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A1B95907-8496-43DD-BC13-220CD660C998}" xr6:coauthVersionLast="47" xr6:coauthVersionMax="47" xr10:uidLastSave="{00000000-0000-0000-0000-000000000000}"/>
  <bookViews>
    <workbookView xWindow="-120" yWindow="-120" windowWidth="29040" windowHeight="15840" xr2:uid="{2408E592-33F9-47C1-B917-59316928290F}"/>
  </bookViews>
  <sheets>
    <sheet name="断熱(仕様)T4" sheetId="1" r:id="rId1"/>
    <sheet name="断熱(誘導)T5" sheetId="4" r:id="rId2"/>
    <sheet name="設備" sheetId="2" r:id="rId3"/>
  </sheets>
  <definedNames>
    <definedName name="_xlnm.Print_Area" localSheetId="2">設備!$A$1:$AN$48</definedName>
    <definedName name="_xlnm.Print_Area" localSheetId="0">'断熱(仕様)T4'!$A$1:$AR$57</definedName>
    <definedName name="_xlnm.Print_Area" localSheetId="1">'断熱(誘導)T5'!$A$1:$AR$57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4" l="1"/>
  <c r="P35" i="4"/>
  <c r="P33" i="4"/>
  <c r="P32" i="4"/>
  <c r="P31" i="4"/>
  <c r="P29" i="4"/>
  <c r="P28" i="4"/>
  <c r="P26" i="4"/>
  <c r="P25" i="4"/>
  <c r="AT25" i="4" s="1"/>
  <c r="P24" i="4"/>
  <c r="P22" i="4"/>
  <c r="P21" i="4"/>
  <c r="P20" i="4"/>
  <c r="P18" i="4"/>
  <c r="P17" i="4"/>
  <c r="P16" i="4"/>
  <c r="P14" i="4"/>
  <c r="P13" i="4"/>
  <c r="P12" i="4"/>
  <c r="P12" i="1"/>
  <c r="P36" i="1"/>
  <c r="P35" i="1"/>
  <c r="P33" i="1"/>
  <c r="P32" i="1"/>
  <c r="P31" i="1"/>
  <c r="P29" i="1"/>
  <c r="P28" i="1"/>
  <c r="P26" i="1"/>
  <c r="P25" i="1"/>
  <c r="P24" i="1"/>
  <c r="P22" i="1"/>
  <c r="P21" i="1"/>
  <c r="P20" i="1"/>
  <c r="P18" i="1"/>
  <c r="P17" i="1"/>
  <c r="P16" i="1"/>
  <c r="P14" i="1"/>
  <c r="P13" i="1"/>
  <c r="AT17" i="1"/>
  <c r="AN15" i="1" s="1"/>
  <c r="AJ12" i="1"/>
  <c r="AT13" i="1"/>
  <c r="AT36" i="4"/>
  <c r="AT35" i="4"/>
  <c r="AJ35" i="4"/>
  <c r="AJ33" i="4"/>
  <c r="AT32" i="4"/>
  <c r="AT31" i="4"/>
  <c r="AJ31" i="4"/>
  <c r="AT29" i="4"/>
  <c r="AN27" i="4" s="1"/>
  <c r="AT28" i="4"/>
  <c r="AJ28" i="4"/>
  <c r="AJ26" i="4"/>
  <c r="AT24" i="4"/>
  <c r="AJ24" i="4"/>
  <c r="AJ22" i="4"/>
  <c r="AT21" i="4"/>
  <c r="AN19" i="4" s="1"/>
  <c r="AT20" i="4"/>
  <c r="AJ20" i="4"/>
  <c r="AJ18" i="4"/>
  <c r="AT17" i="4"/>
  <c r="AN15" i="4" s="1"/>
  <c r="AT16" i="4"/>
  <c r="AJ16" i="4"/>
  <c r="AJ14" i="4"/>
  <c r="AT13" i="4"/>
  <c r="AT12" i="4"/>
  <c r="AJ12" i="4"/>
  <c r="AJ33" i="1"/>
  <c r="AJ35" i="1"/>
  <c r="AJ31" i="1"/>
  <c r="AJ28" i="1"/>
  <c r="AJ26" i="1"/>
  <c r="AJ24" i="1"/>
  <c r="AJ22" i="1"/>
  <c r="AJ20" i="1"/>
  <c r="AJ18" i="1"/>
  <c r="AJ16" i="1"/>
  <c r="AJ14" i="1"/>
  <c r="AT32" i="1"/>
  <c r="AN30" i="1" s="1"/>
  <c r="AT31" i="1"/>
  <c r="AT25" i="1"/>
  <c r="AN23" i="1" s="1"/>
  <c r="AT24" i="1"/>
  <c r="AT21" i="1"/>
  <c r="AN19" i="1" s="1"/>
  <c r="AT20" i="1"/>
  <c r="AT16" i="1"/>
  <c r="AT12" i="1"/>
  <c r="AT36" i="1"/>
  <c r="AT35" i="1"/>
  <c r="AT29" i="1"/>
  <c r="AT28" i="1"/>
  <c r="AN30" i="4" l="1"/>
  <c r="AN34" i="1"/>
  <c r="AN34" i="4"/>
  <c r="AN23" i="4"/>
  <c r="AN11" i="4"/>
  <c r="AN11" i="1"/>
  <c r="AN27" i="1"/>
</calcChain>
</file>

<file path=xl/sharedStrings.xml><?xml version="1.0" encoding="utf-8"?>
<sst xmlns="http://schemas.openxmlformats.org/spreadsheetml/2006/main" count="414" uniqueCount="93">
  <si>
    <t>部位</t>
    <rPh sb="0" eb="2">
      <t>ブイ</t>
    </rPh>
    <phoneticPr fontId="1"/>
  </si>
  <si>
    <t>屋根</t>
    <rPh sb="0" eb="2">
      <t>ヤネ</t>
    </rPh>
    <phoneticPr fontId="1"/>
  </si>
  <si>
    <t>天井</t>
    <rPh sb="0" eb="2">
      <t>テンジョウ</t>
    </rPh>
    <phoneticPr fontId="1"/>
  </si>
  <si>
    <t>壁</t>
    <rPh sb="0" eb="1">
      <t>カベ</t>
    </rPh>
    <phoneticPr fontId="1"/>
  </si>
  <si>
    <t>断熱工法の基準値</t>
    <rPh sb="0" eb="2">
      <t>ダンネツ</t>
    </rPh>
    <rPh sb="2" eb="4">
      <t>コウホウ</t>
    </rPh>
    <rPh sb="5" eb="8">
      <t>キジュンチ</t>
    </rPh>
    <phoneticPr fontId="1"/>
  </si>
  <si>
    <t>□</t>
  </si>
  <si>
    <t>該当なし</t>
    <rPh sb="0" eb="2">
      <t>ガイトウ</t>
    </rPh>
    <phoneticPr fontId="1"/>
  </si>
  <si>
    <t>軸組充填</t>
    <rPh sb="0" eb="2">
      <t>ジクグミ</t>
    </rPh>
    <rPh sb="2" eb="4">
      <t>ジュウテン</t>
    </rPh>
    <phoneticPr fontId="1"/>
  </si>
  <si>
    <t>：R≧</t>
    <phoneticPr fontId="1"/>
  </si>
  <si>
    <t>枠組充填</t>
    <rPh sb="0" eb="2">
      <t>ワクグミ</t>
    </rPh>
    <rPh sb="2" eb="4">
      <t>ジュウテン</t>
    </rPh>
    <phoneticPr fontId="1"/>
  </si>
  <si>
    <t>外　　張</t>
    <rPh sb="0" eb="1">
      <t>ソト</t>
    </rPh>
    <rPh sb="3" eb="4">
      <t>ハリ</t>
    </rPh>
    <phoneticPr fontId="1"/>
  </si>
  <si>
    <t>製品名（又は断熱材の種類）</t>
    <rPh sb="0" eb="2">
      <t>セイヒン</t>
    </rPh>
    <rPh sb="2" eb="3">
      <t>メイ</t>
    </rPh>
    <rPh sb="4" eb="5">
      <t>マタ</t>
    </rPh>
    <rPh sb="6" eb="9">
      <t>ダンネツザイ</t>
    </rPh>
    <rPh sb="10" eb="12">
      <t>シュルイ</t>
    </rPh>
    <phoneticPr fontId="1"/>
  </si>
  <si>
    <t>厚さ　mm</t>
    <rPh sb="0" eb="1">
      <t>アツ</t>
    </rPh>
    <phoneticPr fontId="1"/>
  </si>
  <si>
    <t>断熱材の製品名と厚さ</t>
    <phoneticPr fontId="1"/>
  </si>
  <si>
    <t>適否</t>
    <rPh sb="0" eb="2">
      <t>テキヒ</t>
    </rPh>
    <phoneticPr fontId="1"/>
  </si>
  <si>
    <t>熱抵抗値
（㎡・K/W)</t>
    <phoneticPr fontId="1"/>
  </si>
  <si>
    <t>熱伝導率
（W/(m・K)）</t>
    <phoneticPr fontId="1"/>
  </si>
  <si>
    <t>(外気に接する部分)</t>
    <phoneticPr fontId="1"/>
  </si>
  <si>
    <t>床</t>
    <phoneticPr fontId="1"/>
  </si>
  <si>
    <t>(その他の部分)</t>
    <phoneticPr fontId="1"/>
  </si>
  <si>
    <t>(外気に接する部分)※</t>
    <phoneticPr fontId="1"/>
  </si>
  <si>
    <t>土間床等の外周部分の</t>
    <rPh sb="0" eb="2">
      <t>ドマ</t>
    </rPh>
    <rPh sb="2" eb="3">
      <t>ユカ</t>
    </rPh>
    <rPh sb="3" eb="4">
      <t>トウ</t>
    </rPh>
    <rPh sb="5" eb="7">
      <t>ガイシュウ</t>
    </rPh>
    <rPh sb="7" eb="9">
      <t>ブブン</t>
    </rPh>
    <phoneticPr fontId="1"/>
  </si>
  <si>
    <t>基礎壁</t>
    <phoneticPr fontId="1"/>
  </si>
  <si>
    <t>(その他の部分)※</t>
    <phoneticPr fontId="1"/>
  </si>
  <si>
    <t>□</t>
    <phoneticPr fontId="1"/>
  </si>
  <si>
    <t>基準値</t>
    <phoneticPr fontId="1"/>
  </si>
  <si>
    <t>熱貫流率</t>
    <phoneticPr fontId="1"/>
  </si>
  <si>
    <t>日射遮蔽対</t>
    <phoneticPr fontId="1"/>
  </si>
  <si>
    <t>窓</t>
    <rPh sb="0" eb="1">
      <t>マド</t>
    </rPh>
    <phoneticPr fontId="1"/>
  </si>
  <si>
    <t>ドア</t>
    <phoneticPr fontId="1"/>
  </si>
  <si>
    <t>無</t>
    <rPh sb="0" eb="1">
      <t>ナ</t>
    </rPh>
    <phoneticPr fontId="1"/>
  </si>
  <si>
    <t>製品名</t>
    <rPh sb="0" eb="3">
      <t>セイヒンメイ</t>
    </rPh>
    <phoneticPr fontId="1"/>
  </si>
  <si>
    <t>（製品名又は断熱材の種類）</t>
    <phoneticPr fontId="1"/>
  </si>
  <si>
    <t>窓又はドア
熱貫流率Ｕ</t>
    <phoneticPr fontId="1"/>
  </si>
  <si>
    <t>Ｒ</t>
    <phoneticPr fontId="1"/>
  </si>
  <si>
    <t>Ｕ≦4.7</t>
    <phoneticPr fontId="1"/>
  </si>
  <si>
    <t>窓の日射熱
取得率η</t>
    <phoneticPr fontId="1"/>
  </si>
  <si>
    <t>Ｕ</t>
    <phoneticPr fontId="1"/>
  </si>
  <si>
    <t>η</t>
    <phoneticPr fontId="1"/>
  </si>
  <si>
    <t>（W/㎡･K)</t>
    <phoneticPr fontId="1"/>
  </si>
  <si>
    <t>断熱材の抵抗値の根拠は、JIS A 1420により求めた熱物性による　</t>
    <phoneticPr fontId="1"/>
  </si>
  <si>
    <t>断熱材の抵抗値の根拠は、別添メーカー資料による</t>
    <phoneticPr fontId="1"/>
  </si>
  <si>
    <t>建築士事務所名</t>
    <phoneticPr fontId="1"/>
  </si>
  <si>
    <t>建築士番号</t>
    <phoneticPr fontId="1"/>
  </si>
  <si>
    <t>建築士名</t>
    <phoneticPr fontId="1"/>
  </si>
  <si>
    <t>：</t>
    <phoneticPr fontId="1"/>
  </si>
  <si>
    <t>建設地</t>
    <phoneticPr fontId="1"/>
  </si>
  <si>
    <t>住宅の種類</t>
    <rPh sb="0" eb="2">
      <t>ジュウタク</t>
    </rPh>
    <rPh sb="3" eb="5">
      <t>シュルイ</t>
    </rPh>
    <phoneticPr fontId="1"/>
  </si>
  <si>
    <t>地域区分</t>
    <rPh sb="0" eb="2">
      <t>チイキ</t>
    </rPh>
    <rPh sb="2" eb="4">
      <t>クブン</t>
    </rPh>
    <phoneticPr fontId="1"/>
  </si>
  <si>
    <t>地域</t>
    <rPh sb="0" eb="2">
      <t>チイキ</t>
    </rPh>
    <phoneticPr fontId="1"/>
  </si>
  <si>
    <t>１．断熱材の熱抵抗値R - 仕様基準・木造</t>
    <phoneticPr fontId="1"/>
  </si>
  <si>
    <r>
      <t xml:space="preserve">有効なひさし軒等が
</t>
    </r>
    <r>
      <rPr>
        <b/>
        <sz val="9"/>
        <color theme="1"/>
        <rFont val="ＭＳ 明朝"/>
        <family val="1"/>
        <charset val="128"/>
      </rPr>
      <t>ある</t>
    </r>
    <r>
      <rPr>
        <sz val="9"/>
        <color theme="1"/>
        <rFont val="ＭＳ 明朝"/>
        <family val="1"/>
        <charset val="128"/>
      </rPr>
      <t>所に設置する窓</t>
    </r>
    <phoneticPr fontId="1"/>
  </si>
  <si>
    <r>
      <t xml:space="preserve">有効なひさし軒等が
</t>
    </r>
    <r>
      <rPr>
        <b/>
        <sz val="9"/>
        <color theme="1"/>
        <rFont val="ＭＳ 明朝"/>
        <family val="1"/>
        <charset val="128"/>
      </rPr>
      <t>ない</t>
    </r>
    <r>
      <rPr>
        <sz val="9"/>
        <color theme="1"/>
        <rFont val="ＭＳ 明朝"/>
        <family val="1"/>
        <charset val="128"/>
      </rPr>
      <t>所に設置する窓
η≦0.52</t>
    </r>
    <phoneticPr fontId="1"/>
  </si>
  <si>
    <t>都道府県</t>
  </si>
  <si>
    <t>区市町村</t>
  </si>
  <si>
    <t>地域区分検索サイト</t>
    <phoneticPr fontId="1"/>
  </si>
  <si>
    <t>https://www.ykkap.co.jp/consumer_business/satellite/law/area-classification/</t>
    <phoneticPr fontId="1"/>
  </si>
  <si>
    <t>適</t>
    <rPh sb="0" eb="1">
      <t>テキ</t>
    </rPh>
    <phoneticPr fontId="1"/>
  </si>
  <si>
    <t>１．断熱材の熱抵抗値R - 誘導基準・木造</t>
    <rPh sb="14" eb="16">
      <t>ユウドウ</t>
    </rPh>
    <rPh sb="16" eb="18">
      <t>キジュン</t>
    </rPh>
    <phoneticPr fontId="1"/>
  </si>
  <si>
    <t>Ｕ≦2.3</t>
    <phoneticPr fontId="1"/>
  </si>
  <si>
    <t>２．設備機器の仕様</t>
    <phoneticPr fontId="1"/>
  </si>
  <si>
    <t>暖房</t>
  </si>
  <si>
    <t>冷房</t>
  </si>
  <si>
    <t>住戸全体を暖冷房</t>
  </si>
  <si>
    <t>ダクト式セントラル空調機で、ヒートポンプを熱源とするもの</t>
  </si>
  <si>
    <t>居室のみを暖冷房</t>
  </si>
  <si>
    <t>ﾊﾟﾈﾙﾗｼﾞｴｰﾀｰで以下のいずれかを熱源とし、かつ配管に断熱被覆があるもの</t>
    <rPh sb="12" eb="14">
      <t>イカ</t>
    </rPh>
    <rPh sb="20" eb="22">
      <t>ネツゲン</t>
    </rPh>
    <rPh sb="27" eb="29">
      <t>ハイカン</t>
    </rPh>
    <rPh sb="30" eb="32">
      <t>ダンネツ</t>
    </rPh>
    <rPh sb="32" eb="34">
      <t>ヒフク</t>
    </rPh>
    <phoneticPr fontId="1"/>
  </si>
  <si>
    <t>①～③のいずれかを選択</t>
    <rPh sb="9" eb="11">
      <t>センタク</t>
    </rPh>
    <phoneticPr fontId="1"/>
  </si>
  <si>
    <t>③電気ヒートポンプ温水暖房機(フロン系冷媒に限る)</t>
    <rPh sb="1" eb="3">
      <t>デンキ</t>
    </rPh>
    <rPh sb="9" eb="11">
      <t>オンスイ</t>
    </rPh>
    <rPh sb="11" eb="14">
      <t>ダンボウキ</t>
    </rPh>
    <rPh sb="18" eb="19">
      <t>ケイ</t>
    </rPh>
    <rPh sb="19" eb="21">
      <t>レイバイ</t>
    </rPh>
    <rPh sb="22" eb="23">
      <t>カギ</t>
    </rPh>
    <phoneticPr fontId="1"/>
  </si>
  <si>
    <t>ルームエアコンでエネルギー消費効率の区分が(い)又は(ろ)のもの</t>
    <rPh sb="13" eb="15">
      <t>ショウヒ</t>
    </rPh>
    <rPh sb="15" eb="17">
      <t>コウリツ</t>
    </rPh>
    <rPh sb="18" eb="20">
      <t>クブン</t>
    </rPh>
    <rPh sb="24" eb="25">
      <t>マタ</t>
    </rPh>
    <phoneticPr fontId="1"/>
  </si>
  <si>
    <t>FF暖房機の熱効率86.0%以上のもの(4地域に限る)</t>
    <rPh sb="2" eb="5">
      <t>ダンボウキ</t>
    </rPh>
    <rPh sb="6" eb="9">
      <t>ネツコウリツ</t>
    </rPh>
    <rPh sb="14" eb="16">
      <t>イジョウ</t>
    </rPh>
    <rPh sb="21" eb="23">
      <t>チイキ</t>
    </rPh>
    <rPh sb="24" eb="25">
      <t>カギ</t>
    </rPh>
    <phoneticPr fontId="1"/>
  </si>
  <si>
    <t>設置しない</t>
  </si>
  <si>
    <t>比消費電力が0.3㎥／ｈ以下の換気設備</t>
    <rPh sb="0" eb="5">
      <t>ヒショウヒデンリョク</t>
    </rPh>
    <rPh sb="12" eb="14">
      <t>イカ</t>
    </rPh>
    <rPh sb="15" eb="17">
      <t>カンキ</t>
    </rPh>
    <rPh sb="17" eb="19">
      <t>セツビ</t>
    </rPh>
    <phoneticPr fontId="1"/>
  </si>
  <si>
    <t>ダクト式第ニ種又は第三種換気設備で、ダクト内径が75mm以上のもの</t>
    <rPh sb="3" eb="4">
      <t>シキ</t>
    </rPh>
    <rPh sb="4" eb="5">
      <t>ダイ</t>
    </rPh>
    <rPh sb="6" eb="7">
      <t>シュ</t>
    </rPh>
    <rPh sb="7" eb="8">
      <t>マタ</t>
    </rPh>
    <rPh sb="9" eb="10">
      <t>ダイ</t>
    </rPh>
    <rPh sb="10" eb="12">
      <t>サンシュ</t>
    </rPh>
    <rPh sb="12" eb="16">
      <t>カンキセツビ</t>
    </rPh>
    <rPh sb="21" eb="23">
      <t>ナイケイ</t>
    </rPh>
    <rPh sb="28" eb="30">
      <t>イジョウ</t>
    </rPh>
    <phoneticPr fontId="1"/>
  </si>
  <si>
    <t>壁付け式第ニ種又は第三種換気設備のもの</t>
    <rPh sb="0" eb="1">
      <t>カベ</t>
    </rPh>
    <rPh sb="1" eb="2">
      <t>ツ</t>
    </rPh>
    <rPh sb="3" eb="4">
      <t>シキ</t>
    </rPh>
    <rPh sb="4" eb="5">
      <t>ダイ</t>
    </rPh>
    <rPh sb="6" eb="7">
      <t>シュ</t>
    </rPh>
    <rPh sb="7" eb="8">
      <t>マタ</t>
    </rPh>
    <rPh sb="9" eb="10">
      <t>ダイ</t>
    </rPh>
    <rPh sb="10" eb="12">
      <t>サンシュ</t>
    </rPh>
    <rPh sb="12" eb="14">
      <t>カンキ</t>
    </rPh>
    <rPh sb="14" eb="16">
      <t>セツビ</t>
    </rPh>
    <phoneticPr fontId="1"/>
  </si>
  <si>
    <t>非居室の全ての照明に、LED又は蛍光灯を設置している</t>
    <rPh sb="0" eb="3">
      <t>ヒキョシツ</t>
    </rPh>
    <rPh sb="4" eb="5">
      <t>スベ</t>
    </rPh>
    <rPh sb="7" eb="9">
      <t>ショウメイ</t>
    </rPh>
    <rPh sb="14" eb="15">
      <t>マタ</t>
    </rPh>
    <rPh sb="16" eb="19">
      <t>ケイコウトウ</t>
    </rPh>
    <rPh sb="20" eb="22">
      <t>セッチ</t>
    </rPh>
    <phoneticPr fontId="1"/>
  </si>
  <si>
    <t>暖房と冷房の両方について以下のいずれかを選択</t>
    <phoneticPr fontId="3"/>
  </si>
  <si>
    <t>・</t>
    <phoneticPr fontId="3"/>
  </si>
  <si>
    <t>①石油潜熱回収型温水暖房機【 エコフィール 】の熱効率87.8%以上のもの</t>
    <rPh sb="1" eb="3">
      <t>セキユ</t>
    </rPh>
    <rPh sb="3" eb="5">
      <t>センネツ</t>
    </rPh>
    <rPh sb="5" eb="7">
      <t>カイシュウ</t>
    </rPh>
    <rPh sb="7" eb="8">
      <t>ガタ</t>
    </rPh>
    <rPh sb="8" eb="10">
      <t>オンスイ</t>
    </rPh>
    <rPh sb="10" eb="13">
      <t>ダンボウキ</t>
    </rPh>
    <rPh sb="24" eb="27">
      <t>ネツコウリツ</t>
    </rPh>
    <rPh sb="32" eb="34">
      <t>イジョウ</t>
    </rPh>
    <phoneticPr fontId="1"/>
  </si>
  <si>
    <t>②ガス潜熱回収型温水暖房機【 エコジョーズ 】の熱効率82.5%以上のもの</t>
    <rPh sb="3" eb="5">
      <t>センネツ</t>
    </rPh>
    <rPh sb="5" eb="7">
      <t>カイシュウ</t>
    </rPh>
    <rPh sb="7" eb="8">
      <t>ガタ</t>
    </rPh>
    <rPh sb="8" eb="10">
      <t>オンスイ</t>
    </rPh>
    <rPh sb="10" eb="13">
      <t>ダンボウキ</t>
    </rPh>
    <rPh sb="24" eb="27">
      <t>ネツコウリツ</t>
    </rPh>
    <rPh sb="32" eb="34">
      <t>イジョウ</t>
    </rPh>
    <phoneticPr fontId="1"/>
  </si>
  <si>
    <t xml:space="preserve"> 右記のいずれか</t>
    <phoneticPr fontId="3"/>
  </si>
  <si>
    <t xml:space="preserve"> を選択</t>
    <phoneticPr fontId="3"/>
  </si>
  <si>
    <t>ダクト式第一種換気設備(熱交換なし)で、ダクト内径が75mm以上で、</t>
    <rPh sb="3" eb="4">
      <t>シキ</t>
    </rPh>
    <rPh sb="4" eb="5">
      <t>ダイ</t>
    </rPh>
    <rPh sb="5" eb="7">
      <t>イッシュ</t>
    </rPh>
    <rPh sb="7" eb="11">
      <t>カンキセツビ</t>
    </rPh>
    <rPh sb="12" eb="13">
      <t>ネツ</t>
    </rPh>
    <rPh sb="13" eb="15">
      <t>コウカン</t>
    </rPh>
    <rPh sb="23" eb="25">
      <t>ナイケイ</t>
    </rPh>
    <rPh sb="30" eb="32">
      <t>イジョウ</t>
    </rPh>
    <phoneticPr fontId="1"/>
  </si>
  <si>
    <t>かつDCモーター(直流)のもの</t>
    <phoneticPr fontId="3"/>
  </si>
  <si>
    <t>以下のいずれかの設備機器であること</t>
    <phoneticPr fontId="3"/>
  </si>
  <si>
    <t>□</t>
    <phoneticPr fontId="3"/>
  </si>
  <si>
    <r>
      <rPr>
        <b/>
        <sz val="10"/>
        <color theme="1"/>
        <rFont val="ＭＳ 明朝"/>
        <family val="1"/>
        <charset val="128"/>
      </rPr>
      <t xml:space="preserve"> </t>
    </r>
    <r>
      <rPr>
        <b/>
        <u/>
        <sz val="10"/>
        <color theme="1"/>
        <rFont val="ＭＳ 明朝"/>
        <family val="1"/>
        <charset val="128"/>
      </rPr>
      <t>暖冷房設備</t>
    </r>
    <rPh sb="1" eb="2">
      <t>ダン</t>
    </rPh>
    <rPh sb="2" eb="4">
      <t>レイボウ</t>
    </rPh>
    <rPh sb="4" eb="6">
      <t>セツビ</t>
    </rPh>
    <phoneticPr fontId="1"/>
  </si>
  <si>
    <r>
      <rPr>
        <b/>
        <sz val="10"/>
        <color theme="1"/>
        <rFont val="ＭＳ 明朝"/>
        <family val="1"/>
        <charset val="128"/>
      </rPr>
      <t xml:space="preserve"> </t>
    </r>
    <r>
      <rPr>
        <b/>
        <u/>
        <sz val="10"/>
        <color theme="1"/>
        <rFont val="ＭＳ 明朝"/>
        <family val="1"/>
        <charset val="128"/>
      </rPr>
      <t>換気設備</t>
    </r>
    <rPh sb="1" eb="3">
      <t>カンキ</t>
    </rPh>
    <rPh sb="3" eb="5">
      <t>セツビ</t>
    </rPh>
    <phoneticPr fontId="1"/>
  </si>
  <si>
    <r>
      <rPr>
        <b/>
        <sz val="10"/>
        <color theme="1"/>
        <rFont val="ＭＳ 明朝"/>
        <family val="1"/>
        <charset val="128"/>
      </rPr>
      <t xml:space="preserve"> </t>
    </r>
    <r>
      <rPr>
        <b/>
        <u/>
        <sz val="10"/>
        <color theme="1"/>
        <rFont val="ＭＳ 明朝"/>
        <family val="1"/>
        <charset val="128"/>
      </rPr>
      <t>給湯設備</t>
    </r>
    <rPh sb="1" eb="3">
      <t>キュウトウ</t>
    </rPh>
    <rPh sb="3" eb="5">
      <t>セツビ</t>
    </rPh>
    <phoneticPr fontId="1"/>
  </si>
  <si>
    <r>
      <rPr>
        <b/>
        <sz val="10"/>
        <color theme="1"/>
        <rFont val="ＭＳ 明朝"/>
        <family val="1"/>
        <charset val="128"/>
      </rPr>
      <t xml:space="preserve"> </t>
    </r>
    <r>
      <rPr>
        <b/>
        <u/>
        <sz val="10"/>
        <color theme="1"/>
        <rFont val="ＭＳ 明朝"/>
        <family val="1"/>
        <charset val="128"/>
      </rPr>
      <t>照明設備</t>
    </r>
    <rPh sb="1" eb="3">
      <t>ショウメイ</t>
    </rPh>
    <rPh sb="3" eb="5">
      <t>セツビ</t>
    </rPh>
    <phoneticPr fontId="1"/>
  </si>
  <si>
    <t>石油潜熱回収型給湯機【 エコフィール 】のモード熱効率　77.8%　以上のもの</t>
    <rPh sb="0" eb="4">
      <t>セキユセンネツ</t>
    </rPh>
    <rPh sb="4" eb="6">
      <t>カイシュウ</t>
    </rPh>
    <rPh sb="6" eb="7">
      <t>ガタ</t>
    </rPh>
    <rPh sb="7" eb="10">
      <t>キュウトウキ</t>
    </rPh>
    <rPh sb="24" eb="27">
      <t>ネツコウリツ</t>
    </rPh>
    <rPh sb="34" eb="36">
      <t>イジョウ</t>
    </rPh>
    <phoneticPr fontId="1"/>
  </si>
  <si>
    <t>ガス潜熱回収型給湯機【 エコジョーズ 】のモード熱効率　78.2%　以上のもの</t>
    <phoneticPr fontId="3"/>
  </si>
  <si>
    <t>電気ヒートポンプ給湯機【 エコキュート 】</t>
    <rPh sb="0" eb="2">
      <t>デンキ</t>
    </rPh>
    <rPh sb="8" eb="10">
      <t>キュウトウ</t>
    </rPh>
    <rPh sb="10" eb="1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</si>
</sst>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.0"/>
    <numFmt numFmtId="185" formatCode="#,##0.0_);[Red]\(#,##0.0\)"/>
  </numFmts>
  <fonts count="15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3" fillId="0" borderId="0" xfId="1" applyFont="1">
      <alignment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14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5" xfId="0" applyNumberFormat="1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4" borderId="1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12" xfId="0" applyFont="1" applyFill="1" applyBorder="1">
      <alignment vertical="center"/>
    </xf>
    <xf numFmtId="178" fontId="2" fillId="2" borderId="31" xfId="0" applyNumberFormat="1" applyFont="1" applyFill="1" applyBorder="1" applyAlignment="1">
      <alignment horizontal="center" vertical="center"/>
    </xf>
    <xf numFmtId="178" fontId="2" fillId="2" borderId="3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2" fillId="2" borderId="29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4" borderId="30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178" fontId="7" fillId="0" borderId="34" xfId="0" applyNumberFormat="1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1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4" fontId="7" fillId="4" borderId="30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4" fontId="7" fillId="4" borderId="3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4" fontId="7" fillId="4" borderId="12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5" fontId="2" fillId="2" borderId="31" xfId="0" applyNumberFormat="1" applyFont="1" applyFill="1" applyBorder="1" applyAlignment="1">
      <alignment horizontal="center" vertical="center"/>
    </xf>
    <xf numFmtId="185" fontId="2" fillId="2" borderId="32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85" fontId="2" fillId="2" borderId="25" xfId="0" applyNumberFormat="1" applyFont="1" applyFill="1" applyBorder="1" applyAlignment="1">
      <alignment horizontal="center" vertical="center"/>
    </xf>
    <xf numFmtId="185" fontId="2" fillId="2" borderId="26" xfId="0" applyNumberFormat="1" applyFont="1" applyFill="1" applyBorder="1" applyAlignment="1">
      <alignment horizontal="center" vertical="center"/>
    </xf>
    <xf numFmtId="185" fontId="2" fillId="2" borderId="28" xfId="0" applyNumberFormat="1" applyFont="1" applyFill="1" applyBorder="1" applyAlignment="1">
      <alignment horizontal="center" vertical="center"/>
    </xf>
    <xf numFmtId="185" fontId="2" fillId="2" borderId="29" xfId="0" applyNumberFormat="1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185" fontId="2" fillId="2" borderId="12" xfId="0" applyNumberFormat="1" applyFont="1" applyFill="1" applyBorder="1" applyAlignment="1">
      <alignment horizontal="center" vertical="center"/>
    </xf>
    <xf numFmtId="185" fontId="2" fillId="2" borderId="1" xfId="0" applyNumberFormat="1" applyFont="1" applyFill="1" applyBorder="1" applyAlignment="1">
      <alignment horizontal="center" vertical="center"/>
    </xf>
    <xf numFmtId="185" fontId="2" fillId="2" borderId="8" xfId="0" applyNumberFormat="1" applyFont="1" applyFill="1" applyBorder="1" applyAlignment="1">
      <alignment horizontal="center" vertical="center"/>
    </xf>
    <xf numFmtId="185" fontId="2" fillId="2" borderId="34" xfId="0" applyNumberFormat="1" applyFont="1" applyFill="1" applyBorder="1" applyAlignment="1">
      <alignment horizontal="center" vertical="center"/>
    </xf>
    <xf numFmtId="185" fontId="2" fillId="2" borderId="35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178" fontId="2" fillId="2" borderId="35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kkap.co.jp/consumer_business/satellite/law/area-classificatio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kkap.co.jp/consumer_business/satellite/law/area-classific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sheetPr>
    <tabColor theme="8" tint="0.79998168889431442"/>
  </sheetPr>
  <dimension ref="B2:AW56"/>
  <sheetViews>
    <sheetView showGridLines="0" showZeros="0" tabSelected="1" view="pageBreakPreview" zoomScaleNormal="100" zoomScaleSheetLayoutView="100" workbookViewId="0">
      <selection activeCell="G3" sqref="G3:N3"/>
    </sheetView>
  </sheetViews>
  <sheetFormatPr defaultColWidth="2.625" defaultRowHeight="15" customHeight="1"/>
  <cols>
    <col min="1" max="16384" width="2.625" style="1"/>
  </cols>
  <sheetData>
    <row r="2" spans="2:49" ht="15" customHeight="1">
      <c r="B2" s="2"/>
      <c r="C2" s="2"/>
      <c r="D2" s="2"/>
      <c r="E2" s="2"/>
      <c r="F2" s="2"/>
      <c r="G2" s="2"/>
      <c r="H2" s="2"/>
    </row>
    <row r="3" spans="2:49" ht="24.95" customHeight="1">
      <c r="B3" s="1" t="s">
        <v>46</v>
      </c>
      <c r="F3" s="4" t="s">
        <v>45</v>
      </c>
      <c r="G3" s="140" t="s">
        <v>53</v>
      </c>
      <c r="H3" s="140"/>
      <c r="I3" s="140"/>
      <c r="J3" s="140"/>
      <c r="K3" s="140"/>
      <c r="L3" s="140"/>
      <c r="M3" s="140"/>
      <c r="N3" s="140"/>
      <c r="O3" s="119"/>
      <c r="P3" s="119"/>
      <c r="Q3" s="119"/>
      <c r="R3" s="119"/>
      <c r="S3" s="119"/>
      <c r="T3" s="119"/>
      <c r="U3" s="119"/>
      <c r="V3" s="119"/>
      <c r="W3" s="140" t="s">
        <v>54</v>
      </c>
      <c r="X3" s="140"/>
      <c r="Y3" s="140"/>
      <c r="Z3" s="140"/>
      <c r="AA3" s="140"/>
      <c r="AB3" s="140"/>
      <c r="AC3" s="140"/>
      <c r="AD3" s="140"/>
      <c r="AT3" s="1" t="s">
        <v>55</v>
      </c>
    </row>
    <row r="5" spans="2:49" ht="24.95" customHeight="1">
      <c r="B5" s="1" t="s">
        <v>47</v>
      </c>
      <c r="F5" s="4" t="s">
        <v>45</v>
      </c>
      <c r="G5" s="141"/>
      <c r="H5" s="141"/>
      <c r="I5" s="141"/>
      <c r="J5" s="141"/>
      <c r="K5" s="141"/>
      <c r="L5" s="141"/>
      <c r="M5" s="141"/>
      <c r="N5" s="141"/>
      <c r="P5" s="1" t="s">
        <v>48</v>
      </c>
      <c r="T5" s="4" t="s">
        <v>45</v>
      </c>
      <c r="U5" s="142"/>
      <c r="V5" s="142"/>
      <c r="W5" s="142"/>
      <c r="X5" s="142"/>
      <c r="Y5" s="142"/>
      <c r="Z5" s="142"/>
      <c r="AA5" s="142"/>
      <c r="AB5" s="142"/>
      <c r="AC5" s="1" t="s">
        <v>49</v>
      </c>
      <c r="AT5" s="28" t="s">
        <v>56</v>
      </c>
    </row>
    <row r="7" spans="2:49" ht="24.95" customHeight="1">
      <c r="B7" s="20" t="s">
        <v>50</v>
      </c>
      <c r="C7" s="3"/>
      <c r="D7" s="3"/>
      <c r="E7" s="3"/>
      <c r="F7" s="3"/>
      <c r="G7" s="3"/>
      <c r="H7" s="3"/>
      <c r="M7" s="20"/>
    </row>
    <row r="9" spans="2:49" ht="17.45" customHeight="1">
      <c r="B9" s="73" t="s">
        <v>0</v>
      </c>
      <c r="C9" s="74"/>
      <c r="D9" s="74"/>
      <c r="E9" s="74"/>
      <c r="F9" s="74"/>
      <c r="G9" s="74"/>
      <c r="H9" s="74"/>
      <c r="I9" s="75"/>
      <c r="J9" s="79" t="s">
        <v>4</v>
      </c>
      <c r="K9" s="80"/>
      <c r="L9" s="80"/>
      <c r="M9" s="80"/>
      <c r="N9" s="80"/>
      <c r="O9" s="80"/>
      <c r="P9" s="80"/>
      <c r="Q9" s="81"/>
      <c r="R9" s="79" t="s">
        <v>13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1"/>
      <c r="AF9" s="99" t="s">
        <v>16</v>
      </c>
      <c r="AG9" s="100"/>
      <c r="AH9" s="100"/>
      <c r="AI9" s="100"/>
      <c r="AJ9" s="99" t="s">
        <v>15</v>
      </c>
      <c r="AK9" s="100"/>
      <c r="AL9" s="100"/>
      <c r="AM9" s="100"/>
      <c r="AN9" s="100" t="s">
        <v>14</v>
      </c>
      <c r="AO9" s="100"/>
      <c r="AP9" s="100"/>
      <c r="AQ9" s="100"/>
    </row>
    <row r="10" spans="2:49" ht="17.45" customHeight="1">
      <c r="B10" s="76"/>
      <c r="C10" s="77"/>
      <c r="D10" s="77"/>
      <c r="E10" s="77"/>
      <c r="F10" s="77"/>
      <c r="G10" s="77"/>
      <c r="H10" s="77"/>
      <c r="I10" s="78"/>
      <c r="J10" s="82"/>
      <c r="K10" s="83"/>
      <c r="L10" s="83"/>
      <c r="M10" s="83"/>
      <c r="N10" s="83"/>
      <c r="O10" s="83"/>
      <c r="P10" s="83"/>
      <c r="Q10" s="84"/>
      <c r="R10" s="82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0"/>
      <c r="AQ10" s="100"/>
    </row>
    <row r="11" spans="2:49" ht="17.45" customHeight="1">
      <c r="B11" s="55" t="s">
        <v>1</v>
      </c>
      <c r="C11" s="56"/>
      <c r="D11" s="56"/>
      <c r="E11" s="56"/>
      <c r="F11" s="56"/>
      <c r="G11" s="56"/>
      <c r="H11" s="56"/>
      <c r="I11" s="57"/>
      <c r="J11" s="21" t="s">
        <v>5</v>
      </c>
      <c r="K11" s="35" t="s">
        <v>6</v>
      </c>
      <c r="L11" s="35"/>
      <c r="M11" s="35"/>
      <c r="N11" s="35"/>
      <c r="O11" s="35"/>
      <c r="P11" s="184"/>
      <c r="Q11" s="185"/>
      <c r="R11" s="23" t="s">
        <v>11</v>
      </c>
      <c r="S11" s="22"/>
      <c r="T11" s="22"/>
      <c r="U11" s="22"/>
      <c r="V11" s="22"/>
      <c r="W11" s="22"/>
      <c r="X11" s="22"/>
      <c r="Y11" s="22"/>
      <c r="Z11" s="22"/>
      <c r="AA11" s="24"/>
      <c r="AB11" s="23" t="s">
        <v>12</v>
      </c>
      <c r="AC11" s="22"/>
      <c r="AD11" s="22"/>
      <c r="AE11" s="24"/>
      <c r="AF11" s="103"/>
      <c r="AG11" s="104"/>
      <c r="AH11" s="104"/>
      <c r="AI11" s="104"/>
      <c r="AJ11" s="115" t="s">
        <v>34</v>
      </c>
      <c r="AK11" s="116"/>
      <c r="AL11" s="116"/>
      <c r="AM11" s="117"/>
      <c r="AN11" s="98" t="str">
        <f>IF(OR(AJ12&gt;=AT13,AJ14&gt;=AT13),"適","-")</f>
        <v>-</v>
      </c>
      <c r="AO11" s="98"/>
      <c r="AP11" s="102" t="s">
        <v>24</v>
      </c>
      <c r="AQ11" s="102"/>
    </row>
    <row r="12" spans="2:49" ht="17.45" customHeight="1">
      <c r="B12" s="58"/>
      <c r="C12" s="59"/>
      <c r="D12" s="59"/>
      <c r="E12" s="59"/>
      <c r="F12" s="59"/>
      <c r="G12" s="59"/>
      <c r="H12" s="59"/>
      <c r="I12" s="60"/>
      <c r="J12" s="26" t="s">
        <v>5</v>
      </c>
      <c r="K12" s="37" t="s">
        <v>7</v>
      </c>
      <c r="L12" s="37"/>
      <c r="M12" s="37"/>
      <c r="N12" s="92" t="s">
        <v>8</v>
      </c>
      <c r="O12" s="92"/>
      <c r="P12" s="67" t="str">
        <f>IF(G5="一戸建ての住宅",4.6,IF(G5="共同住宅",1.1,IF(G5="","")))</f>
        <v/>
      </c>
      <c r="Q12" s="68"/>
      <c r="R12" s="85"/>
      <c r="S12" s="86"/>
      <c r="T12" s="86"/>
      <c r="U12" s="86"/>
      <c r="V12" s="86"/>
      <c r="W12" s="86"/>
      <c r="X12" s="86"/>
      <c r="Y12" s="86"/>
      <c r="Z12" s="86"/>
      <c r="AA12" s="87"/>
      <c r="AB12" s="105"/>
      <c r="AC12" s="106"/>
      <c r="AD12" s="106"/>
      <c r="AE12" s="106"/>
      <c r="AF12" s="105"/>
      <c r="AG12" s="106"/>
      <c r="AH12" s="106"/>
      <c r="AI12" s="106"/>
      <c r="AJ12" s="109">
        <f>IFERROR(AB12/AF12*0.001,0)</f>
        <v>0</v>
      </c>
      <c r="AK12" s="110"/>
      <c r="AL12" s="110"/>
      <c r="AM12" s="111"/>
      <c r="AN12" s="98"/>
      <c r="AO12" s="98"/>
      <c r="AP12" s="102"/>
      <c r="AQ12" s="102"/>
      <c r="AT12" s="138" t="str">
        <f>IF(J12="■","軸組",IF(J13="■","枠組",IF(J14="■","外張","")))</f>
        <v/>
      </c>
      <c r="AU12" s="138"/>
      <c r="AV12" s="138"/>
      <c r="AW12" s="138"/>
    </row>
    <row r="13" spans="2:49" ht="17.45" customHeight="1">
      <c r="B13" s="58"/>
      <c r="C13" s="59"/>
      <c r="D13" s="59"/>
      <c r="E13" s="59"/>
      <c r="F13" s="59"/>
      <c r="G13" s="59"/>
      <c r="H13" s="59"/>
      <c r="I13" s="60"/>
      <c r="J13" s="25" t="s">
        <v>5</v>
      </c>
      <c r="K13" s="38" t="s">
        <v>9</v>
      </c>
      <c r="L13" s="38"/>
      <c r="M13" s="38"/>
      <c r="N13" s="94" t="s">
        <v>8</v>
      </c>
      <c r="O13" s="94"/>
      <c r="P13" s="71" t="str">
        <f>IF(G5="一戸建ての住宅",4.6,IF(G5="共同住宅",1.1,IF(G5="","")))</f>
        <v/>
      </c>
      <c r="Q13" s="72"/>
      <c r="R13" s="88"/>
      <c r="S13" s="89"/>
      <c r="T13" s="89"/>
      <c r="U13" s="89"/>
      <c r="V13" s="89"/>
      <c r="W13" s="89"/>
      <c r="X13" s="89"/>
      <c r="Y13" s="89"/>
      <c r="Z13" s="89"/>
      <c r="AA13" s="90"/>
      <c r="AB13" s="107"/>
      <c r="AC13" s="108"/>
      <c r="AD13" s="108"/>
      <c r="AE13" s="108"/>
      <c r="AF13" s="107"/>
      <c r="AG13" s="108"/>
      <c r="AH13" s="108"/>
      <c r="AI13" s="108"/>
      <c r="AJ13" s="112"/>
      <c r="AK13" s="113"/>
      <c r="AL13" s="113"/>
      <c r="AM13" s="114"/>
      <c r="AN13" s="98"/>
      <c r="AO13" s="98"/>
      <c r="AP13" s="102"/>
      <c r="AQ13" s="102"/>
      <c r="AT13" s="137" t="str">
        <f>IF(J12="■",P12,IF(J13="■",P13,IF(J14="■",P14,"-")))</f>
        <v>-</v>
      </c>
      <c r="AU13" s="137"/>
      <c r="AV13" s="137"/>
      <c r="AW13" s="137"/>
    </row>
    <row r="14" spans="2:49" ht="17.45" customHeight="1">
      <c r="B14" s="61"/>
      <c r="C14" s="62"/>
      <c r="D14" s="62"/>
      <c r="E14" s="62"/>
      <c r="F14" s="62"/>
      <c r="G14" s="62"/>
      <c r="H14" s="62"/>
      <c r="I14" s="63"/>
      <c r="J14" s="15" t="s">
        <v>5</v>
      </c>
      <c r="K14" s="33" t="s">
        <v>10</v>
      </c>
      <c r="L14" s="33"/>
      <c r="M14" s="33"/>
      <c r="N14" s="91" t="s">
        <v>8</v>
      </c>
      <c r="O14" s="91"/>
      <c r="P14" s="69" t="str">
        <f>IF(G5="一戸建ての住宅",4,IF(G5="共同住宅",1,IF(G5="","")))</f>
        <v/>
      </c>
      <c r="Q14" s="70"/>
      <c r="R14" s="64"/>
      <c r="S14" s="65"/>
      <c r="T14" s="65"/>
      <c r="U14" s="65"/>
      <c r="V14" s="65"/>
      <c r="W14" s="65"/>
      <c r="X14" s="65"/>
      <c r="Y14" s="65"/>
      <c r="Z14" s="65"/>
      <c r="AA14" s="66"/>
      <c r="AB14" s="118"/>
      <c r="AC14" s="119"/>
      <c r="AD14" s="119"/>
      <c r="AE14" s="119"/>
      <c r="AF14" s="118"/>
      <c r="AG14" s="119"/>
      <c r="AH14" s="119"/>
      <c r="AI14" s="119"/>
      <c r="AJ14" s="109">
        <f>IFERROR(AB14/AF14*0.001,0)</f>
        <v>0</v>
      </c>
      <c r="AK14" s="110"/>
      <c r="AL14" s="110"/>
      <c r="AM14" s="111"/>
      <c r="AN14" s="98"/>
      <c r="AO14" s="98"/>
      <c r="AP14" s="102"/>
      <c r="AQ14" s="102"/>
    </row>
    <row r="15" spans="2:49" ht="17.45" customHeight="1">
      <c r="B15" s="55" t="s">
        <v>2</v>
      </c>
      <c r="C15" s="56"/>
      <c r="D15" s="56"/>
      <c r="E15" s="56"/>
      <c r="F15" s="56"/>
      <c r="G15" s="56"/>
      <c r="H15" s="56"/>
      <c r="I15" s="57"/>
      <c r="J15" s="14" t="s">
        <v>5</v>
      </c>
      <c r="K15" s="30" t="s">
        <v>6</v>
      </c>
      <c r="L15" s="30"/>
      <c r="M15" s="30"/>
      <c r="N15" s="30"/>
      <c r="O15" s="30"/>
      <c r="P15" s="186"/>
      <c r="Q15" s="187"/>
      <c r="R15" s="7" t="s">
        <v>11</v>
      </c>
      <c r="S15" s="8"/>
      <c r="T15" s="8"/>
      <c r="U15" s="8"/>
      <c r="V15" s="8"/>
      <c r="W15" s="8"/>
      <c r="X15" s="8"/>
      <c r="Y15" s="8"/>
      <c r="Z15" s="8"/>
      <c r="AA15" s="9"/>
      <c r="AB15" s="7" t="s">
        <v>12</v>
      </c>
      <c r="AC15" s="8"/>
      <c r="AD15" s="8"/>
      <c r="AE15" s="9"/>
      <c r="AF15" s="120"/>
      <c r="AG15" s="121"/>
      <c r="AH15" s="121"/>
      <c r="AI15" s="121"/>
      <c r="AJ15" s="115" t="s">
        <v>34</v>
      </c>
      <c r="AK15" s="116"/>
      <c r="AL15" s="116"/>
      <c r="AM15" s="117"/>
      <c r="AN15" s="98" t="str">
        <f>IF(OR(AJ16&gt;=AT17,AJ18&gt;=AT17),"適","-")</f>
        <v>-</v>
      </c>
      <c r="AO15" s="98"/>
      <c r="AP15" s="102" t="s">
        <v>24</v>
      </c>
      <c r="AQ15" s="102"/>
    </row>
    <row r="16" spans="2:49" ht="17.45" customHeight="1">
      <c r="B16" s="58"/>
      <c r="C16" s="59"/>
      <c r="D16" s="59"/>
      <c r="E16" s="59"/>
      <c r="F16" s="59"/>
      <c r="G16" s="59"/>
      <c r="H16" s="59"/>
      <c r="I16" s="60"/>
      <c r="J16" s="25" t="s">
        <v>5</v>
      </c>
      <c r="K16" s="38" t="s">
        <v>7</v>
      </c>
      <c r="L16" s="38"/>
      <c r="M16" s="38"/>
      <c r="N16" s="94" t="s">
        <v>8</v>
      </c>
      <c r="O16" s="94"/>
      <c r="P16" s="67" t="str">
        <f>IF(G5="一戸建ての住宅",4,IF(G5="共同住宅",0.9,IF(G5="","")))</f>
        <v/>
      </c>
      <c r="Q16" s="68"/>
      <c r="R16" s="85"/>
      <c r="S16" s="86"/>
      <c r="T16" s="86"/>
      <c r="U16" s="86"/>
      <c r="V16" s="86"/>
      <c r="W16" s="86"/>
      <c r="X16" s="86"/>
      <c r="Y16" s="86"/>
      <c r="Z16" s="86"/>
      <c r="AA16" s="87"/>
      <c r="AB16" s="105"/>
      <c r="AC16" s="106"/>
      <c r="AD16" s="106"/>
      <c r="AE16" s="106"/>
      <c r="AF16" s="105"/>
      <c r="AG16" s="106"/>
      <c r="AH16" s="106"/>
      <c r="AI16" s="106"/>
      <c r="AJ16" s="109">
        <f>IFERROR(AB16/AF16*0.001,0)</f>
        <v>0</v>
      </c>
      <c r="AK16" s="110"/>
      <c r="AL16" s="110"/>
      <c r="AM16" s="111"/>
      <c r="AN16" s="98"/>
      <c r="AO16" s="98"/>
      <c r="AP16" s="102"/>
      <c r="AQ16" s="102"/>
      <c r="AT16" s="138" t="str">
        <f>IF(J16="■","軸組",IF(J17="■","枠組",IF(J18="■","外張","")))</f>
        <v/>
      </c>
      <c r="AU16" s="138"/>
      <c r="AV16" s="138"/>
      <c r="AW16" s="138"/>
    </row>
    <row r="17" spans="2:49" ht="17.45" customHeight="1">
      <c r="B17" s="58"/>
      <c r="C17" s="59"/>
      <c r="D17" s="59"/>
      <c r="E17" s="59"/>
      <c r="F17" s="59"/>
      <c r="G17" s="59"/>
      <c r="H17" s="59"/>
      <c r="I17" s="60"/>
      <c r="J17" s="27" t="s">
        <v>5</v>
      </c>
      <c r="K17" s="39" t="s">
        <v>9</v>
      </c>
      <c r="L17" s="39"/>
      <c r="M17" s="39"/>
      <c r="N17" s="93" t="s">
        <v>8</v>
      </c>
      <c r="O17" s="93"/>
      <c r="P17" s="71" t="str">
        <f>IF(G5="一戸建ての住宅",4,IF(G5="共同住宅",0.9,IF(G5="","")))</f>
        <v/>
      </c>
      <c r="Q17" s="72"/>
      <c r="R17" s="88"/>
      <c r="S17" s="89"/>
      <c r="T17" s="89"/>
      <c r="U17" s="89"/>
      <c r="V17" s="89"/>
      <c r="W17" s="89"/>
      <c r="X17" s="89"/>
      <c r="Y17" s="89"/>
      <c r="Z17" s="89"/>
      <c r="AA17" s="90"/>
      <c r="AB17" s="107"/>
      <c r="AC17" s="108"/>
      <c r="AD17" s="108"/>
      <c r="AE17" s="108"/>
      <c r="AF17" s="107"/>
      <c r="AG17" s="108"/>
      <c r="AH17" s="108"/>
      <c r="AI17" s="108"/>
      <c r="AJ17" s="112"/>
      <c r="AK17" s="113"/>
      <c r="AL17" s="113"/>
      <c r="AM17" s="114"/>
      <c r="AN17" s="98"/>
      <c r="AO17" s="98"/>
      <c r="AP17" s="102"/>
      <c r="AQ17" s="102"/>
      <c r="AT17" s="137" t="str">
        <f>IF(J16="■",P16,IF(J17="■",P17,IF(J18="■",P18,"-")))</f>
        <v>-</v>
      </c>
      <c r="AU17" s="137"/>
      <c r="AV17" s="137"/>
      <c r="AW17" s="137"/>
    </row>
    <row r="18" spans="2:49" ht="17.45" customHeight="1">
      <c r="B18" s="61"/>
      <c r="C18" s="62"/>
      <c r="D18" s="62"/>
      <c r="E18" s="62"/>
      <c r="F18" s="62"/>
      <c r="G18" s="62"/>
      <c r="H18" s="62"/>
      <c r="I18" s="63"/>
      <c r="J18" s="15" t="s">
        <v>5</v>
      </c>
      <c r="K18" s="33" t="s">
        <v>10</v>
      </c>
      <c r="L18" s="33"/>
      <c r="M18" s="33"/>
      <c r="N18" s="91" t="s">
        <v>8</v>
      </c>
      <c r="O18" s="91"/>
      <c r="P18" s="69" t="str">
        <f>IF(G5="一戸建ての住宅",4,IF(G5="共同住宅",1,IF(G5="","")))</f>
        <v/>
      </c>
      <c r="Q18" s="70"/>
      <c r="R18" s="64"/>
      <c r="S18" s="65"/>
      <c r="T18" s="65"/>
      <c r="U18" s="65"/>
      <c r="V18" s="65"/>
      <c r="W18" s="65"/>
      <c r="X18" s="65"/>
      <c r="Y18" s="65"/>
      <c r="Z18" s="65"/>
      <c r="AA18" s="66"/>
      <c r="AB18" s="118"/>
      <c r="AC18" s="119"/>
      <c r="AD18" s="119"/>
      <c r="AE18" s="119"/>
      <c r="AF18" s="118"/>
      <c r="AG18" s="119"/>
      <c r="AH18" s="119"/>
      <c r="AI18" s="119"/>
      <c r="AJ18" s="109">
        <f>IFERROR(AB18/AF18*0.001,0)</f>
        <v>0</v>
      </c>
      <c r="AK18" s="110"/>
      <c r="AL18" s="110"/>
      <c r="AM18" s="111"/>
      <c r="AN18" s="98"/>
      <c r="AO18" s="98"/>
      <c r="AP18" s="102"/>
      <c r="AQ18" s="102"/>
    </row>
    <row r="19" spans="2:49" ht="17.45" customHeight="1">
      <c r="B19" s="55" t="s">
        <v>3</v>
      </c>
      <c r="C19" s="56"/>
      <c r="D19" s="56"/>
      <c r="E19" s="56"/>
      <c r="F19" s="56"/>
      <c r="G19" s="56"/>
      <c r="H19" s="56"/>
      <c r="I19" s="57"/>
      <c r="J19" s="14" t="s">
        <v>5</v>
      </c>
      <c r="K19" s="30" t="s">
        <v>6</v>
      </c>
      <c r="L19" s="30"/>
      <c r="M19" s="30"/>
      <c r="N19" s="30"/>
      <c r="O19" s="30"/>
      <c r="P19" s="186"/>
      <c r="Q19" s="187"/>
      <c r="R19" s="7" t="s">
        <v>11</v>
      </c>
      <c r="S19" s="8"/>
      <c r="T19" s="8"/>
      <c r="U19" s="8"/>
      <c r="V19" s="8"/>
      <c r="W19" s="8"/>
      <c r="X19" s="8"/>
      <c r="Y19" s="8"/>
      <c r="Z19" s="8"/>
      <c r="AA19" s="9"/>
      <c r="AB19" s="7" t="s">
        <v>12</v>
      </c>
      <c r="AC19" s="8"/>
      <c r="AD19" s="8"/>
      <c r="AE19" s="9"/>
      <c r="AF19" s="120"/>
      <c r="AG19" s="121"/>
      <c r="AH19" s="121"/>
      <c r="AI19" s="121"/>
      <c r="AJ19" s="115" t="s">
        <v>34</v>
      </c>
      <c r="AK19" s="116"/>
      <c r="AL19" s="116"/>
      <c r="AM19" s="117"/>
      <c r="AN19" s="98" t="str">
        <f>IF(OR(AJ20&gt;=AT21,AJ22&gt;=AT21),"適","-")</f>
        <v>-</v>
      </c>
      <c r="AO19" s="98"/>
      <c r="AP19" s="102" t="s">
        <v>24</v>
      </c>
      <c r="AQ19" s="102"/>
    </row>
    <row r="20" spans="2:49" ht="17.45" customHeight="1">
      <c r="B20" s="58"/>
      <c r="C20" s="59"/>
      <c r="D20" s="59"/>
      <c r="E20" s="59"/>
      <c r="F20" s="59"/>
      <c r="G20" s="59"/>
      <c r="H20" s="59"/>
      <c r="I20" s="60"/>
      <c r="J20" s="25" t="s">
        <v>5</v>
      </c>
      <c r="K20" s="38" t="s">
        <v>7</v>
      </c>
      <c r="L20" s="38"/>
      <c r="M20" s="38"/>
      <c r="N20" s="94" t="s">
        <v>8</v>
      </c>
      <c r="O20" s="94"/>
      <c r="P20" s="67" t="str">
        <f>IF(G5="一戸建ての住宅",2.2,IF(G5="共同住宅",1.1,IF(G5="","")))</f>
        <v/>
      </c>
      <c r="Q20" s="68"/>
      <c r="R20" s="85"/>
      <c r="S20" s="86"/>
      <c r="T20" s="86"/>
      <c r="U20" s="86"/>
      <c r="V20" s="86"/>
      <c r="W20" s="86"/>
      <c r="X20" s="86"/>
      <c r="Y20" s="86"/>
      <c r="Z20" s="86"/>
      <c r="AA20" s="87"/>
      <c r="AB20" s="105"/>
      <c r="AC20" s="106"/>
      <c r="AD20" s="106"/>
      <c r="AE20" s="106"/>
      <c r="AF20" s="105"/>
      <c r="AG20" s="106"/>
      <c r="AH20" s="106"/>
      <c r="AI20" s="106"/>
      <c r="AJ20" s="109">
        <f>IFERROR(AB20/AF20*0.001,0)</f>
        <v>0</v>
      </c>
      <c r="AK20" s="110"/>
      <c r="AL20" s="110"/>
      <c r="AM20" s="111"/>
      <c r="AN20" s="98"/>
      <c r="AO20" s="98"/>
      <c r="AP20" s="102"/>
      <c r="AQ20" s="102"/>
      <c r="AT20" s="138" t="str">
        <f>IF(J20="■","軸組",IF(J21="■","枠組",IF(J22="■","外張","")))</f>
        <v/>
      </c>
      <c r="AU20" s="138"/>
      <c r="AV20" s="138"/>
      <c r="AW20" s="138"/>
    </row>
    <row r="21" spans="2:49" ht="17.45" customHeight="1">
      <c r="B21" s="58"/>
      <c r="C21" s="59"/>
      <c r="D21" s="59"/>
      <c r="E21" s="59"/>
      <c r="F21" s="59"/>
      <c r="G21" s="59"/>
      <c r="H21" s="59"/>
      <c r="I21" s="60"/>
      <c r="J21" s="27" t="s">
        <v>5</v>
      </c>
      <c r="K21" s="39" t="s">
        <v>9</v>
      </c>
      <c r="L21" s="39"/>
      <c r="M21" s="39"/>
      <c r="N21" s="93" t="s">
        <v>8</v>
      </c>
      <c r="O21" s="93"/>
      <c r="P21" s="71" t="str">
        <f>IF(G5="一戸建ての住宅",2.3,IF(G5="共同住宅",1.1,IF(G5="","")))</f>
        <v/>
      </c>
      <c r="Q21" s="72"/>
      <c r="R21" s="88"/>
      <c r="S21" s="89"/>
      <c r="T21" s="89"/>
      <c r="U21" s="89"/>
      <c r="V21" s="89"/>
      <c r="W21" s="89"/>
      <c r="X21" s="89"/>
      <c r="Y21" s="89"/>
      <c r="Z21" s="89"/>
      <c r="AA21" s="90"/>
      <c r="AB21" s="107"/>
      <c r="AC21" s="108"/>
      <c r="AD21" s="108"/>
      <c r="AE21" s="108"/>
      <c r="AF21" s="107"/>
      <c r="AG21" s="108"/>
      <c r="AH21" s="108"/>
      <c r="AI21" s="108"/>
      <c r="AJ21" s="112"/>
      <c r="AK21" s="113"/>
      <c r="AL21" s="113"/>
      <c r="AM21" s="114"/>
      <c r="AN21" s="98"/>
      <c r="AO21" s="98"/>
      <c r="AP21" s="102"/>
      <c r="AQ21" s="102"/>
      <c r="AT21" s="137" t="str">
        <f>IF(J20="■",P20,IF(J21="■",P21,IF(J22="■",P22,"-")))</f>
        <v>-</v>
      </c>
      <c r="AU21" s="137"/>
      <c r="AV21" s="137"/>
      <c r="AW21" s="137"/>
    </row>
    <row r="22" spans="2:49" ht="17.45" customHeight="1">
      <c r="B22" s="61"/>
      <c r="C22" s="62"/>
      <c r="D22" s="62"/>
      <c r="E22" s="62"/>
      <c r="F22" s="62"/>
      <c r="G22" s="62"/>
      <c r="H22" s="62"/>
      <c r="I22" s="63"/>
      <c r="J22" s="15" t="s">
        <v>5</v>
      </c>
      <c r="K22" s="33" t="s">
        <v>10</v>
      </c>
      <c r="L22" s="33"/>
      <c r="M22" s="33"/>
      <c r="N22" s="91" t="s">
        <v>8</v>
      </c>
      <c r="O22" s="91"/>
      <c r="P22" s="69" t="str">
        <f>IF(G5="一戸建ての住宅",1.7,IF(G5="共同住宅",1,IF(G5="","")))</f>
        <v/>
      </c>
      <c r="Q22" s="70"/>
      <c r="R22" s="64"/>
      <c r="S22" s="65"/>
      <c r="T22" s="65"/>
      <c r="U22" s="65"/>
      <c r="V22" s="65"/>
      <c r="W22" s="65"/>
      <c r="X22" s="65"/>
      <c r="Y22" s="65"/>
      <c r="Z22" s="65"/>
      <c r="AA22" s="66"/>
      <c r="AB22" s="118"/>
      <c r="AC22" s="119"/>
      <c r="AD22" s="119"/>
      <c r="AE22" s="119"/>
      <c r="AF22" s="118"/>
      <c r="AG22" s="119"/>
      <c r="AH22" s="119"/>
      <c r="AI22" s="119"/>
      <c r="AJ22" s="109">
        <f>IFERROR(AB22/AF22*0.001,0)</f>
        <v>0</v>
      </c>
      <c r="AK22" s="110"/>
      <c r="AL22" s="110"/>
      <c r="AM22" s="111"/>
      <c r="AN22" s="98"/>
      <c r="AO22" s="98"/>
      <c r="AP22" s="102"/>
      <c r="AQ22" s="102"/>
    </row>
    <row r="23" spans="2:49" ht="17.45" customHeight="1">
      <c r="B23" s="29"/>
      <c r="C23" s="30"/>
      <c r="D23" s="30"/>
      <c r="E23" s="30"/>
      <c r="F23" s="30"/>
      <c r="G23" s="30"/>
      <c r="H23" s="30"/>
      <c r="I23" s="31"/>
      <c r="J23" s="14" t="s">
        <v>5</v>
      </c>
      <c r="K23" s="30" t="s">
        <v>6</v>
      </c>
      <c r="L23" s="30"/>
      <c r="M23" s="30"/>
      <c r="N23" s="30"/>
      <c r="O23" s="30"/>
      <c r="P23" s="186"/>
      <c r="Q23" s="187"/>
      <c r="R23" s="7" t="s">
        <v>11</v>
      </c>
      <c r="S23" s="8"/>
      <c r="T23" s="8"/>
      <c r="U23" s="8"/>
      <c r="V23" s="8"/>
      <c r="W23" s="8"/>
      <c r="X23" s="8"/>
      <c r="Y23" s="8"/>
      <c r="Z23" s="8"/>
      <c r="AA23" s="9"/>
      <c r="AB23" s="7" t="s">
        <v>12</v>
      </c>
      <c r="AC23" s="8"/>
      <c r="AD23" s="8"/>
      <c r="AE23" s="9"/>
      <c r="AF23" s="120"/>
      <c r="AG23" s="121"/>
      <c r="AH23" s="121"/>
      <c r="AI23" s="121"/>
      <c r="AJ23" s="115" t="s">
        <v>34</v>
      </c>
      <c r="AK23" s="116"/>
      <c r="AL23" s="116"/>
      <c r="AM23" s="117"/>
      <c r="AN23" s="98" t="str">
        <f>IF(OR(AJ24&gt;=AT25,AJ26&gt;=AT25),"適","-")</f>
        <v>-</v>
      </c>
      <c r="AO23" s="98"/>
      <c r="AP23" s="102" t="s">
        <v>24</v>
      </c>
      <c r="AQ23" s="102"/>
    </row>
    <row r="24" spans="2:49" ht="17.45" customHeight="1">
      <c r="B24" s="58" t="s">
        <v>18</v>
      </c>
      <c r="C24" s="59"/>
      <c r="D24" s="59"/>
      <c r="E24" s="59"/>
      <c r="F24" s="59"/>
      <c r="G24" s="59"/>
      <c r="H24" s="59"/>
      <c r="I24" s="60"/>
      <c r="J24" s="25" t="s">
        <v>5</v>
      </c>
      <c r="K24" s="38" t="s">
        <v>7</v>
      </c>
      <c r="L24" s="38"/>
      <c r="M24" s="38"/>
      <c r="N24" s="94" t="s">
        <v>8</v>
      </c>
      <c r="O24" s="94"/>
      <c r="P24" s="67" t="str">
        <f>IF(G5="一戸建ての住宅",3.3,IF(G5="共同住宅",2.9,IF(G5="","")))</f>
        <v/>
      </c>
      <c r="Q24" s="68"/>
      <c r="R24" s="85"/>
      <c r="S24" s="86"/>
      <c r="T24" s="86"/>
      <c r="U24" s="86"/>
      <c r="V24" s="86"/>
      <c r="W24" s="86"/>
      <c r="X24" s="86"/>
      <c r="Y24" s="86"/>
      <c r="Z24" s="86"/>
      <c r="AA24" s="87"/>
      <c r="AB24" s="105"/>
      <c r="AC24" s="106"/>
      <c r="AD24" s="106"/>
      <c r="AE24" s="106"/>
      <c r="AF24" s="105"/>
      <c r="AG24" s="106"/>
      <c r="AH24" s="106"/>
      <c r="AI24" s="106"/>
      <c r="AJ24" s="109">
        <f>IFERROR(AB24/AF24*0.001,0)</f>
        <v>0</v>
      </c>
      <c r="AK24" s="110"/>
      <c r="AL24" s="110"/>
      <c r="AM24" s="111"/>
      <c r="AN24" s="98"/>
      <c r="AO24" s="98"/>
      <c r="AP24" s="102"/>
      <c r="AQ24" s="102"/>
      <c r="AT24" s="138" t="str">
        <f>IF(J24="■","軸組",IF(J25="■","枠組",IF(J26="■","外張","")))</f>
        <v/>
      </c>
      <c r="AU24" s="138"/>
      <c r="AV24" s="138"/>
      <c r="AW24" s="138"/>
    </row>
    <row r="25" spans="2:49" ht="17.45" customHeight="1">
      <c r="B25" s="122" t="s">
        <v>17</v>
      </c>
      <c r="C25" s="95"/>
      <c r="D25" s="95"/>
      <c r="E25" s="95"/>
      <c r="F25" s="95"/>
      <c r="G25" s="95"/>
      <c r="H25" s="95"/>
      <c r="I25" s="123"/>
      <c r="J25" s="27" t="s">
        <v>5</v>
      </c>
      <c r="K25" s="39" t="s">
        <v>9</v>
      </c>
      <c r="L25" s="39"/>
      <c r="M25" s="39"/>
      <c r="N25" s="93" t="s">
        <v>8</v>
      </c>
      <c r="O25" s="93"/>
      <c r="P25" s="71" t="str">
        <f>IF(G5="一戸建ての住宅",3.1,IF(G5="共同住宅",2.9,IF(G5="","")))</f>
        <v/>
      </c>
      <c r="Q25" s="72"/>
      <c r="R25" s="88"/>
      <c r="S25" s="89"/>
      <c r="T25" s="89"/>
      <c r="U25" s="89"/>
      <c r="V25" s="89"/>
      <c r="W25" s="89"/>
      <c r="X25" s="89"/>
      <c r="Y25" s="89"/>
      <c r="Z25" s="89"/>
      <c r="AA25" s="90"/>
      <c r="AB25" s="107"/>
      <c r="AC25" s="108"/>
      <c r="AD25" s="108"/>
      <c r="AE25" s="108"/>
      <c r="AF25" s="107"/>
      <c r="AG25" s="108"/>
      <c r="AH25" s="108"/>
      <c r="AI25" s="108"/>
      <c r="AJ25" s="112"/>
      <c r="AK25" s="113"/>
      <c r="AL25" s="113"/>
      <c r="AM25" s="114"/>
      <c r="AN25" s="98"/>
      <c r="AO25" s="98"/>
      <c r="AP25" s="102"/>
      <c r="AQ25" s="102"/>
      <c r="AT25" s="137" t="str">
        <f>IF(J24="■",P24,IF(J25="■",P25,IF(J26="■",P26,"-")))</f>
        <v>-</v>
      </c>
      <c r="AU25" s="137"/>
      <c r="AV25" s="137"/>
      <c r="AW25" s="137"/>
    </row>
    <row r="26" spans="2:49" ht="17.45" customHeight="1">
      <c r="B26" s="32"/>
      <c r="C26" s="33"/>
      <c r="D26" s="33"/>
      <c r="E26" s="33"/>
      <c r="F26" s="33"/>
      <c r="G26" s="33"/>
      <c r="H26" s="33"/>
      <c r="I26" s="34"/>
      <c r="J26" s="15" t="s">
        <v>5</v>
      </c>
      <c r="K26" s="33" t="s">
        <v>10</v>
      </c>
      <c r="L26" s="33"/>
      <c r="M26" s="33"/>
      <c r="N26" s="91" t="s">
        <v>8</v>
      </c>
      <c r="O26" s="91"/>
      <c r="P26" s="69" t="str">
        <f>IF(G5="一戸建ての住宅",2.5,IF(G5="共同住宅",2.6,IF(G5="","")))</f>
        <v/>
      </c>
      <c r="Q26" s="70"/>
      <c r="R26" s="64"/>
      <c r="S26" s="65"/>
      <c r="T26" s="65"/>
      <c r="U26" s="65"/>
      <c r="V26" s="65"/>
      <c r="W26" s="65"/>
      <c r="X26" s="65"/>
      <c r="Y26" s="65"/>
      <c r="Z26" s="65"/>
      <c r="AA26" s="66"/>
      <c r="AB26" s="118"/>
      <c r="AC26" s="119"/>
      <c r="AD26" s="119"/>
      <c r="AE26" s="119"/>
      <c r="AF26" s="118"/>
      <c r="AG26" s="119"/>
      <c r="AH26" s="119"/>
      <c r="AI26" s="119"/>
      <c r="AJ26" s="109">
        <f>IFERROR(AB26/AF26*0.001,0)</f>
        <v>0</v>
      </c>
      <c r="AK26" s="110"/>
      <c r="AL26" s="110"/>
      <c r="AM26" s="111"/>
      <c r="AN26" s="98"/>
      <c r="AO26" s="98"/>
      <c r="AP26" s="102"/>
      <c r="AQ26" s="102"/>
    </row>
    <row r="27" spans="2:49" ht="17.45" customHeight="1">
      <c r="B27" s="29"/>
      <c r="C27" s="30"/>
      <c r="D27" s="30"/>
      <c r="E27" s="30"/>
      <c r="F27" s="30"/>
      <c r="G27" s="30"/>
      <c r="H27" s="30"/>
      <c r="I27" s="31"/>
      <c r="J27" s="21" t="s">
        <v>5</v>
      </c>
      <c r="K27" s="35" t="s">
        <v>6</v>
      </c>
      <c r="L27" s="35"/>
      <c r="M27" s="35"/>
      <c r="N27" s="35"/>
      <c r="O27" s="35"/>
      <c r="P27" s="184"/>
      <c r="Q27" s="185"/>
      <c r="R27" s="23" t="s">
        <v>11</v>
      </c>
      <c r="S27" s="22"/>
      <c r="T27" s="22"/>
      <c r="U27" s="22"/>
      <c r="V27" s="22"/>
      <c r="W27" s="22"/>
      <c r="X27" s="22"/>
      <c r="Y27" s="22"/>
      <c r="Z27" s="22"/>
      <c r="AA27" s="24"/>
      <c r="AB27" s="23" t="s">
        <v>12</v>
      </c>
      <c r="AC27" s="22"/>
      <c r="AD27" s="22"/>
      <c r="AE27" s="24"/>
      <c r="AF27" s="103"/>
      <c r="AG27" s="104"/>
      <c r="AH27" s="104"/>
      <c r="AI27" s="104"/>
      <c r="AJ27" s="115" t="s">
        <v>34</v>
      </c>
      <c r="AK27" s="116"/>
      <c r="AL27" s="116"/>
      <c r="AM27" s="117"/>
      <c r="AN27" s="98" t="str">
        <f>IF(AJ28&gt;=AT29,"適","-")</f>
        <v>-</v>
      </c>
      <c r="AO27" s="98"/>
      <c r="AP27" s="102" t="s">
        <v>24</v>
      </c>
      <c r="AQ27" s="102"/>
    </row>
    <row r="28" spans="2:49" ht="17.45" customHeight="1">
      <c r="B28" s="58" t="s">
        <v>18</v>
      </c>
      <c r="C28" s="59"/>
      <c r="D28" s="59"/>
      <c r="E28" s="59"/>
      <c r="F28" s="59"/>
      <c r="G28" s="59"/>
      <c r="H28" s="59"/>
      <c r="I28" s="60"/>
      <c r="J28" s="25" t="s">
        <v>5</v>
      </c>
      <c r="K28" s="38" t="s">
        <v>7</v>
      </c>
      <c r="L28" s="38"/>
      <c r="M28" s="38"/>
      <c r="N28" s="94" t="s">
        <v>8</v>
      </c>
      <c r="O28" s="94"/>
      <c r="P28" s="71" t="str">
        <f>IF(G5="一戸建ての住宅",2.2,IF(G5="共同住宅",1.7,IF(G5="","")))</f>
        <v/>
      </c>
      <c r="Q28" s="72"/>
      <c r="R28" s="126"/>
      <c r="S28" s="127"/>
      <c r="T28" s="127"/>
      <c r="U28" s="127"/>
      <c r="V28" s="127"/>
      <c r="W28" s="127"/>
      <c r="X28" s="127"/>
      <c r="Y28" s="127"/>
      <c r="Z28" s="127"/>
      <c r="AA28" s="128"/>
      <c r="AB28" s="105"/>
      <c r="AC28" s="106"/>
      <c r="AD28" s="106"/>
      <c r="AE28" s="106"/>
      <c r="AF28" s="105"/>
      <c r="AG28" s="106"/>
      <c r="AH28" s="106"/>
      <c r="AI28" s="106"/>
      <c r="AJ28" s="109">
        <f>IFERROR(AB28/AF28*0.001,0)</f>
        <v>0</v>
      </c>
      <c r="AK28" s="110"/>
      <c r="AL28" s="110"/>
      <c r="AM28" s="111"/>
      <c r="AN28" s="98"/>
      <c r="AO28" s="98"/>
      <c r="AP28" s="102"/>
      <c r="AQ28" s="102"/>
      <c r="AT28" s="138" t="str">
        <f>IF(J28="■","軸組",IF(J29="■","枠組",""))</f>
        <v/>
      </c>
      <c r="AU28" s="138"/>
      <c r="AV28" s="138"/>
      <c r="AW28" s="138"/>
    </row>
    <row r="29" spans="2:49" ht="17.45" customHeight="1">
      <c r="B29" s="124" t="s">
        <v>19</v>
      </c>
      <c r="C29" s="91"/>
      <c r="D29" s="91"/>
      <c r="E29" s="91"/>
      <c r="F29" s="91"/>
      <c r="G29" s="91"/>
      <c r="H29" s="91"/>
      <c r="I29" s="125"/>
      <c r="J29" s="15" t="s">
        <v>5</v>
      </c>
      <c r="K29" s="33" t="s">
        <v>9</v>
      </c>
      <c r="L29" s="33"/>
      <c r="M29" s="33"/>
      <c r="N29" s="91" t="s">
        <v>8</v>
      </c>
      <c r="O29" s="91"/>
      <c r="P29" s="198" t="str">
        <f>IF(G5="一戸建ての住宅",2,IF(G5="共同住宅",1.7,IF(G5="","")))</f>
        <v/>
      </c>
      <c r="Q29" s="199"/>
      <c r="R29" s="64"/>
      <c r="S29" s="65"/>
      <c r="T29" s="65"/>
      <c r="U29" s="65"/>
      <c r="V29" s="65"/>
      <c r="W29" s="65"/>
      <c r="X29" s="65"/>
      <c r="Y29" s="65"/>
      <c r="Z29" s="65"/>
      <c r="AA29" s="66"/>
      <c r="AB29" s="107"/>
      <c r="AC29" s="108"/>
      <c r="AD29" s="108"/>
      <c r="AE29" s="108"/>
      <c r="AF29" s="107"/>
      <c r="AG29" s="108"/>
      <c r="AH29" s="108"/>
      <c r="AI29" s="108"/>
      <c r="AJ29" s="112"/>
      <c r="AK29" s="113"/>
      <c r="AL29" s="113"/>
      <c r="AM29" s="114"/>
      <c r="AN29" s="98"/>
      <c r="AO29" s="98"/>
      <c r="AP29" s="102"/>
      <c r="AQ29" s="102"/>
      <c r="AT29" s="137" t="str">
        <f>IF(J28="■",P28,IF(J29="■",P29,"-"))</f>
        <v>-</v>
      </c>
      <c r="AU29" s="137"/>
      <c r="AV29" s="137"/>
      <c r="AW29" s="137"/>
    </row>
    <row r="30" spans="2:49" ht="17.45" customHeight="1">
      <c r="B30" s="131" t="s">
        <v>21</v>
      </c>
      <c r="C30" s="132"/>
      <c r="D30" s="132"/>
      <c r="E30" s="132"/>
      <c r="F30" s="132"/>
      <c r="G30" s="132"/>
      <c r="H30" s="132"/>
      <c r="I30" s="133"/>
      <c r="J30" s="14" t="s">
        <v>5</v>
      </c>
      <c r="K30" s="30" t="s">
        <v>6</v>
      </c>
      <c r="L30" s="30"/>
      <c r="M30" s="30"/>
      <c r="N30" s="30"/>
      <c r="O30" s="30"/>
      <c r="P30" s="186"/>
      <c r="Q30" s="187"/>
      <c r="R30" s="7" t="s">
        <v>11</v>
      </c>
      <c r="S30" s="8"/>
      <c r="T30" s="8"/>
      <c r="U30" s="8"/>
      <c r="V30" s="8"/>
      <c r="W30" s="8"/>
      <c r="X30" s="8"/>
      <c r="Y30" s="8"/>
      <c r="Z30" s="8"/>
      <c r="AA30" s="9"/>
      <c r="AB30" s="7" t="s">
        <v>12</v>
      </c>
      <c r="AC30" s="8"/>
      <c r="AD30" s="8"/>
      <c r="AE30" s="9"/>
      <c r="AF30" s="120"/>
      <c r="AG30" s="121"/>
      <c r="AH30" s="121"/>
      <c r="AI30" s="121"/>
      <c r="AJ30" s="115" t="s">
        <v>34</v>
      </c>
      <c r="AK30" s="116"/>
      <c r="AL30" s="116"/>
      <c r="AM30" s="117"/>
      <c r="AN30" s="98" t="str">
        <f>IF(OR(AJ31&gt;=AT32,AJ33&gt;=AT32),"適","-")</f>
        <v>-</v>
      </c>
      <c r="AO30" s="98"/>
      <c r="AP30" s="102" t="s">
        <v>24</v>
      </c>
      <c r="AQ30" s="102"/>
    </row>
    <row r="31" spans="2:49" ht="17.45" customHeight="1">
      <c r="B31" s="58" t="s">
        <v>22</v>
      </c>
      <c r="C31" s="59"/>
      <c r="D31" s="59"/>
      <c r="E31" s="59"/>
      <c r="F31" s="59"/>
      <c r="G31" s="59"/>
      <c r="H31" s="59"/>
      <c r="I31" s="60"/>
      <c r="J31" s="25" t="s">
        <v>5</v>
      </c>
      <c r="K31" s="38" t="s">
        <v>7</v>
      </c>
      <c r="L31" s="38"/>
      <c r="M31" s="38"/>
      <c r="N31" s="94" t="s">
        <v>8</v>
      </c>
      <c r="O31" s="94"/>
      <c r="P31" s="71" t="str">
        <f>IF(G5="一戸建ての住宅",1.7,IF(G5="共同住宅",0.6,IF(G5="","")))</f>
        <v/>
      </c>
      <c r="Q31" s="72"/>
      <c r="R31" s="85"/>
      <c r="S31" s="86"/>
      <c r="T31" s="86"/>
      <c r="U31" s="86"/>
      <c r="V31" s="86"/>
      <c r="W31" s="86"/>
      <c r="X31" s="86"/>
      <c r="Y31" s="86"/>
      <c r="Z31" s="86"/>
      <c r="AA31" s="87"/>
      <c r="AB31" s="105"/>
      <c r="AC31" s="106"/>
      <c r="AD31" s="106"/>
      <c r="AE31" s="106"/>
      <c r="AF31" s="105"/>
      <c r="AG31" s="106"/>
      <c r="AH31" s="106"/>
      <c r="AI31" s="106"/>
      <c r="AJ31" s="109">
        <f>IFERROR(AB31/AF31*0.001,0)</f>
        <v>0</v>
      </c>
      <c r="AK31" s="110"/>
      <c r="AL31" s="110"/>
      <c r="AM31" s="111"/>
      <c r="AN31" s="98"/>
      <c r="AO31" s="98"/>
      <c r="AP31" s="102"/>
      <c r="AQ31" s="102"/>
      <c r="AT31" s="138" t="str">
        <f>IF(J31="■","軸組",IF(J32="■","枠組",IF(J33="■","外張","")))</f>
        <v/>
      </c>
      <c r="AU31" s="138"/>
      <c r="AV31" s="138"/>
      <c r="AW31" s="138"/>
    </row>
    <row r="32" spans="2:49" ht="17.45" customHeight="1">
      <c r="B32" s="58"/>
      <c r="C32" s="59"/>
      <c r="D32" s="59"/>
      <c r="E32" s="59"/>
      <c r="F32" s="59"/>
      <c r="G32" s="59"/>
      <c r="H32" s="59"/>
      <c r="I32" s="60"/>
      <c r="J32" s="27" t="s">
        <v>5</v>
      </c>
      <c r="K32" s="39" t="s">
        <v>9</v>
      </c>
      <c r="L32" s="39"/>
      <c r="M32" s="39"/>
      <c r="N32" s="93" t="s">
        <v>8</v>
      </c>
      <c r="O32" s="93"/>
      <c r="P32" s="198" t="str">
        <f>IF(G5="一戸建ての住宅",1.7,IF(G5="共同住宅",0.6,IF(G5="","")))</f>
        <v/>
      </c>
      <c r="Q32" s="199"/>
      <c r="R32" s="88"/>
      <c r="S32" s="89"/>
      <c r="T32" s="89"/>
      <c r="U32" s="89"/>
      <c r="V32" s="89"/>
      <c r="W32" s="89"/>
      <c r="X32" s="89"/>
      <c r="Y32" s="89"/>
      <c r="Z32" s="89"/>
      <c r="AA32" s="90"/>
      <c r="AB32" s="107"/>
      <c r="AC32" s="108"/>
      <c r="AD32" s="108"/>
      <c r="AE32" s="108"/>
      <c r="AF32" s="107"/>
      <c r="AG32" s="108"/>
      <c r="AH32" s="108"/>
      <c r="AI32" s="108"/>
      <c r="AJ32" s="112"/>
      <c r="AK32" s="113"/>
      <c r="AL32" s="113"/>
      <c r="AM32" s="114"/>
      <c r="AN32" s="98"/>
      <c r="AO32" s="98"/>
      <c r="AP32" s="102"/>
      <c r="AQ32" s="102"/>
      <c r="AT32" s="137" t="str">
        <f>IF(J31="■",P31,IF(J32="■",P32,IF(J33="■",P33,"-")))</f>
        <v>-</v>
      </c>
      <c r="AU32" s="137"/>
      <c r="AV32" s="137"/>
      <c r="AW32" s="137"/>
    </row>
    <row r="33" spans="2:49" ht="17.45" customHeight="1">
      <c r="B33" s="124" t="s">
        <v>20</v>
      </c>
      <c r="C33" s="91"/>
      <c r="D33" s="91"/>
      <c r="E33" s="91"/>
      <c r="F33" s="91"/>
      <c r="G33" s="91"/>
      <c r="H33" s="91"/>
      <c r="I33" s="125"/>
      <c r="J33" s="15" t="s">
        <v>5</v>
      </c>
      <c r="K33" s="33" t="s">
        <v>10</v>
      </c>
      <c r="L33" s="33"/>
      <c r="M33" s="33"/>
      <c r="N33" s="91" t="s">
        <v>8</v>
      </c>
      <c r="O33" s="91"/>
      <c r="P33" s="69" t="str">
        <f>IF(G5="一戸建ての住宅",1.7,IF(G5="共同住宅",0.6,IF(G5="","")))</f>
        <v/>
      </c>
      <c r="Q33" s="70"/>
      <c r="R33" s="64"/>
      <c r="S33" s="65"/>
      <c r="T33" s="65"/>
      <c r="U33" s="65"/>
      <c r="V33" s="65"/>
      <c r="W33" s="65"/>
      <c r="X33" s="65"/>
      <c r="Y33" s="65"/>
      <c r="Z33" s="65"/>
      <c r="AA33" s="66"/>
      <c r="AB33" s="118"/>
      <c r="AC33" s="119"/>
      <c r="AD33" s="119"/>
      <c r="AE33" s="119"/>
      <c r="AF33" s="118"/>
      <c r="AG33" s="119"/>
      <c r="AH33" s="119"/>
      <c r="AI33" s="119"/>
      <c r="AJ33" s="109">
        <f>IFERROR(AB33/AF33*0.001,0)</f>
        <v>0</v>
      </c>
      <c r="AK33" s="110"/>
      <c r="AL33" s="110"/>
      <c r="AM33" s="111"/>
      <c r="AN33" s="98"/>
      <c r="AO33" s="98"/>
      <c r="AP33" s="102"/>
      <c r="AQ33" s="102"/>
    </row>
    <row r="34" spans="2:49" ht="17.45" customHeight="1">
      <c r="B34" s="131" t="s">
        <v>21</v>
      </c>
      <c r="C34" s="132"/>
      <c r="D34" s="132"/>
      <c r="E34" s="132"/>
      <c r="F34" s="132"/>
      <c r="G34" s="132"/>
      <c r="H34" s="132"/>
      <c r="I34" s="133"/>
      <c r="J34" s="21" t="s">
        <v>5</v>
      </c>
      <c r="K34" s="35" t="s">
        <v>6</v>
      </c>
      <c r="L34" s="35"/>
      <c r="M34" s="35"/>
      <c r="N34" s="35"/>
      <c r="O34" s="35"/>
      <c r="P34" s="184"/>
      <c r="Q34" s="185"/>
      <c r="R34" s="23" t="s">
        <v>11</v>
      </c>
      <c r="S34" s="22"/>
      <c r="T34" s="22"/>
      <c r="U34" s="22"/>
      <c r="V34" s="22"/>
      <c r="W34" s="22"/>
      <c r="X34" s="22"/>
      <c r="Y34" s="22"/>
      <c r="Z34" s="22"/>
      <c r="AA34" s="24"/>
      <c r="AB34" s="23" t="s">
        <v>12</v>
      </c>
      <c r="AC34" s="22"/>
      <c r="AD34" s="22"/>
      <c r="AE34" s="24"/>
      <c r="AF34" s="103"/>
      <c r="AG34" s="104"/>
      <c r="AH34" s="104"/>
      <c r="AI34" s="104"/>
      <c r="AJ34" s="115" t="s">
        <v>34</v>
      </c>
      <c r="AK34" s="116"/>
      <c r="AL34" s="116"/>
      <c r="AM34" s="117"/>
      <c r="AN34" s="98" t="str">
        <f>IF(AJ35&gt;=AT36,"適","-")</f>
        <v>-</v>
      </c>
      <c r="AO34" s="98"/>
      <c r="AP34" s="102" t="s">
        <v>24</v>
      </c>
      <c r="AQ34" s="102"/>
    </row>
    <row r="35" spans="2:49" ht="17.45" customHeight="1">
      <c r="B35" s="58" t="s">
        <v>22</v>
      </c>
      <c r="C35" s="59"/>
      <c r="D35" s="59"/>
      <c r="E35" s="59"/>
      <c r="F35" s="59"/>
      <c r="G35" s="59"/>
      <c r="H35" s="59"/>
      <c r="I35" s="60"/>
      <c r="J35" s="25" t="s">
        <v>5</v>
      </c>
      <c r="K35" s="38" t="s">
        <v>7</v>
      </c>
      <c r="L35" s="38"/>
      <c r="M35" s="38"/>
      <c r="N35" s="94" t="s">
        <v>8</v>
      </c>
      <c r="O35" s="94"/>
      <c r="P35" s="71" t="str">
        <f>IF(G5="一戸建ての住宅",0.5,IF(G5="共同住宅",0.1,IF(G5="","")))</f>
        <v/>
      </c>
      <c r="Q35" s="72"/>
      <c r="R35" s="126"/>
      <c r="S35" s="127"/>
      <c r="T35" s="127"/>
      <c r="U35" s="127"/>
      <c r="V35" s="127"/>
      <c r="W35" s="127"/>
      <c r="X35" s="127"/>
      <c r="Y35" s="127"/>
      <c r="Z35" s="127"/>
      <c r="AA35" s="128"/>
      <c r="AB35" s="105"/>
      <c r="AC35" s="106"/>
      <c r="AD35" s="106"/>
      <c r="AE35" s="106"/>
      <c r="AF35" s="105"/>
      <c r="AG35" s="106"/>
      <c r="AH35" s="106"/>
      <c r="AI35" s="106"/>
      <c r="AJ35" s="109">
        <f>IFERROR(AB35/AF35*0.001,0)</f>
        <v>0</v>
      </c>
      <c r="AK35" s="110"/>
      <c r="AL35" s="110"/>
      <c r="AM35" s="111"/>
      <c r="AN35" s="98"/>
      <c r="AO35" s="98"/>
      <c r="AP35" s="102"/>
      <c r="AQ35" s="102"/>
      <c r="AT35" s="138" t="str">
        <f>IF(J35="■","軸組",IF(J36="■","枠組",""))</f>
        <v/>
      </c>
      <c r="AU35" s="138"/>
      <c r="AV35" s="138"/>
      <c r="AW35" s="138"/>
    </row>
    <row r="36" spans="2:49" ht="17.45" customHeight="1">
      <c r="B36" s="124" t="s">
        <v>23</v>
      </c>
      <c r="C36" s="91"/>
      <c r="D36" s="91"/>
      <c r="E36" s="91"/>
      <c r="F36" s="91"/>
      <c r="G36" s="91"/>
      <c r="H36" s="91"/>
      <c r="I36" s="125"/>
      <c r="J36" s="15" t="s">
        <v>5</v>
      </c>
      <c r="K36" s="33" t="s">
        <v>9</v>
      </c>
      <c r="L36" s="33"/>
      <c r="M36" s="33"/>
      <c r="N36" s="91" t="s">
        <v>8</v>
      </c>
      <c r="O36" s="91"/>
      <c r="P36" s="69" t="str">
        <f>IF(G5="一戸建ての住宅",0.5,IF(G5="共同住宅",0.1,IF(G5="","")))</f>
        <v/>
      </c>
      <c r="Q36" s="70"/>
      <c r="R36" s="64"/>
      <c r="S36" s="65"/>
      <c r="T36" s="65"/>
      <c r="U36" s="65"/>
      <c r="V36" s="65"/>
      <c r="W36" s="65"/>
      <c r="X36" s="65"/>
      <c r="Y36" s="65"/>
      <c r="Z36" s="65"/>
      <c r="AA36" s="66"/>
      <c r="AB36" s="107"/>
      <c r="AC36" s="108"/>
      <c r="AD36" s="108"/>
      <c r="AE36" s="108"/>
      <c r="AF36" s="107"/>
      <c r="AG36" s="108"/>
      <c r="AH36" s="108"/>
      <c r="AI36" s="108"/>
      <c r="AJ36" s="112"/>
      <c r="AK36" s="113"/>
      <c r="AL36" s="113"/>
      <c r="AM36" s="114"/>
      <c r="AN36" s="98"/>
      <c r="AO36" s="98"/>
      <c r="AP36" s="102"/>
      <c r="AQ36" s="102"/>
      <c r="AT36" s="137" t="str">
        <f>IF(J35="■",P35,IF(J36="■",P36,"-"))</f>
        <v>-</v>
      </c>
      <c r="AU36" s="137"/>
      <c r="AV36" s="137"/>
      <c r="AW36" s="137"/>
    </row>
    <row r="37" spans="2:49" ht="17.45" customHeight="1">
      <c r="B37" s="100" t="s">
        <v>0</v>
      </c>
      <c r="C37" s="100"/>
      <c r="D37" s="100"/>
      <c r="E37" s="100"/>
      <c r="F37" s="100" t="s">
        <v>25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 t="s">
        <v>31</v>
      </c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59" t="s">
        <v>33</v>
      </c>
      <c r="AG37" s="160"/>
      <c r="AH37" s="160"/>
      <c r="AI37" s="161"/>
      <c r="AJ37" s="159" t="s">
        <v>36</v>
      </c>
      <c r="AK37" s="160"/>
      <c r="AL37" s="160"/>
      <c r="AM37" s="161"/>
      <c r="AN37" s="100" t="s">
        <v>14</v>
      </c>
      <c r="AO37" s="100"/>
      <c r="AP37" s="79"/>
      <c r="AQ37" s="81"/>
    </row>
    <row r="38" spans="2:49" ht="17.45" customHeight="1">
      <c r="B38" s="100"/>
      <c r="C38" s="100"/>
      <c r="D38" s="100"/>
      <c r="E38" s="100"/>
      <c r="F38" s="100" t="s">
        <v>26</v>
      </c>
      <c r="G38" s="100"/>
      <c r="H38" s="100"/>
      <c r="I38" s="100"/>
      <c r="J38" s="100" t="s">
        <v>27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62"/>
      <c r="AG38" s="163"/>
      <c r="AH38" s="163"/>
      <c r="AI38" s="164"/>
      <c r="AJ38" s="162"/>
      <c r="AK38" s="163"/>
      <c r="AL38" s="163"/>
      <c r="AM38" s="164"/>
      <c r="AN38" s="101"/>
      <c r="AO38" s="101"/>
      <c r="AP38" s="168"/>
      <c r="AQ38" s="169"/>
    </row>
    <row r="39" spans="2:49" ht="17.45" customHeight="1">
      <c r="B39" s="129" t="s">
        <v>28</v>
      </c>
      <c r="C39" s="129"/>
      <c r="D39" s="129"/>
      <c r="E39" s="129"/>
      <c r="F39" s="136" t="s">
        <v>35</v>
      </c>
      <c r="G39" s="136"/>
      <c r="H39" s="136"/>
      <c r="I39" s="136"/>
      <c r="J39" s="130" t="s">
        <v>51</v>
      </c>
      <c r="K39" s="130"/>
      <c r="L39" s="130"/>
      <c r="M39" s="130"/>
      <c r="N39" s="130"/>
      <c r="O39" s="130"/>
      <c r="P39" s="21" t="s">
        <v>5</v>
      </c>
      <c r="Q39" s="41" t="s">
        <v>30</v>
      </c>
      <c r="R39" s="42" t="s">
        <v>32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43"/>
      <c r="AF39" s="44" t="s">
        <v>37</v>
      </c>
      <c r="AG39" s="96" t="s">
        <v>39</v>
      </c>
      <c r="AH39" s="96"/>
      <c r="AI39" s="97"/>
      <c r="AJ39" s="147"/>
      <c r="AK39" s="148"/>
      <c r="AL39" s="148"/>
      <c r="AM39" s="149"/>
      <c r="AN39" s="131" t="s">
        <v>57</v>
      </c>
      <c r="AO39" s="133"/>
      <c r="AP39" s="102" t="s">
        <v>24</v>
      </c>
      <c r="AQ39" s="102"/>
    </row>
    <row r="40" spans="2:49" ht="17.45" customHeight="1">
      <c r="B40" s="129"/>
      <c r="C40" s="129"/>
      <c r="D40" s="129"/>
      <c r="E40" s="129"/>
      <c r="F40" s="136"/>
      <c r="G40" s="136"/>
      <c r="H40" s="136"/>
      <c r="I40" s="136"/>
      <c r="J40" s="130"/>
      <c r="K40" s="130"/>
      <c r="L40" s="130"/>
      <c r="M40" s="130"/>
      <c r="N40" s="130"/>
      <c r="O40" s="130"/>
      <c r="P40" s="10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8"/>
      <c r="AF40" s="144"/>
      <c r="AG40" s="145"/>
      <c r="AH40" s="145"/>
      <c r="AI40" s="146"/>
      <c r="AJ40" s="150"/>
      <c r="AK40" s="151"/>
      <c r="AL40" s="151"/>
      <c r="AM40" s="152"/>
      <c r="AN40" s="122"/>
      <c r="AO40" s="123"/>
      <c r="AP40" s="102"/>
      <c r="AQ40" s="102"/>
    </row>
    <row r="41" spans="2:49" ht="17.45" customHeight="1">
      <c r="B41" s="129"/>
      <c r="C41" s="129"/>
      <c r="D41" s="129"/>
      <c r="E41" s="129"/>
      <c r="F41" s="136"/>
      <c r="G41" s="136"/>
      <c r="H41" s="136"/>
      <c r="I41" s="136"/>
      <c r="J41" s="130"/>
      <c r="K41" s="130"/>
      <c r="L41" s="130"/>
      <c r="M41" s="130"/>
      <c r="N41" s="130"/>
      <c r="O41" s="130"/>
      <c r="P41" s="12"/>
      <c r="Q41" s="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6"/>
      <c r="AF41" s="165"/>
      <c r="AG41" s="166"/>
      <c r="AH41" s="166"/>
      <c r="AI41" s="167"/>
      <c r="AJ41" s="150"/>
      <c r="AK41" s="151"/>
      <c r="AL41" s="151"/>
      <c r="AM41" s="152"/>
      <c r="AN41" s="122"/>
      <c r="AO41" s="123"/>
      <c r="AP41" s="102"/>
      <c r="AQ41" s="102"/>
    </row>
    <row r="42" spans="2:49" ht="17.45" customHeight="1">
      <c r="B42" s="129"/>
      <c r="C42" s="129"/>
      <c r="D42" s="129"/>
      <c r="E42" s="129"/>
      <c r="F42" s="136"/>
      <c r="G42" s="136"/>
      <c r="H42" s="136"/>
      <c r="I42" s="136"/>
      <c r="J42" s="130" t="s">
        <v>52</v>
      </c>
      <c r="K42" s="130"/>
      <c r="L42" s="130"/>
      <c r="M42" s="130"/>
      <c r="N42" s="130"/>
      <c r="O42" s="130"/>
      <c r="P42" s="21" t="s">
        <v>5</v>
      </c>
      <c r="Q42" s="41" t="s">
        <v>30</v>
      </c>
      <c r="R42" s="42" t="s">
        <v>32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43"/>
      <c r="AF42" s="44" t="s">
        <v>37</v>
      </c>
      <c r="AG42" s="96" t="s">
        <v>39</v>
      </c>
      <c r="AH42" s="96"/>
      <c r="AI42" s="97"/>
      <c r="AJ42" s="156" t="s">
        <v>38</v>
      </c>
      <c r="AK42" s="157"/>
      <c r="AL42" s="157"/>
      <c r="AM42" s="158"/>
      <c r="AN42" s="122"/>
      <c r="AO42" s="123"/>
      <c r="AP42" s="102"/>
      <c r="AQ42" s="102"/>
    </row>
    <row r="43" spans="2:49" ht="17.45" customHeight="1">
      <c r="B43" s="129"/>
      <c r="C43" s="129"/>
      <c r="D43" s="129"/>
      <c r="E43" s="129"/>
      <c r="F43" s="136"/>
      <c r="G43" s="136"/>
      <c r="H43" s="136"/>
      <c r="I43" s="136"/>
      <c r="J43" s="130"/>
      <c r="K43" s="130"/>
      <c r="L43" s="130"/>
      <c r="M43" s="130"/>
      <c r="N43" s="130"/>
      <c r="O43" s="130"/>
      <c r="P43" s="10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8"/>
      <c r="AF43" s="144"/>
      <c r="AG43" s="145"/>
      <c r="AH43" s="145"/>
      <c r="AI43" s="146"/>
      <c r="AJ43" s="144"/>
      <c r="AK43" s="145"/>
      <c r="AL43" s="145"/>
      <c r="AM43" s="146"/>
      <c r="AN43" s="122"/>
      <c r="AO43" s="123"/>
      <c r="AP43" s="102"/>
      <c r="AQ43" s="102"/>
    </row>
    <row r="44" spans="2:49" ht="17.45" customHeight="1">
      <c r="B44" s="129"/>
      <c r="C44" s="129"/>
      <c r="D44" s="129"/>
      <c r="E44" s="129"/>
      <c r="F44" s="136"/>
      <c r="G44" s="136"/>
      <c r="H44" s="136"/>
      <c r="I44" s="136"/>
      <c r="J44" s="130"/>
      <c r="K44" s="130"/>
      <c r="L44" s="130"/>
      <c r="M44" s="130"/>
      <c r="N44" s="130"/>
      <c r="O44" s="130"/>
      <c r="P44" s="12"/>
      <c r="Q44" s="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6"/>
      <c r="AF44" s="165"/>
      <c r="AG44" s="166"/>
      <c r="AH44" s="166"/>
      <c r="AI44" s="167"/>
      <c r="AJ44" s="165"/>
      <c r="AK44" s="166"/>
      <c r="AL44" s="166"/>
      <c r="AM44" s="167"/>
      <c r="AN44" s="124"/>
      <c r="AO44" s="125"/>
      <c r="AP44" s="102"/>
      <c r="AQ44" s="102"/>
    </row>
    <row r="45" spans="2:49" ht="17.45" customHeight="1">
      <c r="B45" s="129" t="s">
        <v>29</v>
      </c>
      <c r="C45" s="129"/>
      <c r="D45" s="129"/>
      <c r="E45" s="129"/>
      <c r="F45" s="134" t="s">
        <v>35</v>
      </c>
      <c r="G45" s="134"/>
      <c r="H45" s="134"/>
      <c r="I45" s="134"/>
      <c r="J45" s="135"/>
      <c r="K45" s="135"/>
      <c r="L45" s="135"/>
      <c r="M45" s="135"/>
      <c r="N45" s="135"/>
      <c r="O45" s="135"/>
      <c r="P45" s="44" t="s">
        <v>32</v>
      </c>
      <c r="Q45" s="36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43"/>
      <c r="AF45" s="44" t="s">
        <v>37</v>
      </c>
      <c r="AG45" s="96" t="s">
        <v>39</v>
      </c>
      <c r="AH45" s="96"/>
      <c r="AI45" s="97"/>
      <c r="AJ45" s="147"/>
      <c r="AK45" s="148"/>
      <c r="AL45" s="148"/>
      <c r="AM45" s="149"/>
      <c r="AN45" s="129" t="s">
        <v>57</v>
      </c>
      <c r="AO45" s="129"/>
      <c r="AP45" s="102" t="s">
        <v>24</v>
      </c>
      <c r="AQ45" s="102"/>
    </row>
    <row r="46" spans="2:49" ht="17.45" customHeight="1">
      <c r="B46" s="129"/>
      <c r="C46" s="129"/>
      <c r="D46" s="129"/>
      <c r="E46" s="129"/>
      <c r="F46" s="134"/>
      <c r="G46" s="134"/>
      <c r="H46" s="134"/>
      <c r="I46" s="134"/>
      <c r="J46" s="135"/>
      <c r="K46" s="135"/>
      <c r="L46" s="135"/>
      <c r="M46" s="135"/>
      <c r="N46" s="135"/>
      <c r="O46" s="135"/>
      <c r="P46" s="10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8"/>
      <c r="AF46" s="144"/>
      <c r="AG46" s="145"/>
      <c r="AH46" s="145"/>
      <c r="AI46" s="146"/>
      <c r="AJ46" s="150"/>
      <c r="AK46" s="151"/>
      <c r="AL46" s="151"/>
      <c r="AM46" s="152"/>
      <c r="AN46" s="129"/>
      <c r="AO46" s="129"/>
      <c r="AP46" s="102"/>
      <c r="AQ46" s="102"/>
    </row>
    <row r="47" spans="2:49" ht="17.45" customHeight="1">
      <c r="B47" s="129"/>
      <c r="C47" s="129"/>
      <c r="D47" s="129"/>
      <c r="E47" s="129"/>
      <c r="F47" s="134"/>
      <c r="G47" s="134"/>
      <c r="H47" s="134"/>
      <c r="I47" s="134"/>
      <c r="J47" s="135"/>
      <c r="K47" s="135"/>
      <c r="L47" s="135"/>
      <c r="M47" s="135"/>
      <c r="N47" s="135"/>
      <c r="O47" s="135"/>
      <c r="P47" s="12"/>
      <c r="Q47" s="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165"/>
      <c r="AG47" s="166"/>
      <c r="AH47" s="166"/>
      <c r="AI47" s="167"/>
      <c r="AJ47" s="153"/>
      <c r="AK47" s="154"/>
      <c r="AL47" s="154"/>
      <c r="AM47" s="155"/>
      <c r="AN47" s="129"/>
      <c r="AO47" s="129"/>
      <c r="AP47" s="102"/>
      <c r="AQ47" s="102"/>
    </row>
    <row r="50" spans="2:31" ht="20.100000000000001" customHeight="1">
      <c r="B50" s="19" t="s">
        <v>5</v>
      </c>
      <c r="C50" s="18" t="s">
        <v>40</v>
      </c>
    </row>
    <row r="51" spans="2:31" ht="20.100000000000001" customHeight="1">
      <c r="B51" s="19" t="s">
        <v>5</v>
      </c>
      <c r="C51" s="18" t="s">
        <v>41</v>
      </c>
    </row>
    <row r="54" spans="2:31" ht="24.95" customHeight="1">
      <c r="B54" s="5" t="s">
        <v>42</v>
      </c>
      <c r="C54" s="5"/>
      <c r="D54" s="5"/>
      <c r="E54" s="5"/>
      <c r="F54" s="5"/>
      <c r="G54" s="6" t="s">
        <v>45</v>
      </c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</row>
    <row r="55" spans="2:31" ht="24.95" customHeight="1">
      <c r="B55" s="16" t="s">
        <v>43</v>
      </c>
      <c r="C55" s="16"/>
      <c r="D55" s="16"/>
      <c r="E55" s="16"/>
      <c r="F55" s="16"/>
      <c r="G55" s="17" t="s">
        <v>45</v>
      </c>
      <c r="H55" s="143"/>
      <c r="I55" s="143"/>
      <c r="J55" s="143"/>
      <c r="K55" s="143"/>
      <c r="L55" s="143"/>
      <c r="M55" s="143"/>
      <c r="N55" s="143"/>
      <c r="O55" s="143"/>
    </row>
    <row r="56" spans="2:31" ht="24.95" customHeight="1">
      <c r="B56" s="5" t="s">
        <v>44</v>
      </c>
      <c r="C56" s="5"/>
      <c r="D56" s="5"/>
      <c r="E56" s="5"/>
      <c r="F56" s="5"/>
      <c r="G56" s="6" t="s">
        <v>45</v>
      </c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</row>
  </sheetData>
  <mergeCells count="210">
    <mergeCell ref="AF47:AI47"/>
    <mergeCell ref="AJ43:AM43"/>
    <mergeCell ref="AJ44:AM44"/>
    <mergeCell ref="AN39:AO44"/>
    <mergeCell ref="AP37:AQ38"/>
    <mergeCell ref="AN45:AO47"/>
    <mergeCell ref="AF40:AI40"/>
    <mergeCell ref="AP34:AQ36"/>
    <mergeCell ref="AT13:AW13"/>
    <mergeCell ref="AT12:AW12"/>
    <mergeCell ref="AT16:AW16"/>
    <mergeCell ref="AT17:AW17"/>
    <mergeCell ref="AT20:AW20"/>
    <mergeCell ref="AT21:AW21"/>
    <mergeCell ref="AT24:AW24"/>
    <mergeCell ref="AT25:AW25"/>
    <mergeCell ref="AT28:AW28"/>
    <mergeCell ref="H56:AE56"/>
    <mergeCell ref="G3:N3"/>
    <mergeCell ref="O3:V3"/>
    <mergeCell ref="W3:AD3"/>
    <mergeCell ref="G5:N5"/>
    <mergeCell ref="U5:AB5"/>
    <mergeCell ref="AG45:AI45"/>
    <mergeCell ref="AP45:AQ47"/>
    <mergeCell ref="AP39:AQ44"/>
    <mergeCell ref="H54:AE54"/>
    <mergeCell ref="H55:O55"/>
    <mergeCell ref="AF43:AI43"/>
    <mergeCell ref="AJ39:AM41"/>
    <mergeCell ref="AJ45:AM47"/>
    <mergeCell ref="AJ42:AM42"/>
    <mergeCell ref="AG39:AI39"/>
    <mergeCell ref="AG42:AI42"/>
    <mergeCell ref="R47:AE47"/>
    <mergeCell ref="AF37:AI38"/>
    <mergeCell ref="AJ37:AM38"/>
    <mergeCell ref="AN37:AO38"/>
    <mergeCell ref="AF41:AI41"/>
    <mergeCell ref="AF44:AI44"/>
    <mergeCell ref="AF46:AI46"/>
    <mergeCell ref="P37:AE38"/>
    <mergeCell ref="R40:AE40"/>
    <mergeCell ref="R41:AE41"/>
    <mergeCell ref="R43:AE43"/>
    <mergeCell ref="R44:AE44"/>
    <mergeCell ref="R46:AE46"/>
    <mergeCell ref="F39:I44"/>
    <mergeCell ref="AT29:AW29"/>
    <mergeCell ref="AT31:AW31"/>
    <mergeCell ref="AT32:AW32"/>
    <mergeCell ref="AT35:AW35"/>
    <mergeCell ref="AT36:AW36"/>
    <mergeCell ref="B39:E44"/>
    <mergeCell ref="B45:E47"/>
    <mergeCell ref="J39:O41"/>
    <mergeCell ref="B35:I35"/>
    <mergeCell ref="B36:I36"/>
    <mergeCell ref="B34:I34"/>
    <mergeCell ref="B30:I30"/>
    <mergeCell ref="B33:I33"/>
    <mergeCell ref="B37:E38"/>
    <mergeCell ref="F38:I38"/>
    <mergeCell ref="J38:O38"/>
    <mergeCell ref="F37:O37"/>
    <mergeCell ref="J42:O44"/>
    <mergeCell ref="F45:I47"/>
    <mergeCell ref="J45:O47"/>
    <mergeCell ref="AB33:AE33"/>
    <mergeCell ref="AB28:AE29"/>
    <mergeCell ref="AB35:AE36"/>
    <mergeCell ref="B25:I25"/>
    <mergeCell ref="B24:I24"/>
    <mergeCell ref="B29:I29"/>
    <mergeCell ref="B28:I28"/>
    <mergeCell ref="B31:I32"/>
    <mergeCell ref="R36:AA36"/>
    <mergeCell ref="R28:AA28"/>
    <mergeCell ref="R29:AA29"/>
    <mergeCell ref="R31:AA31"/>
    <mergeCell ref="R32:AA32"/>
    <mergeCell ref="R33:AA33"/>
    <mergeCell ref="R35:AA35"/>
    <mergeCell ref="N36:O36"/>
    <mergeCell ref="N32:O32"/>
    <mergeCell ref="N33:O33"/>
    <mergeCell ref="N35:O35"/>
    <mergeCell ref="P34:Q34"/>
    <mergeCell ref="P25:Q25"/>
    <mergeCell ref="P26:Q26"/>
    <mergeCell ref="P27:Q27"/>
    <mergeCell ref="R25:AA25"/>
    <mergeCell ref="AB12:AE13"/>
    <mergeCell ref="AB14:AE14"/>
    <mergeCell ref="AB16:AE17"/>
    <mergeCell ref="AB18:AE18"/>
    <mergeCell ref="AB20:AE21"/>
    <mergeCell ref="AB22:AE22"/>
    <mergeCell ref="AB24:AE25"/>
    <mergeCell ref="AB26:AE26"/>
    <mergeCell ref="AB31:AE32"/>
    <mergeCell ref="AF34:AI34"/>
    <mergeCell ref="AJ34:AM34"/>
    <mergeCell ref="AF35:AI36"/>
    <mergeCell ref="AJ35:AM36"/>
    <mergeCell ref="R12:AA12"/>
    <mergeCell ref="R13:AA13"/>
    <mergeCell ref="R14:AA14"/>
    <mergeCell ref="R16:AA16"/>
    <mergeCell ref="R17:AA17"/>
    <mergeCell ref="R18:AA18"/>
    <mergeCell ref="AF31:AI32"/>
    <mergeCell ref="AJ31:AM32"/>
    <mergeCell ref="AF33:AI33"/>
    <mergeCell ref="AJ33:AM33"/>
    <mergeCell ref="AF27:AI27"/>
    <mergeCell ref="AJ27:AM27"/>
    <mergeCell ref="AF28:AI29"/>
    <mergeCell ref="AJ28:AM29"/>
    <mergeCell ref="AF24:AI25"/>
    <mergeCell ref="AJ24:AM25"/>
    <mergeCell ref="AF26:AI26"/>
    <mergeCell ref="AJ26:AM26"/>
    <mergeCell ref="AF30:AI30"/>
    <mergeCell ref="AJ30:AM30"/>
    <mergeCell ref="AJ15:AM15"/>
    <mergeCell ref="AF20:AI21"/>
    <mergeCell ref="AJ20:AM21"/>
    <mergeCell ref="AF22:AI22"/>
    <mergeCell ref="AJ22:AM22"/>
    <mergeCell ref="AF23:AI23"/>
    <mergeCell ref="AJ23:AM23"/>
    <mergeCell ref="AF16:AI17"/>
    <mergeCell ref="AJ16:AM17"/>
    <mergeCell ref="AF18:AI18"/>
    <mergeCell ref="AJ18:AM18"/>
    <mergeCell ref="AF19:AI19"/>
    <mergeCell ref="AJ19:AM19"/>
    <mergeCell ref="AN30:AO33"/>
    <mergeCell ref="AN34:AO36"/>
    <mergeCell ref="AJ9:AM10"/>
    <mergeCell ref="AF9:AI10"/>
    <mergeCell ref="AP11:AQ14"/>
    <mergeCell ref="AP15:AQ18"/>
    <mergeCell ref="AP19:AQ22"/>
    <mergeCell ref="AP23:AQ26"/>
    <mergeCell ref="AP27:AQ29"/>
    <mergeCell ref="AP30:AQ33"/>
    <mergeCell ref="AN9:AO10"/>
    <mergeCell ref="AN11:AO14"/>
    <mergeCell ref="AN15:AO18"/>
    <mergeCell ref="AN19:AO22"/>
    <mergeCell ref="AN23:AO26"/>
    <mergeCell ref="AN27:AO29"/>
    <mergeCell ref="AP9:AQ10"/>
    <mergeCell ref="AF11:AI11"/>
    <mergeCell ref="AF12:AI13"/>
    <mergeCell ref="AJ12:AM13"/>
    <mergeCell ref="AJ11:AM11"/>
    <mergeCell ref="AF14:AI14"/>
    <mergeCell ref="AJ14:AM14"/>
    <mergeCell ref="AF15:AI15"/>
    <mergeCell ref="B9:I10"/>
    <mergeCell ref="J9:Q10"/>
    <mergeCell ref="R9:AE10"/>
    <mergeCell ref="R20:AA20"/>
    <mergeCell ref="R21:AA21"/>
    <mergeCell ref="R22:AA22"/>
    <mergeCell ref="R24:AA24"/>
    <mergeCell ref="N29:O29"/>
    <mergeCell ref="N31:O31"/>
    <mergeCell ref="N21:O21"/>
    <mergeCell ref="N22:O22"/>
    <mergeCell ref="N24:O24"/>
    <mergeCell ref="N25:O25"/>
    <mergeCell ref="N26:O26"/>
    <mergeCell ref="N28:O28"/>
    <mergeCell ref="P11:Q11"/>
    <mergeCell ref="P30:Q30"/>
    <mergeCell ref="N12:O12"/>
    <mergeCell ref="N13:O13"/>
    <mergeCell ref="N14:O14"/>
    <mergeCell ref="N16:O16"/>
    <mergeCell ref="N17:O17"/>
    <mergeCell ref="N18:O18"/>
    <mergeCell ref="N20:O20"/>
    <mergeCell ref="B11:I14"/>
    <mergeCell ref="B15:I18"/>
    <mergeCell ref="B19:I22"/>
    <mergeCell ref="R26:AA26"/>
    <mergeCell ref="P28:Q28"/>
    <mergeCell ref="P12:Q12"/>
    <mergeCell ref="P35:Q35"/>
    <mergeCell ref="P36:Q36"/>
    <mergeCell ref="P33:Q33"/>
    <mergeCell ref="P32:Q32"/>
    <mergeCell ref="P31:Q31"/>
    <mergeCell ref="P29:Q29"/>
    <mergeCell ref="P19:Q19"/>
    <mergeCell ref="P20:Q20"/>
    <mergeCell ref="P21:Q21"/>
    <mergeCell ref="P22:Q22"/>
    <mergeCell ref="P23:Q23"/>
    <mergeCell ref="P24:Q24"/>
    <mergeCell ref="P13:Q13"/>
    <mergeCell ref="P14:Q14"/>
    <mergeCell ref="P15:Q15"/>
    <mergeCell ref="P16:Q16"/>
    <mergeCell ref="P17:Q17"/>
    <mergeCell ref="P18:Q18"/>
  </mergeCells>
  <phoneticPr fontId="1"/>
  <dataValidations count="4">
    <dataValidation type="list" allowBlank="1" showInputMessage="1" sqref="J11:J36 P39 P42 B50:B51" xr:uid="{73695711-6638-4788-ADF1-4BFAF7650694}">
      <formula1>"□,■"</formula1>
    </dataValidation>
    <dataValidation type="list" allowBlank="1" showInputMessage="1" showErrorMessage="1" sqref="G3:N3" xr:uid="{82FFCAEA-FFFE-46F6-977F-68270D71CA49}">
      <formula1>"都道府県,東京都,神奈川県,埼玉県,千葉県,茨城県,栃木県,群馬県,山梨県,長野県"</formula1>
    </dataValidation>
    <dataValidation type="list" allowBlank="1" showInputMessage="1" sqref="W3:AD3" xr:uid="{A21C1204-9562-4B81-888B-16832C50D6F9}">
      <formula1>"区市町村,区,市,町,村"</formula1>
    </dataValidation>
    <dataValidation type="list" allowBlank="1" showInputMessage="1" sqref="G5:N5" xr:uid="{C35192BA-7AEC-43FE-A287-D5BB8211046E}">
      <formula1>"一戸建ての住宅,共同住宅"</formula1>
    </dataValidation>
  </dataValidations>
  <hyperlinks>
    <hyperlink ref="AT5" r:id="rId1" xr:uid="{14E5B564-672F-49A5-8E6B-EA01DC3632CD}"/>
  </hyperlinks>
  <printOptions horizontalCentered="1"/>
  <pageMargins left="0.39370078740157483" right="0.19685039370078741" top="0.19685039370078741" bottom="0.19685039370078741" header="0.19685039370078741" footer="0.19685039370078741"/>
  <pageSetup paperSize="9" scale="85" orientation="portrait" blackAndWhite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1EF3-9DA8-4DA4-920C-C6C73B6D93A8}">
  <sheetPr>
    <tabColor theme="8" tint="0.39997558519241921"/>
  </sheetPr>
  <dimension ref="B2:AW56"/>
  <sheetViews>
    <sheetView showGridLines="0" showZeros="0" view="pageBreakPreview" zoomScaleNormal="100" zoomScaleSheetLayoutView="100" workbookViewId="0">
      <selection activeCell="G3" sqref="G3:N3"/>
    </sheetView>
  </sheetViews>
  <sheetFormatPr defaultColWidth="2.625" defaultRowHeight="15" customHeight="1"/>
  <cols>
    <col min="1" max="16384" width="2.625" style="1"/>
  </cols>
  <sheetData>
    <row r="2" spans="2:49" ht="15" customHeight="1">
      <c r="B2" s="2"/>
      <c r="C2" s="2"/>
      <c r="D2" s="2"/>
      <c r="E2" s="2"/>
      <c r="F2" s="2"/>
      <c r="G2" s="2"/>
      <c r="H2" s="2"/>
    </row>
    <row r="3" spans="2:49" ht="24.95" customHeight="1">
      <c r="B3" s="1" t="s">
        <v>46</v>
      </c>
      <c r="F3" s="4" t="s">
        <v>45</v>
      </c>
      <c r="G3" s="140" t="s">
        <v>53</v>
      </c>
      <c r="H3" s="140"/>
      <c r="I3" s="140"/>
      <c r="J3" s="140"/>
      <c r="K3" s="140"/>
      <c r="L3" s="140"/>
      <c r="M3" s="140"/>
      <c r="N3" s="140"/>
      <c r="O3" s="119"/>
      <c r="P3" s="119"/>
      <c r="Q3" s="119"/>
      <c r="R3" s="119"/>
      <c r="S3" s="119"/>
      <c r="T3" s="119"/>
      <c r="U3" s="119"/>
      <c r="V3" s="119"/>
      <c r="W3" s="140" t="s">
        <v>54</v>
      </c>
      <c r="X3" s="140"/>
      <c r="Y3" s="140"/>
      <c r="Z3" s="140"/>
      <c r="AA3" s="140"/>
      <c r="AB3" s="140"/>
      <c r="AC3" s="140"/>
      <c r="AD3" s="140"/>
      <c r="AT3" s="1" t="s">
        <v>55</v>
      </c>
    </row>
    <row r="5" spans="2:49" ht="24.95" customHeight="1">
      <c r="B5" s="1" t="s">
        <v>47</v>
      </c>
      <c r="F5" s="4" t="s">
        <v>45</v>
      </c>
      <c r="G5" s="141"/>
      <c r="H5" s="141"/>
      <c r="I5" s="141"/>
      <c r="J5" s="141"/>
      <c r="K5" s="141"/>
      <c r="L5" s="141"/>
      <c r="M5" s="141"/>
      <c r="N5" s="141"/>
      <c r="P5" s="1" t="s">
        <v>48</v>
      </c>
      <c r="T5" s="4" t="s">
        <v>45</v>
      </c>
      <c r="U5" s="142"/>
      <c r="V5" s="142"/>
      <c r="W5" s="142"/>
      <c r="X5" s="142"/>
      <c r="Y5" s="142"/>
      <c r="Z5" s="142"/>
      <c r="AA5" s="142"/>
      <c r="AB5" s="142"/>
      <c r="AC5" s="1" t="s">
        <v>49</v>
      </c>
      <c r="AT5" s="28" t="s">
        <v>56</v>
      </c>
    </row>
    <row r="7" spans="2:49" ht="24.95" customHeight="1">
      <c r="B7" s="20" t="s">
        <v>58</v>
      </c>
      <c r="C7" s="3"/>
      <c r="D7" s="3"/>
      <c r="E7" s="3"/>
      <c r="F7" s="3"/>
      <c r="G7" s="3"/>
      <c r="H7" s="3"/>
      <c r="M7" s="20"/>
    </row>
    <row r="9" spans="2:49" ht="17.45" customHeight="1">
      <c r="B9" s="73" t="s">
        <v>0</v>
      </c>
      <c r="C9" s="74"/>
      <c r="D9" s="74"/>
      <c r="E9" s="74"/>
      <c r="F9" s="74"/>
      <c r="G9" s="74"/>
      <c r="H9" s="74"/>
      <c r="I9" s="75"/>
      <c r="J9" s="79" t="s">
        <v>4</v>
      </c>
      <c r="K9" s="80"/>
      <c r="L9" s="80"/>
      <c r="M9" s="80"/>
      <c r="N9" s="80"/>
      <c r="O9" s="80"/>
      <c r="P9" s="80"/>
      <c r="Q9" s="81"/>
      <c r="R9" s="79" t="s">
        <v>13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1"/>
      <c r="AF9" s="99" t="s">
        <v>16</v>
      </c>
      <c r="AG9" s="100"/>
      <c r="AH9" s="100"/>
      <c r="AI9" s="100"/>
      <c r="AJ9" s="99" t="s">
        <v>15</v>
      </c>
      <c r="AK9" s="100"/>
      <c r="AL9" s="100"/>
      <c r="AM9" s="100"/>
      <c r="AN9" s="100" t="s">
        <v>14</v>
      </c>
      <c r="AO9" s="100"/>
      <c r="AP9" s="100"/>
      <c r="AQ9" s="100"/>
    </row>
    <row r="10" spans="2:49" ht="17.45" customHeight="1">
      <c r="B10" s="76"/>
      <c r="C10" s="77"/>
      <c r="D10" s="77"/>
      <c r="E10" s="77"/>
      <c r="F10" s="77"/>
      <c r="G10" s="77"/>
      <c r="H10" s="77"/>
      <c r="I10" s="78"/>
      <c r="J10" s="82"/>
      <c r="K10" s="83"/>
      <c r="L10" s="83"/>
      <c r="M10" s="83"/>
      <c r="N10" s="83"/>
      <c r="O10" s="83"/>
      <c r="P10" s="83"/>
      <c r="Q10" s="84"/>
      <c r="R10" s="82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0"/>
      <c r="AQ10" s="100"/>
    </row>
    <row r="11" spans="2:49" ht="17.45" customHeight="1">
      <c r="B11" s="55" t="s">
        <v>1</v>
      </c>
      <c r="C11" s="56"/>
      <c r="D11" s="56"/>
      <c r="E11" s="56"/>
      <c r="F11" s="56"/>
      <c r="G11" s="56"/>
      <c r="H11" s="56"/>
      <c r="I11" s="57"/>
      <c r="J11" s="21" t="s">
        <v>5</v>
      </c>
      <c r="K11" s="35" t="s">
        <v>6</v>
      </c>
      <c r="L11" s="35"/>
      <c r="M11" s="35"/>
      <c r="N11" s="35"/>
      <c r="O11" s="35"/>
      <c r="P11" s="188"/>
      <c r="Q11" s="189"/>
      <c r="R11" s="23" t="s">
        <v>11</v>
      </c>
      <c r="S11" s="22"/>
      <c r="T11" s="22"/>
      <c r="U11" s="22"/>
      <c r="V11" s="22"/>
      <c r="W11" s="22"/>
      <c r="X11" s="22"/>
      <c r="Y11" s="22"/>
      <c r="Z11" s="22"/>
      <c r="AA11" s="24"/>
      <c r="AB11" s="23" t="s">
        <v>12</v>
      </c>
      <c r="AC11" s="22"/>
      <c r="AD11" s="22"/>
      <c r="AE11" s="24"/>
      <c r="AF11" s="103"/>
      <c r="AG11" s="104"/>
      <c r="AH11" s="104"/>
      <c r="AI11" s="104"/>
      <c r="AJ11" s="115" t="s">
        <v>34</v>
      </c>
      <c r="AK11" s="116"/>
      <c r="AL11" s="116"/>
      <c r="AM11" s="117"/>
      <c r="AN11" s="98" t="str">
        <f>IF(OR(AJ12&gt;=AT13,AJ14&gt;=AT13),"適","-")</f>
        <v>-</v>
      </c>
      <c r="AO11" s="98"/>
      <c r="AP11" s="102" t="s">
        <v>24</v>
      </c>
      <c r="AQ11" s="102"/>
    </row>
    <row r="12" spans="2:49" ht="17.45" customHeight="1">
      <c r="B12" s="58"/>
      <c r="C12" s="59"/>
      <c r="D12" s="59"/>
      <c r="E12" s="59"/>
      <c r="F12" s="59"/>
      <c r="G12" s="59"/>
      <c r="H12" s="59"/>
      <c r="I12" s="60"/>
      <c r="J12" s="26" t="s">
        <v>5</v>
      </c>
      <c r="K12" s="37" t="s">
        <v>7</v>
      </c>
      <c r="L12" s="37"/>
      <c r="M12" s="37"/>
      <c r="N12" s="92" t="s">
        <v>8</v>
      </c>
      <c r="O12" s="92"/>
      <c r="P12" s="182" t="str">
        <f>IF(G5="一戸建ての住宅",5.7,IF(G5="共同住宅",2,IF(G5="","")))</f>
        <v/>
      </c>
      <c r="Q12" s="183"/>
      <c r="R12" s="85"/>
      <c r="S12" s="86"/>
      <c r="T12" s="86"/>
      <c r="U12" s="86"/>
      <c r="V12" s="86"/>
      <c r="W12" s="86"/>
      <c r="X12" s="86"/>
      <c r="Y12" s="86"/>
      <c r="Z12" s="86"/>
      <c r="AA12" s="87"/>
      <c r="AB12" s="105"/>
      <c r="AC12" s="106"/>
      <c r="AD12" s="106"/>
      <c r="AE12" s="106"/>
      <c r="AF12" s="105"/>
      <c r="AG12" s="106"/>
      <c r="AH12" s="106"/>
      <c r="AI12" s="106"/>
      <c r="AJ12" s="109">
        <f>IFERROR(AB12/AF12*0.001,0)</f>
        <v>0</v>
      </c>
      <c r="AK12" s="110"/>
      <c r="AL12" s="110"/>
      <c r="AM12" s="111"/>
      <c r="AN12" s="98"/>
      <c r="AO12" s="98"/>
      <c r="AP12" s="102"/>
      <c r="AQ12" s="102"/>
      <c r="AT12" s="138" t="str">
        <f>IF(J12="■","軸組",IF(J13="■","枠組",IF(J14="■","外張","")))</f>
        <v/>
      </c>
      <c r="AU12" s="138"/>
      <c r="AV12" s="138"/>
      <c r="AW12" s="138"/>
    </row>
    <row r="13" spans="2:49" ht="17.45" customHeight="1">
      <c r="B13" s="58"/>
      <c r="C13" s="59"/>
      <c r="D13" s="59"/>
      <c r="E13" s="59"/>
      <c r="F13" s="59"/>
      <c r="G13" s="59"/>
      <c r="H13" s="59"/>
      <c r="I13" s="60"/>
      <c r="J13" s="25" t="s">
        <v>5</v>
      </c>
      <c r="K13" s="38" t="s">
        <v>9</v>
      </c>
      <c r="L13" s="38"/>
      <c r="M13" s="38"/>
      <c r="N13" s="94" t="s">
        <v>8</v>
      </c>
      <c r="O13" s="94"/>
      <c r="P13" s="190" t="str">
        <f>IF(G5="一戸建ての住宅",5.7,IF(G5="共同住宅",1.7,IF(G5="","")))</f>
        <v/>
      </c>
      <c r="Q13" s="191"/>
      <c r="R13" s="88"/>
      <c r="S13" s="89"/>
      <c r="T13" s="89"/>
      <c r="U13" s="89"/>
      <c r="V13" s="89"/>
      <c r="W13" s="89"/>
      <c r="X13" s="89"/>
      <c r="Y13" s="89"/>
      <c r="Z13" s="89"/>
      <c r="AA13" s="90"/>
      <c r="AB13" s="107"/>
      <c r="AC13" s="108"/>
      <c r="AD13" s="108"/>
      <c r="AE13" s="108"/>
      <c r="AF13" s="107"/>
      <c r="AG13" s="108"/>
      <c r="AH13" s="108"/>
      <c r="AI13" s="108"/>
      <c r="AJ13" s="112"/>
      <c r="AK13" s="113"/>
      <c r="AL13" s="113"/>
      <c r="AM13" s="114"/>
      <c r="AN13" s="98"/>
      <c r="AO13" s="98"/>
      <c r="AP13" s="102"/>
      <c r="AQ13" s="102"/>
      <c r="AT13" s="137" t="str">
        <f>IF(J12="■",P12,IF(J13="■",P13,IF(J14="■",P14,"-")))</f>
        <v>-</v>
      </c>
      <c r="AU13" s="137"/>
      <c r="AV13" s="137"/>
      <c r="AW13" s="137"/>
    </row>
    <row r="14" spans="2:49" ht="17.45" customHeight="1">
      <c r="B14" s="61"/>
      <c r="C14" s="62"/>
      <c r="D14" s="62"/>
      <c r="E14" s="62"/>
      <c r="F14" s="62"/>
      <c r="G14" s="62"/>
      <c r="H14" s="62"/>
      <c r="I14" s="63"/>
      <c r="J14" s="15" t="s">
        <v>5</v>
      </c>
      <c r="K14" s="33" t="s">
        <v>10</v>
      </c>
      <c r="L14" s="33"/>
      <c r="M14" s="33"/>
      <c r="N14" s="91" t="s">
        <v>8</v>
      </c>
      <c r="O14" s="91"/>
      <c r="P14" s="192" t="str">
        <f>IF(G5="一戸建ての住宅",4.8,IF(G5="共同住宅",4,IF(G5="","")))</f>
        <v/>
      </c>
      <c r="Q14" s="193"/>
      <c r="R14" s="64"/>
      <c r="S14" s="65"/>
      <c r="T14" s="65"/>
      <c r="U14" s="65"/>
      <c r="V14" s="65"/>
      <c r="W14" s="65"/>
      <c r="X14" s="65"/>
      <c r="Y14" s="65"/>
      <c r="Z14" s="65"/>
      <c r="AA14" s="66"/>
      <c r="AB14" s="118"/>
      <c r="AC14" s="119"/>
      <c r="AD14" s="119"/>
      <c r="AE14" s="119"/>
      <c r="AF14" s="118"/>
      <c r="AG14" s="119"/>
      <c r="AH14" s="119"/>
      <c r="AI14" s="119"/>
      <c r="AJ14" s="109">
        <f>IFERROR(AB14/AF14*0.001,0)</f>
        <v>0</v>
      </c>
      <c r="AK14" s="110"/>
      <c r="AL14" s="110"/>
      <c r="AM14" s="111"/>
      <c r="AN14" s="98"/>
      <c r="AO14" s="98"/>
      <c r="AP14" s="102"/>
      <c r="AQ14" s="102"/>
    </row>
    <row r="15" spans="2:49" ht="17.45" customHeight="1">
      <c r="B15" s="55" t="s">
        <v>2</v>
      </c>
      <c r="C15" s="56"/>
      <c r="D15" s="56"/>
      <c r="E15" s="56"/>
      <c r="F15" s="56"/>
      <c r="G15" s="56"/>
      <c r="H15" s="56"/>
      <c r="I15" s="57"/>
      <c r="J15" s="14" t="s">
        <v>5</v>
      </c>
      <c r="K15" s="30" t="s">
        <v>6</v>
      </c>
      <c r="L15" s="30"/>
      <c r="M15" s="30"/>
      <c r="N15" s="30"/>
      <c r="O15" s="30"/>
      <c r="P15" s="194"/>
      <c r="Q15" s="195"/>
      <c r="R15" s="7" t="s">
        <v>11</v>
      </c>
      <c r="S15" s="8"/>
      <c r="T15" s="8"/>
      <c r="U15" s="8"/>
      <c r="V15" s="8"/>
      <c r="W15" s="8"/>
      <c r="X15" s="8"/>
      <c r="Y15" s="8"/>
      <c r="Z15" s="8"/>
      <c r="AA15" s="9"/>
      <c r="AB15" s="7" t="s">
        <v>12</v>
      </c>
      <c r="AC15" s="8"/>
      <c r="AD15" s="8"/>
      <c r="AE15" s="9"/>
      <c r="AF15" s="120"/>
      <c r="AG15" s="121"/>
      <c r="AH15" s="121"/>
      <c r="AI15" s="121"/>
      <c r="AJ15" s="115" t="s">
        <v>34</v>
      </c>
      <c r="AK15" s="116"/>
      <c r="AL15" s="116"/>
      <c r="AM15" s="117"/>
      <c r="AN15" s="98" t="str">
        <f>IF(OR(AJ16&gt;=AT17,AJ18&gt;=AT17),"適","-")</f>
        <v>-</v>
      </c>
      <c r="AO15" s="98"/>
      <c r="AP15" s="102" t="s">
        <v>24</v>
      </c>
      <c r="AQ15" s="102"/>
    </row>
    <row r="16" spans="2:49" ht="17.45" customHeight="1">
      <c r="B16" s="58"/>
      <c r="C16" s="59"/>
      <c r="D16" s="59"/>
      <c r="E16" s="59"/>
      <c r="F16" s="59"/>
      <c r="G16" s="59"/>
      <c r="H16" s="59"/>
      <c r="I16" s="60"/>
      <c r="J16" s="25" t="s">
        <v>5</v>
      </c>
      <c r="K16" s="38" t="s">
        <v>7</v>
      </c>
      <c r="L16" s="38"/>
      <c r="M16" s="38"/>
      <c r="N16" s="94" t="s">
        <v>8</v>
      </c>
      <c r="O16" s="94"/>
      <c r="P16" s="182" t="str">
        <f>IF(G5="一戸建ての住宅",4.4,IF(G5="共同住宅",1.6,IF(G5="","")))</f>
        <v/>
      </c>
      <c r="Q16" s="183"/>
      <c r="R16" s="85"/>
      <c r="S16" s="86"/>
      <c r="T16" s="86"/>
      <c r="U16" s="86"/>
      <c r="V16" s="86"/>
      <c r="W16" s="86"/>
      <c r="X16" s="86"/>
      <c r="Y16" s="86"/>
      <c r="Z16" s="86"/>
      <c r="AA16" s="87"/>
      <c r="AB16" s="105"/>
      <c r="AC16" s="106"/>
      <c r="AD16" s="106"/>
      <c r="AE16" s="106"/>
      <c r="AF16" s="105"/>
      <c r="AG16" s="106"/>
      <c r="AH16" s="106"/>
      <c r="AI16" s="106"/>
      <c r="AJ16" s="109">
        <f>IFERROR(AB16/AF16*0.001,0)</f>
        <v>0</v>
      </c>
      <c r="AK16" s="110"/>
      <c r="AL16" s="110"/>
      <c r="AM16" s="111"/>
      <c r="AN16" s="98"/>
      <c r="AO16" s="98"/>
      <c r="AP16" s="102"/>
      <c r="AQ16" s="102"/>
      <c r="AT16" s="138" t="str">
        <f>IF(J16="■","軸組",IF(J17="■","枠組",IF(J18="■","外張","")))</f>
        <v/>
      </c>
      <c r="AU16" s="138"/>
      <c r="AV16" s="138"/>
      <c r="AW16" s="138"/>
    </row>
    <row r="17" spans="2:49" ht="17.45" customHeight="1">
      <c r="B17" s="58"/>
      <c r="C17" s="59"/>
      <c r="D17" s="59"/>
      <c r="E17" s="59"/>
      <c r="F17" s="59"/>
      <c r="G17" s="59"/>
      <c r="H17" s="59"/>
      <c r="I17" s="60"/>
      <c r="J17" s="27" t="s">
        <v>5</v>
      </c>
      <c r="K17" s="39" t="s">
        <v>9</v>
      </c>
      <c r="L17" s="39"/>
      <c r="M17" s="39"/>
      <c r="N17" s="93" t="s">
        <v>8</v>
      </c>
      <c r="O17" s="93"/>
      <c r="P17" s="190" t="str">
        <f>IF(G5="一戸建ての住宅",4.4,IF(G5="共同住宅",1.7,IF(G5="","")))</f>
        <v/>
      </c>
      <c r="Q17" s="191"/>
      <c r="R17" s="88"/>
      <c r="S17" s="89"/>
      <c r="T17" s="89"/>
      <c r="U17" s="89"/>
      <c r="V17" s="89"/>
      <c r="W17" s="89"/>
      <c r="X17" s="89"/>
      <c r="Y17" s="89"/>
      <c r="Z17" s="89"/>
      <c r="AA17" s="90"/>
      <c r="AB17" s="107"/>
      <c r="AC17" s="108"/>
      <c r="AD17" s="108"/>
      <c r="AE17" s="108"/>
      <c r="AF17" s="107"/>
      <c r="AG17" s="108"/>
      <c r="AH17" s="108"/>
      <c r="AI17" s="108"/>
      <c r="AJ17" s="112"/>
      <c r="AK17" s="113"/>
      <c r="AL17" s="113"/>
      <c r="AM17" s="114"/>
      <c r="AN17" s="98"/>
      <c r="AO17" s="98"/>
      <c r="AP17" s="102"/>
      <c r="AQ17" s="102"/>
      <c r="AT17" s="137" t="str">
        <f>IF(J16="■",P16,IF(J17="■",P17,IF(J18="■",P18,"-")))</f>
        <v>-</v>
      </c>
      <c r="AU17" s="137"/>
      <c r="AV17" s="137"/>
      <c r="AW17" s="137"/>
    </row>
    <row r="18" spans="2:49" ht="17.45" customHeight="1">
      <c r="B18" s="61"/>
      <c r="C18" s="62"/>
      <c r="D18" s="62"/>
      <c r="E18" s="62"/>
      <c r="F18" s="62"/>
      <c r="G18" s="62"/>
      <c r="H18" s="62"/>
      <c r="I18" s="63"/>
      <c r="J18" s="15" t="s">
        <v>5</v>
      </c>
      <c r="K18" s="33" t="s">
        <v>10</v>
      </c>
      <c r="L18" s="33"/>
      <c r="M18" s="33"/>
      <c r="N18" s="91" t="s">
        <v>8</v>
      </c>
      <c r="O18" s="91"/>
      <c r="P18" s="192" t="str">
        <f>IF(G5="一戸建ての住宅",4.8,IF(G5="共同住宅",4,IF(G5="","")))</f>
        <v/>
      </c>
      <c r="Q18" s="193"/>
      <c r="R18" s="64"/>
      <c r="S18" s="65"/>
      <c r="T18" s="65"/>
      <c r="U18" s="65"/>
      <c r="V18" s="65"/>
      <c r="W18" s="65"/>
      <c r="X18" s="65"/>
      <c r="Y18" s="65"/>
      <c r="Z18" s="65"/>
      <c r="AA18" s="66"/>
      <c r="AB18" s="118"/>
      <c r="AC18" s="119"/>
      <c r="AD18" s="119"/>
      <c r="AE18" s="119"/>
      <c r="AF18" s="118"/>
      <c r="AG18" s="119"/>
      <c r="AH18" s="119"/>
      <c r="AI18" s="119"/>
      <c r="AJ18" s="109">
        <f>IFERROR(AB18/AF18*0.001,0)</f>
        <v>0</v>
      </c>
      <c r="AK18" s="110"/>
      <c r="AL18" s="110"/>
      <c r="AM18" s="111"/>
      <c r="AN18" s="98"/>
      <c r="AO18" s="98"/>
      <c r="AP18" s="102"/>
      <c r="AQ18" s="102"/>
    </row>
    <row r="19" spans="2:49" ht="17.45" customHeight="1">
      <c r="B19" s="55" t="s">
        <v>3</v>
      </c>
      <c r="C19" s="56"/>
      <c r="D19" s="56"/>
      <c r="E19" s="56"/>
      <c r="F19" s="56"/>
      <c r="G19" s="56"/>
      <c r="H19" s="56"/>
      <c r="I19" s="57"/>
      <c r="J19" s="14" t="s">
        <v>5</v>
      </c>
      <c r="K19" s="30" t="s">
        <v>6</v>
      </c>
      <c r="L19" s="30"/>
      <c r="M19" s="30"/>
      <c r="N19" s="30"/>
      <c r="O19" s="30"/>
      <c r="P19" s="194"/>
      <c r="Q19" s="195"/>
      <c r="R19" s="7" t="s">
        <v>11</v>
      </c>
      <c r="S19" s="8"/>
      <c r="T19" s="8"/>
      <c r="U19" s="8"/>
      <c r="V19" s="8"/>
      <c r="W19" s="8"/>
      <c r="X19" s="8"/>
      <c r="Y19" s="8"/>
      <c r="Z19" s="8"/>
      <c r="AA19" s="9"/>
      <c r="AB19" s="7" t="s">
        <v>12</v>
      </c>
      <c r="AC19" s="8"/>
      <c r="AD19" s="8"/>
      <c r="AE19" s="9"/>
      <c r="AF19" s="120"/>
      <c r="AG19" s="121"/>
      <c r="AH19" s="121"/>
      <c r="AI19" s="121"/>
      <c r="AJ19" s="115" t="s">
        <v>34</v>
      </c>
      <c r="AK19" s="116"/>
      <c r="AL19" s="116"/>
      <c r="AM19" s="117"/>
      <c r="AN19" s="98" t="str">
        <f>IF(OR(AJ20&gt;=AT21,AJ22&gt;=AT21),"適","-")</f>
        <v>-</v>
      </c>
      <c r="AO19" s="98"/>
      <c r="AP19" s="102" t="s">
        <v>24</v>
      </c>
      <c r="AQ19" s="102"/>
    </row>
    <row r="20" spans="2:49" ht="17.45" customHeight="1">
      <c r="B20" s="58"/>
      <c r="C20" s="59"/>
      <c r="D20" s="59"/>
      <c r="E20" s="59"/>
      <c r="F20" s="59"/>
      <c r="G20" s="59"/>
      <c r="H20" s="59"/>
      <c r="I20" s="60"/>
      <c r="J20" s="25" t="s">
        <v>5</v>
      </c>
      <c r="K20" s="38" t="s">
        <v>7</v>
      </c>
      <c r="L20" s="38"/>
      <c r="M20" s="38"/>
      <c r="N20" s="94" t="s">
        <v>8</v>
      </c>
      <c r="O20" s="94"/>
      <c r="P20" s="182" t="str">
        <f>IF(G5="一戸建ての住宅",2.7,IF(G5="共同住宅",1.8,IF(G5="","")))</f>
        <v/>
      </c>
      <c r="Q20" s="183"/>
      <c r="R20" s="85"/>
      <c r="S20" s="86"/>
      <c r="T20" s="86"/>
      <c r="U20" s="86"/>
      <c r="V20" s="86"/>
      <c r="W20" s="86"/>
      <c r="X20" s="86"/>
      <c r="Y20" s="86"/>
      <c r="Z20" s="86"/>
      <c r="AA20" s="87"/>
      <c r="AB20" s="105"/>
      <c r="AC20" s="106"/>
      <c r="AD20" s="106"/>
      <c r="AE20" s="106"/>
      <c r="AF20" s="105"/>
      <c r="AG20" s="106"/>
      <c r="AH20" s="106"/>
      <c r="AI20" s="106"/>
      <c r="AJ20" s="109">
        <f>IFERROR(AB20/AF20*0.001,0)</f>
        <v>0</v>
      </c>
      <c r="AK20" s="110"/>
      <c r="AL20" s="110"/>
      <c r="AM20" s="111"/>
      <c r="AN20" s="98"/>
      <c r="AO20" s="98"/>
      <c r="AP20" s="102"/>
      <c r="AQ20" s="102"/>
      <c r="AT20" s="138" t="str">
        <f>IF(J20="■","軸組",IF(J21="■","枠組",IF(J22="■","外張","")))</f>
        <v/>
      </c>
      <c r="AU20" s="138"/>
      <c r="AV20" s="138"/>
      <c r="AW20" s="138"/>
    </row>
    <row r="21" spans="2:49" ht="17.45" customHeight="1">
      <c r="B21" s="58"/>
      <c r="C21" s="59"/>
      <c r="D21" s="59"/>
      <c r="E21" s="59"/>
      <c r="F21" s="59"/>
      <c r="G21" s="59"/>
      <c r="H21" s="59"/>
      <c r="I21" s="60"/>
      <c r="J21" s="27" t="s">
        <v>5</v>
      </c>
      <c r="K21" s="39" t="s">
        <v>9</v>
      </c>
      <c r="L21" s="39"/>
      <c r="M21" s="39"/>
      <c r="N21" s="93" t="s">
        <v>8</v>
      </c>
      <c r="O21" s="93"/>
      <c r="P21" s="190" t="str">
        <f>IF(G5="一戸建ての住宅",2.7,IF(G5="共同住宅",1.6,IF(G5="","")))</f>
        <v/>
      </c>
      <c r="Q21" s="191"/>
      <c r="R21" s="88"/>
      <c r="S21" s="89"/>
      <c r="T21" s="89"/>
      <c r="U21" s="89"/>
      <c r="V21" s="89"/>
      <c r="W21" s="89"/>
      <c r="X21" s="89"/>
      <c r="Y21" s="89"/>
      <c r="Z21" s="89"/>
      <c r="AA21" s="90"/>
      <c r="AB21" s="107"/>
      <c r="AC21" s="108"/>
      <c r="AD21" s="108"/>
      <c r="AE21" s="108"/>
      <c r="AF21" s="107"/>
      <c r="AG21" s="108"/>
      <c r="AH21" s="108"/>
      <c r="AI21" s="108"/>
      <c r="AJ21" s="112"/>
      <c r="AK21" s="113"/>
      <c r="AL21" s="113"/>
      <c r="AM21" s="114"/>
      <c r="AN21" s="98"/>
      <c r="AO21" s="98"/>
      <c r="AP21" s="102"/>
      <c r="AQ21" s="102"/>
      <c r="AT21" s="137" t="str">
        <f>IF(J20="■",P20,IF(J21="■",P21,IF(J22="■",P22,"-")))</f>
        <v>-</v>
      </c>
      <c r="AU21" s="137"/>
      <c r="AV21" s="137"/>
      <c r="AW21" s="137"/>
    </row>
    <row r="22" spans="2:49" ht="17.45" customHeight="1">
      <c r="B22" s="61"/>
      <c r="C22" s="62"/>
      <c r="D22" s="62"/>
      <c r="E22" s="62"/>
      <c r="F22" s="62"/>
      <c r="G22" s="62"/>
      <c r="H22" s="62"/>
      <c r="I22" s="63"/>
      <c r="J22" s="15" t="s">
        <v>5</v>
      </c>
      <c r="K22" s="33" t="s">
        <v>10</v>
      </c>
      <c r="L22" s="33"/>
      <c r="M22" s="33"/>
      <c r="N22" s="91" t="s">
        <v>8</v>
      </c>
      <c r="O22" s="91"/>
      <c r="P22" s="192" t="str">
        <f>IF(G5="一戸建ての住宅",2.3,IF(G5="共同住宅",1.7,IF(G5="","")))</f>
        <v/>
      </c>
      <c r="Q22" s="193"/>
      <c r="R22" s="64"/>
      <c r="S22" s="65"/>
      <c r="T22" s="65"/>
      <c r="U22" s="65"/>
      <c r="V22" s="65"/>
      <c r="W22" s="65"/>
      <c r="X22" s="65"/>
      <c r="Y22" s="65"/>
      <c r="Z22" s="65"/>
      <c r="AA22" s="66"/>
      <c r="AB22" s="118"/>
      <c r="AC22" s="119"/>
      <c r="AD22" s="119"/>
      <c r="AE22" s="119"/>
      <c r="AF22" s="118"/>
      <c r="AG22" s="119"/>
      <c r="AH22" s="119"/>
      <c r="AI22" s="119"/>
      <c r="AJ22" s="109">
        <f>IFERROR(AB22/AF22*0.001,0)</f>
        <v>0</v>
      </c>
      <c r="AK22" s="110"/>
      <c r="AL22" s="110"/>
      <c r="AM22" s="111"/>
      <c r="AN22" s="98"/>
      <c r="AO22" s="98"/>
      <c r="AP22" s="102"/>
      <c r="AQ22" s="102"/>
    </row>
    <row r="23" spans="2:49" ht="17.45" customHeight="1">
      <c r="B23" s="29"/>
      <c r="C23" s="30"/>
      <c r="D23" s="30"/>
      <c r="E23" s="30"/>
      <c r="F23" s="30"/>
      <c r="G23" s="30"/>
      <c r="H23" s="30"/>
      <c r="I23" s="31"/>
      <c r="J23" s="14" t="s">
        <v>5</v>
      </c>
      <c r="K23" s="30" t="s">
        <v>6</v>
      </c>
      <c r="L23" s="30"/>
      <c r="M23" s="30"/>
      <c r="N23" s="30"/>
      <c r="O23" s="30"/>
      <c r="P23" s="194"/>
      <c r="Q23" s="195"/>
      <c r="R23" s="7" t="s">
        <v>11</v>
      </c>
      <c r="S23" s="8"/>
      <c r="T23" s="8"/>
      <c r="U23" s="8"/>
      <c r="V23" s="8"/>
      <c r="W23" s="8"/>
      <c r="X23" s="8"/>
      <c r="Y23" s="8"/>
      <c r="Z23" s="8"/>
      <c r="AA23" s="9"/>
      <c r="AB23" s="7" t="s">
        <v>12</v>
      </c>
      <c r="AC23" s="8"/>
      <c r="AD23" s="8"/>
      <c r="AE23" s="9"/>
      <c r="AF23" s="120"/>
      <c r="AG23" s="121"/>
      <c r="AH23" s="121"/>
      <c r="AI23" s="121"/>
      <c r="AJ23" s="115" t="s">
        <v>34</v>
      </c>
      <c r="AK23" s="116"/>
      <c r="AL23" s="116"/>
      <c r="AM23" s="117"/>
      <c r="AN23" s="98" t="str">
        <f>IF(OR(AJ24&gt;=AT25,AJ26&gt;=AT25),"適","-")</f>
        <v>-</v>
      </c>
      <c r="AO23" s="98"/>
      <c r="AP23" s="102" t="s">
        <v>24</v>
      </c>
      <c r="AQ23" s="102"/>
    </row>
    <row r="24" spans="2:49" ht="17.45" customHeight="1">
      <c r="B24" s="58" t="s">
        <v>18</v>
      </c>
      <c r="C24" s="59"/>
      <c r="D24" s="59"/>
      <c r="E24" s="59"/>
      <c r="F24" s="59"/>
      <c r="G24" s="59"/>
      <c r="H24" s="59"/>
      <c r="I24" s="60"/>
      <c r="J24" s="25" t="s">
        <v>5</v>
      </c>
      <c r="K24" s="38" t="s">
        <v>7</v>
      </c>
      <c r="L24" s="38"/>
      <c r="M24" s="38"/>
      <c r="N24" s="94" t="s">
        <v>8</v>
      </c>
      <c r="O24" s="94"/>
      <c r="P24" s="182" t="str">
        <f>IF(G5="一戸建ての住宅",3.4,IF(G5="共同住宅",2.9,IF(G5="","")))</f>
        <v/>
      </c>
      <c r="Q24" s="183"/>
      <c r="R24" s="85"/>
      <c r="S24" s="86"/>
      <c r="T24" s="86"/>
      <c r="U24" s="86"/>
      <c r="V24" s="86"/>
      <c r="W24" s="86"/>
      <c r="X24" s="86"/>
      <c r="Y24" s="86"/>
      <c r="Z24" s="86"/>
      <c r="AA24" s="87"/>
      <c r="AB24" s="105"/>
      <c r="AC24" s="106"/>
      <c r="AD24" s="106"/>
      <c r="AE24" s="106"/>
      <c r="AF24" s="105"/>
      <c r="AG24" s="106"/>
      <c r="AH24" s="106"/>
      <c r="AI24" s="106"/>
      <c r="AJ24" s="109">
        <f>IFERROR(AB24/AF24*0.001,0)</f>
        <v>0</v>
      </c>
      <c r="AK24" s="110"/>
      <c r="AL24" s="110"/>
      <c r="AM24" s="111"/>
      <c r="AN24" s="98"/>
      <c r="AO24" s="98"/>
      <c r="AP24" s="102"/>
      <c r="AQ24" s="102"/>
      <c r="AT24" s="138" t="str">
        <f>IF(J24="■","軸組",IF(J25="■","枠組",IF(J26="■","外張","")))</f>
        <v/>
      </c>
      <c r="AU24" s="138"/>
      <c r="AV24" s="138"/>
      <c r="AW24" s="138"/>
    </row>
    <row r="25" spans="2:49" ht="17.45" customHeight="1">
      <c r="B25" s="122" t="s">
        <v>17</v>
      </c>
      <c r="C25" s="95"/>
      <c r="D25" s="95"/>
      <c r="E25" s="95"/>
      <c r="F25" s="95"/>
      <c r="G25" s="95"/>
      <c r="H25" s="95"/>
      <c r="I25" s="123"/>
      <c r="J25" s="27" t="s">
        <v>5</v>
      </c>
      <c r="K25" s="39" t="s">
        <v>9</v>
      </c>
      <c r="L25" s="39"/>
      <c r="M25" s="39"/>
      <c r="N25" s="93" t="s">
        <v>8</v>
      </c>
      <c r="O25" s="93"/>
      <c r="P25" s="190" t="str">
        <f>IF(G5="一戸建ての住宅",3.4,IF(G5="共同住宅",2.6,IF(G5="","")))</f>
        <v/>
      </c>
      <c r="Q25" s="191"/>
      <c r="R25" s="88"/>
      <c r="S25" s="89"/>
      <c r="T25" s="89"/>
      <c r="U25" s="89"/>
      <c r="V25" s="89"/>
      <c r="W25" s="89"/>
      <c r="X25" s="89"/>
      <c r="Y25" s="89"/>
      <c r="Z25" s="89"/>
      <c r="AA25" s="90"/>
      <c r="AB25" s="107"/>
      <c r="AC25" s="108"/>
      <c r="AD25" s="108"/>
      <c r="AE25" s="108"/>
      <c r="AF25" s="107"/>
      <c r="AG25" s="108"/>
      <c r="AH25" s="108"/>
      <c r="AI25" s="108"/>
      <c r="AJ25" s="112"/>
      <c r="AK25" s="113"/>
      <c r="AL25" s="113"/>
      <c r="AM25" s="114"/>
      <c r="AN25" s="98"/>
      <c r="AO25" s="98"/>
      <c r="AP25" s="102"/>
      <c r="AQ25" s="102"/>
      <c r="AT25" s="137" t="str">
        <f>IF(J24="■",P24,IF(J25="■",P25,IF(J26="■",P26,"-")))</f>
        <v>-</v>
      </c>
      <c r="AU25" s="137"/>
      <c r="AV25" s="137"/>
      <c r="AW25" s="137"/>
    </row>
    <row r="26" spans="2:49" ht="17.45" customHeight="1">
      <c r="B26" s="32"/>
      <c r="C26" s="33"/>
      <c r="D26" s="33"/>
      <c r="E26" s="33"/>
      <c r="F26" s="33"/>
      <c r="G26" s="33"/>
      <c r="H26" s="33"/>
      <c r="I26" s="34"/>
      <c r="J26" s="15" t="s">
        <v>5</v>
      </c>
      <c r="K26" s="33" t="s">
        <v>10</v>
      </c>
      <c r="L26" s="33"/>
      <c r="M26" s="33"/>
      <c r="N26" s="91" t="s">
        <v>8</v>
      </c>
      <c r="O26" s="91"/>
      <c r="P26" s="192" t="str">
        <f>IF(G5="一戸建ての住宅",3.1,IF(G5="共同住宅",2.5,IF(G5="","")))</f>
        <v/>
      </c>
      <c r="Q26" s="193"/>
      <c r="R26" s="64"/>
      <c r="S26" s="65"/>
      <c r="T26" s="65"/>
      <c r="U26" s="65"/>
      <c r="V26" s="65"/>
      <c r="W26" s="65"/>
      <c r="X26" s="65"/>
      <c r="Y26" s="65"/>
      <c r="Z26" s="65"/>
      <c r="AA26" s="66"/>
      <c r="AB26" s="118"/>
      <c r="AC26" s="119"/>
      <c r="AD26" s="119"/>
      <c r="AE26" s="119"/>
      <c r="AF26" s="118"/>
      <c r="AG26" s="119"/>
      <c r="AH26" s="119"/>
      <c r="AI26" s="119"/>
      <c r="AJ26" s="109">
        <f>IFERROR(AB26/AF26*0.001,0)</f>
        <v>0</v>
      </c>
      <c r="AK26" s="110"/>
      <c r="AL26" s="110"/>
      <c r="AM26" s="111"/>
      <c r="AN26" s="98"/>
      <c r="AO26" s="98"/>
      <c r="AP26" s="102"/>
      <c r="AQ26" s="102"/>
    </row>
    <row r="27" spans="2:49" ht="17.45" customHeight="1">
      <c r="B27" s="29"/>
      <c r="C27" s="30"/>
      <c r="D27" s="30"/>
      <c r="E27" s="30"/>
      <c r="F27" s="30"/>
      <c r="G27" s="30"/>
      <c r="H27" s="30"/>
      <c r="I27" s="31"/>
      <c r="J27" s="21" t="s">
        <v>5</v>
      </c>
      <c r="K27" s="35" t="s">
        <v>6</v>
      </c>
      <c r="L27" s="35"/>
      <c r="M27" s="35"/>
      <c r="N27" s="35"/>
      <c r="O27" s="35"/>
      <c r="P27" s="188"/>
      <c r="Q27" s="189"/>
      <c r="R27" s="23" t="s">
        <v>11</v>
      </c>
      <c r="S27" s="22"/>
      <c r="T27" s="22"/>
      <c r="U27" s="22"/>
      <c r="V27" s="22"/>
      <c r="W27" s="22"/>
      <c r="X27" s="22"/>
      <c r="Y27" s="22"/>
      <c r="Z27" s="22"/>
      <c r="AA27" s="24"/>
      <c r="AB27" s="23" t="s">
        <v>12</v>
      </c>
      <c r="AC27" s="22"/>
      <c r="AD27" s="22"/>
      <c r="AE27" s="24"/>
      <c r="AF27" s="103"/>
      <c r="AG27" s="104"/>
      <c r="AH27" s="104"/>
      <c r="AI27" s="104"/>
      <c r="AJ27" s="115" t="s">
        <v>34</v>
      </c>
      <c r="AK27" s="116"/>
      <c r="AL27" s="116"/>
      <c r="AM27" s="117"/>
      <c r="AN27" s="98" t="str">
        <f>IF(AJ28&gt;=AT29,"適","-")</f>
        <v>-</v>
      </c>
      <c r="AO27" s="98"/>
      <c r="AP27" s="102" t="s">
        <v>24</v>
      </c>
      <c r="AQ27" s="102"/>
    </row>
    <row r="28" spans="2:49" ht="17.45" customHeight="1">
      <c r="B28" s="58" t="s">
        <v>18</v>
      </c>
      <c r="C28" s="59"/>
      <c r="D28" s="59"/>
      <c r="E28" s="59"/>
      <c r="F28" s="59"/>
      <c r="G28" s="59"/>
      <c r="H28" s="59"/>
      <c r="I28" s="60"/>
      <c r="J28" s="25" t="s">
        <v>5</v>
      </c>
      <c r="K28" s="38" t="s">
        <v>7</v>
      </c>
      <c r="L28" s="38"/>
      <c r="M28" s="38"/>
      <c r="N28" s="94" t="s">
        <v>8</v>
      </c>
      <c r="O28" s="94"/>
      <c r="P28" s="190" t="str">
        <f>IF(G5="一戸建ての住宅",2.2,IF(G5="共同住宅",1.7,IF(G5="","")))</f>
        <v/>
      </c>
      <c r="Q28" s="191"/>
      <c r="R28" s="126"/>
      <c r="S28" s="127"/>
      <c r="T28" s="127"/>
      <c r="U28" s="127"/>
      <c r="V28" s="127"/>
      <c r="W28" s="127"/>
      <c r="X28" s="127"/>
      <c r="Y28" s="127"/>
      <c r="Z28" s="127"/>
      <c r="AA28" s="128"/>
      <c r="AB28" s="105"/>
      <c r="AC28" s="106"/>
      <c r="AD28" s="106"/>
      <c r="AE28" s="106"/>
      <c r="AF28" s="105"/>
      <c r="AG28" s="106"/>
      <c r="AH28" s="106"/>
      <c r="AI28" s="106"/>
      <c r="AJ28" s="109">
        <f>IFERROR(AB28/AF28*0.001,0)</f>
        <v>0</v>
      </c>
      <c r="AK28" s="110"/>
      <c r="AL28" s="110"/>
      <c r="AM28" s="111"/>
      <c r="AN28" s="98"/>
      <c r="AO28" s="98"/>
      <c r="AP28" s="102"/>
      <c r="AQ28" s="102"/>
      <c r="AT28" s="138" t="str">
        <f>IF(J28="■","軸組",IF(J29="■","枠組",""))</f>
        <v/>
      </c>
      <c r="AU28" s="138"/>
      <c r="AV28" s="138"/>
      <c r="AW28" s="138"/>
    </row>
    <row r="29" spans="2:49" ht="17.45" customHeight="1">
      <c r="B29" s="124" t="s">
        <v>19</v>
      </c>
      <c r="C29" s="91"/>
      <c r="D29" s="91"/>
      <c r="E29" s="91"/>
      <c r="F29" s="91"/>
      <c r="G29" s="91"/>
      <c r="H29" s="91"/>
      <c r="I29" s="125"/>
      <c r="J29" s="15" t="s">
        <v>5</v>
      </c>
      <c r="K29" s="33" t="s">
        <v>9</v>
      </c>
      <c r="L29" s="33"/>
      <c r="M29" s="33"/>
      <c r="N29" s="91" t="s">
        <v>8</v>
      </c>
      <c r="O29" s="91"/>
      <c r="P29" s="196" t="str">
        <f>IF(G5="一戸建ての住宅",2.2,IF(G5="共同住宅",2.6,IF(G5="","")))</f>
        <v/>
      </c>
      <c r="Q29" s="197"/>
      <c r="R29" s="64"/>
      <c r="S29" s="65"/>
      <c r="T29" s="65"/>
      <c r="U29" s="65"/>
      <c r="V29" s="65"/>
      <c r="W29" s="65"/>
      <c r="X29" s="65"/>
      <c r="Y29" s="65"/>
      <c r="Z29" s="65"/>
      <c r="AA29" s="66"/>
      <c r="AB29" s="107"/>
      <c r="AC29" s="108"/>
      <c r="AD29" s="108"/>
      <c r="AE29" s="108"/>
      <c r="AF29" s="107"/>
      <c r="AG29" s="108"/>
      <c r="AH29" s="108"/>
      <c r="AI29" s="108"/>
      <c r="AJ29" s="112"/>
      <c r="AK29" s="113"/>
      <c r="AL29" s="113"/>
      <c r="AM29" s="114"/>
      <c r="AN29" s="98"/>
      <c r="AO29" s="98"/>
      <c r="AP29" s="102"/>
      <c r="AQ29" s="102"/>
      <c r="AT29" s="137" t="str">
        <f>IF(J28="■",P28,IF(J29="■",P29,"-"))</f>
        <v>-</v>
      </c>
      <c r="AU29" s="137"/>
      <c r="AV29" s="137"/>
      <c r="AW29" s="137"/>
    </row>
    <row r="30" spans="2:49" ht="17.45" customHeight="1">
      <c r="B30" s="131" t="s">
        <v>21</v>
      </c>
      <c r="C30" s="132"/>
      <c r="D30" s="132"/>
      <c r="E30" s="132"/>
      <c r="F30" s="132"/>
      <c r="G30" s="132"/>
      <c r="H30" s="132"/>
      <c r="I30" s="133"/>
      <c r="J30" s="14" t="s">
        <v>5</v>
      </c>
      <c r="K30" s="30" t="s">
        <v>6</v>
      </c>
      <c r="L30" s="30"/>
      <c r="M30" s="30"/>
      <c r="N30" s="30"/>
      <c r="O30" s="30"/>
      <c r="P30" s="194"/>
      <c r="Q30" s="195"/>
      <c r="R30" s="7" t="s">
        <v>11</v>
      </c>
      <c r="S30" s="8"/>
      <c r="T30" s="8"/>
      <c r="U30" s="8"/>
      <c r="V30" s="8"/>
      <c r="W30" s="8"/>
      <c r="X30" s="8"/>
      <c r="Y30" s="8"/>
      <c r="Z30" s="8"/>
      <c r="AA30" s="9"/>
      <c r="AB30" s="7" t="s">
        <v>12</v>
      </c>
      <c r="AC30" s="8"/>
      <c r="AD30" s="8"/>
      <c r="AE30" s="9"/>
      <c r="AF30" s="120"/>
      <c r="AG30" s="121"/>
      <c r="AH30" s="121"/>
      <c r="AI30" s="121"/>
      <c r="AJ30" s="115" t="s">
        <v>34</v>
      </c>
      <c r="AK30" s="116"/>
      <c r="AL30" s="116"/>
      <c r="AM30" s="117"/>
      <c r="AN30" s="98" t="str">
        <f>IF(OR(AJ31&gt;=AT32,AJ33&gt;=AT32),"適","-")</f>
        <v>-</v>
      </c>
      <c r="AO30" s="98"/>
      <c r="AP30" s="102" t="s">
        <v>24</v>
      </c>
      <c r="AQ30" s="102"/>
    </row>
    <row r="31" spans="2:49" ht="17.45" customHeight="1">
      <c r="B31" s="58" t="s">
        <v>22</v>
      </c>
      <c r="C31" s="59"/>
      <c r="D31" s="59"/>
      <c r="E31" s="59"/>
      <c r="F31" s="59"/>
      <c r="G31" s="59"/>
      <c r="H31" s="59"/>
      <c r="I31" s="60"/>
      <c r="J31" s="25" t="s">
        <v>5</v>
      </c>
      <c r="K31" s="38" t="s">
        <v>7</v>
      </c>
      <c r="L31" s="38"/>
      <c r="M31" s="38"/>
      <c r="N31" s="94" t="s">
        <v>8</v>
      </c>
      <c r="O31" s="94"/>
      <c r="P31" s="190" t="str">
        <f>IF(G5="一戸建ての住宅",1.7,IF(G5="共同住宅",0.6,IF(G5="","")))</f>
        <v/>
      </c>
      <c r="Q31" s="191"/>
      <c r="R31" s="85"/>
      <c r="S31" s="86"/>
      <c r="T31" s="86"/>
      <c r="U31" s="86"/>
      <c r="V31" s="86"/>
      <c r="W31" s="86"/>
      <c r="X31" s="86"/>
      <c r="Y31" s="86"/>
      <c r="Z31" s="86"/>
      <c r="AA31" s="87"/>
      <c r="AB31" s="105"/>
      <c r="AC31" s="106"/>
      <c r="AD31" s="106"/>
      <c r="AE31" s="106"/>
      <c r="AF31" s="105"/>
      <c r="AG31" s="106"/>
      <c r="AH31" s="106"/>
      <c r="AI31" s="106"/>
      <c r="AJ31" s="109">
        <f>IFERROR(AB31/AF31*0.001,0)</f>
        <v>0</v>
      </c>
      <c r="AK31" s="110"/>
      <c r="AL31" s="110"/>
      <c r="AM31" s="111"/>
      <c r="AN31" s="98"/>
      <c r="AO31" s="98"/>
      <c r="AP31" s="102"/>
      <c r="AQ31" s="102"/>
      <c r="AT31" s="138" t="str">
        <f>IF(J31="■","軸組",IF(J32="■","枠組",IF(J33="■","外張","")))</f>
        <v/>
      </c>
      <c r="AU31" s="138"/>
      <c r="AV31" s="138"/>
      <c r="AW31" s="138"/>
    </row>
    <row r="32" spans="2:49" ht="17.45" customHeight="1">
      <c r="B32" s="58"/>
      <c r="C32" s="59"/>
      <c r="D32" s="59"/>
      <c r="E32" s="59"/>
      <c r="F32" s="59"/>
      <c r="G32" s="59"/>
      <c r="H32" s="59"/>
      <c r="I32" s="60"/>
      <c r="J32" s="27" t="s">
        <v>5</v>
      </c>
      <c r="K32" s="39" t="s">
        <v>9</v>
      </c>
      <c r="L32" s="39"/>
      <c r="M32" s="39"/>
      <c r="N32" s="93" t="s">
        <v>8</v>
      </c>
      <c r="O32" s="93"/>
      <c r="P32" s="196" t="str">
        <f>IF(G5="一戸建ての住宅",1.7,IF(G5="共同住宅",0.6,IF(G5="","")))</f>
        <v/>
      </c>
      <c r="Q32" s="197"/>
      <c r="R32" s="88"/>
      <c r="S32" s="89"/>
      <c r="T32" s="89"/>
      <c r="U32" s="89"/>
      <c r="V32" s="89"/>
      <c r="W32" s="89"/>
      <c r="X32" s="89"/>
      <c r="Y32" s="89"/>
      <c r="Z32" s="89"/>
      <c r="AA32" s="90"/>
      <c r="AB32" s="107"/>
      <c r="AC32" s="108"/>
      <c r="AD32" s="108"/>
      <c r="AE32" s="108"/>
      <c r="AF32" s="107"/>
      <c r="AG32" s="108"/>
      <c r="AH32" s="108"/>
      <c r="AI32" s="108"/>
      <c r="AJ32" s="112"/>
      <c r="AK32" s="113"/>
      <c r="AL32" s="113"/>
      <c r="AM32" s="114"/>
      <c r="AN32" s="98"/>
      <c r="AO32" s="98"/>
      <c r="AP32" s="102"/>
      <c r="AQ32" s="102"/>
      <c r="AT32" s="137" t="str">
        <f>IF(J31="■",P31,IF(J32="■",P32,IF(J33="■",P33,"-")))</f>
        <v>-</v>
      </c>
      <c r="AU32" s="137"/>
      <c r="AV32" s="137"/>
      <c r="AW32" s="137"/>
    </row>
    <row r="33" spans="2:49" ht="17.45" customHeight="1">
      <c r="B33" s="124" t="s">
        <v>20</v>
      </c>
      <c r="C33" s="91"/>
      <c r="D33" s="91"/>
      <c r="E33" s="91"/>
      <c r="F33" s="91"/>
      <c r="G33" s="91"/>
      <c r="H33" s="91"/>
      <c r="I33" s="125"/>
      <c r="J33" s="15" t="s">
        <v>5</v>
      </c>
      <c r="K33" s="33" t="s">
        <v>10</v>
      </c>
      <c r="L33" s="33"/>
      <c r="M33" s="33"/>
      <c r="N33" s="91" t="s">
        <v>8</v>
      </c>
      <c r="O33" s="91"/>
      <c r="P33" s="192" t="str">
        <f>IF(G5="一戸建ての住宅",1.7,IF(G5="共同住宅",0.6,IF(G5="","")))</f>
        <v/>
      </c>
      <c r="Q33" s="193"/>
      <c r="R33" s="64"/>
      <c r="S33" s="65"/>
      <c r="T33" s="65"/>
      <c r="U33" s="65"/>
      <c r="V33" s="65"/>
      <c r="W33" s="65"/>
      <c r="X33" s="65"/>
      <c r="Y33" s="65"/>
      <c r="Z33" s="65"/>
      <c r="AA33" s="66"/>
      <c r="AB33" s="118"/>
      <c r="AC33" s="119"/>
      <c r="AD33" s="119"/>
      <c r="AE33" s="119"/>
      <c r="AF33" s="118"/>
      <c r="AG33" s="119"/>
      <c r="AH33" s="119"/>
      <c r="AI33" s="119"/>
      <c r="AJ33" s="109">
        <f>IFERROR(AB33/AF33*0.001,0)</f>
        <v>0</v>
      </c>
      <c r="AK33" s="110"/>
      <c r="AL33" s="110"/>
      <c r="AM33" s="111"/>
      <c r="AN33" s="98"/>
      <c r="AO33" s="98"/>
      <c r="AP33" s="102"/>
      <c r="AQ33" s="102"/>
    </row>
    <row r="34" spans="2:49" ht="17.45" customHeight="1">
      <c r="B34" s="131" t="s">
        <v>21</v>
      </c>
      <c r="C34" s="132"/>
      <c r="D34" s="132"/>
      <c r="E34" s="132"/>
      <c r="F34" s="132"/>
      <c r="G34" s="132"/>
      <c r="H34" s="132"/>
      <c r="I34" s="133"/>
      <c r="J34" s="21" t="s">
        <v>5</v>
      </c>
      <c r="K34" s="35" t="s">
        <v>6</v>
      </c>
      <c r="L34" s="35"/>
      <c r="M34" s="35"/>
      <c r="N34" s="35"/>
      <c r="O34" s="35"/>
      <c r="P34" s="188"/>
      <c r="Q34" s="189"/>
      <c r="R34" s="23" t="s">
        <v>11</v>
      </c>
      <c r="S34" s="22"/>
      <c r="T34" s="22"/>
      <c r="U34" s="22"/>
      <c r="V34" s="22"/>
      <c r="W34" s="22"/>
      <c r="X34" s="22"/>
      <c r="Y34" s="22"/>
      <c r="Z34" s="22"/>
      <c r="AA34" s="24"/>
      <c r="AB34" s="23" t="s">
        <v>12</v>
      </c>
      <c r="AC34" s="22"/>
      <c r="AD34" s="22"/>
      <c r="AE34" s="24"/>
      <c r="AF34" s="103"/>
      <c r="AG34" s="104"/>
      <c r="AH34" s="104"/>
      <c r="AI34" s="104"/>
      <c r="AJ34" s="115" t="s">
        <v>34</v>
      </c>
      <c r="AK34" s="116"/>
      <c r="AL34" s="116"/>
      <c r="AM34" s="117"/>
      <c r="AN34" s="98" t="str">
        <f>IF(AJ35&gt;=AT36,"適","-")</f>
        <v>-</v>
      </c>
      <c r="AO34" s="98"/>
      <c r="AP34" s="102" t="s">
        <v>24</v>
      </c>
      <c r="AQ34" s="102"/>
    </row>
    <row r="35" spans="2:49" ht="17.45" customHeight="1">
      <c r="B35" s="58" t="s">
        <v>22</v>
      </c>
      <c r="C35" s="59"/>
      <c r="D35" s="59"/>
      <c r="E35" s="59"/>
      <c r="F35" s="59"/>
      <c r="G35" s="59"/>
      <c r="H35" s="59"/>
      <c r="I35" s="60"/>
      <c r="J35" s="25" t="s">
        <v>5</v>
      </c>
      <c r="K35" s="38" t="s">
        <v>7</v>
      </c>
      <c r="L35" s="38"/>
      <c r="M35" s="38"/>
      <c r="N35" s="94" t="s">
        <v>8</v>
      </c>
      <c r="O35" s="94"/>
      <c r="P35" s="190" t="str">
        <f>IF(G5="一戸建ての住宅",0.7,IF(G5="共同住宅",0.1,IF(G5="","")))</f>
        <v/>
      </c>
      <c r="Q35" s="191"/>
      <c r="R35" s="126"/>
      <c r="S35" s="127"/>
      <c r="T35" s="127"/>
      <c r="U35" s="127"/>
      <c r="V35" s="127"/>
      <c r="W35" s="127"/>
      <c r="X35" s="127"/>
      <c r="Y35" s="127"/>
      <c r="Z35" s="127"/>
      <c r="AA35" s="128"/>
      <c r="AB35" s="105"/>
      <c r="AC35" s="106"/>
      <c r="AD35" s="106"/>
      <c r="AE35" s="106"/>
      <c r="AF35" s="105"/>
      <c r="AG35" s="106"/>
      <c r="AH35" s="106"/>
      <c r="AI35" s="106"/>
      <c r="AJ35" s="109">
        <f>IFERROR(AB35/AF35*0.001,0)</f>
        <v>0</v>
      </c>
      <c r="AK35" s="110"/>
      <c r="AL35" s="110"/>
      <c r="AM35" s="111"/>
      <c r="AN35" s="98"/>
      <c r="AO35" s="98"/>
      <c r="AP35" s="102"/>
      <c r="AQ35" s="102"/>
      <c r="AT35" s="138" t="str">
        <f>IF(J35="■","軸組",IF(J36="■","枠組",""))</f>
        <v/>
      </c>
      <c r="AU35" s="138"/>
      <c r="AV35" s="138"/>
      <c r="AW35" s="138"/>
    </row>
    <row r="36" spans="2:49" ht="17.45" customHeight="1">
      <c r="B36" s="124" t="s">
        <v>23</v>
      </c>
      <c r="C36" s="91"/>
      <c r="D36" s="91"/>
      <c r="E36" s="91"/>
      <c r="F36" s="91"/>
      <c r="G36" s="91"/>
      <c r="H36" s="91"/>
      <c r="I36" s="125"/>
      <c r="J36" s="15" t="s">
        <v>5</v>
      </c>
      <c r="K36" s="33" t="s">
        <v>9</v>
      </c>
      <c r="L36" s="33"/>
      <c r="M36" s="33"/>
      <c r="N36" s="91" t="s">
        <v>8</v>
      </c>
      <c r="O36" s="91"/>
      <c r="P36" s="192" t="str">
        <f>IF(G5="一戸建ての住宅",0.7,IF(G5="共同住宅",0.1,IF(G5="","")))</f>
        <v/>
      </c>
      <c r="Q36" s="193"/>
      <c r="R36" s="64"/>
      <c r="S36" s="65"/>
      <c r="T36" s="65"/>
      <c r="U36" s="65"/>
      <c r="V36" s="65"/>
      <c r="W36" s="65"/>
      <c r="X36" s="65"/>
      <c r="Y36" s="65"/>
      <c r="Z36" s="65"/>
      <c r="AA36" s="66"/>
      <c r="AB36" s="107"/>
      <c r="AC36" s="108"/>
      <c r="AD36" s="108"/>
      <c r="AE36" s="108"/>
      <c r="AF36" s="107"/>
      <c r="AG36" s="108"/>
      <c r="AH36" s="108"/>
      <c r="AI36" s="108"/>
      <c r="AJ36" s="112"/>
      <c r="AK36" s="113"/>
      <c r="AL36" s="113"/>
      <c r="AM36" s="114"/>
      <c r="AN36" s="98"/>
      <c r="AO36" s="98"/>
      <c r="AP36" s="102"/>
      <c r="AQ36" s="102"/>
      <c r="AT36" s="137" t="str">
        <f>IF(J35="■",P35,IF(J36="■",P36,"-"))</f>
        <v>-</v>
      </c>
      <c r="AU36" s="137"/>
      <c r="AV36" s="137"/>
      <c r="AW36" s="137"/>
    </row>
    <row r="37" spans="2:49" ht="17.45" customHeight="1">
      <c r="B37" s="100" t="s">
        <v>0</v>
      </c>
      <c r="C37" s="100"/>
      <c r="D37" s="100"/>
      <c r="E37" s="100"/>
      <c r="F37" s="100" t="s">
        <v>25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 t="s">
        <v>31</v>
      </c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59" t="s">
        <v>33</v>
      </c>
      <c r="AG37" s="160"/>
      <c r="AH37" s="160"/>
      <c r="AI37" s="161"/>
      <c r="AJ37" s="159" t="s">
        <v>36</v>
      </c>
      <c r="AK37" s="160"/>
      <c r="AL37" s="160"/>
      <c r="AM37" s="161"/>
      <c r="AN37" s="100" t="s">
        <v>14</v>
      </c>
      <c r="AO37" s="100"/>
      <c r="AP37" s="79"/>
      <c r="AQ37" s="81"/>
    </row>
    <row r="38" spans="2:49" ht="17.45" customHeight="1">
      <c r="B38" s="100"/>
      <c r="C38" s="100"/>
      <c r="D38" s="100"/>
      <c r="E38" s="100"/>
      <c r="F38" s="100" t="s">
        <v>26</v>
      </c>
      <c r="G38" s="100"/>
      <c r="H38" s="100"/>
      <c r="I38" s="100"/>
      <c r="J38" s="100" t="s">
        <v>27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62"/>
      <c r="AG38" s="163"/>
      <c r="AH38" s="163"/>
      <c r="AI38" s="164"/>
      <c r="AJ38" s="162"/>
      <c r="AK38" s="163"/>
      <c r="AL38" s="163"/>
      <c r="AM38" s="164"/>
      <c r="AN38" s="101"/>
      <c r="AO38" s="101"/>
      <c r="AP38" s="168"/>
      <c r="AQ38" s="169"/>
    </row>
    <row r="39" spans="2:49" ht="17.45" customHeight="1">
      <c r="B39" s="129" t="s">
        <v>28</v>
      </c>
      <c r="C39" s="129"/>
      <c r="D39" s="129"/>
      <c r="E39" s="129"/>
      <c r="F39" s="136" t="s">
        <v>59</v>
      </c>
      <c r="G39" s="136"/>
      <c r="H39" s="136"/>
      <c r="I39" s="136"/>
      <c r="J39" s="130" t="s">
        <v>51</v>
      </c>
      <c r="K39" s="130"/>
      <c r="L39" s="130"/>
      <c r="M39" s="130"/>
      <c r="N39" s="130"/>
      <c r="O39" s="130"/>
      <c r="P39" s="21" t="s">
        <v>5</v>
      </c>
      <c r="Q39" s="41" t="s">
        <v>30</v>
      </c>
      <c r="R39" s="42" t="s">
        <v>32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43"/>
      <c r="AF39" s="44" t="s">
        <v>37</v>
      </c>
      <c r="AG39" s="96" t="s">
        <v>39</v>
      </c>
      <c r="AH39" s="96"/>
      <c r="AI39" s="97"/>
      <c r="AJ39" s="147"/>
      <c r="AK39" s="148"/>
      <c r="AL39" s="148"/>
      <c r="AM39" s="149"/>
      <c r="AN39" s="131" t="s">
        <v>57</v>
      </c>
      <c r="AO39" s="133"/>
      <c r="AP39" s="102" t="s">
        <v>24</v>
      </c>
      <c r="AQ39" s="102"/>
    </row>
    <row r="40" spans="2:49" ht="17.45" customHeight="1">
      <c r="B40" s="129"/>
      <c r="C40" s="129"/>
      <c r="D40" s="129"/>
      <c r="E40" s="129"/>
      <c r="F40" s="136"/>
      <c r="G40" s="136"/>
      <c r="H40" s="136"/>
      <c r="I40" s="136"/>
      <c r="J40" s="130"/>
      <c r="K40" s="130"/>
      <c r="L40" s="130"/>
      <c r="M40" s="130"/>
      <c r="N40" s="130"/>
      <c r="O40" s="130"/>
      <c r="P40" s="10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8"/>
      <c r="AF40" s="144"/>
      <c r="AG40" s="145"/>
      <c r="AH40" s="145"/>
      <c r="AI40" s="146"/>
      <c r="AJ40" s="150"/>
      <c r="AK40" s="151"/>
      <c r="AL40" s="151"/>
      <c r="AM40" s="152"/>
      <c r="AN40" s="122"/>
      <c r="AO40" s="123"/>
      <c r="AP40" s="102"/>
      <c r="AQ40" s="102"/>
    </row>
    <row r="41" spans="2:49" ht="17.45" customHeight="1">
      <c r="B41" s="129"/>
      <c r="C41" s="129"/>
      <c r="D41" s="129"/>
      <c r="E41" s="129"/>
      <c r="F41" s="136"/>
      <c r="G41" s="136"/>
      <c r="H41" s="136"/>
      <c r="I41" s="136"/>
      <c r="J41" s="130"/>
      <c r="K41" s="130"/>
      <c r="L41" s="130"/>
      <c r="M41" s="130"/>
      <c r="N41" s="130"/>
      <c r="O41" s="130"/>
      <c r="P41" s="12"/>
      <c r="Q41" s="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6"/>
      <c r="AF41" s="165"/>
      <c r="AG41" s="166"/>
      <c r="AH41" s="166"/>
      <c r="AI41" s="167"/>
      <c r="AJ41" s="150"/>
      <c r="AK41" s="151"/>
      <c r="AL41" s="151"/>
      <c r="AM41" s="152"/>
      <c r="AN41" s="122"/>
      <c r="AO41" s="123"/>
      <c r="AP41" s="102"/>
      <c r="AQ41" s="102"/>
    </row>
    <row r="42" spans="2:49" ht="17.45" customHeight="1">
      <c r="B42" s="129"/>
      <c r="C42" s="129"/>
      <c r="D42" s="129"/>
      <c r="E42" s="129"/>
      <c r="F42" s="136"/>
      <c r="G42" s="136"/>
      <c r="H42" s="136"/>
      <c r="I42" s="136"/>
      <c r="J42" s="130" t="s">
        <v>52</v>
      </c>
      <c r="K42" s="130"/>
      <c r="L42" s="130"/>
      <c r="M42" s="130"/>
      <c r="N42" s="130"/>
      <c r="O42" s="130"/>
      <c r="P42" s="21" t="s">
        <v>5</v>
      </c>
      <c r="Q42" s="41" t="s">
        <v>30</v>
      </c>
      <c r="R42" s="42" t="s">
        <v>32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43"/>
      <c r="AF42" s="44" t="s">
        <v>37</v>
      </c>
      <c r="AG42" s="96" t="s">
        <v>39</v>
      </c>
      <c r="AH42" s="96"/>
      <c r="AI42" s="97"/>
      <c r="AJ42" s="156" t="s">
        <v>38</v>
      </c>
      <c r="AK42" s="157"/>
      <c r="AL42" s="157"/>
      <c r="AM42" s="158"/>
      <c r="AN42" s="122"/>
      <c r="AO42" s="123"/>
      <c r="AP42" s="102"/>
      <c r="AQ42" s="102"/>
    </row>
    <row r="43" spans="2:49" ht="17.45" customHeight="1">
      <c r="B43" s="129"/>
      <c r="C43" s="129"/>
      <c r="D43" s="129"/>
      <c r="E43" s="129"/>
      <c r="F43" s="136"/>
      <c r="G43" s="136"/>
      <c r="H43" s="136"/>
      <c r="I43" s="136"/>
      <c r="J43" s="130"/>
      <c r="K43" s="130"/>
      <c r="L43" s="130"/>
      <c r="M43" s="130"/>
      <c r="N43" s="130"/>
      <c r="O43" s="130"/>
      <c r="P43" s="10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8"/>
      <c r="AF43" s="144"/>
      <c r="AG43" s="145"/>
      <c r="AH43" s="145"/>
      <c r="AI43" s="146"/>
      <c r="AJ43" s="144"/>
      <c r="AK43" s="145"/>
      <c r="AL43" s="145"/>
      <c r="AM43" s="146"/>
      <c r="AN43" s="122"/>
      <c r="AO43" s="123"/>
      <c r="AP43" s="102"/>
      <c r="AQ43" s="102"/>
    </row>
    <row r="44" spans="2:49" ht="17.45" customHeight="1">
      <c r="B44" s="129"/>
      <c r="C44" s="129"/>
      <c r="D44" s="129"/>
      <c r="E44" s="129"/>
      <c r="F44" s="136"/>
      <c r="G44" s="136"/>
      <c r="H44" s="136"/>
      <c r="I44" s="136"/>
      <c r="J44" s="130"/>
      <c r="K44" s="130"/>
      <c r="L44" s="130"/>
      <c r="M44" s="130"/>
      <c r="N44" s="130"/>
      <c r="O44" s="130"/>
      <c r="P44" s="12"/>
      <c r="Q44" s="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6"/>
      <c r="AF44" s="165"/>
      <c r="AG44" s="166"/>
      <c r="AH44" s="166"/>
      <c r="AI44" s="167"/>
      <c r="AJ44" s="165"/>
      <c r="AK44" s="166"/>
      <c r="AL44" s="166"/>
      <c r="AM44" s="167"/>
      <c r="AN44" s="124"/>
      <c r="AO44" s="125"/>
      <c r="AP44" s="102"/>
      <c r="AQ44" s="102"/>
    </row>
    <row r="45" spans="2:49" ht="17.45" customHeight="1">
      <c r="B45" s="129" t="s">
        <v>29</v>
      </c>
      <c r="C45" s="129"/>
      <c r="D45" s="129"/>
      <c r="E45" s="129"/>
      <c r="F45" s="134" t="s">
        <v>59</v>
      </c>
      <c r="G45" s="134"/>
      <c r="H45" s="134"/>
      <c r="I45" s="134"/>
      <c r="J45" s="135"/>
      <c r="K45" s="135"/>
      <c r="L45" s="135"/>
      <c r="M45" s="135"/>
      <c r="N45" s="135"/>
      <c r="O45" s="135"/>
      <c r="P45" s="44" t="s">
        <v>32</v>
      </c>
      <c r="Q45" s="36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43"/>
      <c r="AF45" s="44" t="s">
        <v>37</v>
      </c>
      <c r="AG45" s="96" t="s">
        <v>39</v>
      </c>
      <c r="AH45" s="96"/>
      <c r="AI45" s="97"/>
      <c r="AJ45" s="147"/>
      <c r="AK45" s="148"/>
      <c r="AL45" s="148"/>
      <c r="AM45" s="149"/>
      <c r="AN45" s="129" t="s">
        <v>57</v>
      </c>
      <c r="AO45" s="129"/>
      <c r="AP45" s="102" t="s">
        <v>24</v>
      </c>
      <c r="AQ45" s="102"/>
    </row>
    <row r="46" spans="2:49" ht="17.45" customHeight="1">
      <c r="B46" s="129"/>
      <c r="C46" s="129"/>
      <c r="D46" s="129"/>
      <c r="E46" s="129"/>
      <c r="F46" s="134"/>
      <c r="G46" s="134"/>
      <c r="H46" s="134"/>
      <c r="I46" s="134"/>
      <c r="J46" s="135"/>
      <c r="K46" s="135"/>
      <c r="L46" s="135"/>
      <c r="M46" s="135"/>
      <c r="N46" s="135"/>
      <c r="O46" s="135"/>
      <c r="P46" s="10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8"/>
      <c r="AF46" s="144"/>
      <c r="AG46" s="145"/>
      <c r="AH46" s="145"/>
      <c r="AI46" s="146"/>
      <c r="AJ46" s="150"/>
      <c r="AK46" s="151"/>
      <c r="AL46" s="151"/>
      <c r="AM46" s="152"/>
      <c r="AN46" s="129"/>
      <c r="AO46" s="129"/>
      <c r="AP46" s="102"/>
      <c r="AQ46" s="102"/>
    </row>
    <row r="47" spans="2:49" ht="17.45" customHeight="1">
      <c r="B47" s="129"/>
      <c r="C47" s="129"/>
      <c r="D47" s="129"/>
      <c r="E47" s="129"/>
      <c r="F47" s="134"/>
      <c r="G47" s="134"/>
      <c r="H47" s="134"/>
      <c r="I47" s="134"/>
      <c r="J47" s="135"/>
      <c r="K47" s="135"/>
      <c r="L47" s="135"/>
      <c r="M47" s="135"/>
      <c r="N47" s="135"/>
      <c r="O47" s="135"/>
      <c r="P47" s="12"/>
      <c r="Q47" s="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165"/>
      <c r="AG47" s="166"/>
      <c r="AH47" s="166"/>
      <c r="AI47" s="167"/>
      <c r="AJ47" s="153"/>
      <c r="AK47" s="154"/>
      <c r="AL47" s="154"/>
      <c r="AM47" s="155"/>
      <c r="AN47" s="129"/>
      <c r="AO47" s="129"/>
      <c r="AP47" s="102"/>
      <c r="AQ47" s="102"/>
    </row>
    <row r="50" spans="2:31" ht="20.100000000000001" customHeight="1">
      <c r="B50" s="19" t="s">
        <v>5</v>
      </c>
      <c r="C50" s="18" t="s">
        <v>40</v>
      </c>
    </row>
    <row r="51" spans="2:31" ht="20.100000000000001" customHeight="1">
      <c r="B51" s="19" t="s">
        <v>5</v>
      </c>
      <c r="C51" s="18" t="s">
        <v>41</v>
      </c>
    </row>
    <row r="54" spans="2:31" ht="24.95" customHeight="1">
      <c r="B54" s="5" t="s">
        <v>42</v>
      </c>
      <c r="C54" s="5"/>
      <c r="D54" s="5"/>
      <c r="E54" s="5"/>
      <c r="F54" s="5"/>
      <c r="G54" s="6" t="s">
        <v>45</v>
      </c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</row>
    <row r="55" spans="2:31" ht="24.95" customHeight="1">
      <c r="B55" s="16" t="s">
        <v>43</v>
      </c>
      <c r="C55" s="16"/>
      <c r="D55" s="16"/>
      <c r="E55" s="16"/>
      <c r="F55" s="16"/>
      <c r="G55" s="17" t="s">
        <v>45</v>
      </c>
      <c r="H55" s="143"/>
      <c r="I55" s="143"/>
      <c r="J55" s="143"/>
      <c r="K55" s="143"/>
      <c r="L55" s="143"/>
      <c r="M55" s="143"/>
      <c r="N55" s="143"/>
      <c r="O55" s="143"/>
    </row>
    <row r="56" spans="2:31" ht="24.95" customHeight="1">
      <c r="B56" s="5" t="s">
        <v>44</v>
      </c>
      <c r="C56" s="5"/>
      <c r="D56" s="5"/>
      <c r="E56" s="5"/>
      <c r="F56" s="5"/>
      <c r="G56" s="6" t="s">
        <v>45</v>
      </c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</row>
  </sheetData>
  <mergeCells count="210">
    <mergeCell ref="H55:O55"/>
    <mergeCell ref="H56:AE56"/>
    <mergeCell ref="AP37:AQ38"/>
    <mergeCell ref="AP45:AQ47"/>
    <mergeCell ref="R46:AE46"/>
    <mergeCell ref="AF46:AI46"/>
    <mergeCell ref="R47:AE47"/>
    <mergeCell ref="AF47:AI47"/>
    <mergeCell ref="H54:AE54"/>
    <mergeCell ref="AF44:AI44"/>
    <mergeCell ref="AJ44:AM44"/>
    <mergeCell ref="B45:E47"/>
    <mergeCell ref="F45:I47"/>
    <mergeCell ref="J45:O47"/>
    <mergeCell ref="AG45:AI45"/>
    <mergeCell ref="AJ45:AM47"/>
    <mergeCell ref="AN45:AO47"/>
    <mergeCell ref="AP39:AQ44"/>
    <mergeCell ref="R40:AE40"/>
    <mergeCell ref="AF40:AI40"/>
    <mergeCell ref="R41:AE41"/>
    <mergeCell ref="AF41:AI41"/>
    <mergeCell ref="J42:O44"/>
    <mergeCell ref="AG42:AI42"/>
    <mergeCell ref="AJ42:AM42"/>
    <mergeCell ref="R43:AE43"/>
    <mergeCell ref="AF43:AI43"/>
    <mergeCell ref="B39:E44"/>
    <mergeCell ref="F39:I44"/>
    <mergeCell ref="J39:O41"/>
    <mergeCell ref="AG39:AI39"/>
    <mergeCell ref="AJ39:AM41"/>
    <mergeCell ref="AN39:AO44"/>
    <mergeCell ref="AJ43:AM43"/>
    <mergeCell ref="R44:AE44"/>
    <mergeCell ref="B37:E38"/>
    <mergeCell ref="F37:O37"/>
    <mergeCell ref="P37:AE38"/>
    <mergeCell ref="AF37:AI38"/>
    <mergeCell ref="AJ37:AM38"/>
    <mergeCell ref="AN37:AO38"/>
    <mergeCell ref="F38:I38"/>
    <mergeCell ref="J38:O38"/>
    <mergeCell ref="AT35:AW35"/>
    <mergeCell ref="B36:I36"/>
    <mergeCell ref="N36:O36"/>
    <mergeCell ref="P36:Q36"/>
    <mergeCell ref="R36:AA36"/>
    <mergeCell ref="AT36:AW36"/>
    <mergeCell ref="AP34:AQ36"/>
    <mergeCell ref="B35:I35"/>
    <mergeCell ref="N35:O35"/>
    <mergeCell ref="P35:Q35"/>
    <mergeCell ref="R35:AA35"/>
    <mergeCell ref="AB35:AE36"/>
    <mergeCell ref="AF35:AI36"/>
    <mergeCell ref="AJ35:AM36"/>
    <mergeCell ref="B34:I34"/>
    <mergeCell ref="P34:Q34"/>
    <mergeCell ref="AF34:AI34"/>
    <mergeCell ref="AJ34:AM34"/>
    <mergeCell ref="AN34:AO36"/>
    <mergeCell ref="B33:I33"/>
    <mergeCell ref="N33:O33"/>
    <mergeCell ref="P33:Q33"/>
    <mergeCell ref="R33:AA33"/>
    <mergeCell ref="AB33:AE33"/>
    <mergeCell ref="AF33:AI33"/>
    <mergeCell ref="AB31:AE32"/>
    <mergeCell ref="AF31:AI32"/>
    <mergeCell ref="AJ31:AM32"/>
    <mergeCell ref="AT31:AW31"/>
    <mergeCell ref="N32:O32"/>
    <mergeCell ref="P32:Q32"/>
    <mergeCell ref="R32:AA32"/>
    <mergeCell ref="AT32:AW32"/>
    <mergeCell ref="B30:I30"/>
    <mergeCell ref="P30:Q30"/>
    <mergeCell ref="AF30:AI30"/>
    <mergeCell ref="AJ30:AM30"/>
    <mergeCell ref="AN30:AO33"/>
    <mergeCell ref="AP30:AQ33"/>
    <mergeCell ref="B31:I32"/>
    <mergeCell ref="N31:O31"/>
    <mergeCell ref="P31:Q31"/>
    <mergeCell ref="R31:AA31"/>
    <mergeCell ref="AJ33:AM33"/>
    <mergeCell ref="AF26:AI26"/>
    <mergeCell ref="AJ26:AM26"/>
    <mergeCell ref="AF24:AI25"/>
    <mergeCell ref="AJ24:AM25"/>
    <mergeCell ref="AT24:AW24"/>
    <mergeCell ref="AF28:AI29"/>
    <mergeCell ref="AJ28:AM29"/>
    <mergeCell ref="AT28:AW28"/>
    <mergeCell ref="B29:I29"/>
    <mergeCell ref="N29:O29"/>
    <mergeCell ref="P29:Q29"/>
    <mergeCell ref="R29:AA29"/>
    <mergeCell ref="AT29:AW29"/>
    <mergeCell ref="P27:Q27"/>
    <mergeCell ref="AF27:AI27"/>
    <mergeCell ref="AJ27:AM27"/>
    <mergeCell ref="AN27:AO29"/>
    <mergeCell ref="AP27:AQ29"/>
    <mergeCell ref="B28:I28"/>
    <mergeCell ref="N28:O28"/>
    <mergeCell ref="P28:Q28"/>
    <mergeCell ref="R28:AA28"/>
    <mergeCell ref="AB28:AE29"/>
    <mergeCell ref="AT20:AW20"/>
    <mergeCell ref="N21:O21"/>
    <mergeCell ref="P21:Q21"/>
    <mergeCell ref="R21:AA21"/>
    <mergeCell ref="AT21:AW21"/>
    <mergeCell ref="B25:I25"/>
    <mergeCell ref="N25:O25"/>
    <mergeCell ref="P25:Q25"/>
    <mergeCell ref="R25:AA25"/>
    <mergeCell ref="AT25:AW25"/>
    <mergeCell ref="P23:Q23"/>
    <mergeCell ref="AF23:AI23"/>
    <mergeCell ref="AJ23:AM23"/>
    <mergeCell ref="AN23:AO26"/>
    <mergeCell ref="AP23:AQ26"/>
    <mergeCell ref="B24:I24"/>
    <mergeCell ref="N24:O24"/>
    <mergeCell ref="P24:Q24"/>
    <mergeCell ref="R24:AA24"/>
    <mergeCell ref="AB24:AE25"/>
    <mergeCell ref="N26:O26"/>
    <mergeCell ref="P26:Q26"/>
    <mergeCell ref="R26:AA26"/>
    <mergeCell ref="AB26:AE26"/>
    <mergeCell ref="B19:I22"/>
    <mergeCell ref="P19:Q19"/>
    <mergeCell ref="AF19:AI19"/>
    <mergeCell ref="AJ19:AM19"/>
    <mergeCell ref="AN19:AO22"/>
    <mergeCell ref="AP19:AQ22"/>
    <mergeCell ref="N20:O20"/>
    <mergeCell ref="P20:Q20"/>
    <mergeCell ref="R20:AA20"/>
    <mergeCell ref="AB20:AE21"/>
    <mergeCell ref="N22:O22"/>
    <mergeCell ref="P22:Q22"/>
    <mergeCell ref="R22:AA22"/>
    <mergeCell ref="AB22:AE22"/>
    <mergeCell ref="AF22:AI22"/>
    <mergeCell ref="AJ22:AM22"/>
    <mergeCell ref="AF20:AI21"/>
    <mergeCell ref="AJ20:AM21"/>
    <mergeCell ref="R17:AA17"/>
    <mergeCell ref="AT17:AW17"/>
    <mergeCell ref="N18:O18"/>
    <mergeCell ref="P18:Q18"/>
    <mergeCell ref="R18:AA18"/>
    <mergeCell ref="AB18:AE18"/>
    <mergeCell ref="AF18:AI18"/>
    <mergeCell ref="AP15:AQ18"/>
    <mergeCell ref="N16:O16"/>
    <mergeCell ref="P16:Q16"/>
    <mergeCell ref="R16:AA16"/>
    <mergeCell ref="AB16:AE17"/>
    <mergeCell ref="AF16:AI17"/>
    <mergeCell ref="AJ16:AM17"/>
    <mergeCell ref="AJ18:AM18"/>
    <mergeCell ref="B15:I18"/>
    <mergeCell ref="P15:Q15"/>
    <mergeCell ref="AF15:AI15"/>
    <mergeCell ref="AJ15:AM15"/>
    <mergeCell ref="AN15:AO18"/>
    <mergeCell ref="AT12:AW12"/>
    <mergeCell ref="N13:O13"/>
    <mergeCell ref="P13:Q13"/>
    <mergeCell ref="R13:AA13"/>
    <mergeCell ref="AT13:AW13"/>
    <mergeCell ref="N14:O14"/>
    <mergeCell ref="P14:Q14"/>
    <mergeCell ref="R14:AA14"/>
    <mergeCell ref="AB14:AE14"/>
    <mergeCell ref="AF14:AI14"/>
    <mergeCell ref="N12:O12"/>
    <mergeCell ref="P12:Q12"/>
    <mergeCell ref="R12:AA12"/>
    <mergeCell ref="AB12:AE13"/>
    <mergeCell ref="AF12:AI13"/>
    <mergeCell ref="AJ12:AM13"/>
    <mergeCell ref="AT16:AW16"/>
    <mergeCell ref="N17:O17"/>
    <mergeCell ref="P17:Q17"/>
    <mergeCell ref="AJ9:AM10"/>
    <mergeCell ref="AN9:AO10"/>
    <mergeCell ref="AP9:AQ10"/>
    <mergeCell ref="B11:I14"/>
    <mergeCell ref="P11:Q11"/>
    <mergeCell ref="AF11:AI11"/>
    <mergeCell ref="AJ11:AM11"/>
    <mergeCell ref="AN11:AO14"/>
    <mergeCell ref="AP11:AQ14"/>
    <mergeCell ref="AJ14:AM14"/>
    <mergeCell ref="G3:N3"/>
    <mergeCell ref="O3:V3"/>
    <mergeCell ref="W3:AD3"/>
    <mergeCell ref="G5:N5"/>
    <mergeCell ref="U5:AB5"/>
    <mergeCell ref="B9:I10"/>
    <mergeCell ref="J9:Q10"/>
    <mergeCell ref="R9:AE10"/>
    <mergeCell ref="AF9:AI10"/>
  </mergeCells>
  <phoneticPr fontId="11"/>
  <dataValidations count="4">
    <dataValidation type="list" allowBlank="1" showInputMessage="1" sqref="G5:N5" xr:uid="{23D1B5BB-6A59-40D3-B66C-2E3E46D2262C}">
      <formula1>"一戸建ての住宅,共同住宅"</formula1>
    </dataValidation>
    <dataValidation type="list" allowBlank="1" showInputMessage="1" sqref="W3:AD3" xr:uid="{9A231811-5040-4022-AAA0-CD685EF07E72}">
      <formula1>"区市町村,区,市,町,村"</formula1>
    </dataValidation>
    <dataValidation type="list" allowBlank="1" showInputMessage="1" showErrorMessage="1" sqref="G3:N3" xr:uid="{E9F45E29-66F2-4E28-8267-B103ED6D16B1}">
      <formula1>"都道府県,東京都,神奈川県,埼玉県,千葉県,茨城県,栃木県,群馬県,山梨県,長野県"</formula1>
    </dataValidation>
    <dataValidation type="list" allowBlank="1" showInputMessage="1" sqref="J11:J36 P39 P42 B50:B51" xr:uid="{5FAE0665-B382-402F-AB49-5996E7400885}">
      <formula1>"□,■"</formula1>
    </dataValidation>
  </dataValidations>
  <hyperlinks>
    <hyperlink ref="AT5" r:id="rId1" xr:uid="{951E7EDB-86A9-42F3-A1FE-2E299E29AA79}"/>
  </hyperlinks>
  <printOptions horizontalCentered="1"/>
  <pageMargins left="0.39370078740157483" right="0.19685039370078741" top="0.19685039370078741" bottom="0.19685039370078741" header="0.19685039370078741" footer="0.19685039370078741"/>
  <pageSetup paperSize="9" scale="85" orientation="portrait" blackAndWhite="1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F4E9-C008-4B06-B767-387AF6FB6C44}">
  <sheetPr>
    <tabColor theme="8" tint="-0.499984740745262"/>
  </sheetPr>
  <dimension ref="B2:AM47"/>
  <sheetViews>
    <sheetView showGridLines="0" showZeros="0" view="pageBreakPreview" zoomScaleNormal="100" zoomScaleSheetLayoutView="100" workbookViewId="0">
      <selection activeCell="I7" sqref="I7"/>
    </sheetView>
  </sheetViews>
  <sheetFormatPr defaultColWidth="2.625" defaultRowHeight="15" customHeight="1"/>
  <cols>
    <col min="1" max="7" width="2.625" style="1"/>
    <col min="8" max="8" width="1.625" style="1" customWidth="1"/>
    <col min="9" max="16384" width="2.625" style="1"/>
  </cols>
  <sheetData>
    <row r="2" spans="2:39" ht="15" customHeight="1">
      <c r="B2" s="2"/>
    </row>
    <row r="3" spans="2:39" ht="24.95" customHeight="1">
      <c r="B3" s="20" t="s">
        <v>60</v>
      </c>
    </row>
    <row r="5" spans="2:39" ht="15" customHeight="1">
      <c r="AL5" s="181"/>
      <c r="AM5" s="181"/>
    </row>
    <row r="6" spans="2:39" ht="9.9499999999999993" customHeight="1">
      <c r="B6" s="29"/>
      <c r="C6" s="30"/>
      <c r="D6" s="30"/>
      <c r="E6" s="30"/>
      <c r="F6" s="30"/>
      <c r="G6" s="31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9"/>
      <c r="AL6" s="180" t="s">
        <v>85</v>
      </c>
      <c r="AM6" s="180"/>
    </row>
    <row r="7" spans="2:39" ht="20.100000000000001" customHeight="1">
      <c r="B7" s="48" t="s">
        <v>86</v>
      </c>
      <c r="C7" s="40"/>
      <c r="D7" s="40"/>
      <c r="E7" s="40"/>
      <c r="F7" s="40"/>
      <c r="G7" s="49"/>
      <c r="H7" s="10"/>
      <c r="I7" s="51" t="s">
        <v>5</v>
      </c>
      <c r="J7" s="53" t="s">
        <v>63</v>
      </c>
      <c r="AK7" s="11"/>
      <c r="AL7" s="180"/>
      <c r="AM7" s="180"/>
    </row>
    <row r="8" spans="2:39" ht="20.100000000000001" customHeight="1">
      <c r="B8" s="50" t="s">
        <v>80</v>
      </c>
      <c r="C8" s="40"/>
      <c r="D8" s="40"/>
      <c r="E8" s="40"/>
      <c r="F8" s="40"/>
      <c r="G8" s="49"/>
      <c r="H8" s="10"/>
      <c r="J8" s="51" t="s">
        <v>5</v>
      </c>
      <c r="K8" s="53" t="s">
        <v>64</v>
      </c>
      <c r="AK8" s="11"/>
      <c r="AL8" s="180"/>
      <c r="AM8" s="180"/>
    </row>
    <row r="9" spans="2:39" ht="20.100000000000001" customHeight="1">
      <c r="B9" s="50" t="s">
        <v>81</v>
      </c>
      <c r="C9" s="40"/>
      <c r="D9" s="40"/>
      <c r="E9" s="40"/>
      <c r="F9" s="40"/>
      <c r="G9" s="49"/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3"/>
      <c r="AL9" s="180"/>
      <c r="AM9" s="180"/>
    </row>
    <row r="10" spans="2:39" ht="9.9499999999999993" customHeight="1">
      <c r="B10" s="50"/>
      <c r="C10" s="40"/>
      <c r="D10" s="40"/>
      <c r="E10" s="40"/>
      <c r="F10" s="40"/>
      <c r="G10" s="49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70" t="s">
        <v>85</v>
      </c>
      <c r="AM10" s="171"/>
    </row>
    <row r="11" spans="2:39" ht="20.100000000000001" customHeight="1">
      <c r="B11" s="50"/>
      <c r="C11" s="40"/>
      <c r="D11" s="40"/>
      <c r="E11" s="40"/>
      <c r="F11" s="40"/>
      <c r="G11" s="49"/>
      <c r="H11" s="10"/>
      <c r="I11" s="51" t="s">
        <v>5</v>
      </c>
      <c r="J11" s="53" t="s">
        <v>65</v>
      </c>
      <c r="AL11" s="172"/>
      <c r="AM11" s="173"/>
    </row>
    <row r="12" spans="2:39" ht="20.100000000000001" customHeight="1">
      <c r="B12" s="50"/>
      <c r="C12" s="40"/>
      <c r="D12" s="40"/>
      <c r="E12" s="40"/>
      <c r="F12" s="40"/>
      <c r="G12" s="49"/>
      <c r="H12" s="10"/>
      <c r="I12" s="4" t="s">
        <v>77</v>
      </c>
      <c r="J12" s="53" t="s">
        <v>76</v>
      </c>
      <c r="AL12" s="172"/>
      <c r="AM12" s="173"/>
    </row>
    <row r="13" spans="2:39" ht="20.100000000000001" customHeight="1">
      <c r="B13" s="50"/>
      <c r="C13" s="40"/>
      <c r="D13" s="40"/>
      <c r="E13" s="40"/>
      <c r="F13" s="40"/>
      <c r="G13" s="49"/>
      <c r="H13" s="10"/>
      <c r="AL13" s="172"/>
      <c r="AM13" s="173"/>
    </row>
    <row r="14" spans="2:39" ht="20.100000000000001" customHeight="1">
      <c r="B14" s="50"/>
      <c r="C14" s="40"/>
      <c r="D14" s="40"/>
      <c r="E14" s="40"/>
      <c r="F14" s="40"/>
      <c r="G14" s="49"/>
      <c r="H14" s="10"/>
      <c r="I14" s="176" t="s">
        <v>61</v>
      </c>
      <c r="J14" s="177"/>
      <c r="L14" s="51" t="s">
        <v>5</v>
      </c>
      <c r="M14" s="53" t="s">
        <v>66</v>
      </c>
      <c r="AL14" s="172"/>
      <c r="AM14" s="173"/>
    </row>
    <row r="15" spans="2:39" ht="20.100000000000001" customHeight="1">
      <c r="B15" s="50"/>
      <c r="C15" s="40"/>
      <c r="D15" s="40"/>
      <c r="E15" s="40"/>
      <c r="F15" s="40"/>
      <c r="G15" s="49"/>
      <c r="H15" s="10"/>
      <c r="M15" s="4" t="s">
        <v>77</v>
      </c>
      <c r="N15" s="53" t="s">
        <v>67</v>
      </c>
      <c r="AL15" s="172"/>
      <c r="AM15" s="173"/>
    </row>
    <row r="16" spans="2:39" ht="20.100000000000001" customHeight="1">
      <c r="B16" s="50"/>
      <c r="C16" s="40"/>
      <c r="D16" s="40"/>
      <c r="E16" s="40"/>
      <c r="F16" s="40"/>
      <c r="G16" s="49"/>
      <c r="H16" s="10"/>
      <c r="M16" s="51" t="s">
        <v>5</v>
      </c>
      <c r="N16" s="53" t="s">
        <v>78</v>
      </c>
      <c r="AL16" s="172"/>
      <c r="AM16" s="173"/>
    </row>
    <row r="17" spans="2:39" ht="20.100000000000001" customHeight="1">
      <c r="B17" s="50"/>
      <c r="C17" s="40"/>
      <c r="D17" s="40"/>
      <c r="E17" s="40"/>
      <c r="F17" s="40"/>
      <c r="G17" s="49"/>
      <c r="H17" s="10"/>
      <c r="M17" s="51" t="s">
        <v>5</v>
      </c>
      <c r="N17" s="53" t="s">
        <v>79</v>
      </c>
      <c r="AL17" s="172"/>
      <c r="AM17" s="173"/>
    </row>
    <row r="18" spans="2:39" ht="20.100000000000001" customHeight="1">
      <c r="B18" s="50"/>
      <c r="C18" s="40"/>
      <c r="D18" s="40"/>
      <c r="E18" s="40"/>
      <c r="F18" s="40"/>
      <c r="G18" s="49"/>
      <c r="H18" s="10"/>
      <c r="M18" s="51" t="s">
        <v>5</v>
      </c>
      <c r="N18" s="53" t="s">
        <v>68</v>
      </c>
      <c r="AL18" s="172"/>
      <c r="AM18" s="173"/>
    </row>
    <row r="19" spans="2:39" ht="9.9499999999999993" customHeight="1">
      <c r="B19" s="50"/>
      <c r="C19" s="40"/>
      <c r="D19" s="40"/>
      <c r="E19" s="40"/>
      <c r="F19" s="40"/>
      <c r="G19" s="49"/>
      <c r="H19" s="10"/>
      <c r="M19" s="4"/>
      <c r="AL19" s="172"/>
      <c r="AM19" s="173"/>
    </row>
    <row r="20" spans="2:39" ht="20.100000000000001" customHeight="1">
      <c r="B20" s="50"/>
      <c r="C20" s="40"/>
      <c r="D20" s="40"/>
      <c r="E20" s="40"/>
      <c r="F20" s="40"/>
      <c r="G20" s="49"/>
      <c r="H20" s="10"/>
      <c r="L20" s="51" t="s">
        <v>5</v>
      </c>
      <c r="M20" s="53" t="s">
        <v>69</v>
      </c>
      <c r="AL20" s="172"/>
      <c r="AM20" s="173"/>
    </row>
    <row r="21" spans="2:39" ht="20.100000000000001" customHeight="1">
      <c r="B21" s="50"/>
      <c r="C21" s="40"/>
      <c r="D21" s="40"/>
      <c r="E21" s="40"/>
      <c r="F21" s="40"/>
      <c r="G21" s="49"/>
      <c r="H21" s="10"/>
      <c r="L21" s="51" t="s">
        <v>5</v>
      </c>
      <c r="M21" s="53" t="s">
        <v>70</v>
      </c>
      <c r="AL21" s="172"/>
      <c r="AM21" s="173"/>
    </row>
    <row r="22" spans="2:39" ht="20.100000000000001" customHeight="1">
      <c r="B22" s="50"/>
      <c r="C22" s="40"/>
      <c r="D22" s="40"/>
      <c r="E22" s="40"/>
      <c r="F22" s="40"/>
      <c r="G22" s="49"/>
      <c r="H22" s="10"/>
      <c r="AL22" s="172"/>
      <c r="AM22" s="173"/>
    </row>
    <row r="23" spans="2:39" ht="20.100000000000001" customHeight="1">
      <c r="B23" s="50"/>
      <c r="C23" s="40"/>
      <c r="D23" s="40"/>
      <c r="E23" s="40"/>
      <c r="F23" s="40"/>
      <c r="G23" s="49"/>
      <c r="H23" s="10"/>
      <c r="I23" s="178" t="s">
        <v>62</v>
      </c>
      <c r="J23" s="179"/>
      <c r="L23" s="51" t="s">
        <v>5</v>
      </c>
      <c r="M23" s="53" t="s">
        <v>69</v>
      </c>
      <c r="AL23" s="172"/>
      <c r="AM23" s="173"/>
    </row>
    <row r="24" spans="2:39" ht="20.100000000000001" customHeight="1">
      <c r="B24" s="50"/>
      <c r="C24" s="40"/>
      <c r="D24" s="40"/>
      <c r="E24" s="40"/>
      <c r="F24" s="40"/>
      <c r="G24" s="49"/>
      <c r="H24" s="10"/>
      <c r="AL24" s="174"/>
      <c r="AM24" s="175"/>
    </row>
    <row r="25" spans="2:39" ht="20.100000000000001" customHeight="1">
      <c r="B25" s="50"/>
      <c r="C25" s="40"/>
      <c r="D25" s="40"/>
      <c r="E25" s="40"/>
      <c r="F25" s="40"/>
      <c r="G25" s="49"/>
      <c r="H25" s="46"/>
      <c r="I25" s="52" t="s">
        <v>5</v>
      </c>
      <c r="J25" s="54" t="s">
        <v>71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47"/>
      <c r="AL25" s="180" t="s">
        <v>85</v>
      </c>
      <c r="AM25" s="180"/>
    </row>
    <row r="26" spans="2:39" ht="9.9499999999999993" customHeight="1">
      <c r="B26" s="29"/>
      <c r="C26" s="30"/>
      <c r="D26" s="30"/>
      <c r="E26" s="30"/>
      <c r="F26" s="30"/>
      <c r="G26" s="31"/>
      <c r="H26" s="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9"/>
      <c r="AL26" s="180" t="s">
        <v>85</v>
      </c>
      <c r="AM26" s="180"/>
    </row>
    <row r="27" spans="2:39" ht="20.100000000000001" customHeight="1">
      <c r="B27" s="48" t="s">
        <v>87</v>
      </c>
      <c r="C27" s="40"/>
      <c r="D27" s="40"/>
      <c r="E27" s="40"/>
      <c r="F27" s="40"/>
      <c r="G27" s="49"/>
      <c r="H27" s="10"/>
      <c r="I27" s="4" t="s">
        <v>77</v>
      </c>
      <c r="J27" s="53" t="s">
        <v>84</v>
      </c>
      <c r="AK27" s="11"/>
      <c r="AL27" s="180"/>
      <c r="AM27" s="180"/>
    </row>
    <row r="28" spans="2:39" ht="20.100000000000001" customHeight="1">
      <c r="B28" s="50" t="s">
        <v>80</v>
      </c>
      <c r="C28" s="40"/>
      <c r="D28" s="40"/>
      <c r="E28" s="40"/>
      <c r="F28" s="40"/>
      <c r="G28" s="49"/>
      <c r="H28" s="10"/>
      <c r="I28" s="51" t="s">
        <v>5</v>
      </c>
      <c r="J28" s="53" t="s">
        <v>72</v>
      </c>
      <c r="AK28" s="11"/>
      <c r="AL28" s="180"/>
      <c r="AM28" s="180"/>
    </row>
    <row r="29" spans="2:39" ht="20.100000000000001" customHeight="1">
      <c r="B29" s="50" t="s">
        <v>81</v>
      </c>
      <c r="C29" s="40"/>
      <c r="D29" s="40"/>
      <c r="E29" s="40"/>
      <c r="F29" s="40"/>
      <c r="G29" s="49"/>
      <c r="H29" s="10"/>
      <c r="I29" s="51" t="s">
        <v>5</v>
      </c>
      <c r="J29" s="53" t="s">
        <v>82</v>
      </c>
      <c r="AK29" s="11"/>
      <c r="AL29" s="180"/>
      <c r="AM29" s="180"/>
    </row>
    <row r="30" spans="2:39" ht="20.100000000000001" customHeight="1">
      <c r="B30" s="50"/>
      <c r="C30" s="40"/>
      <c r="D30" s="40"/>
      <c r="E30" s="40"/>
      <c r="F30" s="40"/>
      <c r="G30" s="49"/>
      <c r="H30" s="10"/>
      <c r="I30" s="45"/>
      <c r="J30" s="53" t="s">
        <v>83</v>
      </c>
      <c r="AK30" s="11"/>
      <c r="AL30" s="180"/>
      <c r="AM30" s="180"/>
    </row>
    <row r="31" spans="2:39" ht="20.100000000000001" customHeight="1">
      <c r="B31" s="50"/>
      <c r="C31" s="40"/>
      <c r="D31" s="40"/>
      <c r="E31" s="40"/>
      <c r="F31" s="40"/>
      <c r="G31" s="49"/>
      <c r="H31" s="10"/>
      <c r="I31" s="51" t="s">
        <v>5</v>
      </c>
      <c r="J31" s="53" t="s">
        <v>73</v>
      </c>
      <c r="AK31" s="11"/>
      <c r="AL31" s="180"/>
      <c r="AM31" s="180"/>
    </row>
    <row r="32" spans="2:39" ht="20.100000000000001" customHeight="1">
      <c r="B32" s="50"/>
      <c r="C32" s="40"/>
      <c r="D32" s="40"/>
      <c r="E32" s="40"/>
      <c r="F32" s="40"/>
      <c r="G32" s="49"/>
      <c r="H32" s="10"/>
      <c r="I32" s="51" t="s">
        <v>5</v>
      </c>
      <c r="J32" s="53" t="s">
        <v>74</v>
      </c>
      <c r="AK32" s="11"/>
      <c r="AL32" s="180"/>
      <c r="AM32" s="180"/>
    </row>
    <row r="33" spans="2:39" ht="20.100000000000001" customHeight="1">
      <c r="B33" s="32"/>
      <c r="C33" s="33"/>
      <c r="D33" s="33"/>
      <c r="E33" s="33"/>
      <c r="F33" s="33"/>
      <c r="G33" s="34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3"/>
      <c r="AL33" s="180"/>
      <c r="AM33" s="180"/>
    </row>
    <row r="34" spans="2:39" ht="9.9499999999999993" customHeight="1">
      <c r="B34" s="29"/>
      <c r="C34" s="30"/>
      <c r="D34" s="30"/>
      <c r="E34" s="30"/>
      <c r="F34" s="30"/>
      <c r="G34" s="31"/>
      <c r="H34" s="10"/>
      <c r="AK34" s="11"/>
      <c r="AL34" s="180" t="s">
        <v>85</v>
      </c>
      <c r="AM34" s="180"/>
    </row>
    <row r="35" spans="2:39" ht="20.100000000000001" customHeight="1">
      <c r="B35" s="48" t="s">
        <v>88</v>
      </c>
      <c r="C35" s="40"/>
      <c r="D35" s="40"/>
      <c r="E35" s="40"/>
      <c r="F35" s="40"/>
      <c r="G35" s="49"/>
      <c r="H35" s="10"/>
      <c r="I35" s="51" t="s">
        <v>5</v>
      </c>
      <c r="J35" s="53" t="s">
        <v>90</v>
      </c>
      <c r="AK35" s="11"/>
      <c r="AL35" s="180"/>
      <c r="AM35" s="180"/>
    </row>
    <row r="36" spans="2:39" ht="20.100000000000001" customHeight="1">
      <c r="B36" s="50" t="s">
        <v>80</v>
      </c>
      <c r="C36" s="40"/>
      <c r="D36" s="40"/>
      <c r="E36" s="40"/>
      <c r="F36" s="40"/>
      <c r="G36" s="49"/>
      <c r="H36" s="10"/>
      <c r="I36" s="51" t="s">
        <v>5</v>
      </c>
      <c r="J36" s="53" t="s">
        <v>91</v>
      </c>
      <c r="AK36" s="11"/>
      <c r="AL36" s="180"/>
      <c r="AM36" s="180"/>
    </row>
    <row r="37" spans="2:39" ht="20.100000000000001" customHeight="1">
      <c r="B37" s="50" t="s">
        <v>81</v>
      </c>
      <c r="C37" s="40"/>
      <c r="D37" s="40"/>
      <c r="E37" s="40"/>
      <c r="F37" s="40"/>
      <c r="G37" s="49"/>
      <c r="H37" s="10"/>
      <c r="I37" s="51" t="s">
        <v>5</v>
      </c>
      <c r="J37" s="53" t="s">
        <v>92</v>
      </c>
      <c r="AK37" s="11"/>
      <c r="AL37" s="180"/>
      <c r="AM37" s="180"/>
    </row>
    <row r="38" spans="2:39" ht="20.100000000000001" customHeight="1">
      <c r="B38" s="32"/>
      <c r="C38" s="33"/>
      <c r="D38" s="33"/>
      <c r="E38" s="33"/>
      <c r="F38" s="33"/>
      <c r="G38" s="34"/>
      <c r="H38" s="10"/>
      <c r="AK38" s="11"/>
      <c r="AL38" s="180"/>
      <c r="AM38" s="180"/>
    </row>
    <row r="39" spans="2:39" ht="9.9499999999999993" customHeight="1">
      <c r="B39" s="50"/>
      <c r="C39" s="40"/>
      <c r="D39" s="40"/>
      <c r="E39" s="40"/>
      <c r="F39" s="40"/>
      <c r="G39" s="49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9"/>
      <c r="AL39" s="180" t="s">
        <v>85</v>
      </c>
      <c r="AM39" s="180"/>
    </row>
    <row r="40" spans="2:39" ht="20.100000000000001" customHeight="1">
      <c r="B40" s="48" t="s">
        <v>89</v>
      </c>
      <c r="C40" s="40"/>
      <c r="D40" s="40"/>
      <c r="E40" s="40"/>
      <c r="F40" s="40"/>
      <c r="G40" s="49"/>
      <c r="H40" s="10"/>
      <c r="I40" s="51" t="s">
        <v>5</v>
      </c>
      <c r="J40" s="53" t="s">
        <v>75</v>
      </c>
      <c r="AK40" s="11"/>
      <c r="AL40" s="180"/>
      <c r="AM40" s="180"/>
    </row>
    <row r="41" spans="2:39" ht="9.9499999999999993" customHeight="1">
      <c r="B41" s="32"/>
      <c r="C41" s="33"/>
      <c r="D41" s="33"/>
      <c r="E41" s="33"/>
      <c r="F41" s="33"/>
      <c r="G41" s="34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3"/>
      <c r="AL41" s="180"/>
      <c r="AM41" s="180"/>
    </row>
    <row r="45" spans="2:39" ht="24.95" customHeight="1">
      <c r="B45" s="5" t="s">
        <v>42</v>
      </c>
      <c r="C45" s="5"/>
      <c r="D45" s="5"/>
      <c r="E45" s="5"/>
      <c r="F45" s="5"/>
      <c r="G45" s="6" t="s">
        <v>45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</row>
    <row r="46" spans="2:39" ht="24.95" customHeight="1">
      <c r="B46" s="16" t="s">
        <v>43</v>
      </c>
      <c r="C46" s="16"/>
      <c r="D46" s="16"/>
      <c r="E46" s="16"/>
      <c r="F46" s="16"/>
      <c r="G46" s="17" t="s">
        <v>45</v>
      </c>
      <c r="H46" s="143"/>
      <c r="I46" s="143"/>
      <c r="J46" s="143"/>
      <c r="K46" s="143"/>
      <c r="L46" s="143"/>
      <c r="M46" s="143"/>
      <c r="N46" s="143"/>
      <c r="O46" s="143"/>
    </row>
    <row r="47" spans="2:39" ht="24.95" customHeight="1">
      <c r="B47" s="5" t="s">
        <v>44</v>
      </c>
      <c r="C47" s="5"/>
      <c r="D47" s="5"/>
      <c r="E47" s="5"/>
      <c r="F47" s="5"/>
      <c r="G47" s="6" t="s">
        <v>45</v>
      </c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</row>
  </sheetData>
  <mergeCells count="12">
    <mergeCell ref="AL5:AM5"/>
    <mergeCell ref="H45:AE45"/>
    <mergeCell ref="H46:O46"/>
    <mergeCell ref="H47:AE47"/>
    <mergeCell ref="AL10:AM24"/>
    <mergeCell ref="I14:J14"/>
    <mergeCell ref="I23:J23"/>
    <mergeCell ref="AL6:AM9"/>
    <mergeCell ref="AL25:AM25"/>
    <mergeCell ref="AL26:AM33"/>
    <mergeCell ref="AL34:AM38"/>
    <mergeCell ref="AL39:AM41"/>
  </mergeCells>
  <phoneticPr fontId="3"/>
  <dataValidations count="1">
    <dataValidation type="list" allowBlank="1" showInputMessage="1" sqref="I7 I11 I25 I28:I29 I31:I32 I35:I37 I40 J8 L14 M16:M18 L20:L21 L23" xr:uid="{A798EB05-37DE-4767-8E80-58B5E91506AB}">
      <formula1>"□,✅"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断熱(仕様)T4</vt:lpstr>
      <vt:lpstr>断熱(誘導)T5</vt:lpstr>
      <vt:lpstr>設備</vt:lpstr>
      <vt:lpstr>設備!Print_Area</vt:lpstr>
      <vt:lpstr>'断熱(仕様)T4'!Print_Area</vt:lpstr>
      <vt:lpstr>'断熱(誘導)T5'!Print_Area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2025-03-30T21:40:35Z</cp:lastPrinted>
  <dcterms:created xsi:type="dcterms:W3CDTF">2021-01-15T09:07:53Z</dcterms:created>
  <dcterms:modified xsi:type="dcterms:W3CDTF">2025-04-04T09:38:28Z</dcterms:modified>
</cp:coreProperties>
</file>