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6.xml" ContentType="application/vnd.openxmlformats-officedocument.spreadsheetml.comments+xml"/>
  <Override PartName="/xl/drawings/drawing19.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omments7.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8.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omments9.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10.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comments11.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omments12.xml" ContentType="application/vnd.openxmlformats-officedocument.spreadsheetml.comment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omments13.xml" ContentType="application/vnd.openxmlformats-officedocument.spreadsheetml.comments+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ali_\Downloads\変更後\"/>
    </mc:Choice>
  </mc:AlternateContent>
  <xr:revisionPtr revIDLastSave="0" documentId="13_ncr:1_{F5337AE0-5806-4501-AA79-AB0D256AC592}" xr6:coauthVersionLast="47" xr6:coauthVersionMax="47" xr10:uidLastSave="{00000000-0000-0000-0000-000000000000}"/>
  <bookViews>
    <workbookView xWindow="28680" yWindow="-120" windowWidth="29040" windowHeight="15720" firstSheet="6" activeTab="6" xr2:uid="{00000000-000D-0000-FFFF-FFFF00000000}"/>
  </bookViews>
  <sheets>
    <sheet name="Format" sheetId="12" state="hidden" r:id="rId1"/>
    <sheet name="LIST" sheetId="6" state="hidden" r:id="rId2"/>
    <sheet name="ITEM_all_first" sheetId="16" state="hidden" r:id="rId3"/>
    <sheet name="ITEM_all_second" sheetId="54" state="hidden" r:id="rId4"/>
    <sheet name="calculation_first" sheetId="71" state="hidden" r:id="rId5"/>
    <sheet name="calculation_second" sheetId="72" state="hidden" r:id="rId6"/>
    <sheet name="TOP" sheetId="73" r:id="rId7"/>
    <sheet name="必要書類一覧表" sheetId="105" r:id="rId8"/>
    <sheet name="担当登録(代理設計監理)" sheetId="47" r:id="rId9"/>
    <sheet name="担当登録(施工)" sheetId="53" r:id="rId10"/>
    <sheet name="確建第一面" sheetId="1" r:id="rId11"/>
    <sheet name="確建第二面" sheetId="2" r:id="rId12"/>
    <sheet name="確建第二面建築主追加" sheetId="3" r:id="rId13"/>
    <sheet name="確建第三面" sheetId="4" r:id="rId14"/>
    <sheet name="確建第四面" sheetId="5" r:id="rId15"/>
    <sheet name="確建第四面別紙" sheetId="7" r:id="rId16"/>
    <sheet name="確建第五面" sheetId="8" r:id="rId17"/>
    <sheet name="確建第六面" sheetId="9" r:id="rId18"/>
    <sheet name="用途区分" sheetId="11" r:id="rId19"/>
    <sheet name="概要第一面" sheetId="17" r:id="rId20"/>
    <sheet name="概要第一面別紙" sheetId="18" r:id="rId21"/>
    <sheet name="概要第二面" sheetId="19" r:id="rId22"/>
    <sheet name="概要第三面" sheetId="20" r:id="rId23"/>
    <sheet name="建築工事届" sheetId="82" r:id="rId24"/>
    <sheet name="追加記入欄" sheetId="83" r:id="rId25"/>
    <sheet name="委任状" sheetId="96" r:id="rId26"/>
    <sheet name="同意書" sheetId="98" r:id="rId27"/>
    <sheet name="委任状兼同意書" sheetId="99" r:id="rId28"/>
    <sheet name="宣言書" sheetId="85" r:id="rId29"/>
    <sheet name="審査受付票" sheetId="103" r:id="rId30"/>
    <sheet name="計_確建第一面" sheetId="27" r:id="rId31"/>
    <sheet name="計_確建第二面" sheetId="55" r:id="rId32"/>
    <sheet name="計_確建第二面建築主追加" sheetId="56" r:id="rId33"/>
    <sheet name="計_確建第三面" sheetId="57" r:id="rId34"/>
    <sheet name="計_確建第四面" sheetId="58" r:id="rId35"/>
    <sheet name="計_確建第四面別紙" sheetId="59" r:id="rId36"/>
    <sheet name="計_確建第五面" sheetId="60" r:id="rId37"/>
    <sheet name="計_確建第六面" sheetId="61" r:id="rId38"/>
    <sheet name="計_用途区分" sheetId="65" r:id="rId39"/>
    <sheet name="計_概要第一面" sheetId="66" r:id="rId40"/>
    <sheet name="計_概要第一面別紙" sheetId="67" r:id="rId41"/>
    <sheet name="計_概要第二面" sheetId="68" r:id="rId42"/>
    <sheet name="計_概要第三面" sheetId="69" r:id="rId43"/>
    <sheet name="計_委任状" sheetId="100" r:id="rId44"/>
    <sheet name="計_同意書" sheetId="101" r:id="rId45"/>
    <sheet name="計_委任状兼同意書" sheetId="102" r:id="rId46"/>
    <sheet name="計_審査受付票" sheetId="104" r:id="rId47"/>
    <sheet name="確建注意" sheetId="10" r:id="rId48"/>
    <sheet name="工事届注意" sheetId="84" r:id="rId49"/>
    <sheet name="委任状等作成上の注意事項" sheetId="97" r:id="rId50"/>
  </sheets>
  <definedNames>
    <definedName name="_xlnm._FilterDatabase" localSheetId="23" hidden="1">建築工事届!$B$62:$O$63</definedName>
    <definedName name="_xlnm._FilterDatabase" localSheetId="48" hidden="1">工事届注意!#REF!</definedName>
    <definedName name="_xlnm._FilterDatabase" localSheetId="24" hidden="1">追加記入欄!#REF!</definedName>
    <definedName name="_xlnm.Print_Area" localSheetId="6">TOP!$A$1:$AL$54</definedName>
    <definedName name="_xlnm.Print_Area" localSheetId="25">委任状!$A$3:$AN$48</definedName>
    <definedName name="_xlnm.Print_Area" localSheetId="27">委任状兼同意書!$A$3:$AN$44</definedName>
    <definedName name="_xlnm.Print_Area" localSheetId="49">委任状等作成上の注意事項!$A$3:$AL$46</definedName>
    <definedName name="_xlnm.Print_Area" localSheetId="19">概要第一面!$A$3:$AL$187</definedName>
    <definedName name="_xlnm.Print_Area" localSheetId="20">概要第一面別紙!$A$3:$AL$59</definedName>
    <definedName name="_xlnm.Print_Area" localSheetId="22">概要第三面!$A$3:$AL$61</definedName>
    <definedName name="_xlnm.Print_Area" localSheetId="21">概要第二面!$A$3:$AL$83</definedName>
    <definedName name="_xlnm.Print_Area" localSheetId="10">確建第一面!$A$3:$AL$46</definedName>
    <definedName name="_xlnm.Print_Area" localSheetId="16">確建第五面!$A$3:$AL$120</definedName>
    <definedName name="_xlnm.Print_Area" localSheetId="13">確建第三面!$A$3:$AL$85</definedName>
    <definedName name="_xlnm.Print_Area" localSheetId="14">確建第四面!$A$3:$AL$136</definedName>
    <definedName name="_xlnm.Print_Area" localSheetId="15">確建第四面別紙!$A$3:$AL$54</definedName>
    <definedName name="_xlnm.Print_Area" localSheetId="11">確建第二面!$A$3:$AL$182</definedName>
    <definedName name="_xlnm.Print_Area" localSheetId="12">確建第二面建築主追加!$A$3:$AL$61</definedName>
    <definedName name="_xlnm.Print_Area" localSheetId="17">確建第六面!$A$3:$AL$68</definedName>
    <definedName name="_xlnm.Print_Area" localSheetId="47">確建注意!$A$3:$AL$327</definedName>
    <definedName name="_xlnm.Print_Area" localSheetId="43">計_委任状!$A$3:$AN$48</definedName>
    <definedName name="_xlnm.Print_Area" localSheetId="45">計_委任状兼同意書!$A$3:$AN$44</definedName>
    <definedName name="_xlnm.Print_Area" localSheetId="39">計_概要第一面!$A$3:$AL$187</definedName>
    <definedName name="_xlnm.Print_Area" localSheetId="40">計_概要第一面別紙!$A$3:$AL$59</definedName>
    <definedName name="_xlnm.Print_Area" localSheetId="42">計_概要第三面!$A$3:$AL$61</definedName>
    <definedName name="_xlnm.Print_Area" localSheetId="41">計_概要第二面!$A$3:$AL$84</definedName>
    <definedName name="_xlnm.Print_Area" localSheetId="30">計_確建第一面!$A$3:$AL$48</definedName>
    <definedName name="_xlnm.Print_Area" localSheetId="36">計_確建第五面!$A$3:$AL$120</definedName>
    <definedName name="_xlnm.Print_Area" localSheetId="33">計_確建第三面!$A$3:$AL$85</definedName>
    <definedName name="_xlnm.Print_Area" localSheetId="34">計_確建第四面!$A$3:$AL$138</definedName>
    <definedName name="_xlnm.Print_Area" localSheetId="35">計_確建第四面別紙!$A$3:$AL$54</definedName>
    <definedName name="_xlnm.Print_Area" localSheetId="31">計_確建第二面!$A$3:$AL$182</definedName>
    <definedName name="_xlnm.Print_Area" localSheetId="32">計_確建第二面建築主追加!$A$3:$AL$61</definedName>
    <definedName name="_xlnm.Print_Area" localSheetId="37">計_確建第六面!$A$3:$AL$70</definedName>
    <definedName name="_xlnm.Print_Area" localSheetId="46">計_審査受付票!$A$3:$AT$316</definedName>
    <definedName name="_xlnm.Print_Area" localSheetId="44">計_同意書!$A$3:$AN$32</definedName>
    <definedName name="_xlnm.Print_Area" localSheetId="38">計_用途区分!$A$3:$AL$112</definedName>
    <definedName name="_xlnm.Print_Area" localSheetId="23">建築工事届!$A$3:$AN$165</definedName>
    <definedName name="_xlnm.Print_Area" localSheetId="48">工事届注意!$A$3:$AL$228</definedName>
    <definedName name="_xlnm.Print_Area" localSheetId="29">審査受付票!$A$3:$AT$316</definedName>
    <definedName name="_xlnm.Print_Area" localSheetId="28">宣言書!$A$3:$AK$49</definedName>
    <definedName name="_xlnm.Print_Area" localSheetId="24">追加記入欄!$A$3:$AN$78</definedName>
    <definedName name="_xlnm.Print_Area" localSheetId="26">同意書!$A$3:$AN$32</definedName>
    <definedName name="_xlnm.Print_Area" localSheetId="7">必要書類一覧表!$A$3:$AT$175</definedName>
    <definedName name="_xlnm.Print_Area" localSheetId="18">用途区分!$A$3:$AL$112</definedName>
    <definedName name="意見を聴いた設計図書">LIST!$B$125</definedName>
    <definedName name="屋外直通階段">LIST!$B$434</definedName>
    <definedName name="確認の特例">LIST!$B$408:$B$411</definedName>
    <definedName name="建築士">LIST!$B$10:$B$12</definedName>
    <definedName name="建築主人数">LIST!$B$4:$B$6</definedName>
    <definedName name="工事届宛名">LIST!$B$474:$B$482</definedName>
    <definedName name="工事届構造">LIST!$B$521:$B$526</definedName>
    <definedName name="工事届主要用途">LIST!$B$486:$B$517</definedName>
    <definedName name="工事届用途番号">LIST!$B$530:$B$601</definedName>
    <definedName name="構造">LIST!$B$384:$B$392</definedName>
    <definedName name="資格">LIST!$B$229:$B$233</definedName>
    <definedName name="住宅用火災警報器">LIST!$B$430</definedName>
    <definedName name="数字">LIST!$B$450:$B$470</definedName>
    <definedName name="設計図書">LIST!$B$117:$B$121</definedName>
    <definedName name="選択">LIST!$B$224:$B$225</definedName>
    <definedName name="耐火建築物">LIST!$B$415:$B$420</definedName>
    <definedName name="第六面7">LIST!$B$444:$B$446</definedName>
    <definedName name="担当登録1">'担当登録(代理設計監理)'!$C$11:$C$30</definedName>
    <definedName name="担当登録2">'担当登録(施工)'!$C$11:$C$30</definedName>
    <definedName name="地区区域">LIST!$B$167:$B$185</definedName>
    <definedName name="柱の小径">LIST!$B$438:$B$440</definedName>
    <definedName name="適判機関">LIST!$B$133:$B$159</definedName>
    <definedName name="登録">LIST!$B$16:$B$63</definedName>
    <definedName name="都道府県">LIST!$B$67:$B$113</definedName>
    <definedName name="特定工程">LIST!$B$396:$B$404</definedName>
    <definedName name="備考">LIST!$B$215:$B$220</definedName>
    <definedName name="備考第三面7">LIST!$B$206:$B$211</definedName>
    <definedName name="便所">LIST!$B$424:$B$426</definedName>
    <definedName name="未定">LIST!$B$129</definedName>
    <definedName name="用途">LIST!$B$237:$B$380</definedName>
    <definedName name="用途地域">LIST!$B$189:$B$202</definedName>
    <definedName name="用途番号">LIST!$C$237:$C$380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02" l="1"/>
  <c r="J21" i="101"/>
  <c r="J41" i="100"/>
  <c r="T43" i="102"/>
  <c r="S31" i="101"/>
  <c r="T47" i="100"/>
  <c r="T42" i="102"/>
  <c r="S30" i="101"/>
  <c r="T46" i="100"/>
  <c r="T21" i="102"/>
  <c r="T17" i="100"/>
  <c r="T20" i="102"/>
  <c r="T16" i="100"/>
  <c r="T19" i="102"/>
  <c r="T15" i="100"/>
  <c r="J36" i="99"/>
  <c r="J21" i="98"/>
  <c r="J41" i="96"/>
  <c r="T43" i="99"/>
  <c r="S31" i="98"/>
  <c r="T47" i="96"/>
  <c r="T42" i="99"/>
  <c r="S30" i="98"/>
  <c r="T46" i="96"/>
  <c r="T21" i="99"/>
  <c r="T17" i="96"/>
  <c r="T20" i="99"/>
  <c r="T16" i="96"/>
  <c r="T19" i="99"/>
  <c r="T15" i="96"/>
  <c r="E176" i="55"/>
  <c r="E215" i="54"/>
  <c r="E211" i="16"/>
  <c r="N176" i="55" s="1"/>
  <c r="E217" i="54" s="1"/>
  <c r="E204" i="16"/>
  <c r="E517" i="16" l="1"/>
  <c r="S113" i="58" s="1"/>
  <c r="E516" i="16"/>
  <c r="J112" i="58" s="1"/>
  <c r="E515" i="16"/>
  <c r="E110" i="58" s="1"/>
  <c r="E514" i="16"/>
  <c r="E109" i="58" s="1"/>
  <c r="E434" i="16"/>
  <c r="S45" i="58" s="1"/>
  <c r="E433" i="16"/>
  <c r="J44" i="58" s="1"/>
  <c r="E432" i="16"/>
  <c r="E42" i="58" s="1"/>
  <c r="E431" i="16"/>
  <c r="E41" i="58" s="1"/>
  <c r="AP74" i="83" l="1"/>
  <c r="AP73" i="83"/>
  <c r="AP72" i="83"/>
  <c r="AP71" i="83"/>
  <c r="AP70" i="83"/>
  <c r="AP69" i="83"/>
  <c r="AP68" i="83"/>
  <c r="AP65" i="83"/>
  <c r="AP54" i="83"/>
  <c r="AP53" i="83"/>
  <c r="AX52" i="83"/>
  <c r="AV52" i="83"/>
  <c r="AP52" i="83"/>
  <c r="AX51" i="83"/>
  <c r="AP51" i="83"/>
  <c r="AX50" i="83"/>
  <c r="AV50" i="83"/>
  <c r="AX49" i="83"/>
  <c r="AV49" i="83"/>
  <c r="AP49" i="83"/>
  <c r="AX48" i="83"/>
  <c r="AV48" i="83"/>
  <c r="AX47" i="83"/>
  <c r="AV47" i="83"/>
  <c r="AP47" i="83"/>
  <c r="AX46" i="83"/>
  <c r="AV46" i="83"/>
  <c r="AX45" i="83"/>
  <c r="AV45" i="83"/>
  <c r="AP45" i="83"/>
  <c r="AX44" i="83"/>
  <c r="AV44" i="83"/>
  <c r="AP40" i="83"/>
  <c r="AX35" i="83"/>
  <c r="AP34" i="83"/>
  <c r="AX33" i="83"/>
  <c r="AV30" i="83"/>
  <c r="AX30" i="83" s="1"/>
  <c r="AX29" i="83"/>
  <c r="AV29" i="83"/>
  <c r="AX28" i="83"/>
  <c r="AX27" i="83"/>
  <c r="AX26" i="83"/>
  <c r="AX25" i="83"/>
  <c r="AX24" i="83"/>
  <c r="AX23" i="83"/>
  <c r="AX22" i="83"/>
  <c r="AV22" i="83"/>
  <c r="AX21" i="83"/>
  <c r="AV21" i="83"/>
  <c r="AV20" i="83"/>
  <c r="AX19" i="83"/>
  <c r="AP19" i="83"/>
  <c r="AX17" i="83"/>
  <c r="AX15" i="83"/>
  <c r="AX14" i="83"/>
  <c r="AS14" i="83"/>
  <c r="AR14" i="83"/>
  <c r="AQ14" i="83"/>
  <c r="AX13" i="83"/>
  <c r="AQ13" i="83"/>
  <c r="AP13" i="83"/>
  <c r="AX10" i="83"/>
  <c r="AP10" i="83"/>
  <c r="AV7" i="83"/>
  <c r="AX7" i="83" s="1"/>
  <c r="AP7" i="83"/>
  <c r="AP23" i="83" l="1"/>
  <c r="AX163" i="82" l="1"/>
  <c r="AX162" i="82"/>
  <c r="AX161" i="82"/>
  <c r="AV161" i="82"/>
  <c r="AX160" i="82"/>
  <c r="AX159" i="82"/>
  <c r="AV158" i="82"/>
  <c r="AX158" i="82" s="1"/>
  <c r="AV157" i="82"/>
  <c r="AX157" i="82" s="1"/>
  <c r="AX156" i="82"/>
  <c r="AP150" i="82"/>
  <c r="AP149" i="82"/>
  <c r="AP148" i="82"/>
  <c r="AP147" i="82"/>
  <c r="AP146" i="82"/>
  <c r="AP145" i="82"/>
  <c r="AP144" i="82"/>
  <c r="AP141" i="82"/>
  <c r="AP130" i="82"/>
  <c r="AP129" i="82"/>
  <c r="AX128" i="82"/>
  <c r="AV128" i="82"/>
  <c r="AP128" i="82"/>
  <c r="AX127" i="82"/>
  <c r="AP127" i="82"/>
  <c r="AX126" i="82"/>
  <c r="AV126" i="82"/>
  <c r="AX125" i="82"/>
  <c r="AV125" i="82"/>
  <c r="AP125" i="82"/>
  <c r="AX124" i="82"/>
  <c r="AV124" i="82"/>
  <c r="AX123" i="82"/>
  <c r="AV123" i="82"/>
  <c r="AP123" i="82"/>
  <c r="AX122" i="82"/>
  <c r="AV122" i="82"/>
  <c r="AX121" i="82"/>
  <c r="AV121" i="82"/>
  <c r="AP121" i="82"/>
  <c r="AX120" i="82"/>
  <c r="AV120" i="82"/>
  <c r="AP116" i="82"/>
  <c r="AX112" i="82"/>
  <c r="AX109" i="82"/>
  <c r="AP108" i="82"/>
  <c r="AX107" i="82"/>
  <c r="AV104" i="82"/>
  <c r="AX104" i="82" s="1"/>
  <c r="AX103" i="82"/>
  <c r="AV103" i="82"/>
  <c r="AX102" i="82"/>
  <c r="AX101" i="82"/>
  <c r="AX100" i="82"/>
  <c r="AX99" i="82"/>
  <c r="AX98" i="82"/>
  <c r="AX97" i="82"/>
  <c r="AX96" i="82"/>
  <c r="AV96" i="82"/>
  <c r="AX95" i="82"/>
  <c r="AV95" i="82"/>
  <c r="AV94" i="82"/>
  <c r="AX93" i="82"/>
  <c r="AP93" i="82"/>
  <c r="AX91" i="82"/>
  <c r="AX89" i="82"/>
  <c r="AX88" i="82"/>
  <c r="AS88" i="82"/>
  <c r="AR88" i="82"/>
  <c r="AQ88" i="82"/>
  <c r="AX87" i="82"/>
  <c r="AQ87" i="82"/>
  <c r="AP87" i="82"/>
  <c r="AX84" i="82"/>
  <c r="AP84" i="82"/>
  <c r="AV81" i="82"/>
  <c r="AX81" i="82" s="1"/>
  <c r="AP81" i="82"/>
  <c r="AV76" i="82"/>
  <c r="AX76" i="82" s="1"/>
  <c r="AP76" i="82"/>
  <c r="AX70" i="82"/>
  <c r="AV70" i="82"/>
  <c r="AX71" i="82" s="1"/>
  <c r="AP70" i="82"/>
  <c r="AV68" i="82"/>
  <c r="AX68" i="82" s="1"/>
  <c r="AP68" i="82"/>
  <c r="AX64" i="82"/>
  <c r="AP64" i="82"/>
  <c r="AX63" i="82"/>
  <c r="AP63" i="82"/>
  <c r="AP97" i="82" l="1"/>
  <c r="E494" i="16" l="1"/>
  <c r="J90" i="58" s="1"/>
  <c r="E486" i="16"/>
  <c r="J83" i="58" s="1"/>
  <c r="E411" i="16"/>
  <c r="J22" i="58" s="1"/>
  <c r="E403" i="16"/>
  <c r="J15" i="58" s="1"/>
  <c r="AE54" i="4" l="1"/>
  <c r="AR54" i="4" s="1"/>
  <c r="AE53" i="4"/>
  <c r="C7" i="71" s="1"/>
  <c r="C18" i="71" s="1"/>
  <c r="AE52" i="4"/>
  <c r="AE51" i="4"/>
  <c r="AR51" i="4" s="1"/>
  <c r="AE50" i="4"/>
  <c r="C14" i="71" s="1"/>
  <c r="C26" i="71" s="1"/>
  <c r="AE49" i="4"/>
  <c r="C13" i="71" s="1"/>
  <c r="C25" i="71" s="1"/>
  <c r="AE48" i="4"/>
  <c r="AR48" i="4" s="1"/>
  <c r="AE47" i="4"/>
  <c r="AR47" i="4" s="1"/>
  <c r="AE46" i="4"/>
  <c r="AE45" i="4"/>
  <c r="AE44" i="4"/>
  <c r="AE42" i="4"/>
  <c r="AE40" i="4"/>
  <c r="AE38" i="4"/>
  <c r="AE35" i="4"/>
  <c r="AE33" i="4"/>
  <c r="C30" i="71" l="1"/>
  <c r="C12" i="71"/>
  <c r="C24" i="71" s="1"/>
  <c r="C15" i="71"/>
  <c r="C27" i="71" s="1"/>
  <c r="AR46" i="4"/>
  <c r="AR53" i="4"/>
  <c r="AR40" i="4" s="1"/>
  <c r="C10" i="71"/>
  <c r="C22" i="71" s="1"/>
  <c r="AR50" i="4"/>
  <c r="AR49" i="4"/>
  <c r="C11" i="71"/>
  <c r="C23" i="71" s="1"/>
  <c r="C8" i="71"/>
  <c r="C19" i="71" s="1"/>
  <c r="E329" i="16"/>
  <c r="E322" i="16"/>
  <c r="E330" i="16"/>
  <c r="E321" i="16"/>
  <c r="E332" i="16"/>
  <c r="E309" i="16"/>
  <c r="E306" i="16"/>
  <c r="E308" i="16"/>
  <c r="E305" i="16"/>
  <c r="E294" i="16"/>
  <c r="AE35" i="19" s="1"/>
  <c r="E291" i="16"/>
  <c r="E293" i="16"/>
  <c r="E290" i="16"/>
  <c r="E292" i="16"/>
  <c r="E289" i="16"/>
  <c r="E331" i="16"/>
  <c r="AE52" i="19" s="1"/>
  <c r="E310" i="16"/>
  <c r="AE45" i="19" s="1"/>
  <c r="E467" i="16"/>
  <c r="Y66" i="58" s="1"/>
  <c r="E550" i="16"/>
  <c r="Y134" i="58" s="1"/>
  <c r="E554" i="16"/>
  <c r="AC79" i="68" s="1"/>
  <c r="E553" i="16"/>
  <c r="Z79" i="68" s="1"/>
  <c r="E556" i="16"/>
  <c r="AC80" i="68" s="1"/>
  <c r="E555" i="16"/>
  <c r="Z80" i="68" s="1"/>
  <c r="E552" i="16"/>
  <c r="L136" i="58" s="1"/>
  <c r="E551" i="16"/>
  <c r="L135" i="58" s="1"/>
  <c r="E549" i="16"/>
  <c r="L134" i="58" s="1"/>
  <c r="E548" i="16"/>
  <c r="L133" i="58" s="1"/>
  <c r="E547" i="16"/>
  <c r="L132" i="58" s="1"/>
  <c r="E546" i="16"/>
  <c r="L131" i="58" s="1"/>
  <c r="E545" i="16"/>
  <c r="L130" i="58" s="1"/>
  <c r="E544" i="16"/>
  <c r="L129" i="58" s="1"/>
  <c r="E543" i="16"/>
  <c r="X127" i="58" s="1"/>
  <c r="E542" i="16"/>
  <c r="Q127" i="58" s="1"/>
  <c r="E541" i="16"/>
  <c r="M127" i="58" s="1"/>
  <c r="E540" i="16"/>
  <c r="X126" i="58" s="1"/>
  <c r="E539" i="16"/>
  <c r="Q126" i="58" s="1"/>
  <c r="E538" i="16"/>
  <c r="M126" i="58" s="1"/>
  <c r="E537" i="16"/>
  <c r="X125" i="58" s="1"/>
  <c r="E536" i="16"/>
  <c r="Q125" i="58" s="1"/>
  <c r="E535" i="16"/>
  <c r="M125" i="58" s="1"/>
  <c r="E534" i="16"/>
  <c r="X124" i="58" s="1"/>
  <c r="E533" i="16"/>
  <c r="Q124" i="58" s="1"/>
  <c r="E532" i="16"/>
  <c r="M124" i="58" s="1"/>
  <c r="E531" i="16"/>
  <c r="X123" i="58" s="1"/>
  <c r="E530" i="16"/>
  <c r="Q123" i="58" s="1"/>
  <c r="E529" i="16"/>
  <c r="M123" i="58" s="1"/>
  <c r="E528" i="16"/>
  <c r="X122" i="58" s="1"/>
  <c r="E527" i="16"/>
  <c r="Q122" i="58" s="1"/>
  <c r="E526" i="16"/>
  <c r="M122" i="58" s="1"/>
  <c r="E525" i="16"/>
  <c r="AE120" i="58" s="1"/>
  <c r="E524" i="16"/>
  <c r="E119" i="58" s="1"/>
  <c r="E523" i="16"/>
  <c r="E118" i="58" s="1"/>
  <c r="E522" i="16"/>
  <c r="AE116" i="58" s="1"/>
  <c r="E521" i="16"/>
  <c r="AE115" i="58" s="1"/>
  <c r="E520" i="16"/>
  <c r="AG114" i="58" s="1"/>
  <c r="E519" i="16"/>
  <c r="AD114" i="58" s="1"/>
  <c r="E513" i="16"/>
  <c r="H107" i="58" s="1"/>
  <c r="E512" i="16"/>
  <c r="E107" i="58" s="1"/>
  <c r="E510" i="16"/>
  <c r="N104" i="58" s="1"/>
  <c r="E509" i="16"/>
  <c r="N103" i="58" s="1"/>
  <c r="E508" i="16"/>
  <c r="N102" i="58" s="1"/>
  <c r="E507" i="16"/>
  <c r="N100" i="58" s="1"/>
  <c r="E506" i="16"/>
  <c r="N99" i="58" s="1"/>
  <c r="E505" i="16"/>
  <c r="N98" i="58" s="1"/>
  <c r="E504" i="16"/>
  <c r="N97" i="58" s="1"/>
  <c r="E503" i="16"/>
  <c r="X95" i="58" s="1"/>
  <c r="E502" i="16"/>
  <c r="Q95" i="58" s="1"/>
  <c r="E501" i="16"/>
  <c r="J95" i="58" s="1"/>
  <c r="E500" i="16"/>
  <c r="X94" i="58" s="1"/>
  <c r="E499" i="16"/>
  <c r="Q94" i="58" s="1"/>
  <c r="E498" i="16"/>
  <c r="J94" i="58" s="1"/>
  <c r="E497" i="16"/>
  <c r="Q92" i="58" s="1"/>
  <c r="E496" i="16"/>
  <c r="J92" i="58" s="1"/>
  <c r="E495" i="16"/>
  <c r="J91" i="58" s="1"/>
  <c r="E493" i="16"/>
  <c r="J89" i="58" s="1"/>
  <c r="E492" i="16"/>
  <c r="J88" i="58" s="1"/>
  <c r="E491" i="16"/>
  <c r="AB86" i="58" s="1"/>
  <c r="E490" i="16"/>
  <c r="J86" i="58" s="1"/>
  <c r="E489" i="16"/>
  <c r="Q85" i="58" s="1"/>
  <c r="E488" i="16"/>
  <c r="J85" i="58" s="1"/>
  <c r="E487" i="16"/>
  <c r="J84" i="58" s="1"/>
  <c r="E485" i="16"/>
  <c r="J82" i="58" s="1"/>
  <c r="E484" i="16"/>
  <c r="U81" i="58" s="1"/>
  <c r="E483" i="16"/>
  <c r="J81" i="58" s="1"/>
  <c r="E482" i="16"/>
  <c r="AF80" i="58" s="1"/>
  <c r="E481" i="16"/>
  <c r="Z80" i="58" s="1"/>
  <c r="E480" i="16"/>
  <c r="V80" i="58" s="1"/>
  <c r="E479" i="16"/>
  <c r="S80" i="58" s="1"/>
  <c r="E478" i="16"/>
  <c r="P80" i="58" s="1"/>
  <c r="E477" i="16"/>
  <c r="M80" i="58" s="1"/>
  <c r="E476" i="16"/>
  <c r="J80" i="58" s="1"/>
  <c r="E475" i="16"/>
  <c r="O79" i="58" s="1"/>
  <c r="E474" i="16"/>
  <c r="O78" i="58" s="1"/>
  <c r="E473" i="16"/>
  <c r="O77" i="58" s="1"/>
  <c r="E472" i="16"/>
  <c r="O76" i="58" s="1"/>
  <c r="E471" i="16"/>
  <c r="O75" i="58" s="1"/>
  <c r="E470" i="16"/>
  <c r="L74" i="58" s="1"/>
  <c r="E469" i="16"/>
  <c r="L68" i="58" s="1"/>
  <c r="E468" i="16"/>
  <c r="L67" i="58" s="1"/>
  <c r="E466" i="16"/>
  <c r="L66" i="58" s="1"/>
  <c r="E465" i="16"/>
  <c r="L65" i="58" s="1"/>
  <c r="E464" i="16"/>
  <c r="L64" i="58" s="1"/>
  <c r="E463" i="16"/>
  <c r="L63" i="58" s="1"/>
  <c r="E462" i="16"/>
  <c r="L62" i="58" s="1"/>
  <c r="E461" i="16"/>
  <c r="L61" i="58" s="1"/>
  <c r="E460" i="16"/>
  <c r="X59" i="58" s="1"/>
  <c r="E459" i="16"/>
  <c r="Q59" i="58" s="1"/>
  <c r="E457" i="16"/>
  <c r="X58" i="58" s="1"/>
  <c r="E456" i="16"/>
  <c r="Q58" i="58" s="1"/>
  <c r="E454" i="16"/>
  <c r="X57" i="58" s="1"/>
  <c r="E453" i="16"/>
  <c r="Q57" i="58" s="1"/>
  <c r="E451" i="16"/>
  <c r="X56" i="58" s="1"/>
  <c r="E450" i="16"/>
  <c r="Q56" i="58" s="1"/>
  <c r="E448" i="16"/>
  <c r="X55" i="58" s="1"/>
  <c r="E447" i="16"/>
  <c r="Q55" i="58" s="1"/>
  <c r="E445" i="16"/>
  <c r="X54" i="58" s="1"/>
  <c r="E444" i="16"/>
  <c r="Q54" i="58" s="1"/>
  <c r="E458" i="16"/>
  <c r="M59" i="58" s="1"/>
  <c r="E455" i="16"/>
  <c r="M58" i="58" s="1"/>
  <c r="E452" i="16"/>
  <c r="M57" i="58" s="1"/>
  <c r="E449" i="16"/>
  <c r="M56" i="58" s="1"/>
  <c r="E446" i="16"/>
  <c r="M55" i="58" s="1"/>
  <c r="E443" i="16"/>
  <c r="M54" i="58" s="1"/>
  <c r="E426" i="16"/>
  <c r="N35" i="58" s="1"/>
  <c r="E425" i="16"/>
  <c r="N34" i="58" s="1"/>
  <c r="E442" i="16"/>
  <c r="AE52" i="58" s="1"/>
  <c r="E441" i="16"/>
  <c r="E51" i="58" s="1"/>
  <c r="E440" i="16"/>
  <c r="E50" i="58" s="1"/>
  <c r="E439" i="16"/>
  <c r="AE48" i="58" s="1"/>
  <c r="E438" i="16"/>
  <c r="AE47" i="58" s="1"/>
  <c r="E437" i="16"/>
  <c r="AG46" i="58" s="1"/>
  <c r="E436" i="16"/>
  <c r="AD46" i="58" s="1"/>
  <c r="E430" i="16"/>
  <c r="H39" i="58" s="1"/>
  <c r="E429" i="16"/>
  <c r="E39" i="58" s="1"/>
  <c r="E427" i="16"/>
  <c r="N36" i="58" s="1"/>
  <c r="E424" i="16"/>
  <c r="N32" i="58" s="1"/>
  <c r="E423" i="16"/>
  <c r="N31" i="58" s="1"/>
  <c r="E422" i="16"/>
  <c r="N30" i="58" s="1"/>
  <c r="E421" i="16"/>
  <c r="N29" i="58" s="1"/>
  <c r="E420" i="16"/>
  <c r="X27" i="58" s="1"/>
  <c r="E419" i="16"/>
  <c r="Q27" i="58" s="1"/>
  <c r="E418" i="16"/>
  <c r="J27" i="58" s="1"/>
  <c r="E417" i="16"/>
  <c r="X26" i="58" s="1"/>
  <c r="E416" i="16"/>
  <c r="Q26" i="58" s="1"/>
  <c r="E415" i="16"/>
  <c r="J26" i="58" s="1"/>
  <c r="E414" i="16"/>
  <c r="Q24" i="58" s="1"/>
  <c r="E413" i="16"/>
  <c r="J24" i="58" s="1"/>
  <c r="E412" i="16"/>
  <c r="J23" i="58" s="1"/>
  <c r="E410" i="16"/>
  <c r="J21" i="58" s="1"/>
  <c r="E409" i="16"/>
  <c r="J20" i="58" s="1"/>
  <c r="E408" i="16"/>
  <c r="AB18" i="58" s="1"/>
  <c r="E407" i="16"/>
  <c r="J18" i="58" s="1"/>
  <c r="E406" i="16"/>
  <c r="Q17" i="58" s="1"/>
  <c r="E405" i="16"/>
  <c r="J17" i="58" s="1"/>
  <c r="E404" i="16"/>
  <c r="J16" i="58" s="1"/>
  <c r="E402" i="16"/>
  <c r="J14" i="58" s="1"/>
  <c r="E401" i="16"/>
  <c r="U13" i="58" s="1"/>
  <c r="E400" i="16"/>
  <c r="J13" i="58" s="1"/>
  <c r="E399" i="16"/>
  <c r="AF12" i="58" s="1"/>
  <c r="E398" i="16"/>
  <c r="Z12" i="58" s="1"/>
  <c r="E397" i="16"/>
  <c r="V12" i="58" s="1"/>
  <c r="E396" i="16"/>
  <c r="S12" i="58" s="1"/>
  <c r="E395" i="16"/>
  <c r="P12" i="58" s="1"/>
  <c r="E394" i="16"/>
  <c r="M12" i="58" s="1"/>
  <c r="E393" i="16"/>
  <c r="J12" i="58" s="1"/>
  <c r="E392" i="16"/>
  <c r="O11" i="58" s="1"/>
  <c r="E391" i="16"/>
  <c r="O10" i="58" s="1"/>
  <c r="E390" i="16"/>
  <c r="O9" i="58" s="1"/>
  <c r="E389" i="16"/>
  <c r="O8" i="58" s="1"/>
  <c r="E388" i="16"/>
  <c r="O7" i="58" s="1"/>
  <c r="E387" i="16"/>
  <c r="L6" i="58" s="1"/>
  <c r="W52" i="57" l="1"/>
  <c r="E336" i="54" s="1"/>
  <c r="W52" i="68" s="1"/>
  <c r="W52" i="19"/>
  <c r="O52" i="57"/>
  <c r="O52" i="19"/>
  <c r="O45" i="57"/>
  <c r="E314" i="54" s="1"/>
  <c r="O45" i="68" s="1"/>
  <c r="O45" i="19"/>
  <c r="W45" i="57"/>
  <c r="W45" i="19"/>
  <c r="W35" i="19"/>
  <c r="W35" i="57"/>
  <c r="E299" i="54" s="1"/>
  <c r="W35" i="68" s="1"/>
  <c r="O35" i="19"/>
  <c r="O35" i="57"/>
  <c r="AE54" i="58"/>
  <c r="E335" i="54" l="1"/>
  <c r="O52" i="68" s="1"/>
  <c r="AE52" i="57"/>
  <c r="E337" i="54" s="1"/>
  <c r="AE52" i="68" s="1"/>
  <c r="E315" i="54"/>
  <c r="W45" i="68" s="1"/>
  <c r="AE45" i="57"/>
  <c r="E316" i="54" s="1"/>
  <c r="AE45" i="68" s="1"/>
  <c r="E298" i="54"/>
  <c r="O35" i="68" s="1"/>
  <c r="AE35" i="57"/>
  <c r="E300" i="54" s="1"/>
  <c r="AE35" i="68" s="1"/>
  <c r="J79" i="8"/>
  <c r="X128" i="58" l="1"/>
  <c r="Q128" i="58"/>
  <c r="AE127" i="58"/>
  <c r="AE126" i="58"/>
  <c r="AE125" i="58"/>
  <c r="AE124" i="58"/>
  <c r="AE123" i="58"/>
  <c r="AE122" i="58"/>
  <c r="L79" i="58"/>
  <c r="L78" i="58"/>
  <c r="L77" i="58"/>
  <c r="L76" i="58"/>
  <c r="L75" i="58"/>
  <c r="X60" i="58"/>
  <c r="Q60" i="58"/>
  <c r="AE59" i="58"/>
  <c r="AE58" i="58"/>
  <c r="AE57" i="58"/>
  <c r="AE56" i="58"/>
  <c r="AE55" i="58"/>
  <c r="L11" i="58"/>
  <c r="L10" i="58"/>
  <c r="L9" i="58"/>
  <c r="L8" i="58"/>
  <c r="L7" i="58"/>
  <c r="X127" i="5"/>
  <c r="Q127" i="5"/>
  <c r="AE126" i="5"/>
  <c r="AE125" i="5"/>
  <c r="AE124" i="5"/>
  <c r="AE123" i="5"/>
  <c r="AE122" i="5"/>
  <c r="AE121" i="5"/>
  <c r="L78" i="5"/>
  <c r="L77" i="5"/>
  <c r="L76" i="5"/>
  <c r="L75" i="5"/>
  <c r="L74" i="5"/>
  <c r="AE128" i="58" l="1"/>
  <c r="AE60" i="58"/>
  <c r="AE127" i="5"/>
  <c r="E327" i="16"/>
  <c r="E326" i="16"/>
  <c r="E324" i="16"/>
  <c r="E323" i="16"/>
  <c r="E325" i="16"/>
  <c r="W51" i="19" l="1"/>
  <c r="W51" i="57"/>
  <c r="E333" i="54" s="1"/>
  <c r="W51" i="68" s="1"/>
  <c r="O51" i="19"/>
  <c r="O51" i="57"/>
  <c r="AE51" i="57" s="1"/>
  <c r="C15" i="72" s="1"/>
  <c r="C27" i="72" s="1"/>
  <c r="E300" i="16"/>
  <c r="W40" i="19" s="1"/>
  <c r="E296" i="16"/>
  <c r="O38" i="57" s="1"/>
  <c r="E297" i="16"/>
  <c r="E299" i="16"/>
  <c r="O40" i="57" s="1"/>
  <c r="E336" i="16"/>
  <c r="W54" i="57" s="1"/>
  <c r="E335" i="16"/>
  <c r="O54" i="57" s="1"/>
  <c r="E333" i="16"/>
  <c r="W53" i="19" s="1"/>
  <c r="E13" i="54"/>
  <c r="L69" i="58" s="1"/>
  <c r="E12" i="54"/>
  <c r="E11" i="54"/>
  <c r="E10" i="54"/>
  <c r="E9" i="54"/>
  <c r="E7" i="54"/>
  <c r="E6" i="54"/>
  <c r="E5" i="54"/>
  <c r="E8" i="54"/>
  <c r="K68" i="61"/>
  <c r="K67" i="61"/>
  <c r="K66" i="61"/>
  <c r="K65" i="61"/>
  <c r="K64" i="61"/>
  <c r="K63" i="61"/>
  <c r="E61" i="61"/>
  <c r="K60" i="61"/>
  <c r="E59" i="61"/>
  <c r="K57" i="61"/>
  <c r="E55" i="61"/>
  <c r="E54" i="61"/>
  <c r="E53" i="61"/>
  <c r="E52" i="61"/>
  <c r="E51" i="61"/>
  <c r="E49" i="61"/>
  <c r="E48" i="61"/>
  <c r="X46" i="61"/>
  <c r="M46" i="61"/>
  <c r="U45" i="61"/>
  <c r="M45" i="61"/>
  <c r="M44" i="61"/>
  <c r="M43" i="61"/>
  <c r="K41" i="61"/>
  <c r="K40" i="61"/>
  <c r="K34" i="61"/>
  <c r="K33" i="61"/>
  <c r="K32" i="61"/>
  <c r="K31" i="61"/>
  <c r="K30" i="61"/>
  <c r="K29" i="61"/>
  <c r="K26" i="61"/>
  <c r="K23" i="61"/>
  <c r="E27" i="61"/>
  <c r="E25" i="61"/>
  <c r="E21" i="61"/>
  <c r="E20" i="61"/>
  <c r="E19" i="61"/>
  <c r="E18" i="61"/>
  <c r="E17" i="61"/>
  <c r="E15" i="61"/>
  <c r="E14" i="61"/>
  <c r="X12" i="61"/>
  <c r="M12" i="61"/>
  <c r="U11" i="61"/>
  <c r="M11" i="61"/>
  <c r="M9" i="61"/>
  <c r="M10" i="61"/>
  <c r="K7" i="61"/>
  <c r="K6" i="61"/>
  <c r="J118" i="60"/>
  <c r="J117" i="60"/>
  <c r="J116" i="60"/>
  <c r="J115" i="60"/>
  <c r="J114" i="60"/>
  <c r="J113" i="60"/>
  <c r="J112" i="60"/>
  <c r="J111" i="60"/>
  <c r="AF110" i="60"/>
  <c r="P110" i="60"/>
  <c r="J110" i="60" s="1"/>
  <c r="AF109" i="60"/>
  <c r="P109" i="60"/>
  <c r="J109" i="60" s="1"/>
  <c r="AF108" i="60"/>
  <c r="P108" i="60"/>
  <c r="J108" i="60" s="1"/>
  <c r="AF107" i="60"/>
  <c r="P107" i="60"/>
  <c r="J107" i="60" s="1"/>
  <c r="AF106" i="60"/>
  <c r="P106" i="60"/>
  <c r="J106" i="60" s="1"/>
  <c r="AF105" i="60"/>
  <c r="P105" i="60"/>
  <c r="J105" i="60" s="1"/>
  <c r="Z103" i="60"/>
  <c r="W103" i="60"/>
  <c r="M102" i="60"/>
  <c r="K100" i="60"/>
  <c r="K99" i="60"/>
  <c r="K98" i="60"/>
  <c r="K97" i="60"/>
  <c r="K96" i="60"/>
  <c r="J87" i="60"/>
  <c r="J86" i="60"/>
  <c r="J85" i="60"/>
  <c r="J84" i="60"/>
  <c r="J83" i="60"/>
  <c r="J82" i="60"/>
  <c r="J81" i="60"/>
  <c r="J80" i="60"/>
  <c r="AF79" i="60"/>
  <c r="P79" i="60"/>
  <c r="J79" i="60" s="1"/>
  <c r="AF78" i="60"/>
  <c r="P78" i="60"/>
  <c r="J78" i="60" s="1"/>
  <c r="AF77" i="60"/>
  <c r="P77" i="60"/>
  <c r="J77" i="60" s="1"/>
  <c r="AF76" i="60"/>
  <c r="P76" i="60"/>
  <c r="J76" i="60" s="1"/>
  <c r="AF75" i="60"/>
  <c r="P75" i="60"/>
  <c r="J75" i="60" s="1"/>
  <c r="AF74" i="60"/>
  <c r="P74" i="60"/>
  <c r="J74" i="60" s="1"/>
  <c r="Z72" i="60"/>
  <c r="W72" i="60"/>
  <c r="M71" i="60"/>
  <c r="K69" i="60"/>
  <c r="K68" i="60"/>
  <c r="K67" i="60"/>
  <c r="K66" i="60"/>
  <c r="K65" i="60"/>
  <c r="J59" i="60"/>
  <c r="J58" i="60"/>
  <c r="J57" i="60"/>
  <c r="J56" i="60"/>
  <c r="J55" i="60"/>
  <c r="J54" i="60"/>
  <c r="J53" i="60"/>
  <c r="J52" i="60"/>
  <c r="AF51" i="60"/>
  <c r="P51" i="60"/>
  <c r="J51" i="60" s="1"/>
  <c r="AF50" i="60"/>
  <c r="P50" i="60"/>
  <c r="J50" i="60" s="1"/>
  <c r="AF49" i="60"/>
  <c r="P49" i="60"/>
  <c r="J49" i="60" s="1"/>
  <c r="AF48" i="60"/>
  <c r="P48" i="60"/>
  <c r="J48" i="60" s="1"/>
  <c r="AF47" i="60"/>
  <c r="P47" i="60"/>
  <c r="J47" i="60" s="1"/>
  <c r="AF46" i="60"/>
  <c r="P46" i="60"/>
  <c r="J46" i="60" s="1"/>
  <c r="Z44" i="60"/>
  <c r="W44" i="60"/>
  <c r="M43" i="60"/>
  <c r="K41" i="60"/>
  <c r="K40" i="60"/>
  <c r="K39" i="60"/>
  <c r="K38" i="60"/>
  <c r="K37" i="60"/>
  <c r="J28" i="60"/>
  <c r="J27" i="60"/>
  <c r="J26" i="60"/>
  <c r="J25" i="60"/>
  <c r="J24" i="60"/>
  <c r="J23" i="60"/>
  <c r="J22" i="60"/>
  <c r="J21" i="60"/>
  <c r="AF20" i="60"/>
  <c r="AF19" i="60"/>
  <c r="AF18" i="60"/>
  <c r="AF17" i="60"/>
  <c r="AF16" i="60"/>
  <c r="AF15" i="60"/>
  <c r="P20" i="60"/>
  <c r="J20" i="60" s="1"/>
  <c r="P19" i="60"/>
  <c r="J19" i="60" s="1"/>
  <c r="P18" i="60"/>
  <c r="J18" i="60" s="1"/>
  <c r="P17" i="60"/>
  <c r="J17" i="60" s="1"/>
  <c r="P16" i="60"/>
  <c r="J16" i="60" s="1"/>
  <c r="P15" i="60"/>
  <c r="J15" i="60" s="1"/>
  <c r="Z13" i="60"/>
  <c r="W13" i="60"/>
  <c r="M12" i="60"/>
  <c r="K10" i="60"/>
  <c r="K9" i="60"/>
  <c r="J52" i="8"/>
  <c r="J20" i="8"/>
  <c r="K8" i="60"/>
  <c r="K7" i="60"/>
  <c r="K6" i="60"/>
  <c r="Q26" i="59"/>
  <c r="X52" i="59"/>
  <c r="Q52" i="59"/>
  <c r="M52" i="59"/>
  <c r="X51" i="59"/>
  <c r="Q51" i="59"/>
  <c r="M51" i="59"/>
  <c r="X50" i="59"/>
  <c r="Q50" i="59"/>
  <c r="M50" i="59"/>
  <c r="X49" i="59"/>
  <c r="Q49" i="59"/>
  <c r="M49" i="59"/>
  <c r="X48" i="59"/>
  <c r="Q48" i="59"/>
  <c r="M48" i="59"/>
  <c r="X47" i="59"/>
  <c r="Q47" i="59"/>
  <c r="M47" i="59"/>
  <c r="X46" i="59"/>
  <c r="Q46" i="59"/>
  <c r="M46" i="59"/>
  <c r="X45" i="59"/>
  <c r="Q45" i="59"/>
  <c r="M45" i="59"/>
  <c r="X44" i="59"/>
  <c r="Q44" i="59"/>
  <c r="M44" i="59"/>
  <c r="X43" i="59"/>
  <c r="Q43" i="59"/>
  <c r="M43" i="59"/>
  <c r="X42" i="59"/>
  <c r="Q42" i="59"/>
  <c r="M42" i="59"/>
  <c r="X41" i="59"/>
  <c r="Q41" i="59"/>
  <c r="M41" i="59"/>
  <c r="X40" i="59"/>
  <c r="Q40" i="59"/>
  <c r="M40" i="59"/>
  <c r="X39" i="59"/>
  <c r="Q39" i="59"/>
  <c r="M39" i="59"/>
  <c r="X38" i="59"/>
  <c r="Q38" i="59"/>
  <c r="M38" i="59"/>
  <c r="X37" i="59"/>
  <c r="Q37" i="59"/>
  <c r="M37" i="59"/>
  <c r="X36" i="59"/>
  <c r="Q36" i="59"/>
  <c r="M36" i="59"/>
  <c r="X35" i="59"/>
  <c r="Q35" i="59"/>
  <c r="M35" i="59"/>
  <c r="X34" i="59"/>
  <c r="Q34" i="59"/>
  <c r="M34" i="59"/>
  <c r="X33" i="59"/>
  <c r="Q33" i="59"/>
  <c r="M33" i="59"/>
  <c r="X8" i="59"/>
  <c r="X9" i="59"/>
  <c r="X10" i="59"/>
  <c r="X11" i="59"/>
  <c r="X12" i="59"/>
  <c r="X13" i="59"/>
  <c r="X14" i="59"/>
  <c r="X15" i="59"/>
  <c r="X16" i="59"/>
  <c r="X17" i="59"/>
  <c r="X18" i="59"/>
  <c r="X19" i="59"/>
  <c r="X20" i="59"/>
  <c r="X21" i="59"/>
  <c r="X22" i="59"/>
  <c r="X23" i="59"/>
  <c r="X24" i="59"/>
  <c r="X25" i="59"/>
  <c r="X26" i="59"/>
  <c r="Q8" i="59"/>
  <c r="Q9" i="59"/>
  <c r="Q10" i="59"/>
  <c r="Q11" i="59"/>
  <c r="Q12" i="59"/>
  <c r="Q13" i="59"/>
  <c r="Q14" i="59"/>
  <c r="Q15" i="59"/>
  <c r="Q16" i="59"/>
  <c r="Q17" i="59"/>
  <c r="Q18" i="59"/>
  <c r="Q19" i="59"/>
  <c r="Q20" i="59"/>
  <c r="Q21" i="59"/>
  <c r="Q22" i="59"/>
  <c r="Q23" i="59"/>
  <c r="Q24" i="59"/>
  <c r="Q25" i="59"/>
  <c r="X7" i="59"/>
  <c r="Q7" i="59"/>
  <c r="M7" i="59"/>
  <c r="M8" i="59"/>
  <c r="M9" i="59"/>
  <c r="M10" i="59"/>
  <c r="M11" i="59"/>
  <c r="M12" i="59"/>
  <c r="M13" i="59"/>
  <c r="M14" i="59"/>
  <c r="M15" i="59"/>
  <c r="M16" i="59"/>
  <c r="M17" i="59"/>
  <c r="M18" i="59"/>
  <c r="M19" i="59"/>
  <c r="M20" i="59"/>
  <c r="M21" i="59"/>
  <c r="M22" i="59"/>
  <c r="M23" i="59"/>
  <c r="M24" i="59"/>
  <c r="M25" i="59"/>
  <c r="M26" i="59"/>
  <c r="E7" i="16"/>
  <c r="E6" i="16"/>
  <c r="E5" i="16"/>
  <c r="J110" i="8"/>
  <c r="J109" i="8"/>
  <c r="J108" i="8"/>
  <c r="J107" i="8"/>
  <c r="J106" i="8"/>
  <c r="J78" i="8"/>
  <c r="J77" i="8"/>
  <c r="J76" i="8"/>
  <c r="J75" i="8"/>
  <c r="J74" i="8"/>
  <c r="J51" i="8"/>
  <c r="J50" i="8"/>
  <c r="J49" i="8"/>
  <c r="J48" i="8"/>
  <c r="J47" i="8"/>
  <c r="X53" i="7"/>
  <c r="Q53" i="7"/>
  <c r="AE52" i="7"/>
  <c r="AE51" i="7"/>
  <c r="AE50" i="7"/>
  <c r="AE49" i="7"/>
  <c r="AE48" i="7"/>
  <c r="AE47" i="7"/>
  <c r="AE46" i="7"/>
  <c r="AE45" i="7"/>
  <c r="AE44" i="7"/>
  <c r="AE43" i="7"/>
  <c r="AE42" i="7"/>
  <c r="AE41" i="7"/>
  <c r="AE40" i="7"/>
  <c r="AE39" i="7"/>
  <c r="AE38" i="7"/>
  <c r="AE37" i="7"/>
  <c r="AE36" i="7"/>
  <c r="AE35" i="7"/>
  <c r="AE34" i="7"/>
  <c r="AE33" i="7"/>
  <c r="E272" i="16"/>
  <c r="W27" i="57" s="1"/>
  <c r="E278" i="54" s="1"/>
  <c r="W27" i="68" s="1"/>
  <c r="E271" i="16"/>
  <c r="W26" i="57" s="1"/>
  <c r="E277" i="54" s="1"/>
  <c r="W26" i="68" s="1"/>
  <c r="E268" i="16"/>
  <c r="AG23" i="57" s="1"/>
  <c r="E274" i="54" s="1"/>
  <c r="AG23" i="68" s="1"/>
  <c r="E267" i="16"/>
  <c r="AA23" i="57" s="1"/>
  <c r="E273" i="54" s="1"/>
  <c r="AA23" i="68" s="1"/>
  <c r="E266" i="16"/>
  <c r="E265" i="16"/>
  <c r="O23" i="19" s="1"/>
  <c r="E264" i="16"/>
  <c r="AG21" i="57" s="1"/>
  <c r="E270" i="54" s="1"/>
  <c r="AG21" i="68" s="1"/>
  <c r="E263" i="16"/>
  <c r="E262" i="16"/>
  <c r="E261" i="16"/>
  <c r="O21" i="57" s="1"/>
  <c r="E267" i="54" s="1"/>
  <c r="O21" i="68" s="1"/>
  <c r="E12" i="16"/>
  <c r="E229" i="16"/>
  <c r="N21" i="18" s="1"/>
  <c r="E224" i="16"/>
  <c r="N18" i="56" s="1"/>
  <c r="E230" i="54" s="1"/>
  <c r="N15" i="67" s="1"/>
  <c r="E219" i="16"/>
  <c r="N9" i="18" s="1"/>
  <c r="E10" i="16"/>
  <c r="AH13" i="17" s="1"/>
  <c r="E128" i="16"/>
  <c r="E121" i="16"/>
  <c r="N114" i="17" s="1"/>
  <c r="E114" i="16"/>
  <c r="N106" i="17" s="1"/>
  <c r="E107" i="16"/>
  <c r="N92" i="55" s="1"/>
  <c r="E113" i="54" s="1"/>
  <c r="N97" i="66" s="1"/>
  <c r="E11" i="16"/>
  <c r="J20" i="82" s="1"/>
  <c r="M165" i="2"/>
  <c r="E197" i="16" s="1"/>
  <c r="Q26" i="82" s="1"/>
  <c r="M168" i="2"/>
  <c r="E200" i="16" s="1"/>
  <c r="M167" i="2"/>
  <c r="E199" i="16" s="1"/>
  <c r="N166" i="2"/>
  <c r="E198" i="16" s="1"/>
  <c r="N171" i="17" s="1"/>
  <c r="AD164" i="2"/>
  <c r="E196" i="16" s="1"/>
  <c r="AD169" i="17" s="1"/>
  <c r="AA164" i="2"/>
  <c r="E195" i="16" s="1"/>
  <c r="AA169" i="17" s="1"/>
  <c r="S164" i="2"/>
  <c r="E194" i="16" s="1"/>
  <c r="S169" i="17" s="1"/>
  <c r="N145" i="2"/>
  <c r="E163" i="16" s="1"/>
  <c r="N150" i="17" s="1"/>
  <c r="M160" i="2"/>
  <c r="E188" i="16" s="1"/>
  <c r="M165" i="17" s="1"/>
  <c r="M159" i="2"/>
  <c r="E187" i="16" s="1"/>
  <c r="M164" i="17" s="1"/>
  <c r="N158" i="2"/>
  <c r="E186" i="16" s="1"/>
  <c r="N163" i="17" s="1"/>
  <c r="M157" i="2"/>
  <c r="E185" i="16" s="1"/>
  <c r="M162" i="17" s="1"/>
  <c r="AH156" i="2"/>
  <c r="E184" i="16" s="1"/>
  <c r="AH161" i="17" s="1"/>
  <c r="Y156" i="2"/>
  <c r="E183" i="16" s="1"/>
  <c r="Y161" i="17" s="1"/>
  <c r="N156" i="2"/>
  <c r="E182" i="16" s="1"/>
  <c r="N161" i="17" s="1"/>
  <c r="AH154" i="2"/>
  <c r="E180" i="16" s="1"/>
  <c r="AH159" i="17" s="1"/>
  <c r="Y154" i="2"/>
  <c r="E179" i="16" s="1"/>
  <c r="Y159" i="17" s="1"/>
  <c r="N154" i="2"/>
  <c r="E178" i="16" s="1"/>
  <c r="N159" i="17" s="1"/>
  <c r="M151" i="2"/>
  <c r="E173" i="16" s="1"/>
  <c r="M156" i="17" s="1"/>
  <c r="M150" i="2"/>
  <c r="E172" i="16" s="1"/>
  <c r="M155" i="17" s="1"/>
  <c r="N149" i="2"/>
  <c r="E171" i="16" s="1"/>
  <c r="N154" i="17" s="1"/>
  <c r="M148" i="2"/>
  <c r="E170" i="16" s="1"/>
  <c r="M153" i="17" s="1"/>
  <c r="AH147" i="2"/>
  <c r="E169" i="16" s="1"/>
  <c r="AH152" i="17" s="1"/>
  <c r="Y147" i="2"/>
  <c r="E168" i="16" s="1"/>
  <c r="Y152" i="17" s="1"/>
  <c r="N147" i="2"/>
  <c r="E167" i="16" s="1"/>
  <c r="N152" i="17" s="1"/>
  <c r="AH145" i="2"/>
  <c r="E165" i="16" s="1"/>
  <c r="AH150" i="17" s="1"/>
  <c r="Y145" i="2"/>
  <c r="E164" i="16" s="1"/>
  <c r="Y150" i="17" s="1"/>
  <c r="M142" i="2"/>
  <c r="E158" i="16" s="1"/>
  <c r="M147" i="17" s="1"/>
  <c r="M141" i="2"/>
  <c r="E157" i="16" s="1"/>
  <c r="M146" i="17" s="1"/>
  <c r="N140" i="2"/>
  <c r="E156" i="16" s="1"/>
  <c r="N145" i="17" s="1"/>
  <c r="M139" i="2"/>
  <c r="E155" i="16" s="1"/>
  <c r="M144" i="17" s="1"/>
  <c r="AH138" i="2"/>
  <c r="E154" i="16" s="1"/>
  <c r="AH143" i="17" s="1"/>
  <c r="Y138" i="2"/>
  <c r="E153" i="16" s="1"/>
  <c r="Y143" i="17" s="1"/>
  <c r="N138" i="2"/>
  <c r="E152" i="16" s="1"/>
  <c r="N143" i="17" s="1"/>
  <c r="AH136" i="2"/>
  <c r="E150" i="16" s="1"/>
  <c r="AH141" i="17" s="1"/>
  <c r="Y136" i="2"/>
  <c r="E149" i="16" s="1"/>
  <c r="Y141" i="17" s="1"/>
  <c r="N136" i="2"/>
  <c r="E148" i="16" s="1"/>
  <c r="N141" i="17" s="1"/>
  <c r="M132" i="2"/>
  <c r="E143" i="16" s="1"/>
  <c r="J38" i="82" s="1"/>
  <c r="M131" i="2"/>
  <c r="E142" i="16" s="1"/>
  <c r="N130" i="2"/>
  <c r="E141" i="16" s="1"/>
  <c r="M129" i="2"/>
  <c r="E140" i="16" s="1"/>
  <c r="Q35" i="82" s="1"/>
  <c r="AH128" i="2"/>
  <c r="E139" i="16" s="1"/>
  <c r="AH133" i="17" s="1"/>
  <c r="Y128" i="2"/>
  <c r="E138" i="16" s="1"/>
  <c r="Y133" i="17" s="1"/>
  <c r="N128" i="2"/>
  <c r="E137" i="16" s="1"/>
  <c r="N133" i="17" s="1"/>
  <c r="AH126" i="2"/>
  <c r="E135" i="16" s="1"/>
  <c r="AH131" i="17" s="1"/>
  <c r="Y126" i="2"/>
  <c r="E134" i="16" s="1"/>
  <c r="Y131" i="17" s="1"/>
  <c r="N126" i="2"/>
  <c r="E133" i="16" s="1"/>
  <c r="N131" i="17" s="1"/>
  <c r="M57" i="2"/>
  <c r="E80" i="16" s="1"/>
  <c r="M63" i="17" s="1"/>
  <c r="M56" i="2"/>
  <c r="E79" i="16" s="1"/>
  <c r="M62" i="17" s="1"/>
  <c r="N55" i="2"/>
  <c r="E78" i="16" s="1"/>
  <c r="N61" i="17" s="1"/>
  <c r="M54" i="2"/>
  <c r="E77" i="16" s="1"/>
  <c r="M60" i="17" s="1"/>
  <c r="AH53" i="2"/>
  <c r="E76" i="16" s="1"/>
  <c r="AH59" i="17" s="1"/>
  <c r="Y53" i="2"/>
  <c r="E75" i="16" s="1"/>
  <c r="Y59" i="17" s="1"/>
  <c r="N53" i="2"/>
  <c r="E74" i="16" s="1"/>
  <c r="N59" i="17" s="1"/>
  <c r="AH51" i="2"/>
  <c r="E72" i="16" s="1"/>
  <c r="AH57" i="17" s="1"/>
  <c r="Y51" i="2"/>
  <c r="E71" i="16" s="1"/>
  <c r="Y57" i="17" s="1"/>
  <c r="N51" i="2"/>
  <c r="M48" i="2"/>
  <c r="E65" i="16" s="1"/>
  <c r="M54" i="17" s="1"/>
  <c r="M47" i="2"/>
  <c r="E64" i="16" s="1"/>
  <c r="M53" i="17" s="1"/>
  <c r="N46" i="2"/>
  <c r="E63" i="16" s="1"/>
  <c r="N52" i="17" s="1"/>
  <c r="M45" i="2"/>
  <c r="E62" i="16" s="1"/>
  <c r="M51" i="17" s="1"/>
  <c r="AH44" i="2"/>
  <c r="E61" i="16" s="1"/>
  <c r="AH50" i="17" s="1"/>
  <c r="Y44" i="2"/>
  <c r="E60" i="16" s="1"/>
  <c r="Y50" i="17" s="1"/>
  <c r="N44" i="2"/>
  <c r="E59" i="16" s="1"/>
  <c r="N50" i="17" s="1"/>
  <c r="AH42" i="2"/>
  <c r="E57" i="16" s="1"/>
  <c r="AH48" i="17" s="1"/>
  <c r="Y42" i="2"/>
  <c r="E56" i="16" s="1"/>
  <c r="Y48" i="17" s="1"/>
  <c r="N42" i="2"/>
  <c r="E55" i="16" s="1"/>
  <c r="N48" i="17" s="1"/>
  <c r="M39" i="2"/>
  <c r="E50" i="16" s="1"/>
  <c r="M45" i="17" s="1"/>
  <c r="M38" i="2"/>
  <c r="E49" i="16" s="1"/>
  <c r="M44" i="17" s="1"/>
  <c r="N37" i="2"/>
  <c r="E48" i="16" s="1"/>
  <c r="N43" i="17" s="1"/>
  <c r="M36" i="2"/>
  <c r="E47" i="16" s="1"/>
  <c r="M42" i="17" s="1"/>
  <c r="AH35" i="2"/>
  <c r="E46" i="16" s="1"/>
  <c r="AH41" i="17" s="1"/>
  <c r="Y35" i="2"/>
  <c r="E45" i="16" s="1"/>
  <c r="Y41" i="17" s="1"/>
  <c r="N35" i="2"/>
  <c r="E44" i="16" s="1"/>
  <c r="N41" i="17" s="1"/>
  <c r="AH33" i="2"/>
  <c r="E42" i="16" s="1"/>
  <c r="AH39" i="17" s="1"/>
  <c r="Y33" i="2"/>
  <c r="E41" i="16" s="1"/>
  <c r="Y39" i="17" s="1"/>
  <c r="N33" i="2"/>
  <c r="E40" i="16" s="1"/>
  <c r="N39" i="17" s="1"/>
  <c r="M29" i="2"/>
  <c r="E35" i="16" s="1"/>
  <c r="M35" i="17" s="1"/>
  <c r="M28" i="2"/>
  <c r="E34" i="16" s="1"/>
  <c r="M34" i="17" s="1"/>
  <c r="N27" i="2"/>
  <c r="E33" i="16" s="1"/>
  <c r="N33" i="17" s="1"/>
  <c r="M26" i="2"/>
  <c r="E32" i="16" s="1"/>
  <c r="M32" i="17" s="1"/>
  <c r="AH25" i="2"/>
  <c r="E31" i="16" s="1"/>
  <c r="AH31" i="17" s="1"/>
  <c r="Y25" i="2"/>
  <c r="E30" i="16" s="1"/>
  <c r="Y31" i="17" s="1"/>
  <c r="N25" i="2"/>
  <c r="E29" i="16" s="1"/>
  <c r="N31" i="17" s="1"/>
  <c r="AH23" i="2"/>
  <c r="E27" i="16" s="1"/>
  <c r="AH29" i="17" s="1"/>
  <c r="Y23" i="2"/>
  <c r="E26" i="16" s="1"/>
  <c r="Y29" i="17" s="1"/>
  <c r="N23" i="2"/>
  <c r="E25" i="16" s="1"/>
  <c r="N29" i="17" s="1"/>
  <c r="M20" i="2"/>
  <c r="E24" i="16" s="1"/>
  <c r="M26" i="17" s="1"/>
  <c r="M19" i="2"/>
  <c r="E23" i="16" s="1"/>
  <c r="N18" i="2"/>
  <c r="E22" i="16" s="1"/>
  <c r="N24" i="17" s="1"/>
  <c r="N16" i="2"/>
  <c r="E18" i="16" s="1"/>
  <c r="N22" i="17" s="1"/>
  <c r="M17" i="2"/>
  <c r="E21" i="16" s="1"/>
  <c r="AH16" i="2"/>
  <c r="E20" i="16" s="1"/>
  <c r="AH22" i="17" s="1"/>
  <c r="Y16" i="2"/>
  <c r="E19" i="16" s="1"/>
  <c r="Y22" i="17" s="1"/>
  <c r="AH14" i="2"/>
  <c r="Y14" i="2"/>
  <c r="E15" i="16" s="1"/>
  <c r="Y20" i="17" s="1"/>
  <c r="N14" i="2"/>
  <c r="E14" i="16" s="1"/>
  <c r="N20" i="17" s="1"/>
  <c r="L11" i="5"/>
  <c r="L10" i="5"/>
  <c r="L9" i="5"/>
  <c r="L8" i="5"/>
  <c r="L7" i="5"/>
  <c r="Y30" i="4"/>
  <c r="E280" i="16" s="1"/>
  <c r="Y30" i="19" s="1"/>
  <c r="Y29" i="4"/>
  <c r="E276" i="16" s="1"/>
  <c r="Y29" i="19" s="1"/>
  <c r="K30" i="4"/>
  <c r="E278" i="16" s="1"/>
  <c r="K29" i="4"/>
  <c r="E274" i="16" s="1"/>
  <c r="E386" i="16"/>
  <c r="L84" i="57" s="1"/>
  <c r="E392" i="54" s="1"/>
  <c r="E385" i="16"/>
  <c r="L83" i="57" s="1"/>
  <c r="E391" i="54" s="1"/>
  <c r="E384" i="16"/>
  <c r="E383" i="16"/>
  <c r="L81" i="19" s="1"/>
  <c r="E378" i="16"/>
  <c r="X78" i="57" s="1"/>
  <c r="E384" i="54" s="1"/>
  <c r="X78" i="68" s="1"/>
  <c r="E377" i="16"/>
  <c r="T78" i="57" s="1"/>
  <c r="E383" i="54" s="1"/>
  <c r="T78" i="68" s="1"/>
  <c r="E376" i="16"/>
  <c r="Q78" i="57" s="1"/>
  <c r="E382" i="54" s="1"/>
  <c r="Q78" i="68" s="1"/>
  <c r="E375" i="16"/>
  <c r="N78" i="57" s="1"/>
  <c r="E381" i="54" s="1"/>
  <c r="N78" i="68" s="1"/>
  <c r="E374" i="16"/>
  <c r="E373" i="16"/>
  <c r="E372" i="16"/>
  <c r="T77" i="57" s="1"/>
  <c r="E378" i="54" s="1"/>
  <c r="T77" i="68" s="1"/>
  <c r="E371" i="16"/>
  <c r="E370" i="16"/>
  <c r="N77" i="19" s="1"/>
  <c r="E369" i="16"/>
  <c r="E368" i="16"/>
  <c r="X76" i="57" s="1"/>
  <c r="E374" i="54" s="1"/>
  <c r="X76" i="68" s="1"/>
  <c r="E367" i="16"/>
  <c r="T76" i="57" s="1"/>
  <c r="E373" i="54" s="1"/>
  <c r="T76" i="68" s="1"/>
  <c r="E366" i="16"/>
  <c r="E365" i="16"/>
  <c r="E364" i="16"/>
  <c r="E363" i="16"/>
  <c r="T74" i="57" s="1"/>
  <c r="E369" i="54" s="1"/>
  <c r="T74" i="68" s="1"/>
  <c r="E362" i="16"/>
  <c r="Q74" i="57" s="1"/>
  <c r="E368" i="54" s="1"/>
  <c r="Q74" i="68" s="1"/>
  <c r="E361" i="16"/>
  <c r="N74" i="19" s="1"/>
  <c r="E360" i="16"/>
  <c r="T73" i="57" s="1"/>
  <c r="E366" i="54" s="1"/>
  <c r="T73" i="68" s="1"/>
  <c r="E359" i="16"/>
  <c r="E358" i="16"/>
  <c r="N73" i="57" s="1"/>
  <c r="E364" i="54" s="1"/>
  <c r="N73" i="68" s="1"/>
  <c r="E357" i="16"/>
  <c r="L72" i="19" s="1"/>
  <c r="E355" i="16"/>
  <c r="E192" i="16"/>
  <c r="AE161" i="55" s="1"/>
  <c r="E198" i="54" s="1"/>
  <c r="AE166" i="66" s="1"/>
  <c r="E191" i="16"/>
  <c r="Z161" i="55" s="1"/>
  <c r="E197" i="54" s="1"/>
  <c r="Z166" i="66" s="1"/>
  <c r="E190" i="16"/>
  <c r="U161" i="55" s="1"/>
  <c r="E196" i="54" s="1"/>
  <c r="U166" i="66" s="1"/>
  <c r="E189" i="16"/>
  <c r="E356" i="16"/>
  <c r="L71" i="57" s="1"/>
  <c r="E362" i="54" s="1"/>
  <c r="L71" i="68" s="1"/>
  <c r="E354" i="16"/>
  <c r="U69" i="19" s="1"/>
  <c r="E353" i="16"/>
  <c r="E352" i="16"/>
  <c r="E69" i="57" s="1"/>
  <c r="E358" i="54" s="1"/>
  <c r="E69" i="68" s="1"/>
  <c r="E351" i="16"/>
  <c r="E350" i="16"/>
  <c r="Y67" i="19" s="1"/>
  <c r="E349" i="16"/>
  <c r="W66" i="57" s="1"/>
  <c r="E355" i="54" s="1"/>
  <c r="W66" i="68" s="1"/>
  <c r="E348" i="16"/>
  <c r="E347" i="16"/>
  <c r="W65" i="57" s="1"/>
  <c r="E353" i="54" s="1"/>
  <c r="W65" i="68" s="1"/>
  <c r="E346" i="16"/>
  <c r="O65" i="19" s="1"/>
  <c r="E345" i="16"/>
  <c r="W64" i="57" s="1"/>
  <c r="E351" i="54" s="1"/>
  <c r="W64" i="68" s="1"/>
  <c r="E344" i="16"/>
  <c r="O64" i="57" s="1"/>
  <c r="E350" i="54" s="1"/>
  <c r="O64" i="68" s="1"/>
  <c r="E343" i="16"/>
  <c r="W63" i="57" s="1"/>
  <c r="E349" i="54" s="1"/>
  <c r="W63" i="68" s="1"/>
  <c r="E342" i="16"/>
  <c r="O63" i="57" s="1"/>
  <c r="E348" i="54" s="1"/>
  <c r="O63" i="68" s="1"/>
  <c r="E341" i="16"/>
  <c r="P59" i="57" s="1"/>
  <c r="E347" i="54" s="1"/>
  <c r="P59" i="68" s="1"/>
  <c r="E340" i="16"/>
  <c r="P58" i="19" s="1"/>
  <c r="W49" i="57"/>
  <c r="E327" i="54" s="1"/>
  <c r="W49" i="68" s="1"/>
  <c r="E320" i="16"/>
  <c r="E318" i="16"/>
  <c r="W48" i="57" s="1"/>
  <c r="E324" i="54" s="1"/>
  <c r="W48" i="68" s="1"/>
  <c r="E317" i="16"/>
  <c r="E315" i="16"/>
  <c r="W47" i="57" s="1"/>
  <c r="E321" i="54" s="1"/>
  <c r="W47" i="68" s="1"/>
  <c r="E314" i="16"/>
  <c r="O47" i="19" s="1"/>
  <c r="E312" i="16"/>
  <c r="W46" i="57" s="1"/>
  <c r="E318" i="54" s="1"/>
  <c r="W46" i="68" s="1"/>
  <c r="E311" i="16"/>
  <c r="O46" i="57" s="1"/>
  <c r="AE46" i="57" s="1"/>
  <c r="W44" i="57"/>
  <c r="E312" i="54" s="1"/>
  <c r="W44" i="68" s="1"/>
  <c r="E303" i="16"/>
  <c r="W42" i="57" s="1"/>
  <c r="E309" i="54" s="1"/>
  <c r="W42" i="68" s="1"/>
  <c r="E302" i="16"/>
  <c r="E337" i="16"/>
  <c r="AE54" i="19" s="1"/>
  <c r="E328" i="16"/>
  <c r="AE51" i="19" s="1"/>
  <c r="AE49" i="19"/>
  <c r="E319" i="16"/>
  <c r="AE48" i="19" s="1"/>
  <c r="E316" i="16"/>
  <c r="AE47" i="19" s="1"/>
  <c r="E313" i="16"/>
  <c r="AE46" i="19" s="1"/>
  <c r="E304" i="16"/>
  <c r="AE42" i="19" s="1"/>
  <c r="E301" i="16"/>
  <c r="AE40" i="19" s="1"/>
  <c r="AE33" i="19"/>
  <c r="W33" i="57"/>
  <c r="O33" i="19"/>
  <c r="E288" i="16"/>
  <c r="AD31" i="57" s="1"/>
  <c r="E294" i="54" s="1"/>
  <c r="AD31" i="68" s="1"/>
  <c r="E287" i="16"/>
  <c r="X31" i="57" s="1"/>
  <c r="E293" i="54" s="1"/>
  <c r="X31" i="68" s="1"/>
  <c r="E286" i="16"/>
  <c r="T31" i="57" s="1"/>
  <c r="E292" i="54" s="1"/>
  <c r="T31" i="68" s="1"/>
  <c r="E285" i="16"/>
  <c r="E284" i="16"/>
  <c r="E283" i="16"/>
  <c r="E282" i="16"/>
  <c r="E281" i="16"/>
  <c r="AB30" i="57" s="1"/>
  <c r="E287" i="54" s="1"/>
  <c r="AB30" i="68" s="1"/>
  <c r="E279" i="16"/>
  <c r="E277" i="16"/>
  <c r="AB29" i="19" s="1"/>
  <c r="E275" i="16"/>
  <c r="N29" i="19" s="1"/>
  <c r="E273" i="16"/>
  <c r="L28" i="57" s="1"/>
  <c r="E279" i="54" s="1"/>
  <c r="L28" i="68" s="1"/>
  <c r="O25" i="4"/>
  <c r="E270" i="16" s="1"/>
  <c r="O25" i="19" s="1"/>
  <c r="O24" i="4"/>
  <c r="E260" i="16"/>
  <c r="AG19" i="57" s="1"/>
  <c r="E266" i="54" s="1"/>
  <c r="AG19" i="68" s="1"/>
  <c r="E259" i="16"/>
  <c r="E258" i="16"/>
  <c r="U19" i="19" s="1"/>
  <c r="E257" i="16"/>
  <c r="O19" i="19" s="1"/>
  <c r="E256" i="16"/>
  <c r="E255" i="16"/>
  <c r="AA18" i="57" s="1"/>
  <c r="E261" i="54" s="1"/>
  <c r="AA18" i="68" s="1"/>
  <c r="E254" i="16"/>
  <c r="E253" i="16"/>
  <c r="O18" i="57" s="1"/>
  <c r="E259" i="54" s="1"/>
  <c r="O18" i="68" s="1"/>
  <c r="E252" i="16"/>
  <c r="AG17" i="57" s="1"/>
  <c r="E258" i="54" s="1"/>
  <c r="AG17" i="68" s="1"/>
  <c r="E251" i="16"/>
  <c r="AA17" i="57" s="1"/>
  <c r="E257" i="54" s="1"/>
  <c r="AA17" i="68" s="1"/>
  <c r="E250" i="16"/>
  <c r="U17" i="57" s="1"/>
  <c r="E256" i="54" s="1"/>
  <c r="U17" i="68" s="1"/>
  <c r="E249" i="16"/>
  <c r="O17" i="57" s="1"/>
  <c r="E255" i="54" s="1"/>
  <c r="O17" i="68" s="1"/>
  <c r="E248" i="16"/>
  <c r="P15" i="19" s="1"/>
  <c r="E247" i="16"/>
  <c r="P14" i="19" s="1"/>
  <c r="E246" i="16"/>
  <c r="AE12" i="19" s="1"/>
  <c r="E245" i="16"/>
  <c r="Z12" i="19" s="1"/>
  <c r="E244" i="16"/>
  <c r="U12" i="19" s="1"/>
  <c r="E243" i="16"/>
  <c r="E242" i="16"/>
  <c r="R11" i="57" s="1"/>
  <c r="E248" i="54" s="1"/>
  <c r="R11" i="68" s="1"/>
  <c r="E241" i="16"/>
  <c r="M11" i="19" s="1"/>
  <c r="E240" i="16"/>
  <c r="H11" i="19" s="1"/>
  <c r="E239" i="16"/>
  <c r="O10" i="19" s="1"/>
  <c r="E238" i="16"/>
  <c r="H10" i="19" s="1"/>
  <c r="E237" i="16"/>
  <c r="Z9" i="19" s="1"/>
  <c r="E236" i="16"/>
  <c r="E235" i="16"/>
  <c r="O9" i="57" s="1"/>
  <c r="E241" i="54" s="1"/>
  <c r="O9" i="68" s="1"/>
  <c r="E234" i="16"/>
  <c r="H9" i="57" s="1"/>
  <c r="E240" i="54" s="1"/>
  <c r="H9" i="68" s="1"/>
  <c r="E233" i="16"/>
  <c r="H7" i="57" s="1"/>
  <c r="E239" i="54" s="1"/>
  <c r="H7" i="68" s="1"/>
  <c r="E232" i="16"/>
  <c r="E231" i="16"/>
  <c r="M28" i="56" s="1"/>
  <c r="E237" i="54" s="1"/>
  <c r="E230" i="16"/>
  <c r="M27" i="56" s="1"/>
  <c r="E236" i="54" s="1"/>
  <c r="M22" i="67" s="1"/>
  <c r="E228" i="16"/>
  <c r="E227" i="16"/>
  <c r="M23" i="56" s="1"/>
  <c r="E233" i="54" s="1"/>
  <c r="M19" i="67" s="1"/>
  <c r="E226" i="16"/>
  <c r="M20" i="56" s="1"/>
  <c r="E232" i="54" s="1"/>
  <c r="E225" i="16"/>
  <c r="M19" i="56" s="1"/>
  <c r="E231" i="54" s="1"/>
  <c r="M16" i="67" s="1"/>
  <c r="E223" i="16"/>
  <c r="M16" i="56" s="1"/>
  <c r="E229" i="54" s="1"/>
  <c r="M14" i="67" s="1"/>
  <c r="E222" i="16"/>
  <c r="M13" i="18" s="1"/>
  <c r="E221" i="16"/>
  <c r="M12" i="56" s="1"/>
  <c r="E227" i="54" s="1"/>
  <c r="E220" i="16"/>
  <c r="M10" i="18" s="1"/>
  <c r="E218" i="16"/>
  <c r="E9" i="16"/>
  <c r="E8" i="16"/>
  <c r="M7" i="55" s="1"/>
  <c r="E14" i="54" s="1"/>
  <c r="M14" i="66" s="1"/>
  <c r="E217" i="16"/>
  <c r="M7" i="56" s="1"/>
  <c r="E223" i="54" s="1"/>
  <c r="M7" i="67" s="1"/>
  <c r="E216" i="16"/>
  <c r="M186" i="17" s="1"/>
  <c r="E215" i="16"/>
  <c r="M180" i="55" s="1"/>
  <c r="E221" i="54" s="1"/>
  <c r="M185" i="66" s="1"/>
  <c r="E214" i="16"/>
  <c r="E213" i="16"/>
  <c r="M178" i="55" s="1"/>
  <c r="E219" i="54" s="1"/>
  <c r="M183" i="66" s="1"/>
  <c r="E212" i="16"/>
  <c r="E210" i="16"/>
  <c r="E216" i="54" s="1"/>
  <c r="E209" i="16"/>
  <c r="N175" i="55" s="1"/>
  <c r="E208" i="16"/>
  <c r="E175" i="55" s="1"/>
  <c r="E214" i="54" s="1"/>
  <c r="E207" i="16"/>
  <c r="N174" i="55" s="1"/>
  <c r="E213" i="54" s="1"/>
  <c r="E206" i="16"/>
  <c r="E174" i="55" s="1"/>
  <c r="E212" i="54" s="1"/>
  <c r="E205" i="16"/>
  <c r="E172" i="55" s="1"/>
  <c r="E211" i="54" s="1"/>
  <c r="N171" i="55"/>
  <c r="E210" i="54" s="1"/>
  <c r="E203" i="16"/>
  <c r="E171" i="55" s="1"/>
  <c r="E209" i="54" s="1"/>
  <c r="E202" i="16"/>
  <c r="N170" i="55" s="1"/>
  <c r="E208" i="54" s="1"/>
  <c r="E201" i="16"/>
  <c r="E170" i="55" s="1"/>
  <c r="E207" i="54" s="1"/>
  <c r="E193" i="16"/>
  <c r="E181" i="16"/>
  <c r="M155" i="55" s="1"/>
  <c r="E187" i="54" s="1"/>
  <c r="M160" i="66" s="1"/>
  <c r="E177" i="16"/>
  <c r="AE152" i="55" s="1"/>
  <c r="E183" i="54" s="1"/>
  <c r="AE157" i="66" s="1"/>
  <c r="E176" i="16"/>
  <c r="E175" i="16"/>
  <c r="U157" i="17" s="1"/>
  <c r="E174" i="16"/>
  <c r="P152" i="55" s="1"/>
  <c r="E180" i="54" s="1"/>
  <c r="P157" i="66" s="1"/>
  <c r="E166" i="16"/>
  <c r="M146" i="55" s="1"/>
  <c r="Y145" i="55" s="1"/>
  <c r="E170" i="54" s="1"/>
  <c r="Y150" i="66" s="1"/>
  <c r="E162" i="16"/>
  <c r="AE148" i="17" s="1"/>
  <c r="E161" i="16"/>
  <c r="Z143" i="55" s="1"/>
  <c r="E167" i="54" s="1"/>
  <c r="Z148" i="66" s="1"/>
  <c r="E160" i="16"/>
  <c r="U143" i="55" s="1"/>
  <c r="E166" i="54" s="1"/>
  <c r="U148" i="66" s="1"/>
  <c r="E159" i="16"/>
  <c r="E151" i="16"/>
  <c r="E147" i="16"/>
  <c r="AE138" i="17" s="1"/>
  <c r="E146" i="16"/>
  <c r="Z138" i="17" s="1"/>
  <c r="E145" i="16"/>
  <c r="E144" i="16"/>
  <c r="P133" i="55" s="1"/>
  <c r="E150" i="54" s="1"/>
  <c r="P138" i="66" s="1"/>
  <c r="E136" i="16"/>
  <c r="E132" i="16"/>
  <c r="O121" i="55" s="1"/>
  <c r="E138" i="54" s="1"/>
  <c r="O126" i="66" s="1"/>
  <c r="E131" i="16"/>
  <c r="M120" i="55" s="1"/>
  <c r="E137" i="54" s="1"/>
  <c r="M125" i="66" s="1"/>
  <c r="E130" i="16"/>
  <c r="M124" i="17" s="1"/>
  <c r="E129" i="16"/>
  <c r="M118" i="55" s="1"/>
  <c r="E135" i="54" s="1"/>
  <c r="M123" i="66" s="1"/>
  <c r="E127" i="16"/>
  <c r="E126" i="16"/>
  <c r="M115" i="55" s="1"/>
  <c r="E132" i="54" s="1"/>
  <c r="M120" i="66" s="1"/>
  <c r="E118" i="16"/>
  <c r="O110" i="17" s="1"/>
  <c r="E110" i="16"/>
  <c r="M100" i="17" s="1"/>
  <c r="E102" i="16"/>
  <c r="U85" i="55" s="1"/>
  <c r="E108" i="54" s="1"/>
  <c r="U90" i="66" s="1"/>
  <c r="E93" i="16"/>
  <c r="U75" i="55" s="1"/>
  <c r="E99" i="54" s="1"/>
  <c r="U80" i="66" s="1"/>
  <c r="E85" i="16"/>
  <c r="D65" i="55" s="1"/>
  <c r="E91" i="54" s="1"/>
  <c r="D70" i="66" s="1"/>
  <c r="E54" i="16"/>
  <c r="E53" i="16"/>
  <c r="Z46" i="17" s="1"/>
  <c r="E52" i="16"/>
  <c r="U46" i="17" s="1"/>
  <c r="E51" i="16"/>
  <c r="P46" i="17" s="1"/>
  <c r="E43" i="16"/>
  <c r="M34" i="55" s="1"/>
  <c r="Y35" i="55" s="1"/>
  <c r="E51" i="54" s="1"/>
  <c r="Y41" i="66" s="1"/>
  <c r="E17" i="16"/>
  <c r="E125" i="16"/>
  <c r="E124" i="16"/>
  <c r="M117" i="17" s="1"/>
  <c r="E123" i="16"/>
  <c r="M111" i="55" s="1"/>
  <c r="E129" i="54" s="1"/>
  <c r="M116" i="66" s="1"/>
  <c r="E122" i="16"/>
  <c r="M115" i="17" s="1"/>
  <c r="E120" i="16"/>
  <c r="M113" i="17" s="1"/>
  <c r="E119" i="16"/>
  <c r="M107" i="55" s="1"/>
  <c r="E125" i="54" s="1"/>
  <c r="M112" i="66" s="1"/>
  <c r="E117" i="16"/>
  <c r="M104" i="55" s="1"/>
  <c r="E123" i="54" s="1"/>
  <c r="M109" i="66" s="1"/>
  <c r="E116" i="16"/>
  <c r="M103" i="55" s="1"/>
  <c r="E122" i="54" s="1"/>
  <c r="M108" i="66" s="1"/>
  <c r="E115" i="16"/>
  <c r="M102" i="55" s="1"/>
  <c r="E121" i="54" s="1"/>
  <c r="M107" i="66" s="1"/>
  <c r="E113" i="16"/>
  <c r="M105" i="17" s="1"/>
  <c r="E112" i="16"/>
  <c r="M99" i="55" s="1"/>
  <c r="E118" i="54" s="1"/>
  <c r="M104" i="66" s="1"/>
  <c r="E111" i="16"/>
  <c r="E109" i="16"/>
  <c r="M99" i="17" s="1"/>
  <c r="E108" i="16"/>
  <c r="M93" i="55" s="1"/>
  <c r="E114" i="54" s="1"/>
  <c r="M98" i="66" s="1"/>
  <c r="E106" i="16"/>
  <c r="M96" i="17" s="1"/>
  <c r="E105" i="16"/>
  <c r="E104" i="16"/>
  <c r="U87" i="55" s="1"/>
  <c r="E110" i="54" s="1"/>
  <c r="U92" i="66" s="1"/>
  <c r="E103" i="16"/>
  <c r="M86" i="55" s="1"/>
  <c r="E109" i="54" s="1"/>
  <c r="M91" i="66" s="1"/>
  <c r="E101" i="16"/>
  <c r="M84" i="55" s="1"/>
  <c r="E107" i="54" s="1"/>
  <c r="M89" i="66" s="1"/>
  <c r="E100" i="16"/>
  <c r="E99" i="16"/>
  <c r="M82" i="55" s="1"/>
  <c r="E105" i="54" s="1"/>
  <c r="M87" i="66" s="1"/>
  <c r="E98" i="16"/>
  <c r="E97" i="16"/>
  <c r="E96" i="16"/>
  <c r="M83" i="17" s="1"/>
  <c r="E95" i="16"/>
  <c r="U77" i="55" s="1"/>
  <c r="E101" i="54" s="1"/>
  <c r="U82" i="66" s="1"/>
  <c r="E94" i="16"/>
  <c r="M76" i="55" s="1"/>
  <c r="E100" i="54" s="1"/>
  <c r="M81" i="66" s="1"/>
  <c r="E92" i="16"/>
  <c r="M74" i="55" s="1"/>
  <c r="E98" i="54" s="1"/>
  <c r="M79" i="66" s="1"/>
  <c r="E91" i="16"/>
  <c r="E90" i="16"/>
  <c r="U76" i="17" s="1"/>
  <c r="E89" i="16"/>
  <c r="M70" i="55" s="1"/>
  <c r="E95" i="54" s="1"/>
  <c r="M75" i="66" s="1"/>
  <c r="E88" i="16"/>
  <c r="D69" i="55" s="1"/>
  <c r="E94" i="54" s="1"/>
  <c r="D74" i="66" s="1"/>
  <c r="E87" i="16"/>
  <c r="E86" i="16"/>
  <c r="M66" i="55" s="1"/>
  <c r="E92" i="54" s="1"/>
  <c r="M71" i="66" s="1"/>
  <c r="E84" i="16"/>
  <c r="AE64" i="17" s="1"/>
  <c r="E83" i="16"/>
  <c r="Z64" i="17" s="1"/>
  <c r="E82" i="16"/>
  <c r="U58" i="55" s="1"/>
  <c r="E88" i="54" s="1"/>
  <c r="U64" i="66" s="1"/>
  <c r="E81" i="16"/>
  <c r="E73" i="16"/>
  <c r="E70" i="16"/>
  <c r="N57" i="17" s="1"/>
  <c r="E69" i="16"/>
  <c r="AE49" i="55" s="1"/>
  <c r="E75" i="54" s="1"/>
  <c r="AE55" i="66" s="1"/>
  <c r="E68" i="16"/>
  <c r="E67" i="16"/>
  <c r="U49" i="55" s="1"/>
  <c r="E73" i="54" s="1"/>
  <c r="U55" i="66" s="1"/>
  <c r="E66" i="16"/>
  <c r="P55" i="17" s="1"/>
  <c r="E58" i="16"/>
  <c r="M43" i="55" s="1"/>
  <c r="Y42" i="55" s="1"/>
  <c r="E62" i="54" s="1"/>
  <c r="Y48" i="66" s="1"/>
  <c r="E39" i="16"/>
  <c r="AE30" i="55" s="1"/>
  <c r="E45" i="54" s="1"/>
  <c r="AE36" i="66" s="1"/>
  <c r="E38" i="16"/>
  <c r="Z36" i="17" s="1"/>
  <c r="E37" i="16"/>
  <c r="U30" i="55" s="1"/>
  <c r="E43" i="54" s="1"/>
  <c r="U36" i="66" s="1"/>
  <c r="E36" i="16"/>
  <c r="E28" i="16"/>
  <c r="M30" i="17" s="1"/>
  <c r="E13" i="16"/>
  <c r="J16" i="8"/>
  <c r="J17" i="8"/>
  <c r="J18" i="8"/>
  <c r="J19" i="8"/>
  <c r="J15" i="8"/>
  <c r="X27" i="7"/>
  <c r="Q27" i="7"/>
  <c r="AE8" i="7"/>
  <c r="AE9" i="7"/>
  <c r="AE10" i="7"/>
  <c r="AE11" i="7"/>
  <c r="AE12" i="7"/>
  <c r="AE13" i="7"/>
  <c r="AE14" i="7"/>
  <c r="AE15" i="7"/>
  <c r="AE16" i="7"/>
  <c r="AE17" i="7"/>
  <c r="AE18" i="7"/>
  <c r="AE19" i="7"/>
  <c r="AE20" i="7"/>
  <c r="AE21" i="7"/>
  <c r="AE22" i="7"/>
  <c r="AE23" i="7"/>
  <c r="AE24" i="7"/>
  <c r="AE25" i="7"/>
  <c r="AE26" i="7"/>
  <c r="AE7" i="7"/>
  <c r="X60" i="5"/>
  <c r="Q60" i="5"/>
  <c r="AE59" i="5"/>
  <c r="AE58" i="5"/>
  <c r="AE57" i="5"/>
  <c r="AE56" i="5"/>
  <c r="AE55" i="5"/>
  <c r="AE54" i="5"/>
  <c r="W40" i="57"/>
  <c r="X76" i="19"/>
  <c r="J37" i="99" l="1"/>
  <c r="J23" i="98"/>
  <c r="J42" i="96"/>
  <c r="O64" i="19"/>
  <c r="I47" i="85"/>
  <c r="X18" i="85"/>
  <c r="I48" i="85"/>
  <c r="X17" i="85"/>
  <c r="X19" i="85"/>
  <c r="X15" i="85"/>
  <c r="X16" i="85"/>
  <c r="O19" i="57"/>
  <c r="E263" i="54" s="1"/>
  <c r="O19" i="68" s="1"/>
  <c r="M132" i="17"/>
  <c r="J34" i="82"/>
  <c r="J36" i="82"/>
  <c r="M136" i="17"/>
  <c r="J37" i="82"/>
  <c r="K75" i="82"/>
  <c r="AX75" i="82" s="1"/>
  <c r="M25" i="17"/>
  <c r="M163" i="55"/>
  <c r="J25" i="82"/>
  <c r="J29" i="82"/>
  <c r="J28" i="82"/>
  <c r="J27" i="82"/>
  <c r="J22" i="82"/>
  <c r="J21" i="82"/>
  <c r="T25" i="1"/>
  <c r="J19" i="82"/>
  <c r="E296" i="54"/>
  <c r="W33" i="68" s="1"/>
  <c r="C4" i="71"/>
  <c r="E307" i="16"/>
  <c r="AE44" i="19" s="1"/>
  <c r="E269" i="16"/>
  <c r="O24" i="19" s="1"/>
  <c r="J119" i="60"/>
  <c r="E341" i="54"/>
  <c r="O54" i="68" s="1"/>
  <c r="AE54" i="57"/>
  <c r="E305" i="54"/>
  <c r="O40" i="68" s="1"/>
  <c r="AE40" i="57"/>
  <c r="E307" i="54" s="1"/>
  <c r="AE40" i="68" s="1"/>
  <c r="K31" i="57"/>
  <c r="E289" i="54" s="1"/>
  <c r="K31" i="68" s="1"/>
  <c r="AE38" i="57"/>
  <c r="Q31" i="57"/>
  <c r="E291" i="54" s="1"/>
  <c r="Q31" i="68" s="1"/>
  <c r="J60" i="60"/>
  <c r="J29" i="60"/>
  <c r="J88" i="60"/>
  <c r="AE143" i="55"/>
  <c r="E168" i="54" s="1"/>
  <c r="AE148" i="66" s="1"/>
  <c r="M79" i="17"/>
  <c r="W54" i="19"/>
  <c r="M89" i="17"/>
  <c r="M22" i="18"/>
  <c r="E172" i="54"/>
  <c r="M151" i="66" s="1"/>
  <c r="N145" i="55"/>
  <c r="E169" i="54" s="1"/>
  <c r="N150" i="66" s="1"/>
  <c r="M148" i="55"/>
  <c r="E176" i="54" s="1"/>
  <c r="M153" i="66" s="1"/>
  <c r="M150" i="55"/>
  <c r="E178" i="54" s="1"/>
  <c r="M155" i="66" s="1"/>
  <c r="M151" i="55"/>
  <c r="E179" i="54" s="1"/>
  <c r="M156" i="66" s="1"/>
  <c r="N97" i="17"/>
  <c r="AE133" i="55"/>
  <c r="E153" i="54" s="1"/>
  <c r="AE138" i="66" s="1"/>
  <c r="M104" i="17"/>
  <c r="O105" i="55"/>
  <c r="E124" i="54" s="1"/>
  <c r="O110" i="66" s="1"/>
  <c r="P49" i="55"/>
  <c r="E72" i="54" s="1"/>
  <c r="P55" i="66" s="1"/>
  <c r="E69" i="19"/>
  <c r="M127" i="55"/>
  <c r="M129" i="55" s="1"/>
  <c r="E146" i="54" s="1"/>
  <c r="M134" i="66" s="1"/>
  <c r="N101" i="55"/>
  <c r="E120" i="54" s="1"/>
  <c r="N106" i="66" s="1"/>
  <c r="Z133" i="55"/>
  <c r="E152" i="54" s="1"/>
  <c r="Z138" i="66" s="1"/>
  <c r="AE55" i="17"/>
  <c r="M110" i="55"/>
  <c r="E128" i="54" s="1"/>
  <c r="M115" i="66" s="1"/>
  <c r="AE12" i="59"/>
  <c r="L81" i="57"/>
  <c r="E390" i="54" s="1"/>
  <c r="L82" i="68" s="1"/>
  <c r="L82" i="19"/>
  <c r="U64" i="17"/>
  <c r="M91" i="55"/>
  <c r="E112" i="54" s="1"/>
  <c r="M96" i="66" s="1"/>
  <c r="AH9" i="55"/>
  <c r="E16" i="54" s="1"/>
  <c r="AH13" i="66" s="1"/>
  <c r="AE47" i="59"/>
  <c r="W48" i="19"/>
  <c r="M185" i="17"/>
  <c r="M95" i="55"/>
  <c r="E116" i="54" s="1"/>
  <c r="M100" i="66" s="1"/>
  <c r="M15" i="56"/>
  <c r="E228" i="54" s="1"/>
  <c r="M13" i="67" s="1"/>
  <c r="AE53" i="7"/>
  <c r="M15" i="17"/>
  <c r="M109" i="17"/>
  <c r="AE41" i="59"/>
  <c r="K69" i="61"/>
  <c r="L137" i="58"/>
  <c r="AB67" i="57"/>
  <c r="E357" i="54" s="1"/>
  <c r="AB67" i="68" s="1"/>
  <c r="AE36" i="59"/>
  <c r="O36" i="4"/>
  <c r="E295" i="16" s="1"/>
  <c r="O36" i="19" s="1"/>
  <c r="AE157" i="17"/>
  <c r="N74" i="57"/>
  <c r="E367" i="54" s="1"/>
  <c r="N74" i="68" s="1"/>
  <c r="M172" i="17"/>
  <c r="M112" i="55"/>
  <c r="E130" i="54" s="1"/>
  <c r="M117" i="66" s="1"/>
  <c r="N147" i="55"/>
  <c r="E173" i="54" s="1"/>
  <c r="N152" i="66" s="1"/>
  <c r="M151" i="17"/>
  <c r="M14" i="17"/>
  <c r="AH147" i="55"/>
  <c r="E175" i="54" s="1"/>
  <c r="AH152" i="66" s="1"/>
  <c r="M160" i="17"/>
  <c r="Y147" i="55"/>
  <c r="E174" i="54" s="1"/>
  <c r="Y152" i="66" s="1"/>
  <c r="P12" i="57"/>
  <c r="E249" i="54" s="1"/>
  <c r="P12" i="68" s="1"/>
  <c r="P12" i="19"/>
  <c r="AE16" i="59"/>
  <c r="AE39" i="59"/>
  <c r="M15" i="55"/>
  <c r="M19" i="55" s="1"/>
  <c r="E29" i="54" s="1"/>
  <c r="M21" i="17"/>
  <c r="D74" i="17"/>
  <c r="AE26" i="59"/>
  <c r="AE42" i="59"/>
  <c r="AE46" i="59"/>
  <c r="P40" i="55"/>
  <c r="E57" i="54" s="1"/>
  <c r="P46" i="66" s="1"/>
  <c r="P138" i="17"/>
  <c r="AE58" i="55"/>
  <c r="E90" i="54" s="1"/>
  <c r="AE64" i="66" s="1"/>
  <c r="M119" i="55"/>
  <c r="E136" i="54" s="1"/>
  <c r="M124" i="66" s="1"/>
  <c r="N35" i="55"/>
  <c r="E50" i="54" s="1"/>
  <c r="N41" i="66" s="1"/>
  <c r="U55" i="17"/>
  <c r="Z58" i="55"/>
  <c r="E89" i="54" s="1"/>
  <c r="Z64" i="66" s="1"/>
  <c r="U148" i="17"/>
  <c r="AE21" i="59"/>
  <c r="AE13" i="59"/>
  <c r="AE27" i="7"/>
  <c r="T78" i="19"/>
  <c r="E16" i="16"/>
  <c r="AH20" i="17" s="1"/>
  <c r="AE7" i="59"/>
  <c r="AE22" i="59"/>
  <c r="AE18" i="59"/>
  <c r="Q27" i="59"/>
  <c r="X53" i="59"/>
  <c r="AE37" i="59"/>
  <c r="AE45" i="59"/>
  <c r="N10" i="56"/>
  <c r="E225" i="54" s="1"/>
  <c r="N9" i="67" s="1"/>
  <c r="M108" i="55"/>
  <c r="E126" i="54" s="1"/>
  <c r="M113" i="66" s="1"/>
  <c r="M17" i="17"/>
  <c r="Z148" i="17"/>
  <c r="N26" i="56"/>
  <c r="E235" i="54" s="1"/>
  <c r="N21" i="67" s="1"/>
  <c r="M11" i="55"/>
  <c r="E18" i="54" s="1"/>
  <c r="M71" i="17"/>
  <c r="U166" i="17"/>
  <c r="AE34" i="59"/>
  <c r="AE38" i="59"/>
  <c r="AE50" i="59"/>
  <c r="E332" i="54"/>
  <c r="O51" i="68" s="1"/>
  <c r="E334" i="54"/>
  <c r="AE51" i="68" s="1"/>
  <c r="W49" i="19"/>
  <c r="O46" i="19"/>
  <c r="Q74" i="19"/>
  <c r="M112" i="17"/>
  <c r="M81" i="17"/>
  <c r="X78" i="19"/>
  <c r="M100" i="55"/>
  <c r="E119" i="54" s="1"/>
  <c r="M105" i="66" s="1"/>
  <c r="N135" i="17"/>
  <c r="N73" i="19"/>
  <c r="AE36" i="17"/>
  <c r="AG19" i="19"/>
  <c r="N33" i="55"/>
  <c r="E46" i="54" s="1"/>
  <c r="N39" i="66" s="1"/>
  <c r="M75" i="17"/>
  <c r="M182" i="17"/>
  <c r="Z40" i="55"/>
  <c r="E59" i="54" s="1"/>
  <c r="Z46" i="66" s="1"/>
  <c r="Z166" i="17"/>
  <c r="M170" i="17"/>
  <c r="M137" i="17"/>
  <c r="M134" i="17"/>
  <c r="M173" i="17"/>
  <c r="M12" i="55"/>
  <c r="E19" i="54" s="1"/>
  <c r="M39" i="55"/>
  <c r="E56" i="54" s="1"/>
  <c r="M45" i="66" s="1"/>
  <c r="M98" i="17"/>
  <c r="Y33" i="55"/>
  <c r="E47" i="54" s="1"/>
  <c r="Y39" i="66" s="1"/>
  <c r="AE10" i="59"/>
  <c r="O23" i="57"/>
  <c r="E271" i="54" s="1"/>
  <c r="O23" i="68" s="1"/>
  <c r="W50" i="57"/>
  <c r="E330" i="54" s="1"/>
  <c r="M36" i="55"/>
  <c r="E53" i="54" s="1"/>
  <c r="M42" i="66" s="1"/>
  <c r="M47" i="55"/>
  <c r="E70" i="54" s="1"/>
  <c r="M53" i="66" s="1"/>
  <c r="U80" i="17"/>
  <c r="AE15" i="59"/>
  <c r="M19" i="18"/>
  <c r="W53" i="57"/>
  <c r="E339" i="54" s="1"/>
  <c r="W53" i="68" s="1"/>
  <c r="AE166" i="17"/>
  <c r="M91" i="17"/>
  <c r="M183" i="17"/>
  <c r="M181" i="55"/>
  <c r="E222" i="54" s="1"/>
  <c r="M186" i="66" s="1"/>
  <c r="N109" i="55"/>
  <c r="E127" i="54" s="1"/>
  <c r="N114" i="66" s="1"/>
  <c r="O50" i="19"/>
  <c r="O40" i="19"/>
  <c r="AE50" i="19"/>
  <c r="O47" i="57"/>
  <c r="W50" i="19"/>
  <c r="AB67" i="19"/>
  <c r="N31" i="57"/>
  <c r="E290" i="54" s="1"/>
  <c r="N31" i="68" s="1"/>
  <c r="AA23" i="19"/>
  <c r="O9" i="19"/>
  <c r="W65" i="19"/>
  <c r="L80" i="57"/>
  <c r="E389" i="54" s="1"/>
  <c r="L81" i="68" s="1"/>
  <c r="AD31" i="19"/>
  <c r="AG21" i="19"/>
  <c r="AB30" i="19"/>
  <c r="O65" i="57"/>
  <c r="E352" i="54" s="1"/>
  <c r="O65" i="68" s="1"/>
  <c r="H31" i="19"/>
  <c r="Q31" i="19"/>
  <c r="W46" i="19"/>
  <c r="O10" i="57"/>
  <c r="E245" i="54" s="1"/>
  <c r="O10" i="68" s="1"/>
  <c r="R11" i="19"/>
  <c r="Z12" i="57"/>
  <c r="E251" i="54" s="1"/>
  <c r="Z12" i="68" s="1"/>
  <c r="P58" i="57"/>
  <c r="E346" i="54" s="1"/>
  <c r="P58" i="68" s="1"/>
  <c r="U17" i="19"/>
  <c r="H7" i="19"/>
  <c r="AE12" i="57"/>
  <c r="E252" i="54" s="1"/>
  <c r="AE12" i="68" s="1"/>
  <c r="O50" i="57"/>
  <c r="P59" i="19"/>
  <c r="W42" i="19"/>
  <c r="W44" i="19"/>
  <c r="L28" i="19"/>
  <c r="O63" i="19"/>
  <c r="U12" i="57"/>
  <c r="E250" i="54" s="1"/>
  <c r="U12" i="68" s="1"/>
  <c r="P14" i="57"/>
  <c r="E253" i="54" s="1"/>
  <c r="P14" i="68" s="1"/>
  <c r="AA18" i="19"/>
  <c r="H9" i="19"/>
  <c r="H10" i="57"/>
  <c r="E244" i="54" s="1"/>
  <c r="H10" i="68" s="1"/>
  <c r="AA17" i="19"/>
  <c r="E334" i="16"/>
  <c r="AE53" i="19" s="1"/>
  <c r="W66" i="19"/>
  <c r="Y67" i="57"/>
  <c r="E356" i="54" s="1"/>
  <c r="Y67" i="68" s="1"/>
  <c r="O54" i="19"/>
  <c r="T74" i="19"/>
  <c r="AG23" i="19"/>
  <c r="T76" i="19"/>
  <c r="W63" i="19"/>
  <c r="AG17" i="19"/>
  <c r="N31" i="19"/>
  <c r="O21" i="19"/>
  <c r="C6" i="71"/>
  <c r="C17" i="71" s="1"/>
  <c r="C21" i="71" s="1"/>
  <c r="C29" i="71" s="1"/>
  <c r="C31" i="71" s="1"/>
  <c r="AR55" i="4" s="1"/>
  <c r="O55" i="4" s="1"/>
  <c r="C33" i="71" s="1"/>
  <c r="O18" i="19"/>
  <c r="N29" i="57"/>
  <c r="E281" i="54" s="1"/>
  <c r="N29" i="68" s="1"/>
  <c r="H31" i="57"/>
  <c r="E288" i="54" s="1"/>
  <c r="H31" i="68" s="1"/>
  <c r="W47" i="19"/>
  <c r="L71" i="19"/>
  <c r="W26" i="19"/>
  <c r="O33" i="57"/>
  <c r="E295" i="54" s="1"/>
  <c r="Q78" i="19"/>
  <c r="M167" i="55"/>
  <c r="E205" i="54" s="1"/>
  <c r="M172" i="66" s="1"/>
  <c r="AA164" i="55"/>
  <c r="E201" i="54" s="1"/>
  <c r="AA169" i="66" s="1"/>
  <c r="Z55" i="17"/>
  <c r="Z49" i="55"/>
  <c r="E74" i="54" s="1"/>
  <c r="Z55" i="66" s="1"/>
  <c r="U72" i="17"/>
  <c r="U67" i="55"/>
  <c r="E93" i="54" s="1"/>
  <c r="U72" i="66" s="1"/>
  <c r="AG18" i="19"/>
  <c r="AG18" i="57"/>
  <c r="E262" i="54" s="1"/>
  <c r="AG18" i="68" s="1"/>
  <c r="N30" i="19"/>
  <c r="N30" i="57"/>
  <c r="E285" i="54" s="1"/>
  <c r="N30" i="68" s="1"/>
  <c r="W38" i="57"/>
  <c r="E303" i="54" s="1"/>
  <c r="W38" i="68" s="1"/>
  <c r="W38" i="19"/>
  <c r="E306" i="54"/>
  <c r="W40" i="68" s="1"/>
  <c r="M159" i="55"/>
  <c r="E193" i="54" s="1"/>
  <c r="M164" i="66" s="1"/>
  <c r="M116" i="55"/>
  <c r="E133" i="54" s="1"/>
  <c r="M121" i="66" s="1"/>
  <c r="M121" i="17"/>
  <c r="M184" i="17"/>
  <c r="M179" i="55"/>
  <c r="E220" i="54" s="1"/>
  <c r="M184" i="66" s="1"/>
  <c r="H6" i="57"/>
  <c r="E238" i="54" s="1"/>
  <c r="H6" i="19"/>
  <c r="T9" i="57"/>
  <c r="E242" i="54" s="1"/>
  <c r="T9" i="68" s="1"/>
  <c r="T9" i="19"/>
  <c r="L66" i="19"/>
  <c r="L66" i="57"/>
  <c r="E354" i="54" s="1"/>
  <c r="L66" i="68" s="1"/>
  <c r="Q73" i="19"/>
  <c r="Q73" i="57"/>
  <c r="E365" i="54" s="1"/>
  <c r="Q73" i="68" s="1"/>
  <c r="H77" i="57"/>
  <c r="E375" i="54" s="1"/>
  <c r="H77" i="68" s="1"/>
  <c r="H77" i="19"/>
  <c r="M23" i="17"/>
  <c r="X27" i="59"/>
  <c r="E342" i="54"/>
  <c r="W54" i="68" s="1"/>
  <c r="E317" i="54"/>
  <c r="O46" i="68" s="1"/>
  <c r="E319" i="54"/>
  <c r="AE46" i="68" s="1"/>
  <c r="M45" i="55"/>
  <c r="E68" i="54" s="1"/>
  <c r="M51" i="66" s="1"/>
  <c r="Y44" i="55"/>
  <c r="E66" i="54" s="1"/>
  <c r="Y50" i="66" s="1"/>
  <c r="N44" i="55"/>
  <c r="E65" i="54" s="1"/>
  <c r="N50" i="66" s="1"/>
  <c r="N46" i="55"/>
  <c r="E69" i="54" s="1"/>
  <c r="N52" i="66" s="1"/>
  <c r="N42" i="55"/>
  <c r="E61" i="54" s="1"/>
  <c r="N48" i="66" s="1"/>
  <c r="AH42" i="55"/>
  <c r="E63" i="54" s="1"/>
  <c r="AH48" i="66" s="1"/>
  <c r="AH44" i="55"/>
  <c r="E67" i="54" s="1"/>
  <c r="AH50" i="66" s="1"/>
  <c r="E64" i="54"/>
  <c r="M49" i="66" s="1"/>
  <c r="U133" i="55"/>
  <c r="E151" i="54" s="1"/>
  <c r="U138" i="66" s="1"/>
  <c r="U138" i="17"/>
  <c r="M48" i="55"/>
  <c r="E71" i="54" s="1"/>
  <c r="M54" i="66" s="1"/>
  <c r="M160" i="55"/>
  <c r="E194" i="54" s="1"/>
  <c r="M165" i="66" s="1"/>
  <c r="AH154" i="55"/>
  <c r="E186" i="54" s="1"/>
  <c r="AH159" i="66" s="1"/>
  <c r="N156" i="55"/>
  <c r="E188" i="54" s="1"/>
  <c r="N161" i="66" s="1"/>
  <c r="Y156" i="55"/>
  <c r="E189" i="54" s="1"/>
  <c r="Y161" i="66" s="1"/>
  <c r="AH156" i="55"/>
  <c r="E190" i="54" s="1"/>
  <c r="AH161" i="66" s="1"/>
  <c r="Y154" i="55"/>
  <c r="E185" i="54" s="1"/>
  <c r="Y159" i="66" s="1"/>
  <c r="N158" i="55"/>
  <c r="E192" i="54" s="1"/>
  <c r="N163" i="66" s="1"/>
  <c r="O96" i="55"/>
  <c r="E117" i="54" s="1"/>
  <c r="O101" i="66" s="1"/>
  <c r="O101" i="17"/>
  <c r="O113" i="55"/>
  <c r="E131" i="54" s="1"/>
  <c r="O118" i="66" s="1"/>
  <c r="O118" i="17"/>
  <c r="AE46" i="17"/>
  <c r="AE40" i="55"/>
  <c r="E60" i="54" s="1"/>
  <c r="AE46" i="66" s="1"/>
  <c r="Z157" i="17"/>
  <c r="Z152" i="55"/>
  <c r="E182" i="54" s="1"/>
  <c r="Z157" i="66" s="1"/>
  <c r="U18" i="57"/>
  <c r="E260" i="54" s="1"/>
  <c r="U18" i="68" s="1"/>
  <c r="U18" i="19"/>
  <c r="L70" i="19"/>
  <c r="L70" i="57"/>
  <c r="E361" i="54" s="1"/>
  <c r="L70" i="68" s="1"/>
  <c r="AA21" i="57"/>
  <c r="E269" i="54" s="1"/>
  <c r="AA21" i="68" s="1"/>
  <c r="AA21" i="19"/>
  <c r="U23" i="57"/>
  <c r="E272" i="54" s="1"/>
  <c r="U23" i="68" s="1"/>
  <c r="U23" i="19"/>
  <c r="P30" i="55"/>
  <c r="E42" i="54" s="1"/>
  <c r="P36" i="66" s="1"/>
  <c r="P36" i="17"/>
  <c r="P58" i="55"/>
  <c r="E87" i="54" s="1"/>
  <c r="P64" i="66" s="1"/>
  <c r="P64" i="17"/>
  <c r="E298" i="16"/>
  <c r="AE38" i="19" s="1"/>
  <c r="P15" i="57"/>
  <c r="E254" i="54" s="1"/>
  <c r="P15" i="68" s="1"/>
  <c r="U40" i="55"/>
  <c r="E58" i="54" s="1"/>
  <c r="U46" i="66" s="1"/>
  <c r="M11" i="56"/>
  <c r="E226" i="54" s="1"/>
  <c r="M10" i="67" s="1"/>
  <c r="D81" i="55"/>
  <c r="E104" i="54" s="1"/>
  <c r="D86" i="66" s="1"/>
  <c r="D86" i="17"/>
  <c r="AA19" i="19"/>
  <c r="AA19" i="57"/>
  <c r="E265" i="54" s="1"/>
  <c r="AA19" i="68" s="1"/>
  <c r="P166" i="17"/>
  <c r="P161" i="55"/>
  <c r="E195" i="54" s="1"/>
  <c r="P166" i="66" s="1"/>
  <c r="Q77" i="57"/>
  <c r="E377" i="54" s="1"/>
  <c r="Q77" i="68" s="1"/>
  <c r="Q77" i="19"/>
  <c r="M24" i="55"/>
  <c r="Y23" i="55" s="1"/>
  <c r="E32" i="54" s="1"/>
  <c r="Y29" i="66" s="1"/>
  <c r="U152" i="55"/>
  <c r="E181" i="54" s="1"/>
  <c r="U157" i="66" s="1"/>
  <c r="M16" i="18"/>
  <c r="Z9" i="57"/>
  <c r="E243" i="54" s="1"/>
  <c r="Z9" i="68" s="1"/>
  <c r="AB29" i="57"/>
  <c r="E283" i="54" s="1"/>
  <c r="AB29" i="68" s="1"/>
  <c r="U69" i="57"/>
  <c r="E360" i="54" s="1"/>
  <c r="U69" i="68" s="1"/>
  <c r="L72" i="57"/>
  <c r="E363" i="54" s="1"/>
  <c r="L72" i="68" s="1"/>
  <c r="N77" i="57"/>
  <c r="E376" i="54" s="1"/>
  <c r="N77" i="68" s="1"/>
  <c r="W27" i="19"/>
  <c r="AE19" i="59"/>
  <c r="AE14" i="59"/>
  <c r="U82" i="17"/>
  <c r="AE25" i="59"/>
  <c r="AE17" i="59"/>
  <c r="AE9" i="59"/>
  <c r="AE43" i="59"/>
  <c r="AE51" i="59"/>
  <c r="M95" i="17"/>
  <c r="M90" i="55"/>
  <c r="E111" i="54" s="1"/>
  <c r="M95" i="66" s="1"/>
  <c r="AE24" i="59"/>
  <c r="AE20" i="59"/>
  <c r="M168" i="55"/>
  <c r="E206" i="54" s="1"/>
  <c r="M173" i="66" s="1"/>
  <c r="AD164" i="55"/>
  <c r="E202" i="54" s="1"/>
  <c r="AD169" i="66" s="1"/>
  <c r="E199" i="54"/>
  <c r="M168" i="66" s="1"/>
  <c r="Z30" i="55"/>
  <c r="E44" i="54" s="1"/>
  <c r="Z36" i="66" s="1"/>
  <c r="M49" i="17"/>
  <c r="U83" i="55"/>
  <c r="E106" i="54" s="1"/>
  <c r="U88" i="66" s="1"/>
  <c r="U88" i="17"/>
  <c r="U92" i="17"/>
  <c r="M107" i="17"/>
  <c r="P143" i="55"/>
  <c r="E165" i="54" s="1"/>
  <c r="P148" i="66" s="1"/>
  <c r="P148" i="17"/>
  <c r="P157" i="17"/>
  <c r="T31" i="19"/>
  <c r="Q53" i="59"/>
  <c r="AE53" i="59" s="1"/>
  <c r="N166" i="55"/>
  <c r="E204" i="54" s="1"/>
  <c r="N171" i="66" s="1"/>
  <c r="S164" i="55"/>
  <c r="E200" i="54" s="1"/>
  <c r="S169" i="66" s="1"/>
  <c r="M14" i="18"/>
  <c r="M157" i="55"/>
  <c r="E191" i="54" s="1"/>
  <c r="M162" i="66" s="1"/>
  <c r="N154" i="55"/>
  <c r="E184" i="54" s="1"/>
  <c r="N159" i="66" s="1"/>
  <c r="T29" i="1"/>
  <c r="AE60" i="5"/>
  <c r="U36" i="17"/>
  <c r="U71" i="55"/>
  <c r="E96" i="54" s="1"/>
  <c r="U76" i="66" s="1"/>
  <c r="M78" i="55"/>
  <c r="E102" i="54" s="1"/>
  <c r="M83" i="66" s="1"/>
  <c r="M87" i="17"/>
  <c r="M116" i="17"/>
  <c r="U90" i="17"/>
  <c r="M123" i="17"/>
  <c r="O24" i="57"/>
  <c r="U19" i="57"/>
  <c r="E264" i="54" s="1"/>
  <c r="U19" i="68" s="1"/>
  <c r="H76" i="57"/>
  <c r="E370" i="54" s="1"/>
  <c r="H76" i="68" s="1"/>
  <c r="H76" i="19"/>
  <c r="U21" i="57"/>
  <c r="E268" i="54" s="1"/>
  <c r="U21" i="68" s="1"/>
  <c r="U21" i="19"/>
  <c r="AE44" i="59"/>
  <c r="M165" i="55"/>
  <c r="E203" i="54" s="1"/>
  <c r="M170" i="66" s="1"/>
  <c r="M94" i="55"/>
  <c r="E115" i="54" s="1"/>
  <c r="M99" i="66" s="1"/>
  <c r="M108" i="17"/>
  <c r="M40" i="17"/>
  <c r="O126" i="17"/>
  <c r="M177" i="55"/>
  <c r="E218" i="54" s="1"/>
  <c r="O48" i="19"/>
  <c r="O48" i="57"/>
  <c r="AE48" i="57" s="1"/>
  <c r="C12" i="72" s="1"/>
  <c r="C24" i="72" s="1"/>
  <c r="M69" i="57"/>
  <c r="E359" i="54" s="1"/>
  <c r="M69" i="68" s="1"/>
  <c r="M69" i="19"/>
  <c r="L83" i="68"/>
  <c r="K35" i="61"/>
  <c r="T73" i="19"/>
  <c r="N78" i="19"/>
  <c r="AE23" i="59"/>
  <c r="AE35" i="59"/>
  <c r="AE40" i="59"/>
  <c r="AE49" i="59"/>
  <c r="AE48" i="59"/>
  <c r="AE52" i="59"/>
  <c r="O17" i="19"/>
  <c r="E302" i="54"/>
  <c r="O38" i="68" s="1"/>
  <c r="O38" i="19"/>
  <c r="M142" i="17"/>
  <c r="M137" i="55"/>
  <c r="M8" i="56"/>
  <c r="E224" i="54" s="1"/>
  <c r="M8" i="67" s="1"/>
  <c r="M8" i="18"/>
  <c r="O49" i="57"/>
  <c r="AE49" i="57" s="1"/>
  <c r="C13" i="72" s="1"/>
  <c r="C25" i="72" s="1"/>
  <c r="O49" i="19"/>
  <c r="Q76" i="19"/>
  <c r="Q76" i="57"/>
  <c r="E372" i="54" s="1"/>
  <c r="Q76" i="68" s="1"/>
  <c r="U84" i="17"/>
  <c r="U79" i="55"/>
  <c r="E103" i="54" s="1"/>
  <c r="U84" i="66" s="1"/>
  <c r="AH33" i="55"/>
  <c r="E48" i="54" s="1"/>
  <c r="AH39" i="66" s="1"/>
  <c r="E49" i="54"/>
  <c r="M40" i="66" s="1"/>
  <c r="N37" i="55"/>
  <c r="E54" i="54" s="1"/>
  <c r="N43" i="66" s="1"/>
  <c r="M38" i="55"/>
  <c r="E55" i="54" s="1"/>
  <c r="M44" i="66" s="1"/>
  <c r="D70" i="17"/>
  <c r="M120" i="17"/>
  <c r="M125" i="17"/>
  <c r="AH145" i="55"/>
  <c r="E171" i="54" s="1"/>
  <c r="AH150" i="66" s="1"/>
  <c r="N149" i="55"/>
  <c r="E177" i="54" s="1"/>
  <c r="N154" i="66" s="1"/>
  <c r="O42" i="57"/>
  <c r="AE42" i="57" s="1"/>
  <c r="O42" i="19"/>
  <c r="O44" i="57"/>
  <c r="AE44" i="57" s="1"/>
  <c r="O44" i="19"/>
  <c r="D78" i="17"/>
  <c r="D73" i="55"/>
  <c r="E97" i="54" s="1"/>
  <c r="D78" i="66" s="1"/>
  <c r="M168" i="17"/>
  <c r="M20" i="18"/>
  <c r="M24" i="56"/>
  <c r="E234" i="54" s="1"/>
  <c r="M20" i="67" s="1"/>
  <c r="X77" i="57"/>
  <c r="E379" i="54" s="1"/>
  <c r="X77" i="68" s="1"/>
  <c r="X77" i="19"/>
  <c r="M52" i="55"/>
  <c r="M58" i="17"/>
  <c r="AH35" i="55"/>
  <c r="E52" i="54" s="1"/>
  <c r="AH41" i="66" s="1"/>
  <c r="M8" i="55"/>
  <c r="E15" i="54" s="1"/>
  <c r="N76" i="19"/>
  <c r="N76" i="57"/>
  <c r="E371" i="54" s="1"/>
  <c r="N76" i="68" s="1"/>
  <c r="H78" i="57"/>
  <c r="E380" i="54" s="1"/>
  <c r="H78" i="68" s="1"/>
  <c r="H78" i="19"/>
  <c r="H11" i="57"/>
  <c r="E246" i="54" s="1"/>
  <c r="H11" i="68" s="1"/>
  <c r="M11" i="57"/>
  <c r="E247" i="54" s="1"/>
  <c r="M11" i="68" s="1"/>
  <c r="K31" i="19"/>
  <c r="W33" i="19"/>
  <c r="T77" i="19"/>
  <c r="M7" i="18"/>
  <c r="X31" i="19"/>
  <c r="W64" i="19"/>
  <c r="N10" i="55"/>
  <c r="E17" i="54" s="1"/>
  <c r="N16" i="66" s="1"/>
  <c r="N16" i="17"/>
  <c r="N122" i="17"/>
  <c r="N117" i="55"/>
  <c r="E134" i="54" s="1"/>
  <c r="N122" i="66" s="1"/>
  <c r="N15" i="18"/>
  <c r="AE33" i="59"/>
  <c r="AE8" i="59"/>
  <c r="O53" i="19"/>
  <c r="O53" i="57"/>
  <c r="AE53" i="57" s="1"/>
  <c r="C7" i="72" s="1"/>
  <c r="C18" i="72" s="1"/>
  <c r="AE11" i="59"/>
  <c r="Y30" i="57"/>
  <c r="E286" i="54" s="1"/>
  <c r="Y30" i="68" s="1"/>
  <c r="K29" i="19"/>
  <c r="K29" i="57"/>
  <c r="E280" i="54" s="1"/>
  <c r="K29" i="68" s="1"/>
  <c r="K30" i="19"/>
  <c r="K30" i="57"/>
  <c r="E284" i="54" s="1"/>
  <c r="K30" i="68" s="1"/>
  <c r="Y29" i="57"/>
  <c r="E282" i="54" s="1"/>
  <c r="Y29" i="68" s="1"/>
  <c r="J37" i="102" l="1"/>
  <c r="J23" i="101"/>
  <c r="J42" i="100"/>
  <c r="AP75" i="82"/>
  <c r="C30" i="72"/>
  <c r="E343" i="54"/>
  <c r="AE54" i="68" s="1"/>
  <c r="C8" i="72"/>
  <c r="C19" i="72" s="1"/>
  <c r="C10" i="72"/>
  <c r="C22" i="72" s="1"/>
  <c r="E275" i="54"/>
  <c r="O24" i="68" s="1"/>
  <c r="C4" i="72"/>
  <c r="AE50" i="57"/>
  <c r="E329" i="54"/>
  <c r="O50" i="68" s="1"/>
  <c r="E320" i="54"/>
  <c r="O47" i="68" s="1"/>
  <c r="AE47" i="57"/>
  <c r="O33" i="68"/>
  <c r="AE33" i="57"/>
  <c r="E297" i="54" s="1"/>
  <c r="AE33" i="68" s="1"/>
  <c r="M20" i="55"/>
  <c r="E30" i="54" s="1"/>
  <c r="M26" i="66" s="1"/>
  <c r="Y16" i="55"/>
  <c r="E25" i="54" s="1"/>
  <c r="Y22" i="66" s="1"/>
  <c r="Y14" i="55"/>
  <c r="E21" i="54" s="1"/>
  <c r="Y20" i="66" s="1"/>
  <c r="E23" i="54"/>
  <c r="N18" i="55"/>
  <c r="E28" i="54" s="1"/>
  <c r="N24" i="66" s="1"/>
  <c r="M25" i="66"/>
  <c r="M132" i="55"/>
  <c r="E149" i="54" s="1"/>
  <c r="M137" i="66" s="1"/>
  <c r="AH14" i="55"/>
  <c r="E22" i="54" s="1"/>
  <c r="AH20" i="66" s="1"/>
  <c r="N126" i="55"/>
  <c r="E139" i="54" s="1"/>
  <c r="N131" i="66" s="1"/>
  <c r="AH25" i="55"/>
  <c r="E37" i="54" s="1"/>
  <c r="AH31" i="66" s="1"/>
  <c r="E34" i="54"/>
  <c r="M30" i="66" s="1"/>
  <c r="N23" i="55"/>
  <c r="E31" i="54" s="1"/>
  <c r="N29" i="66" s="1"/>
  <c r="AH16" i="55"/>
  <c r="E26" i="54" s="1"/>
  <c r="AH22" i="66" s="1"/>
  <c r="N16" i="55"/>
  <c r="E24" i="54" s="1"/>
  <c r="N22" i="66" s="1"/>
  <c r="M17" i="55"/>
  <c r="E27" i="54" s="1"/>
  <c r="N14" i="55"/>
  <c r="E20" i="54" s="1"/>
  <c r="N20" i="66" s="1"/>
  <c r="M131" i="55"/>
  <c r="E148" i="54" s="1"/>
  <c r="M136" i="66" s="1"/>
  <c r="N130" i="55"/>
  <c r="E147" i="54" s="1"/>
  <c r="N135" i="66" s="1"/>
  <c r="N128" i="55"/>
  <c r="E143" i="54" s="1"/>
  <c r="N133" i="66" s="1"/>
  <c r="M17" i="66"/>
  <c r="AH128" i="55"/>
  <c r="E145" i="54" s="1"/>
  <c r="AH133" i="66" s="1"/>
  <c r="Y128" i="55"/>
  <c r="E144" i="54" s="1"/>
  <c r="Y133" i="66" s="1"/>
  <c r="Y126" i="55"/>
  <c r="E140" i="54" s="1"/>
  <c r="Y131" i="66" s="1"/>
  <c r="E142" i="54"/>
  <c r="M132" i="66" s="1"/>
  <c r="AH126" i="55"/>
  <c r="E141" i="54" s="1"/>
  <c r="AH131" i="66" s="1"/>
  <c r="AH23" i="55"/>
  <c r="E33" i="54" s="1"/>
  <c r="AH29" i="66" s="1"/>
  <c r="Y25" i="55"/>
  <c r="E36" i="54" s="1"/>
  <c r="Y31" i="66" s="1"/>
  <c r="N27" i="55"/>
  <c r="E39" i="54" s="1"/>
  <c r="N33" i="66" s="1"/>
  <c r="AE27" i="59"/>
  <c r="W50" i="68"/>
  <c r="O25" i="57"/>
  <c r="E276" i="54" s="1"/>
  <c r="O25" i="68" s="1"/>
  <c r="N25" i="55"/>
  <c r="E35" i="54" s="1"/>
  <c r="N31" i="66" s="1"/>
  <c r="M29" i="55"/>
  <c r="E41" i="54" s="1"/>
  <c r="M35" i="66" s="1"/>
  <c r="M28" i="55"/>
  <c r="E40" i="54" s="1"/>
  <c r="M34" i="66" s="1"/>
  <c r="M26" i="55"/>
  <c r="E38" i="54" s="1"/>
  <c r="M32" i="66" s="1"/>
  <c r="H6" i="68"/>
  <c r="C6" i="72"/>
  <c r="C17" i="72" s="1"/>
  <c r="C21" i="72" s="1"/>
  <c r="C29" i="72" s="1"/>
  <c r="C31" i="72" s="1"/>
  <c r="O55" i="57" s="1"/>
  <c r="M182" i="66"/>
  <c r="E323" i="54"/>
  <c r="O48" i="68" s="1"/>
  <c r="E325" i="54"/>
  <c r="AE48" i="68" s="1"/>
  <c r="E311" i="54"/>
  <c r="O44" i="68" s="1"/>
  <c r="E313" i="54"/>
  <c r="AE44" i="68" s="1"/>
  <c r="E326" i="54"/>
  <c r="O49" i="68" s="1"/>
  <c r="E338" i="54"/>
  <c r="O53" i="68" s="1"/>
  <c r="M54" i="55"/>
  <c r="E83" i="54" s="1"/>
  <c r="M60" i="66" s="1"/>
  <c r="Y51" i="55"/>
  <c r="E77" i="54" s="1"/>
  <c r="Y57" i="66" s="1"/>
  <c r="Y53" i="55"/>
  <c r="E81" i="54" s="1"/>
  <c r="Y59" i="66" s="1"/>
  <c r="E79" i="54"/>
  <c r="M58" i="66" s="1"/>
  <c r="N51" i="55"/>
  <c r="E76" i="54" s="1"/>
  <c r="N57" i="66" s="1"/>
  <c r="AH51" i="55"/>
  <c r="E78" i="54" s="1"/>
  <c r="AH57" i="66" s="1"/>
  <c r="N55" i="55"/>
  <c r="E84" i="54" s="1"/>
  <c r="N61" i="66" s="1"/>
  <c r="AH53" i="55"/>
  <c r="E82" i="54" s="1"/>
  <c r="AH59" i="66" s="1"/>
  <c r="M56" i="55"/>
  <c r="E85" i="54" s="1"/>
  <c r="M62" i="66" s="1"/>
  <c r="M57" i="55"/>
  <c r="E86" i="54" s="1"/>
  <c r="M63" i="66" s="1"/>
  <c r="N53" i="55"/>
  <c r="E80" i="54" s="1"/>
  <c r="N59" i="66" s="1"/>
  <c r="M15" i="66"/>
  <c r="E308" i="54"/>
  <c r="O42" i="68" s="1"/>
  <c r="Y138" i="55"/>
  <c r="E159" i="54" s="1"/>
  <c r="Y143" i="66" s="1"/>
  <c r="M139" i="55"/>
  <c r="E161" i="54" s="1"/>
  <c r="M144" i="66" s="1"/>
  <c r="AH138" i="55"/>
  <c r="E160" i="54" s="1"/>
  <c r="AH143" i="66" s="1"/>
  <c r="Y136" i="55"/>
  <c r="E155" i="54" s="1"/>
  <c r="Y141" i="66" s="1"/>
  <c r="N140" i="55"/>
  <c r="E162" i="54" s="1"/>
  <c r="N145" i="66" s="1"/>
  <c r="M142" i="55"/>
  <c r="E164" i="54" s="1"/>
  <c r="M147" i="66" s="1"/>
  <c r="AH136" i="55"/>
  <c r="E156" i="54" s="1"/>
  <c r="AH141" i="66" s="1"/>
  <c r="N138" i="55"/>
  <c r="E158" i="54" s="1"/>
  <c r="N143" i="66" s="1"/>
  <c r="E157" i="54"/>
  <c r="M142" i="66" s="1"/>
  <c r="N136" i="55"/>
  <c r="E154" i="54" s="1"/>
  <c r="N141" i="66" s="1"/>
  <c r="M141" i="55"/>
  <c r="E163" i="54" s="1"/>
  <c r="M146" i="66" s="1"/>
  <c r="M21" i="66" l="1"/>
  <c r="M23" i="66"/>
  <c r="E322" i="54"/>
  <c r="AE47" i="68" s="1"/>
  <c r="C11" i="72"/>
  <c r="C23" i="72" s="1"/>
  <c r="E331" i="54"/>
  <c r="AE50" i="68" s="1"/>
  <c r="C14" i="72"/>
  <c r="C26" i="72" s="1"/>
  <c r="O36" i="57"/>
  <c r="E301" i="54" s="1"/>
  <c r="O36" i="68" s="1"/>
  <c r="O56" i="4"/>
  <c r="E339" i="16" s="1"/>
  <c r="O56" i="19" s="1"/>
  <c r="E304" i="54"/>
  <c r="AE38" i="68" s="1"/>
  <c r="E338" i="16"/>
  <c r="O55" i="19" s="1"/>
  <c r="E310" i="54"/>
  <c r="AE42" i="68" s="1"/>
  <c r="E328" i="54"/>
  <c r="AE49" i="68" s="1"/>
  <c r="E340" i="54"/>
  <c r="AE53" i="68" s="1"/>
  <c r="E344" i="54" l="1"/>
  <c r="O55" i="68" s="1"/>
  <c r="C33" i="72" l="1"/>
  <c r="O56" i="57" s="1"/>
  <c r="E345" i="54" s="1"/>
  <c r="O56"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AH9" authorId="0" shapeId="0" xr:uid="{00000000-0006-0000-0B00-000001000000}">
      <text>
        <r>
          <rPr>
            <b/>
            <sz val="9"/>
            <color indexed="81"/>
            <rFont val="ＭＳ 明朝"/>
            <family val="1"/>
            <charset val="128"/>
          </rPr>
          <t>建築主が複数の場合</t>
        </r>
      </text>
    </comment>
    <comment ref="M66" authorId="0" shapeId="0" xr:uid="{00000000-0006-0000-0B00-000002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70" authorId="0" shapeId="0" xr:uid="{00000000-0006-0000-0B00-000003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4" authorId="0" shapeId="0" xr:uid="{00000000-0006-0000-0B00-000004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2" authorId="0" shapeId="0" xr:uid="{00000000-0006-0000-0B00-000005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5" authorId="0" shapeId="0" xr:uid="{00000000-0006-0000-0B00-000006000000}">
      <text>
        <r>
          <rPr>
            <b/>
            <sz val="9"/>
            <color indexed="81"/>
            <rFont val="ＭＳ 明朝"/>
            <family val="1"/>
            <charset val="128"/>
          </rPr>
          <t>未定の場合はプルダウンより「未定」を選択</t>
        </r>
      </text>
    </comment>
    <comment ref="N176" authorId="1" shapeId="0" xr:uid="{DCED9009-3E85-4060-A8DC-4DF62CBD5AC3}">
      <text>
        <r>
          <rPr>
            <b/>
            <sz val="9"/>
            <color indexed="81"/>
            <rFont val="ＭＳ 明朝"/>
            <family val="1"/>
            <charset val="128"/>
          </rPr>
          <t>提出不要である理由を記載
第1号イ　仕様基準
第1号ロ　誘導仕様基準
第2号　　設計性能評価を受けた場合
第3号　　長期優良住宅の認定又は長期使用構造等の確認を受けた場合
10㎡以下の建築物、3号建築物で特例の対象となる場合など、提出不要
なことが明らかな場合は記載する必要はありません。</t>
        </r>
      </text>
    </comment>
    <comment ref="M177" authorId="0" shapeId="0" xr:uid="{00000000-0006-0000-0B00-000007000000}">
      <text>
        <r>
          <rPr>
            <b/>
            <sz val="9"/>
            <color indexed="81"/>
            <rFont val="ＭＳ 明朝"/>
            <family val="1"/>
            <charset val="128"/>
          </rPr>
          <t>工事名称を入力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7" authorId="0" shapeId="0" xr:uid="{00000000-0006-0000-21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6" authorId="0" shapeId="0" xr:uid="{00000000-0006-0000-2100-000002000000}">
      <text>
        <r>
          <rPr>
            <b/>
            <sz val="9"/>
            <color indexed="81"/>
            <rFont val="ＭＳ 明朝"/>
            <family val="1"/>
            <charset val="128"/>
          </rPr>
          <t>電気、ガス、給排水、換気、冷暖房、消火、排煙、
汚水処理の設備、煙突、　昇降機、避雷針等記入</t>
        </r>
      </text>
    </comment>
    <comment ref="M54" authorId="0" shapeId="0" xr:uid="{00000000-0006-0000-2100-000003000000}">
      <text>
        <r>
          <rPr>
            <b/>
            <sz val="9"/>
            <color indexed="81"/>
            <rFont val="ＭＳ 明朝"/>
            <family val="1"/>
            <charset val="128"/>
          </rPr>
          <t>階数が6を超える場合は
第四面別紙に全ての階数
をご記入ください。</t>
        </r>
      </text>
    </comment>
    <comment ref="L66" authorId="0" shapeId="0" xr:uid="{00000000-0006-0000-2100-000004000000}">
      <text>
        <r>
          <rPr>
            <b/>
            <sz val="9"/>
            <color indexed="81"/>
            <rFont val="ＭＳ 明朝"/>
            <family val="1"/>
            <charset val="128"/>
          </rPr>
          <t>住宅用火災警報器設置の場合は記入して下さい</t>
        </r>
      </text>
    </comment>
    <comment ref="Y66" authorId="0" shapeId="0" xr:uid="{686AECD3-50DE-47A6-A790-D438747DF683}">
      <text>
        <r>
          <rPr>
            <b/>
            <sz val="9"/>
            <color indexed="81"/>
            <rFont val="ＭＳ 明朝"/>
            <family val="1"/>
            <charset val="128"/>
          </rPr>
          <t>屋外直通階段が木造の場合は記入して下さい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5" authorId="0" shapeId="0" xr:uid="{00000000-0006-0000-23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6" authorId="0" shapeId="0" xr:uid="{00000000-0006-0000-2900-000001000000}">
      <text>
        <r>
          <rPr>
            <b/>
            <sz val="9"/>
            <color indexed="81"/>
            <rFont val="ＭＳ 明朝"/>
            <family val="1"/>
            <charset val="128"/>
          </rPr>
          <t>方位の記入を忘れずにお願い致します。</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2" authorId="0" shapeId="0" xr:uid="{55500F51-5206-4B16-AAC6-97A8D61B52D1}">
      <text>
        <r>
          <rPr>
            <sz val="9"/>
            <color indexed="81"/>
            <rFont val="ＭＳ 明朝"/>
            <family val="1"/>
            <charset val="128"/>
          </rPr>
          <t>フルネームでご記載ください。</t>
        </r>
      </text>
    </comment>
    <comment ref="AL60" authorId="0" shapeId="0" xr:uid="{B8AAAE11-C034-424F-A273-66F8ED31C062}">
      <text>
        <r>
          <rPr>
            <sz val="9"/>
            <color indexed="81"/>
            <rFont val="ＭＳ 明朝"/>
            <family val="1"/>
            <charset val="128"/>
          </rPr>
          <t>フルネームでご記載ください。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AB29" authorId="0" shapeId="0" xr:uid="{00000000-0006-0000-0D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L80" authorId="1" shapeId="0" xr:uid="{32C8A969-B704-4151-B326-F3E6E09D31A3}">
      <text>
        <r>
          <rPr>
            <b/>
            <sz val="9"/>
            <color indexed="81"/>
            <rFont val="ＭＳ 明朝"/>
            <family val="1"/>
            <charset val="128"/>
          </rPr>
          <t>【18】【ロ】欄「その他」が該当する場合
「平成13年国土交通省告示第1540号及び第1541号(枠組壁工法)の経過措置の適用あり」を記載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JTC-PC021</author>
  </authors>
  <commentList>
    <comment ref="O7" authorId="0" shapeId="0" xr:uid="{00000000-0006-0000-0E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6" authorId="0" shapeId="0" xr:uid="{00000000-0006-0000-0E00-000002000000}">
      <text>
        <r>
          <rPr>
            <b/>
            <sz val="9"/>
            <color indexed="81"/>
            <rFont val="ＭＳ 明朝"/>
            <family val="1"/>
            <charset val="128"/>
          </rPr>
          <t>電気、ガス、給排水、換気、冷暖房、消火、排煙、汚水処理の設備、煙突、昇降機、避雷針等記入
ホームエレベーター等併願の場合は第4面別紙にて必要事項を記載</t>
        </r>
      </text>
    </comment>
    <comment ref="E39" authorId="1" shapeId="0" xr:uid="{0AD047B3-893C-4CEB-BF64-E6DEF8DC4C5B}">
      <text>
        <r>
          <rPr>
            <b/>
            <sz val="9"/>
            <color indexed="81"/>
            <rFont val="ＭＳ 明朝"/>
            <family val="1"/>
            <charset val="128"/>
          </rPr>
          <t>構造適判の特例がある場合に記入</t>
        </r>
      </text>
    </comment>
    <comment ref="E41" authorId="1" shapeId="0" xr:uid="{45F4026A-B2AD-4F5E-9BCB-545F1D63F55F}">
      <text>
        <r>
          <rPr>
            <b/>
            <sz val="9"/>
            <color indexed="81"/>
            <rFont val="ＭＳ 明朝"/>
            <family val="1"/>
            <charset val="128"/>
          </rPr>
          <t>専門的知識を有する建築主事（ルート2主事）等が審査を行った場合の緩和</t>
        </r>
      </text>
    </comment>
    <comment ref="E42" authorId="1" shapeId="0" xr:uid="{C223C466-61D4-4E26-A3ED-BEBE6E2C7996}">
      <text>
        <r>
          <rPr>
            <b/>
            <sz val="9"/>
            <color indexed="81"/>
            <rFont val="ＭＳ 明朝"/>
            <family val="1"/>
            <charset val="128"/>
          </rPr>
          <t>小規模伝統的木造建築物等において、構造1級建築士が設計又は確認を行い、
専門的知識を有する建築主事（ルート2主事）等が審査を行った場合の緩和</t>
        </r>
      </text>
    </comment>
    <comment ref="M54" authorId="0" shapeId="0" xr:uid="{00000000-0006-0000-0E00-000003000000}">
      <text>
        <r>
          <rPr>
            <b/>
            <sz val="9"/>
            <color indexed="81"/>
            <rFont val="ＭＳ 明朝"/>
            <family val="1"/>
            <charset val="128"/>
          </rPr>
          <t>階数が6を超える場合は
第四面別紙に全ての階数
をご記入ください。</t>
        </r>
      </text>
    </comment>
    <comment ref="L66" authorId="0" shapeId="0" xr:uid="{00000000-0006-0000-0E00-000004000000}">
      <text>
        <r>
          <rPr>
            <b/>
            <sz val="9"/>
            <color indexed="81"/>
            <rFont val="ＭＳ 明朝"/>
            <family val="1"/>
            <charset val="128"/>
          </rPr>
          <t>住宅用火災警報器設置の場合は記入して下さい</t>
        </r>
      </text>
    </comment>
    <comment ref="Y66" authorId="0" shapeId="0" xr:uid="{1632A468-922F-4FF1-8D42-C52C71377EFF}">
      <text>
        <r>
          <rPr>
            <b/>
            <sz val="9"/>
            <color indexed="81"/>
            <rFont val="ＭＳ 明朝"/>
            <family val="1"/>
            <charset val="128"/>
          </rPr>
          <t>屋外直通階段が木造の場合は記入して下さい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5" authorId="0" shapeId="0" xr:uid="{00000000-0006-0000-10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6" authorId="0" shapeId="0" xr:uid="{00000000-0006-0000-1600-000001000000}">
      <text>
        <r>
          <rPr>
            <b/>
            <sz val="9"/>
            <color indexed="81"/>
            <rFont val="ＭＳ 明朝"/>
            <family val="1"/>
            <charset val="128"/>
          </rPr>
          <t>方位の記入を忘れずにお願い致します。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M63" authorId="0" shapeId="0" xr:uid="{5A307667-6E15-4A65-ADFE-D10186437A54}">
      <text>
        <r>
          <rPr>
            <sz val="12"/>
            <color indexed="81"/>
            <rFont val="ＭＳ Ｐゴシック"/>
            <family val="3"/>
            <charset val="128"/>
            <scheme val="minor"/>
          </rPr>
          <t>西暦で記入してください</t>
        </r>
      </text>
    </comment>
    <comment ref="M64" authorId="0" shapeId="0" xr:uid="{3BF84754-B9DB-4A86-ABCE-E8A3010DA1E0}">
      <text>
        <r>
          <rPr>
            <sz val="12"/>
            <color indexed="81"/>
            <rFont val="ＭＳ Ｐゴシック"/>
            <family val="3"/>
            <charset val="128"/>
            <scheme val="minor"/>
          </rPr>
          <t>西暦で記入してください</t>
        </r>
      </text>
    </comment>
    <comment ref="C70" authorId="0" shapeId="0" xr:uid="{62FCC46F-6EFA-4558-9436-0E6F487C6FF3}">
      <text>
        <r>
          <rPr>
            <sz val="12"/>
            <color indexed="81"/>
            <rFont val="ＭＳ Ｐゴシック"/>
            <family val="3"/>
            <charset val="128"/>
            <scheme val="minor"/>
          </rPr>
          <t>【イ．建築主の種別】において「(４)会社」を選択した場合のみ選択記入ください</t>
        </r>
      </text>
    </comment>
    <comment ref="C87" authorId="0" shapeId="0" xr:uid="{4A96CB7B-FB4F-469F-BF9A-44E9CE18166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C119" authorId="0" shapeId="0" xr:uid="{47446233-15B5-4D78-8A97-E27118E8E3C4}">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131" authorId="0" shapeId="0" xr:uid="{FD80A206-306F-46CA-8FB0-89EF07CD32FD}">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143" authorId="0" shapeId="0" xr:uid="{0CF11719-1295-4E0C-8F57-C9552954E034}">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C13" authorId="0" shapeId="0" xr:uid="{13934676-98BD-47CF-A665-D9C8568FC35E}">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C43" authorId="0" shapeId="0" xr:uid="{C9B14A7E-7EAC-474E-A5B5-01D82BD2FDED}">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55" authorId="0" shapeId="0" xr:uid="{FFECAB64-B1DD-4A90-9013-BB2108AE07B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C67" authorId="0" shapeId="0" xr:uid="{191F7FCC-8DD9-40B8-9DCD-202D7E66DA67}">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2" authorId="0" shapeId="0" xr:uid="{302A4DA2-B943-4B02-B58A-78A85FB0E613}">
      <text>
        <r>
          <rPr>
            <sz val="9"/>
            <color indexed="81"/>
            <rFont val="ＭＳ 明朝"/>
            <family val="1"/>
            <charset val="128"/>
          </rPr>
          <t>フルネームでご記載ください。</t>
        </r>
      </text>
    </comment>
    <comment ref="AL60" authorId="0" shapeId="0" xr:uid="{8BE1DAC8-2F3F-4016-A5C3-ADD0FC457446}">
      <text>
        <r>
          <rPr>
            <sz val="9"/>
            <color indexed="81"/>
            <rFont val="ＭＳ 明朝"/>
            <family val="1"/>
            <charset val="128"/>
          </rPr>
          <t>フルネームでご記載ください。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9" authorId="0" shapeId="0" xr:uid="{00000000-0006-0000-1E00-000001000000}">
      <text>
        <r>
          <rPr>
            <b/>
            <sz val="9"/>
            <color indexed="81"/>
            <rFont val="ＭＳ 明朝"/>
            <family val="1"/>
            <charset val="128"/>
          </rPr>
          <t>建築主が複数の場合選択</t>
        </r>
      </text>
    </comment>
  </commentList>
</comments>
</file>

<file path=xl/sharedStrings.xml><?xml version="1.0" encoding="utf-8"?>
<sst xmlns="http://schemas.openxmlformats.org/spreadsheetml/2006/main" count="14370" uniqueCount="2937">
  <si>
    <t>第二号様式（第一条の三、第三条、第三条の三 関係）（Ａ４）</t>
    <phoneticPr fontId="2"/>
  </si>
  <si>
    <t>確認申請書（建築物）</t>
    <phoneticPr fontId="2"/>
  </si>
  <si>
    <t>（第一面）</t>
    <phoneticPr fontId="2"/>
  </si>
  <si>
    <t>　建築基準法第６条第１項又は第６条の２第１項の規定による確認を申請します。この申請書及び添付図書に記載の事項は、事実に相違ありません。</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</si>
  <si>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</si>
  <si>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</si>
  <si>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</si>
  <si>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</si>
  <si>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</si>
  <si>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</si>
  <si>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設計者氏名</t>
    <rPh sb="0" eb="2">
      <t>セッケイ</t>
    </rPh>
    <phoneticPr fontId="2"/>
  </si>
  <si>
    <t>※手数料欄</t>
    <phoneticPr fontId="2"/>
  </si>
  <si>
    <t>※受付欄</t>
    <phoneticPr fontId="2"/>
  </si>
  <si>
    <t>※消防関係同意欄</t>
    <phoneticPr fontId="2"/>
  </si>
  <si>
    <t>※決裁欄</t>
    <phoneticPr fontId="2"/>
  </si>
  <si>
    <t>※確認番号欄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</si>
  <si>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</si>
  <si>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</si>
  <si>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</si>
  <si>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</si>
  <si>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</si>
  <si>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</si>
  <si>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</si>
  <si>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</si>
  <si>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</si>
  <si>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</si>
  <si>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</si>
  <si>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</si>
  <si>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</si>
  <si>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</si>
  <si>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</si>
  <si>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</si>
  <si>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</si>
  <si>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</si>
  <si>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</si>
  <si>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</si>
  <si>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</si>
  <si>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</si>
  <si>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</si>
  <si>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</si>
  <si>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</si>
  <si>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</si>
  <si>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</si>
  <si>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</si>
  <si>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</si>
  <si>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</si>
  <si>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</si>
  <si>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</si>
  <si>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</si>
  <si>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</si>
  <si>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</si>
  <si>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</si>
  <si>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</si>
  <si>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</si>
  <si>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</si>
  <si>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</si>
  <si>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</si>
  <si>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</si>
  <si>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</si>
  <si>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</si>
  <si>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</si>
  <si>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</si>
  <si>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</si>
  <si>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</si>
  <si>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</si>
  <si>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</si>
  <si>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</si>
  <si>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</si>
  <si>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</si>
  <si>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</si>
  <si>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</si>
  <si>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</si>
  <si>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</si>
  <si>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</si>
  <si>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</si>
  <si>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</si>
  <si>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</si>
  <si>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</si>
  <si>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</si>
  <si>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</si>
  <si>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</si>
  <si>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</si>
  <si>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</si>
  <si>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</si>
  <si>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</si>
  <si>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</si>
  <si>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</si>
  <si>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</si>
  <si>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</si>
  <si>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</si>
  <si>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</si>
  <si>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</si>
  <si>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</si>
  <si>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</si>
  <si>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</si>
  <si>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</si>
  <si>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</si>
  <si>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</si>
  <si>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</si>
  <si>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</si>
  <si>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</si>
  <si>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</si>
  <si>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</si>
  <si>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</si>
  <si>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</si>
  <si>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</si>
  <si>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</si>
  <si>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</si>
  <si>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</si>
  <si>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</si>
  <si>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</si>
  <si>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</si>
  <si>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</si>
  <si>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</si>
  <si>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</si>
  <si>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</si>
  <si>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</si>
  <si>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</si>
  <si>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</si>
  <si>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</si>
  <si>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</si>
  <si>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</si>
  <si>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</si>
  <si>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</si>
  <si>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</si>
  <si>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</si>
  <si>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建築主等の概要</t>
    <phoneticPr fontId="20"/>
  </si>
  <si>
    <t>【</t>
  </si>
  <si>
    <t>イ．</t>
  </si>
  <si>
    <t>】</t>
  </si>
  <si>
    <t>ロ．</t>
  </si>
  <si>
    <t>ハ．</t>
  </si>
  <si>
    <t>ホ．</t>
  </si>
  <si>
    <t>二．</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</si>
  <si>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</si>
  <si>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</si>
  <si>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</si>
  <si>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</si>
  <si>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</si>
  <si>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</si>
  <si>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</si>
  <si>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</si>
  <si>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</si>
  <si>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</si>
  <si>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</si>
  <si>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</si>
  <si>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</si>
  <si>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</si>
  <si>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</si>
  <si>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</si>
  <si>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</si>
  <si>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</si>
  <si>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</si>
  <si>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</si>
  <si>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</si>
  <si>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</si>
  <si>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</si>
  <si>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</si>
  <si>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</si>
  <si>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</si>
  <si>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</si>
  <si>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</si>
  <si>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</si>
  <si>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</si>
  <si>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</si>
  <si>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</si>
  <si>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</si>
  <si>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</si>
  <si>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</si>
  <si>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</si>
  <si>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</si>
  <si>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</si>
  <si>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</si>
  <si>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</si>
  <si>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</si>
  <si>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</si>
  <si>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</si>
  <si>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</si>
  <si>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</si>
  <si>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</si>
  <si>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</si>
  <si>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</si>
  <si>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</si>
  <si>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</si>
  <si>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</si>
  <si>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</si>
  <si>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</si>
  <si>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</si>
  <si>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</si>
  <si>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</si>
  <si>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</si>
  <si>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</si>
  <si>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</si>
  <si>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</si>
  <si>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</si>
  <si>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</si>
  <si>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地区計画による</t>
  </si>
  <si>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</si>
  <si>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</si>
  <si>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</si>
  <si>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</si>
  <si>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</si>
  <si>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</si>
  <si>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</si>
  <si>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</si>
  <si>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</si>
  <si>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</si>
  <si>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</si>
  <si>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</si>
  <si>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</si>
  <si>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</si>
  <si>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</si>
  <si>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</si>
  <si>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</si>
  <si>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</si>
  <si>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</si>
  <si>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</si>
  <si>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</si>
  <si>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</si>
  <si>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</si>
  <si>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</si>
  <si>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</si>
  <si>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</si>
  <si>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</si>
  <si>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</si>
  <si>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</si>
  <si>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</si>
  <si>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</si>
  <si>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</si>
  <si>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</si>
  <si>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</si>
  <si>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</si>
  <si>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</si>
  <si>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</si>
  <si>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</si>
  <si>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</si>
  <si>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</si>
  <si>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</si>
  <si>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</si>
  <si>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</si>
  <si>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</si>
  <si>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</si>
  <si>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</si>
  <si>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</si>
  <si>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</si>
  <si>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</si>
  <si>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</si>
  <si>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</si>
  <si>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</si>
  <si>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</si>
  <si>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</si>
  <si>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</si>
  <si>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</si>
  <si>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</si>
  <si>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</si>
  <si>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</si>
  <si>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</si>
  <si>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</si>
  <si>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</si>
  <si>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</si>
  <si>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</si>
  <si>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</si>
  <si>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</si>
  <si>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</si>
  <si>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</si>
  <si>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</si>
  <si>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</si>
  <si>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</si>
  <si>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</si>
  <si>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</si>
  <si>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</si>
  <si>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</si>
  <si>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</si>
  <si>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</si>
  <si>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</si>
  <si>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</si>
  <si>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</si>
  <si>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</si>
  <si>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</si>
  <si>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</si>
  <si>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</si>
  <si>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</si>
  <si>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</si>
  <si>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</si>
  <si>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</si>
  <si>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</si>
  <si>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</si>
  <si>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</si>
  <si>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</si>
  <si>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</si>
  <si>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</si>
  <si>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</si>
  <si>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</si>
  <si>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</si>
  <si>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</si>
  <si>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</si>
  <si>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</si>
  <si>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</si>
  <si>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</si>
  <si>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</si>
  <si>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</si>
  <si>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</si>
  <si>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</si>
  <si>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</si>
  <si>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</si>
  <si>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</si>
  <si>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</si>
  <si>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</si>
  <si>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</si>
  <si>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</si>
  <si>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</si>
  <si>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</si>
  <si>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</si>
  <si>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</si>
  <si>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</si>
  <si>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</si>
  <si>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</si>
  <si>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</si>
  <si>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</si>
  <si>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</si>
  <si>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</si>
  <si>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</si>
  <si>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</si>
  <si>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</si>
  <si>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</si>
  <si>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</si>
  <si>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</si>
  <si>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</si>
  <si>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</si>
  <si>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</si>
  <si>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</si>
  <si>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</si>
  <si>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</si>
  <si>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</si>
  <si>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</si>
  <si>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</si>
  <si>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</si>
  <si>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</si>
  <si>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</si>
  <si>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</si>
  <si>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</si>
  <si>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</si>
  <si>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</si>
  <si>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</si>
  <si>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</si>
  <si>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</si>
  <si>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</si>
  <si>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</si>
  <si>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</si>
  <si>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</si>
  <si>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</si>
  <si>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</si>
  <si>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</si>
  <si>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</si>
  <si>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</si>
  <si>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</si>
  <si>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</si>
  <si>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</si>
  <si>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</si>
  <si>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</si>
  <si>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</si>
  <si>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</si>
  <si>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</si>
  <si>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</si>
  <si>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</si>
  <si>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</si>
  <si>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</si>
  <si>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</si>
  <si>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</si>
  <si>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</si>
  <si>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</si>
  <si>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</si>
  <si>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</si>
  <si>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</si>
  <si>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</si>
  <si>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</si>
  <si>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</si>
  <si>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</si>
  <si>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</si>
  <si>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</si>
  <si>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</si>
  <si>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</si>
  <si>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</si>
  <si>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</si>
  <si>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</si>
  <si>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</si>
  <si>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</si>
  <si>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</si>
  <si>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</si>
  <si>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</si>
  <si>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</si>
  <si>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</si>
  <si>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</si>
  <si>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</si>
  <si>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</si>
  <si>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</si>
  <si>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</si>
  <si>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</si>
  <si>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</si>
  <si>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</si>
  <si>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</si>
  <si>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</si>
  <si>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</si>
  <si>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</si>
  <si>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</si>
  <si>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</si>
  <si>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</si>
  <si>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</si>
  <si>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</si>
  <si>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</si>
  <si>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</si>
  <si>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</si>
  <si>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</si>
  <si>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</si>
  <si>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</si>
  <si>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</si>
  <si>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</si>
  <si>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</si>
  <si>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</si>
  <si>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</si>
  <si>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</si>
  <si>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</si>
  <si>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</si>
  <si>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</si>
  <si>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</si>
  <si>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</si>
  <si>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</si>
  <si>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</si>
  <si>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</si>
  <si>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</si>
  <si>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</si>
  <si>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</si>
  <si>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</si>
  <si>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</si>
  <si>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</si>
  <si>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</si>
  <si>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</si>
  <si>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</si>
  <si>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</si>
  <si>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</si>
  <si>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</si>
  <si>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</si>
  <si>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</si>
  <si>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</si>
  <si>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</si>
  <si>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</si>
  <si>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</si>
  <si>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</si>
  <si>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</si>
  <si>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</si>
  <si>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</si>
  <si>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</si>
  <si>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</si>
  <si>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</si>
  <si>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</si>
  <si>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</si>
  <si>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別紙　建築主追加様式</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</si>
  <si>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</si>
  <si>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</si>
  <si>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</si>
  <si>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</si>
  <si>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</si>
  <si>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</si>
  <si>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</si>
  <si>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</si>
  <si>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</si>
  <si>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</si>
  <si>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</si>
  <si>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</si>
  <si>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（第三面）</t>
    <rPh sb="2" eb="3">
      <t>サン</t>
    </rPh>
    <phoneticPr fontId="20"/>
  </si>
  <si>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</si>
  <si>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</si>
  <si>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</si>
  <si>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</si>
  <si>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</si>
  <si>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</si>
  <si>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</si>
  <si>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</si>
  <si>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</si>
  <si>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</si>
  <si>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</si>
  <si>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</si>
  <si>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【７．敷地面積】</t>
    <phoneticPr fontId="20"/>
  </si>
  <si>
    <t>（1）</t>
  </si>
  <si>
    <t>（2）</t>
  </si>
  <si>
    <t>）</t>
    <phoneticPr fontId="20"/>
  </si>
  <si>
    <t>ヘ．</t>
  </si>
  <si>
    <t>チ．</t>
  </si>
  <si>
    <t>（区分</t>
    <phoneticPr fontId="20"/>
  </si>
  <si>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</si>
  <si>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</si>
  <si>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</si>
  <si>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</si>
  <si>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</si>
  <si>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</si>
  <si>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</si>
  <si>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</si>
  <si>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</si>
  <si>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</si>
  <si>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</si>
  <si>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</si>
  <si>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ニ．</t>
  </si>
  <si>
    <t>リ．</t>
  </si>
  <si>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</si>
  <si>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</si>
  <si>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</si>
  <si>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</si>
  <si>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</si>
  <si>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</si>
  <si>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</si>
  <si>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</si>
  <si>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</si>
  <si>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回</t>
    <rPh sb="0" eb="1">
      <t>カイ</t>
    </rPh>
    <phoneticPr fontId="20"/>
  </si>
  <si>
    <t>第</t>
    <rPh sb="0" eb="1">
      <t>ダイ</t>
    </rPh>
    <phoneticPr fontId="20"/>
  </si>
  <si>
    <t>（第四面）</t>
    <rPh sb="2" eb="3">
      <t>ヨン</t>
    </rPh>
    <phoneticPr fontId="20"/>
  </si>
  <si>
    <t>建築物別概要</t>
    <phoneticPr fontId="20"/>
  </si>
  <si>
    <t>耐火建築物</t>
  </si>
  <si>
    <t>建築基準法第6条の4第1項の規定による確認の特例の適用の有無</t>
    <phoneticPr fontId="20"/>
  </si>
  <si>
    <t>建築基準法施行令第10条各号に掲げる建築物の区分</t>
  </si>
  <si>
    <t>認定型式の認定番号</t>
  </si>
  <si>
    <t>号</t>
    <rPh sb="0" eb="1">
      <t>ゴウ</t>
    </rPh>
    <phoneticPr fontId="20"/>
  </si>
  <si>
    <t>計算式</t>
    <rPh sb="0" eb="2">
      <t>ケイサン</t>
    </rPh>
    <rPh sb="2" eb="3">
      <t>シキ</t>
    </rPh>
    <phoneticPr fontId="20"/>
  </si>
  <si>
    <t>建築基準法施行令第136条の2の11第1号ロ</t>
    <phoneticPr fontId="20"/>
  </si>
  <si>
    <t>建築基準法施行令第136条の2の11第1号イ</t>
    <phoneticPr fontId="20"/>
  </si>
  <si>
    <t>認証型式部材等の認証番号</t>
  </si>
  <si>
    <t>申請部分</t>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</si>
  <si>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</si>
  <si>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</si>
  <si>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</si>
  <si>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</si>
  <si>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</si>
  <si>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</si>
  <si>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建築物別概要　別紙</t>
    <phoneticPr fontId="21"/>
  </si>
  <si>
    <t>（第五面）</t>
    <rPh sb="2" eb="3">
      <t>ゴ</t>
    </rPh>
    <phoneticPr fontId="20"/>
  </si>
  <si>
    <t>建築物の階別概要</t>
    <phoneticPr fontId="21"/>
  </si>
  <si>
    <t>120×120mm</t>
  </si>
  <si>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</si>
  <si>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</si>
  <si>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</si>
  <si>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</si>
  <si>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</si>
  <si>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</si>
  <si>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</si>
  <si>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</si>
  <si>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</si>
  <si>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用途の区分</t>
    <phoneticPr fontId="21"/>
  </si>
  <si>
    <t>具体的な用途の名称</t>
    <phoneticPr fontId="21"/>
  </si>
  <si>
    <t>床面積</t>
    <phoneticPr fontId="21"/>
  </si>
  <si>
    <t>（第六面）</t>
    <rPh sb="2" eb="3">
      <t>ロク</t>
    </rPh>
    <phoneticPr fontId="20"/>
  </si>
  <si>
    <t>建築物独立部分別概要</t>
    <phoneticPr fontId="21"/>
  </si>
  <si>
    <t>（</t>
    <phoneticPr fontId="21"/>
  </si>
  <si>
    <t>）</t>
    <phoneticPr fontId="21"/>
  </si>
  <si>
    <t>地上</t>
    <rPh sb="0" eb="2">
      <t>チジョウ</t>
    </rPh>
    <phoneticPr fontId="21"/>
  </si>
  <si>
    <t>地下</t>
    <rPh sb="0" eb="2">
      <t>チカ</t>
    </rPh>
    <phoneticPr fontId="21"/>
  </si>
  <si>
    <t>特定構造計算基準</t>
  </si>
  <si>
    <t>特定増改築構造計算基準</t>
  </si>
  <si>
    <t>その他のプログラム</t>
    <phoneticPr fontId="21"/>
  </si>
  <si>
    <t>住宅で事務所、店舗その他これらに類する用途を兼ねるもの</t>
  </si>
  <si>
    <t>大学又は高等専門学校</t>
  </si>
  <si>
    <t>図書館その他これに類するもの</t>
  </si>
  <si>
    <t>博物館その他これに類するもの</t>
  </si>
  <si>
    <t>神社、寺院、教会その他これらに類するもの</t>
  </si>
  <si>
    <t>老人ホーム、福祉ホームその他これらに類するもの</t>
  </si>
  <si>
    <t>保育所その他これに類するもの</t>
  </si>
  <si>
    <t>地方公共団体の支庁又は支所</t>
  </si>
  <si>
    <t>公衆便所、休憩所又は路線バスの停留所の上家</t>
  </si>
  <si>
    <t>税務署、警察署、保健所又は消防署その他これに類するもの</t>
  </si>
  <si>
    <t>ボーリング場、スケート場、水泳場、スキー場、ゴルフ練習場又はバッティング練習場</t>
  </si>
  <si>
    <t>体育館又はスポーツ練習場(前項に掲げるものを除く）</t>
  </si>
  <si>
    <t>ホテル又は旅館</t>
  </si>
  <si>
    <t>堆肥舎又は水産物の増殖場若しくは養殖場</t>
  </si>
  <si>
    <t>食堂又は喫茶店</t>
  </si>
  <si>
    <t>物品販売業を営む店舗以外の店舗（前2項に掲げるものを除く。）</t>
  </si>
  <si>
    <t>映画スタジオ又はテレビスタジオ</t>
  </si>
  <si>
    <t>公会堂又は集会場</t>
  </si>
  <si>
    <t>キャバレー、カフェ、ナイトクラブ又はバー</t>
  </si>
  <si>
    <t>火葬場又はと蓄場、汚物処理場、ごみ焼却場その他の処理施設</t>
  </si>
  <si>
    <t>08010</t>
  </si>
  <si>
    <t>08132</t>
  </si>
  <si>
    <t>建築物又は建築物部分の用途の区分</t>
    <phoneticPr fontId="21"/>
  </si>
  <si>
    <t>用途を示す記号</t>
    <phoneticPr fontId="21"/>
  </si>
  <si>
    <t>類するもの又はカラオケボックスその他これに類するもの</t>
    <phoneticPr fontId="21"/>
  </si>
  <si>
    <t>理髪店、美容院、クリーニング取次店、質屋、貸衣装屋、貸本屋その他これらに類する</t>
    <phoneticPr fontId="21"/>
  </si>
  <si>
    <t>サービス業を営む店舗、洋服店、畳屋、建具屋、自転車店、家庭電気器具店その他これらに</t>
    <phoneticPr fontId="21"/>
  </si>
  <si>
    <t>類するサービス業を営む店舗で作業場の床面積の合計が50平方メートル以内のもの（原動機</t>
    <phoneticPr fontId="21"/>
  </si>
  <si>
    <t>自家販売のために食品製造業を営むパン屋、米屋、豆腐屋、菓子屋その他これらに類するもの</t>
    <phoneticPr fontId="21"/>
  </si>
  <si>
    <t>銀行の支店、損害保険代理店、宅地建物取引業を営む店舗その他これらに類するサービス業</t>
    <phoneticPr fontId="21"/>
  </si>
  <si>
    <t>を営む店舗</t>
    <phoneticPr fontId="21"/>
  </si>
  <si>
    <t>個室付浴場に係る公衆浴場、ヌードスタジオ、のぞき劇場、ストリップ劇場、専ら異性を</t>
    <phoneticPr fontId="21"/>
  </si>
  <si>
    <t>同伴する客の休憩の用に供する施設、専ら性的好奇心をそそる写真その他の物品の販売を</t>
    <phoneticPr fontId="21"/>
  </si>
  <si>
    <t>目的とする店舗その他これらに類するもの</t>
    <phoneticPr fontId="21"/>
  </si>
  <si>
    <t>建築士</t>
    <rPh sb="0" eb="3">
      <t>ケンチクシ</t>
    </rPh>
    <phoneticPr fontId="20"/>
  </si>
  <si>
    <t>省エネ機関</t>
    <rPh sb="0" eb="1">
      <t>ショウ</t>
    </rPh>
    <rPh sb="3" eb="5">
      <t>キカン</t>
    </rPh>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</si>
  <si>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</si>
  <si>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</si>
  <si>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</si>
  <si>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</si>
  <si>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</si>
  <si>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</si>
  <si>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</si>
  <si>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</si>
  <si>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 xml:space="preserve"> 第JTC</t>
    <phoneticPr fontId="2"/>
  </si>
  <si>
    <t>（Ａ４)</t>
    <phoneticPr fontId="2"/>
  </si>
  <si>
    <t>※受付欄</t>
    <rPh sb="1" eb="3">
      <t>ウケツケ</t>
    </rPh>
    <rPh sb="3" eb="4">
      <t>ラン</t>
    </rPh>
    <phoneticPr fontId="2"/>
  </si>
  <si>
    <t>日本タリアセン株式会社</t>
    <rPh sb="0" eb="2">
      <t>ニホン</t>
    </rPh>
    <rPh sb="7" eb="11">
      <t>カブシキガイシャ</t>
    </rPh>
    <phoneticPr fontId="2"/>
  </si>
  <si>
    <t>※確認済証番号</t>
    <rPh sb="1" eb="3">
      <t>カクニン</t>
    </rPh>
    <rPh sb="3" eb="5">
      <t>スミショウ</t>
    </rPh>
    <rPh sb="5" eb="7">
      <t>バンゴウ</t>
    </rPh>
    <phoneticPr fontId="2"/>
  </si>
  <si>
    <t>第JTC　　　　　　　　　　 号</t>
    <rPh sb="15" eb="16">
      <t>ゴウ</t>
    </rPh>
    <phoneticPr fontId="2"/>
  </si>
  <si>
    <t>建築計画概要書（第一面）</t>
    <phoneticPr fontId="2"/>
  </si>
  <si>
    <t>建築主等の概要</t>
    <phoneticPr fontId="2"/>
  </si>
  <si>
    <t>建築士</t>
    <phoneticPr fontId="2"/>
  </si>
  <si>
    <t>登録 第</t>
    <phoneticPr fontId="2"/>
  </si>
  <si>
    <t>知事登録 第</t>
    <phoneticPr fontId="2"/>
  </si>
  <si>
    <t>（代表となる設計者）</t>
    <phoneticPr fontId="2"/>
  </si>
  <si>
    <t>建築士</t>
    <phoneticPr fontId="2"/>
  </si>
  <si>
    <t>知事登録 第</t>
    <phoneticPr fontId="2"/>
  </si>
  <si>
    <t>（その他の設計者）</t>
    <phoneticPr fontId="2"/>
  </si>
  <si>
    <t>（構造設計一級建築士又は設備設計一級建築士である旨の表示をした者）</t>
    <phoneticPr fontId="2"/>
  </si>
  <si>
    <t>上記の設計者のうち、</t>
    <phoneticPr fontId="2"/>
  </si>
  <si>
    <t>構造設計一級建築士交付第</t>
    <phoneticPr fontId="2"/>
  </si>
  <si>
    <t>構造設計一級建築士交付第</t>
    <phoneticPr fontId="2"/>
  </si>
  <si>
    <t>設備設計一級建築士交付第</t>
    <rPh sb="0" eb="2">
      <t>セツビ</t>
    </rPh>
    <phoneticPr fontId="2"/>
  </si>
  <si>
    <t>（代表となる建築設備の設計に関し意見を聴いた者）</t>
    <phoneticPr fontId="2"/>
  </si>
  <si>
    <t>(その他の建築設備の設計に関し意見を聴いた者）</t>
    <phoneticPr fontId="2"/>
  </si>
  <si>
    <t>（代表となる工事監理者）</t>
    <phoneticPr fontId="2"/>
  </si>
  <si>
    <t>建築士</t>
    <phoneticPr fontId="2"/>
  </si>
  <si>
    <t>登録 第</t>
    <phoneticPr fontId="2"/>
  </si>
  <si>
    <t>（その他の工事監理者）</t>
    <phoneticPr fontId="2"/>
  </si>
  <si>
    <t>建設業の許可</t>
    <phoneticPr fontId="2"/>
  </si>
  <si>
    <t>第</t>
    <phoneticPr fontId="2"/>
  </si>
  <si>
    <t>申請済</t>
    <phoneticPr fontId="2"/>
  </si>
  <si>
    <t>未申請</t>
    <phoneticPr fontId="2"/>
  </si>
  <si>
    <t>申請不要</t>
    <phoneticPr fontId="2"/>
  </si>
  <si>
    <t>提出済</t>
    <rPh sb="0" eb="2">
      <t>テイシュツ</t>
    </rPh>
    <phoneticPr fontId="2"/>
  </si>
  <si>
    <t>未提出</t>
    <rPh sb="1" eb="3">
      <t>テイシュツ</t>
    </rPh>
    <phoneticPr fontId="2"/>
  </si>
  <si>
    <t>提出不要</t>
    <rPh sb="0" eb="2">
      <t>テイシュツ</t>
    </rPh>
    <phoneticPr fontId="2"/>
  </si>
  <si>
    <t>新築工事</t>
    <phoneticPr fontId="2"/>
  </si>
  <si>
    <t>建築計画概要書（第一面）別紙</t>
    <rPh sb="12" eb="14">
      <t>ベッシ</t>
    </rPh>
    <phoneticPr fontId="2"/>
  </si>
  <si>
    <t>別紙　建築主追加様式</t>
    <phoneticPr fontId="2"/>
  </si>
  <si>
    <t>建築計画概要書（第二面）</t>
    <phoneticPr fontId="2"/>
  </si>
  <si>
    <t>建築物及びその敷地に関する事項</t>
    <phoneticPr fontId="2"/>
  </si>
  <si>
    <t>都市計画区域内</t>
    <phoneticPr fontId="2"/>
  </si>
  <si>
    <t>市街化区域</t>
    <phoneticPr fontId="2"/>
  </si>
  <si>
    <t>市街化調整区域</t>
    <phoneticPr fontId="2"/>
  </si>
  <si>
    <t>区域区分非設定</t>
    <phoneticPr fontId="2"/>
  </si>
  <si>
    <t>準都市計画区域内</t>
    <phoneticPr fontId="2"/>
  </si>
  <si>
    <t>都市計画区域及び準都市計画区域外</t>
    <phoneticPr fontId="2"/>
  </si>
  <si>
    <t>防火地域</t>
    <phoneticPr fontId="2"/>
  </si>
  <si>
    <t>準防火地域</t>
    <phoneticPr fontId="2"/>
  </si>
  <si>
    <t>指定なし</t>
    <phoneticPr fontId="2"/>
  </si>
  <si>
    <t>ｍ</t>
    <phoneticPr fontId="2"/>
  </si>
  <si>
    <t>）</t>
    <phoneticPr fontId="2"/>
  </si>
  <si>
    <t>（区分</t>
    <phoneticPr fontId="2"/>
  </si>
  <si>
    <t>（</t>
    <phoneticPr fontId="2"/>
  </si>
  <si>
    <t>（区分</t>
    <phoneticPr fontId="2"/>
  </si>
  <si>
    <t>新築</t>
    <phoneticPr fontId="2"/>
  </si>
  <si>
    <t>増築</t>
    <phoneticPr fontId="2"/>
  </si>
  <si>
    <t>改築</t>
    <phoneticPr fontId="2"/>
  </si>
  <si>
    <t>移転</t>
    <phoneticPr fontId="2"/>
  </si>
  <si>
    <t>用途変更</t>
    <phoneticPr fontId="2"/>
  </si>
  <si>
    <t>大規模の修繕</t>
    <phoneticPr fontId="2"/>
  </si>
  <si>
    <t>大規模の模様替</t>
    <phoneticPr fontId="2"/>
  </si>
  <si>
    <t>申請部分</t>
    <phoneticPr fontId="2"/>
  </si>
  <si>
    <t>申請以外の部分</t>
    <rPh sb="2" eb="4">
      <t>イガイ</t>
    </rPh>
    <phoneticPr fontId="2"/>
  </si>
  <si>
    <t>合計</t>
    <rPh sb="0" eb="2">
      <t>ゴウケイ</t>
    </rPh>
    <phoneticPr fontId="2"/>
  </si>
  <si>
    <t>申請部分</t>
    <phoneticPr fontId="2"/>
  </si>
  <si>
    <t>）</t>
    <phoneticPr fontId="2"/>
  </si>
  <si>
    <t>申請に係る部分</t>
    <rPh sb="3" eb="4">
      <t>カカ</t>
    </rPh>
    <phoneticPr fontId="2"/>
  </si>
  <si>
    <t>他の建築物</t>
    <rPh sb="0" eb="1">
      <t>ホカ</t>
    </rPh>
    <rPh sb="2" eb="5">
      <t>ケンチクブツ</t>
    </rPh>
    <phoneticPr fontId="2"/>
  </si>
  <si>
    <t>地上</t>
    <rPh sb="0" eb="2">
      <t>チジョウ</t>
    </rPh>
    <phoneticPr fontId="2"/>
  </si>
  <si>
    <t>階</t>
    <rPh sb="0" eb="1">
      <t>カイ</t>
    </rPh>
    <phoneticPr fontId="2"/>
  </si>
  <si>
    <t>）</t>
    <phoneticPr fontId="2"/>
  </si>
  <si>
    <t>地下</t>
    <rPh sb="0" eb="2">
      <t>チカ</t>
    </rPh>
    <phoneticPr fontId="2"/>
  </si>
  <si>
    <t>造</t>
    <rPh sb="0" eb="1">
      <t>ゾウ</t>
    </rPh>
    <phoneticPr fontId="2"/>
  </si>
  <si>
    <t>一部</t>
    <rPh sb="0" eb="2">
      <t>イチブ</t>
    </rPh>
    <phoneticPr fontId="2"/>
  </si>
  <si>
    <t>有</t>
    <rPh sb="0" eb="1">
      <t>ア</t>
    </rPh>
    <phoneticPr fontId="2"/>
  </si>
  <si>
    <t>無</t>
    <rPh sb="0" eb="1">
      <t>ナ</t>
    </rPh>
    <phoneticPr fontId="2"/>
  </si>
  <si>
    <t>道路高さ制限不適用</t>
    <phoneticPr fontId="2"/>
  </si>
  <si>
    <t>隣地高さ制限不適用</t>
    <phoneticPr fontId="2"/>
  </si>
  <si>
    <t>北側高さ制限不適用</t>
    <phoneticPr fontId="2"/>
  </si>
  <si>
    <t>日</t>
    <phoneticPr fontId="2"/>
  </si>
  <si>
    <t>第</t>
    <rPh sb="0" eb="1">
      <t>ダイ</t>
    </rPh>
    <phoneticPr fontId="2"/>
  </si>
  <si>
    <t>回</t>
    <rPh sb="0" eb="1">
      <t>カイ</t>
    </rPh>
    <phoneticPr fontId="2"/>
  </si>
  <si>
    <t>）</t>
    <phoneticPr fontId="2"/>
  </si>
  <si>
    <t>建築計画概要書（第三面）</t>
    <rPh sb="9" eb="10">
      <t>サン</t>
    </rPh>
    <phoneticPr fontId="2"/>
  </si>
  <si>
    <t>付近見取図</t>
    <phoneticPr fontId="2"/>
  </si>
  <si>
    <t>配置図</t>
    <phoneticPr fontId="2"/>
  </si>
  <si>
    <t>（注意）</t>
    <phoneticPr fontId="2"/>
  </si>
  <si>
    <t>１．第一面及び第二面関係</t>
    <phoneticPr fontId="2"/>
  </si>
  <si>
    <t>これらは第二号様式の第二面及び第三面の写しに代えることができます。この場合には、最上段に「建築計画</t>
    <phoneticPr fontId="2"/>
  </si>
  <si>
    <t>に届け出てください。この場合には、特定行政庁が届出のあつた旨を明示した上で記入します。</t>
    <phoneticPr fontId="2"/>
  </si>
  <si>
    <t>２．第三面関係</t>
    <phoneticPr fontId="2"/>
  </si>
  <si>
    <t>付近見取図には、方位、道路及び目標となる地物を明示してください。</t>
    <phoneticPr fontId="2"/>
  </si>
  <si>
    <t>配置図には、縮尺、方位、敷地境界線、敷地内における建築物の位置、申請に係る建築物と他の建築物との別</t>
    <phoneticPr fontId="2"/>
  </si>
  <si>
    <t>並びに敷地の接する道路の位置及び幅員を明示してください。</t>
    <phoneticPr fontId="2"/>
  </si>
  <si>
    <t>月</t>
    <rPh sb="0" eb="1">
      <t>ガツ</t>
    </rPh>
    <phoneticPr fontId="2"/>
  </si>
  <si>
    <t>日</t>
    <rPh sb="0" eb="1">
      <t>ニチ</t>
    </rPh>
    <phoneticPr fontId="2"/>
  </si>
  <si>
    <t>工事届宛名</t>
    <rPh sb="0" eb="2">
      <t>コウジ</t>
    </rPh>
    <rPh sb="2" eb="3">
      <t>トドケ</t>
    </rPh>
    <rPh sb="3" eb="5">
      <t>アテナ</t>
    </rPh>
    <phoneticPr fontId="2"/>
  </si>
  <si>
    <t>01</t>
  </si>
  <si>
    <t>02</t>
  </si>
  <si>
    <t>03</t>
  </si>
  <si>
    <t>04</t>
  </si>
  <si>
    <t>05</t>
  </si>
  <si>
    <t>氏名</t>
    <rPh sb="0" eb="2">
      <t>シメイ</t>
    </rPh>
    <phoneticPr fontId="2"/>
  </si>
  <si>
    <t>市街化区域</t>
  </si>
  <si>
    <t>市街化調整区域</t>
  </si>
  <si>
    <t>都市計画区域及び準都市計画区域外</t>
  </si>
  <si>
    <t>新築</t>
  </si>
  <si>
    <t>増築</t>
  </si>
  <si>
    <t>改築</t>
  </si>
  <si>
    <t>移転</t>
  </si>
  <si>
    <t>㎡</t>
    <phoneticPr fontId="2"/>
  </si>
  <si>
    <t>万円</t>
    <rPh sb="0" eb="2">
      <t>マンエン</t>
    </rPh>
    <phoneticPr fontId="2"/>
  </si>
  <si>
    <t>その他</t>
    <rPh sb="2" eb="3">
      <t>タ</t>
    </rPh>
    <phoneticPr fontId="2"/>
  </si>
  <si>
    <t>棟</t>
    <rPh sb="0" eb="1">
      <t>トウ</t>
    </rPh>
    <phoneticPr fontId="2"/>
  </si>
  <si>
    <t>主要用途の区分</t>
    <phoneticPr fontId="2"/>
  </si>
  <si>
    <t>電気・ガス・熱供給・水道業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</si>
  <si>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</si>
  <si>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</si>
  <si>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</si>
  <si>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</si>
  <si>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</si>
  <si>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</si>
  <si>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</si>
  <si>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国家公務、地方公務</t>
    <phoneticPr fontId="2"/>
  </si>
  <si>
    <t>他に分類されないもの</t>
    <phoneticPr fontId="2"/>
  </si>
  <si>
    <t>第四号様式（第一条の三、第三条、第三条の三関係）（Ａ４）</t>
    <phoneticPr fontId="2"/>
  </si>
  <si>
    <t>計画変更確認申請書（建築物）</t>
    <phoneticPr fontId="2"/>
  </si>
  <si>
    <t>（第一面）</t>
    <phoneticPr fontId="2"/>
  </si>
  <si>
    <t>日本タリアセン株式会社</t>
    <phoneticPr fontId="2"/>
  </si>
  <si>
    <t>代表取締役　髙橋　伸一　様</t>
    <phoneticPr fontId="2"/>
  </si>
  <si>
    <t>申請者氏名</t>
    <phoneticPr fontId="2"/>
  </si>
  <si>
    <t>第</t>
    <phoneticPr fontId="2"/>
  </si>
  <si>
    <t>※手数料欄</t>
    <phoneticPr fontId="2"/>
  </si>
  <si>
    <t>※受付欄</t>
    <phoneticPr fontId="2"/>
  </si>
  <si>
    <t>※消防関係同意欄</t>
    <phoneticPr fontId="2"/>
  </si>
  <si>
    <t>※決裁欄</t>
    <phoneticPr fontId="2"/>
  </si>
  <si>
    <t>※確認番号欄</t>
    <phoneticPr fontId="2"/>
  </si>
  <si>
    <t xml:space="preserve"> 第JTC</t>
    <phoneticPr fontId="2"/>
  </si>
  <si>
    <t xml:space="preserve"> 第JTC</t>
    <phoneticPr fontId="2"/>
  </si>
  <si>
    <t>（注意）</t>
    <phoneticPr fontId="2"/>
  </si>
  <si>
    <t>委　任　状</t>
    <phoneticPr fontId="2"/>
  </si>
  <si>
    <t>住　所</t>
    <phoneticPr fontId="2"/>
  </si>
  <si>
    <t>氏　名</t>
    <rPh sb="0" eb="1">
      <t>シ</t>
    </rPh>
    <rPh sb="2" eb="3">
      <t>ナ</t>
    </rPh>
    <phoneticPr fontId="2"/>
  </si>
  <si>
    <t>会社名</t>
    <phoneticPr fontId="2"/>
  </si>
  <si>
    <t>ＴＥＬ</t>
    <phoneticPr fontId="2"/>
  </si>
  <si>
    <t>ＦＡＸ</t>
    <phoneticPr fontId="2"/>
  </si>
  <si>
    <t>宛名</t>
    <rPh sb="0" eb="2">
      <t>アテナ</t>
    </rPh>
    <phoneticPr fontId="2"/>
  </si>
  <si>
    <t>送付先</t>
    <rPh sb="0" eb="2">
      <t>ソウフ</t>
    </rPh>
    <rPh sb="2" eb="3">
      <t>サキ</t>
    </rPh>
    <phoneticPr fontId="2"/>
  </si>
  <si>
    <t>住　所</t>
    <rPh sb="0" eb="1">
      <t>ジュウ</t>
    </rPh>
    <rPh sb="2" eb="3">
      <t>ショ</t>
    </rPh>
    <phoneticPr fontId="2"/>
  </si>
  <si>
    <t>〒</t>
    <phoneticPr fontId="2"/>
  </si>
  <si>
    <t>-</t>
    <phoneticPr fontId="2"/>
  </si>
  <si>
    <t>フィールド</t>
    <phoneticPr fontId="25"/>
  </si>
  <si>
    <t>NO</t>
    <phoneticPr fontId="25"/>
  </si>
  <si>
    <t>入力値</t>
    <rPh sb="0" eb="2">
      <t>ニュウリョク</t>
    </rPh>
    <rPh sb="2" eb="3">
      <t>アタイ</t>
    </rPh>
    <phoneticPr fontId="25"/>
  </si>
  <si>
    <t>備考</t>
    <rPh sb="0" eb="2">
      <t>ビコウ</t>
    </rPh>
    <phoneticPr fontId="25"/>
  </si>
  <si>
    <t>代理者資格</t>
  </si>
  <si>
    <t>代理者登録種類</t>
  </si>
  <si>
    <t>代理者登録番号</t>
  </si>
  <si>
    <t>代理者氏名</t>
  </si>
  <si>
    <t>代理者事務所名資格</t>
  </si>
  <si>
    <t>代理者事務所名登録種類</t>
  </si>
  <si>
    <t>代理者事務所登録番号</t>
  </si>
  <si>
    <t>代理者事務所名</t>
  </si>
  <si>
    <t>代理者所在地</t>
  </si>
  <si>
    <t>建築主1住所</t>
    <phoneticPr fontId="25"/>
  </si>
  <si>
    <t>設計者1資格</t>
    <phoneticPr fontId="25"/>
  </si>
  <si>
    <t>設計者1登録種類</t>
    <phoneticPr fontId="25"/>
  </si>
  <si>
    <t>設計者1登録番号</t>
    <phoneticPr fontId="25"/>
  </si>
  <si>
    <t>設計者1氏名</t>
    <phoneticPr fontId="25"/>
  </si>
  <si>
    <t>設計者1事務所名資格</t>
    <phoneticPr fontId="25"/>
  </si>
  <si>
    <t>設計者1事務所名登録種類</t>
    <phoneticPr fontId="25"/>
  </si>
  <si>
    <t>設計者1事務所登録番号</t>
    <phoneticPr fontId="25"/>
  </si>
  <si>
    <t>設計者1事務所名</t>
    <phoneticPr fontId="25"/>
  </si>
  <si>
    <t>設計者1所在地</t>
    <phoneticPr fontId="25"/>
  </si>
  <si>
    <t>設計者1作成した設計図書1</t>
    <phoneticPr fontId="25"/>
  </si>
  <si>
    <t>設計者1作成した設計図書2</t>
    <phoneticPr fontId="25"/>
  </si>
  <si>
    <t>設計者1作成した設計図書3</t>
    <phoneticPr fontId="25"/>
  </si>
  <si>
    <t>設計者1作成した設計図書4</t>
    <phoneticPr fontId="25"/>
  </si>
  <si>
    <t>設計者2資格</t>
  </si>
  <si>
    <t>設計者2登録種類</t>
  </si>
  <si>
    <t>設計者2登録番号</t>
  </si>
  <si>
    <t>設計者2氏名</t>
  </si>
  <si>
    <t>設計者2事務所名資格</t>
  </si>
  <si>
    <t>設計者2事務所名登録種類</t>
  </si>
  <si>
    <t>設計者2事務所登録番号</t>
  </si>
  <si>
    <t>設計者2事務所名</t>
  </si>
  <si>
    <t>設計者2所在地</t>
  </si>
  <si>
    <t>設計者2作成した設計図書1</t>
    <phoneticPr fontId="25"/>
  </si>
  <si>
    <t>設計者2作成した設計図書2</t>
  </si>
  <si>
    <t>設計者2作成した設計図書3</t>
  </si>
  <si>
    <t>設計者2作成した設計図書4</t>
  </si>
  <si>
    <t>設計者3登録種類</t>
  </si>
  <si>
    <t>設計者3登録番号</t>
  </si>
  <si>
    <t>設計者3氏名</t>
  </si>
  <si>
    <t>設計者3事務所名資格</t>
  </si>
  <si>
    <t>設計者3事務所名登録種類</t>
  </si>
  <si>
    <t>設計者3事務所登録番号</t>
  </si>
  <si>
    <t>設計者3事務所名</t>
  </si>
  <si>
    <t>設計者3所在地</t>
  </si>
  <si>
    <t>設計者3作成した設計図書1</t>
  </si>
  <si>
    <t>設計者3作成した設計図書3</t>
  </si>
  <si>
    <t>設計者3作成した設計図書4</t>
  </si>
  <si>
    <t>設計者3作成した設計図書2</t>
    <phoneticPr fontId="25"/>
  </si>
  <si>
    <t>設計者4資格</t>
  </si>
  <si>
    <t>設計者4登録種類</t>
  </si>
  <si>
    <t>設計者4登録番号</t>
  </si>
  <si>
    <t>設計者4氏名</t>
  </si>
  <si>
    <t>設計者4事務所名資格</t>
  </si>
  <si>
    <t>設計者4事務所名登録種類</t>
  </si>
  <si>
    <t>設計者4事務所登録番号</t>
  </si>
  <si>
    <t>設計者4事務所名</t>
  </si>
  <si>
    <t>設計者4所在地</t>
  </si>
  <si>
    <t>設計者4作成した設計図書1</t>
  </si>
  <si>
    <t>設計者4作成した設計図書2</t>
  </si>
  <si>
    <t>設計者4作成した設計図書3</t>
    <phoneticPr fontId="25"/>
  </si>
  <si>
    <t>設計者3資格</t>
    <phoneticPr fontId="25"/>
  </si>
  <si>
    <t>設計者4作成した設計図書4</t>
    <phoneticPr fontId="25"/>
  </si>
  <si>
    <t>（代表となる建築設備の設計に関し意見を聴いた者）</t>
    <phoneticPr fontId="20"/>
  </si>
  <si>
    <t>設備設計意見者1氏名</t>
    <rPh sb="8" eb="10">
      <t>シメイ</t>
    </rPh>
    <phoneticPr fontId="25"/>
  </si>
  <si>
    <t>設備設計意見者1勤務先</t>
    <rPh sb="8" eb="11">
      <t>キンムサキ</t>
    </rPh>
    <phoneticPr fontId="25"/>
  </si>
  <si>
    <t>設備設計意見者1所在地</t>
    <rPh sb="8" eb="11">
      <t>ショザイチ</t>
    </rPh>
    <phoneticPr fontId="25"/>
  </si>
  <si>
    <t>設備設計意見者1登録番号</t>
    <rPh sb="8" eb="10">
      <t>トウロク</t>
    </rPh>
    <rPh sb="10" eb="12">
      <t>バンゴウ</t>
    </rPh>
    <phoneticPr fontId="25"/>
  </si>
  <si>
    <t>設備設計意見者1設計図書</t>
    <rPh sb="8" eb="10">
      <t>セッケイ</t>
    </rPh>
    <rPh sb="10" eb="12">
      <t>トショ</t>
    </rPh>
    <phoneticPr fontId="25"/>
  </si>
  <si>
    <t>設備設計意見者2氏名</t>
    <rPh sb="8" eb="10">
      <t>シメイ</t>
    </rPh>
    <phoneticPr fontId="25"/>
  </si>
  <si>
    <t>設備設計意見者2勤務先</t>
    <rPh sb="8" eb="11">
      <t>キンムサキ</t>
    </rPh>
    <phoneticPr fontId="25"/>
  </si>
  <si>
    <t>設備設計意見者2所在地</t>
    <rPh sb="8" eb="11">
      <t>ショザイチ</t>
    </rPh>
    <phoneticPr fontId="25"/>
  </si>
  <si>
    <t>設備設計意見者2登録番号</t>
    <rPh sb="8" eb="10">
      <t>トウロク</t>
    </rPh>
    <rPh sb="10" eb="12">
      <t>バンゴウ</t>
    </rPh>
    <phoneticPr fontId="25"/>
  </si>
  <si>
    <t>設備設計意見者2設計図書</t>
    <rPh sb="8" eb="10">
      <t>セッケイ</t>
    </rPh>
    <rPh sb="10" eb="12">
      <t>トショ</t>
    </rPh>
    <phoneticPr fontId="25"/>
  </si>
  <si>
    <t>設備設計意見者3氏名</t>
    <rPh sb="8" eb="10">
      <t>シメイ</t>
    </rPh>
    <phoneticPr fontId="25"/>
  </si>
  <si>
    <t>設備設計意見者3勤務先</t>
    <rPh sb="8" eb="11">
      <t>キンムサキ</t>
    </rPh>
    <phoneticPr fontId="25"/>
  </si>
  <si>
    <t>設備設計意見者3所在地</t>
    <rPh sb="8" eb="11">
      <t>ショザイチ</t>
    </rPh>
    <phoneticPr fontId="25"/>
  </si>
  <si>
    <t>設備設計意見者3登録番号</t>
    <rPh sb="8" eb="10">
      <t>トウロク</t>
    </rPh>
    <rPh sb="10" eb="12">
      <t>バンゴウ</t>
    </rPh>
    <phoneticPr fontId="25"/>
  </si>
  <si>
    <t>設備設計意見者3設計図書</t>
    <rPh sb="8" eb="10">
      <t>セッケイ</t>
    </rPh>
    <rPh sb="10" eb="12">
      <t>トショ</t>
    </rPh>
    <phoneticPr fontId="25"/>
  </si>
  <si>
    <t>設備設計意見者4氏名</t>
    <rPh sb="8" eb="10">
      <t>シメイ</t>
    </rPh>
    <phoneticPr fontId="25"/>
  </si>
  <si>
    <t>設備設計意見者4勤務先</t>
    <rPh sb="8" eb="11">
      <t>キンムサキ</t>
    </rPh>
    <phoneticPr fontId="25"/>
  </si>
  <si>
    <t>設備設計意見者4所在地</t>
    <rPh sb="8" eb="11">
      <t>ショザイチ</t>
    </rPh>
    <phoneticPr fontId="25"/>
  </si>
  <si>
    <t>設備設計意見者4登録番号</t>
    <rPh sb="8" eb="10">
      <t>トウロク</t>
    </rPh>
    <rPh sb="10" eb="12">
      <t>バンゴウ</t>
    </rPh>
    <phoneticPr fontId="25"/>
  </si>
  <si>
    <t>設備設計意見者4設計図書</t>
    <rPh sb="8" eb="10">
      <t>セッケイ</t>
    </rPh>
    <rPh sb="10" eb="12">
      <t>トショ</t>
    </rPh>
    <phoneticPr fontId="25"/>
  </si>
  <si>
    <t>第20条の2第1項の表示をした者</t>
  </si>
  <si>
    <t>第20条の2第2項の表示をした者氏名</t>
    <rPh sb="16" eb="18">
      <t>シメイ</t>
    </rPh>
    <phoneticPr fontId="25"/>
  </si>
  <si>
    <t>第20条の2第2項の表示をした者構造資格</t>
    <rPh sb="16" eb="18">
      <t>コウゾウ</t>
    </rPh>
    <rPh sb="18" eb="20">
      <t>シカク</t>
    </rPh>
    <phoneticPr fontId="25"/>
  </si>
  <si>
    <t>第20条の2第3項の表示をした者</t>
  </si>
  <si>
    <t>第20条の2第3項の表示をした者氏名</t>
  </si>
  <si>
    <t>第20条の2第3項の表示をした者構造資格</t>
    <rPh sb="16" eb="18">
      <t>コウゾウ</t>
    </rPh>
    <phoneticPr fontId="25"/>
  </si>
  <si>
    <t>第20条の3第1項の表示をした者</t>
  </si>
  <si>
    <t>第20条の3第1項の表示をした者氏名1</t>
    <rPh sb="16" eb="18">
      <t>シメイ</t>
    </rPh>
    <phoneticPr fontId="25"/>
  </si>
  <si>
    <t>第20条の3第1項の表示をした者設備資格1</t>
    <rPh sb="16" eb="18">
      <t>セツビ</t>
    </rPh>
    <rPh sb="18" eb="20">
      <t>シカク</t>
    </rPh>
    <phoneticPr fontId="25"/>
  </si>
  <si>
    <t>第20条の3第1項の表示をした者氏名2</t>
    <rPh sb="16" eb="18">
      <t>シメイ</t>
    </rPh>
    <phoneticPr fontId="25"/>
  </si>
  <si>
    <t>第20条の3第1項の表示をした者設備資格2</t>
    <rPh sb="16" eb="18">
      <t>セツビ</t>
    </rPh>
    <rPh sb="18" eb="20">
      <t>シカク</t>
    </rPh>
    <phoneticPr fontId="25"/>
  </si>
  <si>
    <t>第20条の3第1項の表示をした者氏名3</t>
    <rPh sb="16" eb="18">
      <t>シメイ</t>
    </rPh>
    <phoneticPr fontId="25"/>
  </si>
  <si>
    <t>第20条の3第1項の表示をした者設備資格3</t>
    <rPh sb="16" eb="18">
      <t>セツビ</t>
    </rPh>
    <rPh sb="18" eb="20">
      <t>シカク</t>
    </rPh>
    <phoneticPr fontId="25"/>
  </si>
  <si>
    <t>第20条の3第3項の表示をした者</t>
  </si>
  <si>
    <t>第20条の3第3項の表示をした者氏名1</t>
    <rPh sb="16" eb="18">
      <t>シメイ</t>
    </rPh>
    <phoneticPr fontId="25"/>
  </si>
  <si>
    <t>第20条の3第3項の表示をした者設備資格1</t>
    <rPh sb="16" eb="18">
      <t>セツビ</t>
    </rPh>
    <rPh sb="18" eb="20">
      <t>シカク</t>
    </rPh>
    <phoneticPr fontId="25"/>
  </si>
  <si>
    <t>第20条の3第3項の表示をした者氏名2</t>
    <rPh sb="16" eb="18">
      <t>シメイ</t>
    </rPh>
    <phoneticPr fontId="25"/>
  </si>
  <si>
    <t>第20条の3第3項の表示をした者設備資格2</t>
    <rPh sb="16" eb="18">
      <t>セツビ</t>
    </rPh>
    <rPh sb="18" eb="20">
      <t>シカク</t>
    </rPh>
    <phoneticPr fontId="25"/>
  </si>
  <si>
    <t>第20条の3第3項の表示をした者氏名3</t>
    <rPh sb="16" eb="18">
      <t>シメイ</t>
    </rPh>
    <phoneticPr fontId="25"/>
  </si>
  <si>
    <t>第20条の3第3項の表示をした者設備資格3</t>
    <rPh sb="16" eb="18">
      <t>セツビ</t>
    </rPh>
    <rPh sb="18" eb="20">
      <t>シカク</t>
    </rPh>
    <phoneticPr fontId="25"/>
  </si>
  <si>
    <t>監理者1資格</t>
  </si>
  <si>
    <t>監理者1登録種類</t>
  </si>
  <si>
    <t>監理者1登録番号</t>
  </si>
  <si>
    <t>監理者1氏名</t>
  </si>
  <si>
    <t>監理者1事務所名資格</t>
  </si>
  <si>
    <t>監理者1事務所名登録種類</t>
  </si>
  <si>
    <t>監理者1事務所登録番号</t>
  </si>
  <si>
    <t>監理者1事務所名</t>
  </si>
  <si>
    <t>監理者1所在地</t>
  </si>
  <si>
    <t>監理者1設計図書1</t>
    <phoneticPr fontId="25"/>
  </si>
  <si>
    <t>監理者1設計図書2</t>
  </si>
  <si>
    <t>監理者1設計図書3</t>
  </si>
  <si>
    <t>監理者1設計図書4</t>
  </si>
  <si>
    <t>監理者2資格</t>
  </si>
  <si>
    <t>監理者2登録種類</t>
  </si>
  <si>
    <t>監理者2登録番号</t>
  </si>
  <si>
    <t>監理者2氏名</t>
  </si>
  <si>
    <t>監理者2事務所名資格</t>
  </si>
  <si>
    <t>監理者2事務所名登録種類</t>
  </si>
  <si>
    <t>監理者2事務所登録番号</t>
  </si>
  <si>
    <t>監理者2事務所名</t>
  </si>
  <si>
    <t>監理者2所在地</t>
  </si>
  <si>
    <t>監理者2設計図書1</t>
  </si>
  <si>
    <t>監理者2設計図書2</t>
  </si>
  <si>
    <t>監理者2設計図書3</t>
  </si>
  <si>
    <t>監理者2設計図書4</t>
  </si>
  <si>
    <t>監理者3資格</t>
  </si>
  <si>
    <t>監理者3登録種類</t>
  </si>
  <si>
    <t>監理者3登録番号</t>
  </si>
  <si>
    <t>監理者3氏名</t>
  </si>
  <si>
    <t>監理者3事務所名資格</t>
  </si>
  <si>
    <t>監理者3事務所名登録種類</t>
  </si>
  <si>
    <t>監理者3事務所登録番号</t>
  </si>
  <si>
    <t>監理者3事務所名</t>
  </si>
  <si>
    <t>監理者3所在地</t>
  </si>
  <si>
    <t>監理者3設計図書1</t>
  </si>
  <si>
    <t>監理者3設計図書2</t>
  </si>
  <si>
    <t>監理者3設計図書3</t>
  </si>
  <si>
    <t>監理者3設計図書4</t>
  </si>
  <si>
    <t>監理者4資格</t>
  </si>
  <si>
    <t>監理者4登録種類</t>
  </si>
  <si>
    <t>監理者4登録番号</t>
  </si>
  <si>
    <t>監理者4氏名</t>
  </si>
  <si>
    <t>監理者4事務所名資格</t>
  </si>
  <si>
    <t>監理者4事務所名登録種類</t>
  </si>
  <si>
    <t>監理者4事務所登録番号</t>
  </si>
  <si>
    <t>監理者4事務所名</t>
  </si>
  <si>
    <t>監理者4所在地</t>
  </si>
  <si>
    <t>監理者4設計図書1</t>
  </si>
  <si>
    <t>監理者4設計図書2</t>
  </si>
  <si>
    <t>監理者4設計図書3</t>
  </si>
  <si>
    <t>監理者4設計図書4</t>
  </si>
  <si>
    <t>施工者氏名</t>
  </si>
  <si>
    <t>施工者営業所名登録種類</t>
  </si>
  <si>
    <t>施工者営業所登録番号</t>
  </si>
  <si>
    <t>施工者営業所名</t>
  </si>
  <si>
    <t>施工者所在地</t>
  </si>
  <si>
    <t>構造適合判定申請済</t>
    <rPh sb="0" eb="2">
      <t>コウゾウ</t>
    </rPh>
    <rPh sb="2" eb="4">
      <t>テキゴウ</t>
    </rPh>
    <rPh sb="4" eb="6">
      <t>ハンテイ</t>
    </rPh>
    <rPh sb="6" eb="8">
      <t>シンセイ</t>
    </rPh>
    <rPh sb="8" eb="9">
      <t>ズ</t>
    </rPh>
    <phoneticPr fontId="25"/>
  </si>
  <si>
    <t>構造適合判定申請済機関</t>
    <rPh sb="0" eb="2">
      <t>コウゾウ</t>
    </rPh>
    <rPh sb="2" eb="4">
      <t>テキゴウ</t>
    </rPh>
    <rPh sb="4" eb="6">
      <t>ハンテイ</t>
    </rPh>
    <rPh sb="6" eb="8">
      <t>シンセイ</t>
    </rPh>
    <rPh sb="8" eb="9">
      <t>ズ</t>
    </rPh>
    <rPh sb="9" eb="11">
      <t>キカン</t>
    </rPh>
    <phoneticPr fontId="25"/>
  </si>
  <si>
    <t>構造適合判定未申請</t>
    <rPh sb="0" eb="2">
      <t>コウゾウ</t>
    </rPh>
    <rPh sb="2" eb="4">
      <t>テキゴウ</t>
    </rPh>
    <rPh sb="4" eb="6">
      <t>ハンテイ</t>
    </rPh>
    <rPh sb="6" eb="9">
      <t>ミシンセイ</t>
    </rPh>
    <phoneticPr fontId="25"/>
  </si>
  <si>
    <t>構造適合判定未申請機関</t>
    <rPh sb="0" eb="2">
      <t>コウゾウ</t>
    </rPh>
    <rPh sb="2" eb="4">
      <t>テキゴウ</t>
    </rPh>
    <rPh sb="4" eb="6">
      <t>ハンテイ</t>
    </rPh>
    <rPh sb="6" eb="9">
      <t>ミシンセイ</t>
    </rPh>
    <rPh sb="9" eb="11">
      <t>キカン</t>
    </rPh>
    <phoneticPr fontId="25"/>
  </si>
  <si>
    <t>構造適合判定申請不要</t>
    <rPh sb="0" eb="2">
      <t>コウゾウ</t>
    </rPh>
    <rPh sb="2" eb="4">
      <t>テキゴウ</t>
    </rPh>
    <rPh sb="4" eb="6">
      <t>ハンテイ</t>
    </rPh>
    <rPh sb="6" eb="8">
      <t>シンセイ</t>
    </rPh>
    <rPh sb="8" eb="10">
      <t>フヨウ</t>
    </rPh>
    <phoneticPr fontId="25"/>
  </si>
  <si>
    <t>建築物エネルギー消費性能適合判定申請済</t>
    <rPh sb="12" eb="14">
      <t>テキゴウ</t>
    </rPh>
    <rPh sb="14" eb="16">
      <t>ハンテイ</t>
    </rPh>
    <rPh sb="16" eb="18">
      <t>シンセイ</t>
    </rPh>
    <rPh sb="18" eb="19">
      <t>ズ</t>
    </rPh>
    <phoneticPr fontId="25"/>
  </si>
  <si>
    <t>建築物エネルギー消費性能適合判定申請済機関</t>
    <rPh sb="12" eb="14">
      <t>テキゴウ</t>
    </rPh>
    <rPh sb="14" eb="16">
      <t>ハンテイ</t>
    </rPh>
    <rPh sb="16" eb="18">
      <t>シンセイ</t>
    </rPh>
    <rPh sb="18" eb="19">
      <t>ズ</t>
    </rPh>
    <rPh sb="19" eb="21">
      <t>キカン</t>
    </rPh>
    <phoneticPr fontId="25"/>
  </si>
  <si>
    <t>建築物エネルギー消費性能適合判定未申請</t>
    <rPh sb="12" eb="14">
      <t>テキゴウ</t>
    </rPh>
    <rPh sb="14" eb="16">
      <t>ハンテイ</t>
    </rPh>
    <rPh sb="16" eb="19">
      <t>ミシンセイ</t>
    </rPh>
    <phoneticPr fontId="25"/>
  </si>
  <si>
    <t>建築物エネルギー消費性能適合判定未申請機関</t>
    <rPh sb="12" eb="14">
      <t>テキゴウ</t>
    </rPh>
    <rPh sb="14" eb="16">
      <t>ハンテイ</t>
    </rPh>
    <rPh sb="16" eb="19">
      <t>ミシンセイ</t>
    </rPh>
    <rPh sb="19" eb="21">
      <t>キカン</t>
    </rPh>
    <phoneticPr fontId="25"/>
  </si>
  <si>
    <t>建築物エネルギー消費性能適合判定申請不要</t>
    <rPh sb="12" eb="14">
      <t>テキゴウ</t>
    </rPh>
    <rPh sb="14" eb="16">
      <t>ハンテイ</t>
    </rPh>
    <rPh sb="16" eb="18">
      <t>シンセイ</t>
    </rPh>
    <rPh sb="18" eb="20">
      <t>フヨウ</t>
    </rPh>
    <phoneticPr fontId="25"/>
  </si>
  <si>
    <t>工事名称</t>
    <rPh sb="0" eb="2">
      <t>コウジ</t>
    </rPh>
    <rPh sb="2" eb="4">
      <t>メイショウ</t>
    </rPh>
    <phoneticPr fontId="25"/>
  </si>
  <si>
    <t>備考1</t>
    <rPh sb="0" eb="2">
      <t>ビコウ</t>
    </rPh>
    <phoneticPr fontId="25"/>
  </si>
  <si>
    <t>備考2</t>
    <rPh sb="0" eb="2">
      <t>ビコウ</t>
    </rPh>
    <phoneticPr fontId="25"/>
  </si>
  <si>
    <t>備考3</t>
    <rPh sb="0" eb="2">
      <t>ビコウ</t>
    </rPh>
    <phoneticPr fontId="25"/>
  </si>
  <si>
    <t>備考4</t>
    <rPh sb="0" eb="2">
      <t>ビコウ</t>
    </rPh>
    <phoneticPr fontId="25"/>
  </si>
  <si>
    <t>シート</t>
    <phoneticPr fontId="25"/>
  </si>
  <si>
    <t>確建第二面建築主追加</t>
    <phoneticPr fontId="25"/>
  </si>
  <si>
    <t>建築主1氏名</t>
    <phoneticPr fontId="25"/>
  </si>
  <si>
    <t>建築主1氏名フリガナ</t>
    <phoneticPr fontId="25"/>
  </si>
  <si>
    <t>建築主2氏名フリガナ</t>
  </si>
  <si>
    <t>建築主2氏名</t>
  </si>
  <si>
    <t>建築主2住所</t>
  </si>
  <si>
    <t>建築主3氏名</t>
  </si>
  <si>
    <t>建築主3住所</t>
  </si>
  <si>
    <t>建築主3氏名フリガナ</t>
    <phoneticPr fontId="25"/>
  </si>
  <si>
    <t>建築主4氏名フリガナ</t>
  </si>
  <si>
    <t>建築主4氏名</t>
  </si>
  <si>
    <t>建築主4住所</t>
  </si>
  <si>
    <t>地名地番</t>
    <phoneticPr fontId="25"/>
  </si>
  <si>
    <t>都市計画区域内</t>
  </si>
  <si>
    <t>区域区分非設定</t>
  </si>
  <si>
    <t>準都市計画区域内</t>
  </si>
  <si>
    <t>住居表示</t>
    <phoneticPr fontId="25"/>
  </si>
  <si>
    <t>建築主</t>
    <phoneticPr fontId="25"/>
  </si>
  <si>
    <t>代理者</t>
    <rPh sb="0" eb="2">
      <t>ダイリ</t>
    </rPh>
    <rPh sb="2" eb="3">
      <t>シャ</t>
    </rPh>
    <phoneticPr fontId="25"/>
  </si>
  <si>
    <t>設計者</t>
    <rPh sb="0" eb="3">
      <t>セッケイシャ</t>
    </rPh>
    <phoneticPr fontId="25"/>
  </si>
  <si>
    <t>第20条</t>
    <rPh sb="0" eb="1">
      <t>ダイ</t>
    </rPh>
    <rPh sb="3" eb="4">
      <t>ジョウ</t>
    </rPh>
    <phoneticPr fontId="25"/>
  </si>
  <si>
    <t>設備</t>
    <rPh sb="0" eb="2">
      <t>セツビ</t>
    </rPh>
    <phoneticPr fontId="25"/>
  </si>
  <si>
    <t>監理者</t>
    <rPh sb="0" eb="3">
      <t>カンリシャ</t>
    </rPh>
    <phoneticPr fontId="25"/>
  </si>
  <si>
    <t>施工者</t>
    <rPh sb="0" eb="3">
      <t>セコウシャ</t>
    </rPh>
    <phoneticPr fontId="25"/>
  </si>
  <si>
    <t>構造適合性判定</t>
    <rPh sb="0" eb="2">
      <t>コウゾウ</t>
    </rPh>
    <rPh sb="2" eb="5">
      <t>テキゴウセイ</t>
    </rPh>
    <rPh sb="5" eb="7">
      <t>ハンテイ</t>
    </rPh>
    <phoneticPr fontId="25"/>
  </si>
  <si>
    <t>建築物エネルギー判定</t>
    <rPh sb="0" eb="3">
      <t>ケンチクブツ</t>
    </rPh>
    <rPh sb="8" eb="10">
      <t>ハンテイ</t>
    </rPh>
    <phoneticPr fontId="25"/>
  </si>
  <si>
    <t>建築主別紙</t>
    <rPh sb="3" eb="5">
      <t>ベッシ</t>
    </rPh>
    <phoneticPr fontId="25"/>
  </si>
  <si>
    <t>地名地番</t>
    <rPh sb="0" eb="2">
      <t>チメイ</t>
    </rPh>
    <rPh sb="2" eb="4">
      <t>チバン</t>
    </rPh>
    <phoneticPr fontId="25"/>
  </si>
  <si>
    <t>都市計画区域</t>
    <rPh sb="0" eb="2">
      <t>トシ</t>
    </rPh>
    <rPh sb="2" eb="4">
      <t>ケイカク</t>
    </rPh>
    <rPh sb="4" eb="6">
      <t>クイキ</t>
    </rPh>
    <phoneticPr fontId="25"/>
  </si>
  <si>
    <t>防火地域</t>
    <rPh sb="0" eb="2">
      <t>ボウカ</t>
    </rPh>
    <rPh sb="2" eb="4">
      <t>チイキ</t>
    </rPh>
    <phoneticPr fontId="25"/>
  </si>
  <si>
    <t>防火地域</t>
    <phoneticPr fontId="25"/>
  </si>
  <si>
    <t>準防火地域</t>
    <rPh sb="0" eb="1">
      <t>ジュン</t>
    </rPh>
    <rPh sb="1" eb="3">
      <t>ボウカ</t>
    </rPh>
    <rPh sb="3" eb="5">
      <t>チイキ</t>
    </rPh>
    <phoneticPr fontId="25"/>
  </si>
  <si>
    <t>指定なし</t>
    <rPh sb="0" eb="2">
      <t>シテイ</t>
    </rPh>
    <phoneticPr fontId="25"/>
  </si>
  <si>
    <t>その他の区域</t>
    <rPh sb="2" eb="3">
      <t>タ</t>
    </rPh>
    <rPh sb="4" eb="6">
      <t>クイキ</t>
    </rPh>
    <phoneticPr fontId="25"/>
  </si>
  <si>
    <t>その他の区域1</t>
    <rPh sb="2" eb="3">
      <t>タ</t>
    </rPh>
    <rPh sb="4" eb="6">
      <t>クイキ</t>
    </rPh>
    <phoneticPr fontId="25"/>
  </si>
  <si>
    <t>その他の区域2</t>
    <rPh sb="2" eb="3">
      <t>タ</t>
    </rPh>
    <rPh sb="4" eb="6">
      <t>クイキ</t>
    </rPh>
    <phoneticPr fontId="25"/>
  </si>
  <si>
    <t>その他の区域3</t>
    <rPh sb="2" eb="3">
      <t>タ</t>
    </rPh>
    <rPh sb="4" eb="6">
      <t>クイキ</t>
    </rPh>
    <phoneticPr fontId="25"/>
  </si>
  <si>
    <t>その他の区域4</t>
    <rPh sb="2" eb="3">
      <t>タ</t>
    </rPh>
    <rPh sb="4" eb="6">
      <t>クイキ</t>
    </rPh>
    <phoneticPr fontId="25"/>
  </si>
  <si>
    <t>道路</t>
    <rPh sb="0" eb="2">
      <t>ドウロ</t>
    </rPh>
    <phoneticPr fontId="25"/>
  </si>
  <si>
    <t>道路幅員</t>
    <rPh sb="0" eb="2">
      <t>ドウロ</t>
    </rPh>
    <rPh sb="2" eb="4">
      <t>フクイン</t>
    </rPh>
    <phoneticPr fontId="25"/>
  </si>
  <si>
    <t>道路接道</t>
    <rPh sb="0" eb="2">
      <t>ドウロ</t>
    </rPh>
    <rPh sb="2" eb="4">
      <t>セツドウ</t>
    </rPh>
    <phoneticPr fontId="25"/>
  </si>
  <si>
    <t>敷地面積</t>
    <rPh sb="0" eb="2">
      <t>シキチ</t>
    </rPh>
    <rPh sb="2" eb="4">
      <t>メンセキ</t>
    </rPh>
    <phoneticPr fontId="25"/>
  </si>
  <si>
    <t>敷地面積1</t>
    <rPh sb="0" eb="2">
      <t>シキチ</t>
    </rPh>
    <rPh sb="2" eb="4">
      <t>メンセキ</t>
    </rPh>
    <phoneticPr fontId="25"/>
  </si>
  <si>
    <t>敷地面積2</t>
    <rPh sb="0" eb="2">
      <t>シキチ</t>
    </rPh>
    <rPh sb="2" eb="4">
      <t>メンセキ</t>
    </rPh>
    <phoneticPr fontId="25"/>
  </si>
  <si>
    <t>敷地面積3</t>
    <rPh sb="0" eb="2">
      <t>シキチ</t>
    </rPh>
    <rPh sb="2" eb="4">
      <t>メンセキ</t>
    </rPh>
    <phoneticPr fontId="25"/>
  </si>
  <si>
    <t>敷地面積4</t>
    <rPh sb="0" eb="2">
      <t>シキチ</t>
    </rPh>
    <rPh sb="2" eb="4">
      <t>メンセキ</t>
    </rPh>
    <phoneticPr fontId="25"/>
  </si>
  <si>
    <t>用途地域</t>
    <phoneticPr fontId="25"/>
  </si>
  <si>
    <t>用途地域1</t>
    <phoneticPr fontId="25"/>
  </si>
  <si>
    <t>用途地域2</t>
  </si>
  <si>
    <t>用途地域3</t>
  </si>
  <si>
    <t>用途地域4</t>
  </si>
  <si>
    <t>建蔽率</t>
    <rPh sb="0" eb="3">
      <t>ケンペイリツ</t>
    </rPh>
    <phoneticPr fontId="25"/>
  </si>
  <si>
    <t>建蔽率1</t>
    <rPh sb="0" eb="3">
      <t>ケンペイリツ</t>
    </rPh>
    <phoneticPr fontId="25"/>
  </si>
  <si>
    <t>建蔽率2</t>
    <rPh sb="0" eb="3">
      <t>ケンペイリツ</t>
    </rPh>
    <phoneticPr fontId="25"/>
  </si>
  <si>
    <t>建蔽率3</t>
    <rPh sb="0" eb="3">
      <t>ケンペイリツ</t>
    </rPh>
    <phoneticPr fontId="25"/>
  </si>
  <si>
    <t>建蔽率4</t>
    <rPh sb="0" eb="3">
      <t>ケンペイリツ</t>
    </rPh>
    <phoneticPr fontId="25"/>
  </si>
  <si>
    <t>敷地面積の合計</t>
    <rPh sb="0" eb="2">
      <t>シキチ</t>
    </rPh>
    <rPh sb="2" eb="4">
      <t>メンセキ</t>
    </rPh>
    <rPh sb="5" eb="7">
      <t>ゴウケイ</t>
    </rPh>
    <phoneticPr fontId="25"/>
  </si>
  <si>
    <t>敷地面積後退部分1</t>
    <rPh sb="0" eb="2">
      <t>シキチ</t>
    </rPh>
    <rPh sb="2" eb="4">
      <t>メンセキ</t>
    </rPh>
    <rPh sb="4" eb="6">
      <t>コウタイ</t>
    </rPh>
    <rPh sb="6" eb="8">
      <t>ブブン</t>
    </rPh>
    <phoneticPr fontId="25"/>
  </si>
  <si>
    <t>敷地面積後退部分2</t>
    <rPh sb="0" eb="2">
      <t>シキチ</t>
    </rPh>
    <rPh sb="2" eb="4">
      <t>メンセキ</t>
    </rPh>
    <rPh sb="4" eb="6">
      <t>コウタイ</t>
    </rPh>
    <rPh sb="6" eb="8">
      <t>ブブン</t>
    </rPh>
    <phoneticPr fontId="25"/>
  </si>
  <si>
    <t>敷地面積後退部分3</t>
    <rPh sb="0" eb="2">
      <t>シキチ</t>
    </rPh>
    <rPh sb="2" eb="4">
      <t>メンセキ</t>
    </rPh>
    <rPh sb="4" eb="6">
      <t>コウタイ</t>
    </rPh>
    <rPh sb="6" eb="8">
      <t>ブブン</t>
    </rPh>
    <phoneticPr fontId="25"/>
  </si>
  <si>
    <t>敷地面積後退部分4</t>
    <rPh sb="0" eb="2">
      <t>シキチ</t>
    </rPh>
    <rPh sb="2" eb="4">
      <t>メンセキ</t>
    </rPh>
    <rPh sb="4" eb="6">
      <t>コウタイ</t>
    </rPh>
    <rPh sb="6" eb="8">
      <t>ブブン</t>
    </rPh>
    <phoneticPr fontId="25"/>
  </si>
  <si>
    <t>敷地面積後退部分の合計</t>
    <rPh sb="0" eb="2">
      <t>シキチ</t>
    </rPh>
    <rPh sb="2" eb="4">
      <t>メンセキ</t>
    </rPh>
    <rPh sb="4" eb="6">
      <t>コウタイ</t>
    </rPh>
    <rPh sb="6" eb="8">
      <t>ブブン</t>
    </rPh>
    <rPh sb="9" eb="11">
      <t>ゴウケイ</t>
    </rPh>
    <phoneticPr fontId="25"/>
  </si>
  <si>
    <t>容積率1</t>
    <rPh sb="0" eb="2">
      <t>ヨウセキ</t>
    </rPh>
    <phoneticPr fontId="25"/>
  </si>
  <si>
    <t>容積率2</t>
    <rPh sb="0" eb="2">
      <t>ヨウセキ</t>
    </rPh>
    <phoneticPr fontId="25"/>
  </si>
  <si>
    <t>容積率3</t>
    <rPh sb="0" eb="2">
      <t>ヨウセキ</t>
    </rPh>
    <phoneticPr fontId="25"/>
  </si>
  <si>
    <t>容積率4</t>
    <rPh sb="0" eb="2">
      <t>ヨウセキ</t>
    </rPh>
    <phoneticPr fontId="25"/>
  </si>
  <si>
    <t>容積率</t>
    <rPh sb="0" eb="2">
      <t>ヨウセキ</t>
    </rPh>
    <phoneticPr fontId="25"/>
  </si>
  <si>
    <t>建築可能な容積率</t>
  </si>
  <si>
    <t>敷地備考</t>
    <rPh sb="0" eb="2">
      <t>シキチ</t>
    </rPh>
    <rPh sb="2" eb="4">
      <t>ビコウ</t>
    </rPh>
    <phoneticPr fontId="25"/>
  </si>
  <si>
    <t>主要用途</t>
    <rPh sb="0" eb="2">
      <t>シュヨウ</t>
    </rPh>
    <rPh sb="2" eb="4">
      <t>ヨウト</t>
    </rPh>
    <phoneticPr fontId="25"/>
  </si>
  <si>
    <t>主要用途区分1</t>
    <rPh sb="0" eb="2">
      <t>シュヨウ</t>
    </rPh>
    <rPh sb="2" eb="4">
      <t>ヨウト</t>
    </rPh>
    <rPh sb="4" eb="6">
      <t>クブン</t>
    </rPh>
    <phoneticPr fontId="25"/>
  </si>
  <si>
    <t>主要用途番号1</t>
    <rPh sb="0" eb="2">
      <t>シュヨウ</t>
    </rPh>
    <rPh sb="2" eb="4">
      <t>ヨウト</t>
    </rPh>
    <rPh sb="4" eb="6">
      <t>バンゴウ</t>
    </rPh>
    <phoneticPr fontId="25"/>
  </si>
  <si>
    <t>主要用途番号2</t>
    <rPh sb="0" eb="2">
      <t>シュヨウ</t>
    </rPh>
    <rPh sb="2" eb="4">
      <t>ヨウト</t>
    </rPh>
    <rPh sb="4" eb="6">
      <t>バンゴウ</t>
    </rPh>
    <phoneticPr fontId="25"/>
  </si>
  <si>
    <t>主要用途区分2</t>
    <rPh sb="0" eb="2">
      <t>シュヨウ</t>
    </rPh>
    <rPh sb="2" eb="4">
      <t>ヨウト</t>
    </rPh>
    <rPh sb="4" eb="6">
      <t>クブン</t>
    </rPh>
    <phoneticPr fontId="25"/>
  </si>
  <si>
    <t>主要用途番号3</t>
    <rPh sb="0" eb="2">
      <t>シュヨウ</t>
    </rPh>
    <rPh sb="2" eb="4">
      <t>ヨウト</t>
    </rPh>
    <rPh sb="4" eb="6">
      <t>バンゴウ</t>
    </rPh>
    <phoneticPr fontId="25"/>
  </si>
  <si>
    <t>主要用途区分3</t>
    <rPh sb="0" eb="2">
      <t>シュヨウ</t>
    </rPh>
    <rPh sb="2" eb="4">
      <t>ヨウト</t>
    </rPh>
    <rPh sb="4" eb="6">
      <t>クブン</t>
    </rPh>
    <phoneticPr fontId="25"/>
  </si>
  <si>
    <t>主要用途番号4</t>
    <rPh sb="0" eb="2">
      <t>シュヨウ</t>
    </rPh>
    <rPh sb="2" eb="4">
      <t>ヨウト</t>
    </rPh>
    <rPh sb="4" eb="6">
      <t>バンゴウ</t>
    </rPh>
    <phoneticPr fontId="25"/>
  </si>
  <si>
    <t>主要用途区分4</t>
    <rPh sb="0" eb="2">
      <t>シュヨウ</t>
    </rPh>
    <rPh sb="2" eb="4">
      <t>ヨウト</t>
    </rPh>
    <rPh sb="4" eb="6">
      <t>クブン</t>
    </rPh>
    <phoneticPr fontId="25"/>
  </si>
  <si>
    <t>工事種別</t>
    <phoneticPr fontId="25"/>
  </si>
  <si>
    <t>用途変更</t>
  </si>
  <si>
    <t>大規模の修繕</t>
  </si>
  <si>
    <t>大規模の模様替</t>
  </si>
  <si>
    <t>建築面積</t>
    <rPh sb="0" eb="2">
      <t>ケンチク</t>
    </rPh>
    <rPh sb="2" eb="4">
      <t>メンセキ</t>
    </rPh>
    <phoneticPr fontId="25"/>
  </si>
  <si>
    <t>建築面積申請以外</t>
  </si>
  <si>
    <t>建築面積合計</t>
  </si>
  <si>
    <t>建築面積申請面積</t>
    <phoneticPr fontId="25"/>
  </si>
  <si>
    <t>カテゴリー</t>
    <phoneticPr fontId="25"/>
  </si>
  <si>
    <t>建築可能な建蔽率</t>
    <phoneticPr fontId="25"/>
  </si>
  <si>
    <t>延べ面積</t>
    <phoneticPr fontId="25"/>
  </si>
  <si>
    <t>延べ面積建築物全体申請以外</t>
  </si>
  <si>
    <t>延べ面積地階申請以外</t>
  </si>
  <si>
    <t>延べ面積共同住宅共用申請部分</t>
  </si>
  <si>
    <t>延べ面積共同住宅共用申請部分以外</t>
  </si>
  <si>
    <t>延べ面積共同住宅共用合計</t>
  </si>
  <si>
    <t>延べ面積車庫申請部分</t>
  </si>
  <si>
    <t>延べ面積車庫申請以外</t>
  </si>
  <si>
    <t>延べ面積車庫申請合計</t>
  </si>
  <si>
    <t>延べ面積住宅申請部分</t>
  </si>
  <si>
    <t>延べ面積住宅申請以外</t>
  </si>
  <si>
    <t>延べ面積住宅合計</t>
  </si>
  <si>
    <t>延べ面積建築物全体申請合計</t>
    <phoneticPr fontId="25"/>
  </si>
  <si>
    <t>延べ面積地階申請合計</t>
    <phoneticPr fontId="25"/>
  </si>
  <si>
    <t>延べ面積地階申請部分</t>
    <phoneticPr fontId="25"/>
  </si>
  <si>
    <t>延べ面積</t>
    <phoneticPr fontId="25"/>
  </si>
  <si>
    <t>容積率</t>
    <phoneticPr fontId="25"/>
  </si>
  <si>
    <t>延べ面積建築物全体申請部分</t>
    <phoneticPr fontId="25"/>
  </si>
  <si>
    <t>延べ面積ELVの昇降路申請部分</t>
    <rPh sb="8" eb="10">
      <t>ショウコウ</t>
    </rPh>
    <rPh sb="10" eb="11">
      <t>ロ</t>
    </rPh>
    <phoneticPr fontId="25"/>
  </si>
  <si>
    <t>延べ面積ELVの昇降路申請以外</t>
    <phoneticPr fontId="25"/>
  </si>
  <si>
    <t>延べ面積ELVの昇降路申請合計</t>
    <phoneticPr fontId="25"/>
  </si>
  <si>
    <t>延べ面積備蓄倉庫申請部分</t>
    <rPh sb="4" eb="6">
      <t>ビチク</t>
    </rPh>
    <rPh sb="6" eb="8">
      <t>ソウコ</t>
    </rPh>
    <phoneticPr fontId="25"/>
  </si>
  <si>
    <t>延べ面積備蓄倉庫申請以外</t>
    <phoneticPr fontId="25"/>
  </si>
  <si>
    <t>延べ面積備蓄倉庫申請合計</t>
    <phoneticPr fontId="25"/>
  </si>
  <si>
    <t>延べ面積蓄電池の設置申請部分</t>
    <rPh sb="4" eb="7">
      <t>チクデンチ</t>
    </rPh>
    <rPh sb="8" eb="10">
      <t>セッチ</t>
    </rPh>
    <rPh sb="10" eb="12">
      <t>シンセイ</t>
    </rPh>
    <phoneticPr fontId="25"/>
  </si>
  <si>
    <t>延べ面積蓄電池の設置申請以外</t>
    <phoneticPr fontId="25"/>
  </si>
  <si>
    <t>延べ面積蓄電池の設置申請合計</t>
    <phoneticPr fontId="25"/>
  </si>
  <si>
    <t>延べ面積自家発電設備の設置申請部分</t>
    <rPh sb="4" eb="6">
      <t>ジカ</t>
    </rPh>
    <rPh sb="6" eb="8">
      <t>ハツデン</t>
    </rPh>
    <rPh sb="8" eb="10">
      <t>セツビ</t>
    </rPh>
    <rPh sb="11" eb="13">
      <t>セッチ</t>
    </rPh>
    <rPh sb="13" eb="15">
      <t>シンセイ</t>
    </rPh>
    <phoneticPr fontId="25"/>
  </si>
  <si>
    <t>延べ面積自家発電設備の設置申請以外</t>
    <phoneticPr fontId="25"/>
  </si>
  <si>
    <t>延べ面積自家発電設備の設置申請合計</t>
    <phoneticPr fontId="25"/>
  </si>
  <si>
    <t>延べ面積貯水槽の設置申請部分</t>
    <rPh sb="4" eb="7">
      <t>チョスイソウ</t>
    </rPh>
    <rPh sb="8" eb="10">
      <t>セッチ</t>
    </rPh>
    <rPh sb="10" eb="12">
      <t>シンセイ</t>
    </rPh>
    <phoneticPr fontId="25"/>
  </si>
  <si>
    <t>延べ面積貯水槽の設置申請以外</t>
    <phoneticPr fontId="25"/>
  </si>
  <si>
    <t>延べ面積貯水槽の設置申請合計</t>
    <phoneticPr fontId="25"/>
  </si>
  <si>
    <t>延べ面積ホーム類その他申請部分</t>
    <rPh sb="7" eb="8">
      <t>ルイ</t>
    </rPh>
    <rPh sb="10" eb="11">
      <t>タ</t>
    </rPh>
    <rPh sb="11" eb="13">
      <t>シンセイ</t>
    </rPh>
    <phoneticPr fontId="25"/>
  </si>
  <si>
    <t>延べ面積ホーム類その他申請以外</t>
    <rPh sb="7" eb="8">
      <t>ルイ</t>
    </rPh>
    <rPh sb="10" eb="11">
      <t>タ</t>
    </rPh>
    <phoneticPr fontId="25"/>
  </si>
  <si>
    <t>延べ面積ホーム類その他申請合計</t>
    <rPh sb="7" eb="8">
      <t>ルイ</t>
    </rPh>
    <rPh sb="10" eb="11">
      <t>タ</t>
    </rPh>
    <phoneticPr fontId="25"/>
  </si>
  <si>
    <t>建築物の数</t>
    <phoneticPr fontId="25"/>
  </si>
  <si>
    <t>申請に係る建築物の数</t>
    <phoneticPr fontId="25"/>
  </si>
  <si>
    <t>同一敷地内の他の建築物の数</t>
    <phoneticPr fontId="25"/>
  </si>
  <si>
    <t>建築物の高さ等</t>
    <phoneticPr fontId="25"/>
  </si>
  <si>
    <t>最高の高さ申請建築物</t>
  </si>
  <si>
    <t>最高の高さ他の建築物</t>
  </si>
  <si>
    <t>地上階数申請建築物</t>
  </si>
  <si>
    <t>地上階数他の建築物</t>
  </si>
  <si>
    <t>地下階数申請建築物</t>
  </si>
  <si>
    <t>地下階数他の建築物</t>
  </si>
  <si>
    <t>構造</t>
    <phoneticPr fontId="25"/>
  </si>
  <si>
    <t>一部構造</t>
    <rPh sb="0" eb="2">
      <t>イチブ</t>
    </rPh>
    <rPh sb="2" eb="4">
      <t>コウゾウ</t>
    </rPh>
    <phoneticPr fontId="25"/>
  </si>
  <si>
    <t>56条第7項の規定による特例 有</t>
    <rPh sb="15" eb="16">
      <t>アリ</t>
    </rPh>
    <phoneticPr fontId="25"/>
  </si>
  <si>
    <t>56条第7項の規定による特例 無</t>
    <rPh sb="15" eb="16">
      <t>ナ</t>
    </rPh>
    <phoneticPr fontId="25"/>
  </si>
  <si>
    <t>道路高さ制限不適用</t>
    <phoneticPr fontId="20"/>
  </si>
  <si>
    <t>特例の区分道路高さ制限不適用</t>
    <phoneticPr fontId="25"/>
  </si>
  <si>
    <t>隣地高さ制限不適用</t>
    <phoneticPr fontId="20"/>
  </si>
  <si>
    <t>特例の区分隣地高さ制限不適用</t>
    <phoneticPr fontId="25"/>
  </si>
  <si>
    <t>北側高さ制限不適用</t>
    <phoneticPr fontId="20"/>
  </si>
  <si>
    <t>特例の区分北側高さ制限不適用</t>
    <phoneticPr fontId="25"/>
  </si>
  <si>
    <t>許可・認定等</t>
    <phoneticPr fontId="25"/>
  </si>
  <si>
    <t>許可・認定等1</t>
    <phoneticPr fontId="25"/>
  </si>
  <si>
    <t>許可・認定等2</t>
  </si>
  <si>
    <t>許可・認定等3</t>
  </si>
  <si>
    <t>工事完了予定年月日</t>
    <phoneticPr fontId="25"/>
  </si>
  <si>
    <t>工事着手予定年月日</t>
    <phoneticPr fontId="25"/>
  </si>
  <si>
    <t>着手日付1</t>
    <rPh sb="0" eb="2">
      <t>チャクシュ</t>
    </rPh>
    <rPh sb="2" eb="4">
      <t>ヒヅケ</t>
    </rPh>
    <phoneticPr fontId="25"/>
  </si>
  <si>
    <t>着手日付2</t>
    <rPh sb="0" eb="2">
      <t>チャクシュ</t>
    </rPh>
    <rPh sb="2" eb="4">
      <t>ヒヅケ</t>
    </rPh>
    <phoneticPr fontId="25"/>
  </si>
  <si>
    <t>着手日付3</t>
    <rPh sb="0" eb="2">
      <t>チャクシュ</t>
    </rPh>
    <rPh sb="2" eb="4">
      <t>ヒヅケ</t>
    </rPh>
    <phoneticPr fontId="25"/>
  </si>
  <si>
    <t>完了日付1</t>
    <rPh sb="0" eb="2">
      <t>カンリョウ</t>
    </rPh>
    <rPh sb="2" eb="4">
      <t>ヒヅケ</t>
    </rPh>
    <phoneticPr fontId="25"/>
  </si>
  <si>
    <t>完了日付2</t>
    <rPh sb="0" eb="2">
      <t>カンリョウ</t>
    </rPh>
    <rPh sb="2" eb="4">
      <t>ヒヅケ</t>
    </rPh>
    <phoneticPr fontId="25"/>
  </si>
  <si>
    <t>完了日付3</t>
    <rPh sb="0" eb="2">
      <t>カンリョウ</t>
    </rPh>
    <rPh sb="2" eb="4">
      <t>ヒヅケ</t>
    </rPh>
    <phoneticPr fontId="25"/>
  </si>
  <si>
    <t>特定工程</t>
    <phoneticPr fontId="25"/>
  </si>
  <si>
    <t>指定特定工程回数1</t>
  </si>
  <si>
    <t>指定特定工程内容1</t>
  </si>
  <si>
    <t>指定特定工程回数2</t>
  </si>
  <si>
    <t>指定特定工程内容2</t>
  </si>
  <si>
    <t>指定特定工程回数3</t>
  </si>
  <si>
    <t>指定特定工程内容3</t>
  </si>
  <si>
    <t>指定特定工程1予定日1</t>
    <phoneticPr fontId="25"/>
  </si>
  <si>
    <t>指定特定工程1予定日2</t>
    <phoneticPr fontId="25"/>
  </si>
  <si>
    <t>指定特定工程1予定日3</t>
    <phoneticPr fontId="25"/>
  </si>
  <si>
    <t>指定特定工程2予定日1</t>
    <phoneticPr fontId="25"/>
  </si>
  <si>
    <t>指定特定工程2予定日2</t>
  </si>
  <si>
    <t>指定特定工程2予定日3</t>
  </si>
  <si>
    <t>指定特定工程3予定日1</t>
    <phoneticPr fontId="25"/>
  </si>
  <si>
    <t>指定特定工程3予定日2</t>
  </si>
  <si>
    <t>指定特定工程3予定日3</t>
  </si>
  <si>
    <t>1階の鉄骨その他の構造部材の建て方工事完了時</t>
    <phoneticPr fontId="20"/>
  </si>
  <si>
    <t>最下階から2つ目の床版配筋完了時</t>
    <phoneticPr fontId="20"/>
  </si>
  <si>
    <t>TOP</t>
    <phoneticPr fontId="25"/>
  </si>
  <si>
    <t>その他必要な事項</t>
  </si>
  <si>
    <t>その他必要な事項1</t>
    <phoneticPr fontId="25"/>
  </si>
  <si>
    <t>その他必要な事項2</t>
  </si>
  <si>
    <t>資格</t>
    <rPh sb="0" eb="2">
      <t>シカク</t>
    </rPh>
    <phoneticPr fontId="26"/>
  </si>
  <si>
    <t>資格登録</t>
    <rPh sb="0" eb="2">
      <t>シカク</t>
    </rPh>
    <rPh sb="2" eb="4">
      <t>トウロク</t>
    </rPh>
    <phoneticPr fontId="26"/>
  </si>
  <si>
    <t>登録番号</t>
    <rPh sb="0" eb="2">
      <t>トウロク</t>
    </rPh>
    <rPh sb="2" eb="4">
      <t>バンゴウ</t>
    </rPh>
    <phoneticPr fontId="26"/>
  </si>
  <si>
    <t>事務所資格</t>
    <rPh sb="0" eb="2">
      <t>ジム</t>
    </rPh>
    <rPh sb="2" eb="3">
      <t>ショ</t>
    </rPh>
    <rPh sb="3" eb="5">
      <t>シカク</t>
    </rPh>
    <phoneticPr fontId="26"/>
  </si>
  <si>
    <t>事務所資格登録</t>
    <rPh sb="0" eb="2">
      <t>ジム</t>
    </rPh>
    <rPh sb="2" eb="3">
      <t>ショ</t>
    </rPh>
    <rPh sb="3" eb="5">
      <t>シカク</t>
    </rPh>
    <rPh sb="5" eb="7">
      <t>トウロク</t>
    </rPh>
    <phoneticPr fontId="26"/>
  </si>
  <si>
    <t>事務所登録番号</t>
    <rPh sb="0" eb="2">
      <t>ジム</t>
    </rPh>
    <rPh sb="2" eb="3">
      <t>ショ</t>
    </rPh>
    <rPh sb="3" eb="5">
      <t>トウロク</t>
    </rPh>
    <rPh sb="5" eb="7">
      <t>バンゴウ</t>
    </rPh>
    <phoneticPr fontId="26"/>
  </si>
  <si>
    <t>郵便番号</t>
    <rPh sb="0" eb="4">
      <t>ユウビンバンゴウ</t>
    </rPh>
    <phoneticPr fontId="26"/>
  </si>
  <si>
    <t>所在地</t>
    <rPh sb="0" eb="3">
      <t>ショザイチ</t>
    </rPh>
    <phoneticPr fontId="26"/>
  </si>
  <si>
    <t>電話番号</t>
    <rPh sb="0" eb="2">
      <t>デンワ</t>
    </rPh>
    <rPh sb="2" eb="4">
      <t>バンゴウ</t>
    </rPh>
    <phoneticPr fontId="26"/>
  </si>
  <si>
    <t>03-6383-4870</t>
    <phoneticPr fontId="26"/>
  </si>
  <si>
    <t>151-0053</t>
    <phoneticPr fontId="26"/>
  </si>
  <si>
    <t>01234</t>
    <phoneticPr fontId="26"/>
  </si>
  <si>
    <t>56789</t>
    <phoneticPr fontId="26"/>
  </si>
  <si>
    <t>許可番号</t>
    <rPh sb="0" eb="2">
      <t>キョカ</t>
    </rPh>
    <rPh sb="2" eb="4">
      <t>バンゴウ</t>
    </rPh>
    <phoneticPr fontId="26"/>
  </si>
  <si>
    <t>特-22</t>
    <rPh sb="0" eb="1">
      <t>トク</t>
    </rPh>
    <phoneticPr fontId="26"/>
  </si>
  <si>
    <t>〒</t>
    <phoneticPr fontId="20"/>
  </si>
  <si>
    <t>（</t>
    <phoneticPr fontId="20"/>
  </si>
  <si>
    <t>建築主1郵便番号</t>
    <phoneticPr fontId="25"/>
  </si>
  <si>
    <t>建築主1電話番号</t>
    <phoneticPr fontId="25"/>
  </si>
  <si>
    <t>代理者郵便番号</t>
    <phoneticPr fontId="25"/>
  </si>
  <si>
    <t>代理者電話番号</t>
    <phoneticPr fontId="25"/>
  </si>
  <si>
    <t>設計者1郵便番号</t>
    <phoneticPr fontId="25"/>
  </si>
  <si>
    <t>設計者1電話番号</t>
    <phoneticPr fontId="25"/>
  </si>
  <si>
    <t>設計者2電話番号</t>
    <phoneticPr fontId="25"/>
  </si>
  <si>
    <t>設計者3郵便番号</t>
    <phoneticPr fontId="25"/>
  </si>
  <si>
    <t>設計者3電話番号</t>
    <phoneticPr fontId="25"/>
  </si>
  <si>
    <t>設計者4郵便番号</t>
    <phoneticPr fontId="25"/>
  </si>
  <si>
    <t>設計者4電話番号</t>
    <phoneticPr fontId="25"/>
  </si>
  <si>
    <t>設計者2郵便番号</t>
    <phoneticPr fontId="25"/>
  </si>
  <si>
    <t>設備設計意見者1郵便番号</t>
    <rPh sb="8" eb="12">
      <t>ユウビンバンゴウ</t>
    </rPh>
    <phoneticPr fontId="25"/>
  </si>
  <si>
    <t>設備設計意見者1電話番号</t>
    <rPh sb="8" eb="10">
      <t>デンワ</t>
    </rPh>
    <rPh sb="10" eb="12">
      <t>バンゴウ</t>
    </rPh>
    <phoneticPr fontId="25"/>
  </si>
  <si>
    <t>設備設計意見者2郵便番号</t>
    <rPh sb="8" eb="12">
      <t>ユウビンバンゴウ</t>
    </rPh>
    <phoneticPr fontId="25"/>
  </si>
  <si>
    <t>設備設計意見者2電話番号</t>
    <rPh sb="8" eb="10">
      <t>デンワ</t>
    </rPh>
    <rPh sb="10" eb="12">
      <t>バンゴウ</t>
    </rPh>
    <phoneticPr fontId="25"/>
  </si>
  <si>
    <t>設備設計意見者3郵便番号</t>
    <rPh sb="8" eb="12">
      <t>ユウビンバンゴウ</t>
    </rPh>
    <phoneticPr fontId="25"/>
  </si>
  <si>
    <t>設備設計意見者3電話番号</t>
    <rPh sb="8" eb="10">
      <t>デンワ</t>
    </rPh>
    <rPh sb="10" eb="12">
      <t>バンゴウ</t>
    </rPh>
    <phoneticPr fontId="25"/>
  </si>
  <si>
    <t>設備設計意見者4郵便番号</t>
    <rPh sb="8" eb="12">
      <t>ユウビンバンゴウ</t>
    </rPh>
    <phoneticPr fontId="25"/>
  </si>
  <si>
    <t>設備設計意見者4電話番号</t>
    <rPh sb="8" eb="10">
      <t>デンワ</t>
    </rPh>
    <rPh sb="10" eb="12">
      <t>バンゴウ</t>
    </rPh>
    <phoneticPr fontId="25"/>
  </si>
  <si>
    <t>監理者1郵便番号</t>
    <phoneticPr fontId="25"/>
  </si>
  <si>
    <t>監理者1電話番号</t>
    <phoneticPr fontId="25"/>
  </si>
  <si>
    <t>監理者2郵便番号</t>
    <phoneticPr fontId="25"/>
  </si>
  <si>
    <t>監理者2電話番号</t>
    <phoneticPr fontId="25"/>
  </si>
  <si>
    <t>監理者3郵便番号</t>
    <phoneticPr fontId="25"/>
  </si>
  <si>
    <t>監理者3電話番号</t>
    <phoneticPr fontId="25"/>
  </si>
  <si>
    <t>監理者4郵便番号</t>
    <phoneticPr fontId="25"/>
  </si>
  <si>
    <t>監理者4電話番号</t>
    <phoneticPr fontId="25"/>
  </si>
  <si>
    <t>施工者郵便番号</t>
    <phoneticPr fontId="25"/>
  </si>
  <si>
    <t>施工者電話番号</t>
    <phoneticPr fontId="25"/>
  </si>
  <si>
    <t>建築主複数表記</t>
    <rPh sb="0" eb="2">
      <t>ケンチク</t>
    </rPh>
    <rPh sb="2" eb="3">
      <t>ヌシ</t>
    </rPh>
    <rPh sb="3" eb="5">
      <t>フクスウ</t>
    </rPh>
    <rPh sb="5" eb="7">
      <t>ヒョウキ</t>
    </rPh>
    <phoneticPr fontId="25"/>
  </si>
  <si>
    <t>建築主2郵便番号</t>
    <phoneticPr fontId="25"/>
  </si>
  <si>
    <t>建築主2電話番号</t>
    <phoneticPr fontId="25"/>
  </si>
  <si>
    <t>建築主3郵便番号</t>
    <phoneticPr fontId="25"/>
  </si>
  <si>
    <t>建築主3電話番号</t>
    <phoneticPr fontId="25"/>
  </si>
  <si>
    <t>建築主4郵便番号</t>
    <phoneticPr fontId="25"/>
  </si>
  <si>
    <t>建築主4電話番号</t>
    <phoneticPr fontId="25"/>
  </si>
  <si>
    <t>施工者営業所登録種別</t>
    <rPh sb="8" eb="10">
      <t>シュベツ</t>
    </rPh>
    <phoneticPr fontId="25"/>
  </si>
  <si>
    <t>㎡）</t>
    <phoneticPr fontId="2"/>
  </si>
  <si>
    <t>㎡）</t>
    <phoneticPr fontId="20"/>
  </si>
  <si>
    <t>㎡</t>
    <phoneticPr fontId="20"/>
  </si>
  <si>
    <t>㎡</t>
    <phoneticPr fontId="20"/>
  </si>
  <si>
    <t>）</t>
    <phoneticPr fontId="20"/>
  </si>
  <si>
    <t>ｍ</t>
    <phoneticPr fontId="20"/>
  </si>
  <si>
    <t>㎡</t>
    <phoneticPr fontId="2"/>
  </si>
  <si>
    <t>ｍ</t>
    <phoneticPr fontId="25"/>
  </si>
  <si>
    <t>ｍ</t>
    <phoneticPr fontId="25"/>
  </si>
  <si>
    <t>％）</t>
    <phoneticPr fontId="20"/>
  </si>
  <si>
    <t>％</t>
    <phoneticPr fontId="20"/>
  </si>
  <si>
    <t>％）</t>
    <phoneticPr fontId="2"/>
  </si>
  <si>
    <t>％）</t>
    <phoneticPr fontId="2"/>
  </si>
  <si>
    <t>％</t>
    <phoneticPr fontId="25"/>
  </si>
  <si>
    <t>％</t>
    <phoneticPr fontId="25"/>
  </si>
  <si>
    <t>ｍ</t>
    <phoneticPr fontId="21"/>
  </si>
  <si>
    <t>ｍ）</t>
    <phoneticPr fontId="21"/>
  </si>
  <si>
    <t>㎡</t>
    <phoneticPr fontId="21"/>
  </si>
  <si>
    <t>赤字は入力例です。</t>
    <rPh sb="0" eb="2">
      <t>アカジ</t>
    </rPh>
    <rPh sb="3" eb="5">
      <t>ニュウリョク</t>
    </rPh>
    <rPh sb="5" eb="6">
      <t>レイ</t>
    </rPh>
    <phoneticPr fontId="26"/>
  </si>
  <si>
    <t>確認申請年月日</t>
    <rPh sb="0" eb="2">
      <t>カクニン</t>
    </rPh>
    <rPh sb="2" eb="4">
      <t>シンセイ</t>
    </rPh>
    <rPh sb="4" eb="5">
      <t>ネン</t>
    </rPh>
    <rPh sb="5" eb="7">
      <t>ガッピ</t>
    </rPh>
    <phoneticPr fontId="25"/>
  </si>
  <si>
    <t>計_確建第一面</t>
    <rPh sb="4" eb="5">
      <t>ダイ</t>
    </rPh>
    <rPh sb="5" eb="7">
      <t>イチメン</t>
    </rPh>
    <phoneticPr fontId="25"/>
  </si>
  <si>
    <t>計_確建第二面</t>
    <rPh sb="4" eb="5">
      <t>ダイ</t>
    </rPh>
    <rPh sb="5" eb="7">
      <t>ニメン</t>
    </rPh>
    <phoneticPr fontId="25"/>
  </si>
  <si>
    <t>計_確建第二面建築主追加</t>
  </si>
  <si>
    <t>計_確建第三面</t>
    <rPh sb="4" eb="5">
      <t>ダイ</t>
    </rPh>
    <rPh sb="5" eb="7">
      <t>サンメン</t>
    </rPh>
    <phoneticPr fontId="25"/>
  </si>
  <si>
    <t>確建第一面</t>
    <rPh sb="2" eb="3">
      <t>ダイ</t>
    </rPh>
    <rPh sb="3" eb="5">
      <t>イチメン</t>
    </rPh>
    <phoneticPr fontId="25"/>
  </si>
  <si>
    <t>確建第二面</t>
    <rPh sb="2" eb="3">
      <t>ダイ</t>
    </rPh>
    <rPh sb="3" eb="5">
      <t>ニメン</t>
    </rPh>
    <phoneticPr fontId="25"/>
  </si>
  <si>
    <t>確建第三面</t>
    <rPh sb="2" eb="3">
      <t>ダイ</t>
    </rPh>
    <rPh sb="3" eb="5">
      <t>サンメン</t>
    </rPh>
    <phoneticPr fontId="25"/>
  </si>
  <si>
    <t>確認申請日付1</t>
    <rPh sb="0" eb="2">
      <t>カクニン</t>
    </rPh>
    <rPh sb="2" eb="4">
      <t>シンセイ</t>
    </rPh>
    <rPh sb="4" eb="6">
      <t>ヒヅケ</t>
    </rPh>
    <phoneticPr fontId="25"/>
  </si>
  <si>
    <t>確認申請日付2</t>
    <rPh sb="0" eb="2">
      <t>カクニン</t>
    </rPh>
    <rPh sb="2" eb="4">
      <t>シンセイ</t>
    </rPh>
    <rPh sb="4" eb="6">
      <t>ヒヅケ</t>
    </rPh>
    <phoneticPr fontId="25"/>
  </si>
  <si>
    <t>確認申請日付3</t>
    <rPh sb="0" eb="2">
      <t>カクニン</t>
    </rPh>
    <rPh sb="2" eb="4">
      <t>シンセイ</t>
    </rPh>
    <rPh sb="4" eb="6">
      <t>ヒヅケ</t>
    </rPh>
    <phoneticPr fontId="25"/>
  </si>
  <si>
    <t>計画変更申請日付1</t>
    <rPh sb="0" eb="2">
      <t>ケイカク</t>
    </rPh>
    <rPh sb="2" eb="4">
      <t>ヘンコウ</t>
    </rPh>
    <rPh sb="4" eb="6">
      <t>シンセイ</t>
    </rPh>
    <rPh sb="6" eb="8">
      <t>ヒヅケ</t>
    </rPh>
    <phoneticPr fontId="25"/>
  </si>
  <si>
    <t>計画変更申請日付2</t>
    <rPh sb="0" eb="2">
      <t>ケイカク</t>
    </rPh>
    <rPh sb="2" eb="4">
      <t>ヘンコウ</t>
    </rPh>
    <rPh sb="4" eb="6">
      <t>シンセイ</t>
    </rPh>
    <rPh sb="6" eb="8">
      <t>ヒヅケ</t>
    </rPh>
    <phoneticPr fontId="25"/>
  </si>
  <si>
    <t>計画変更申請日付3</t>
    <rPh sb="0" eb="2">
      <t>ケイカク</t>
    </rPh>
    <rPh sb="2" eb="4">
      <t>ヘンコウ</t>
    </rPh>
    <rPh sb="4" eb="6">
      <t>シンセイ</t>
    </rPh>
    <rPh sb="6" eb="8">
      <t>ヒヅケ</t>
    </rPh>
    <phoneticPr fontId="25"/>
  </si>
  <si>
    <t>計画変更申請年月日</t>
    <rPh sb="0" eb="2">
      <t>ケイカク</t>
    </rPh>
    <rPh sb="2" eb="4">
      <t>ヘンコウ</t>
    </rPh>
    <rPh sb="4" eb="6">
      <t>シンセイ</t>
    </rPh>
    <rPh sb="6" eb="7">
      <t>ネン</t>
    </rPh>
    <rPh sb="7" eb="9">
      <t>ガッピ</t>
    </rPh>
    <phoneticPr fontId="25"/>
  </si>
  <si>
    <t>確認済証</t>
    <phoneticPr fontId="30"/>
  </si>
  <si>
    <t>交付日1</t>
    <rPh sb="0" eb="3">
      <t>コウフビ</t>
    </rPh>
    <phoneticPr fontId="30"/>
  </si>
  <si>
    <t>交付日2</t>
    <rPh sb="0" eb="3">
      <t>コウフビ</t>
    </rPh>
    <phoneticPr fontId="30"/>
  </si>
  <si>
    <t>交付日3</t>
    <rPh sb="0" eb="3">
      <t>コウフビ</t>
    </rPh>
    <phoneticPr fontId="30"/>
  </si>
  <si>
    <t>確認済証番号</t>
    <phoneticPr fontId="30"/>
  </si>
  <si>
    <t>確認済証交付者</t>
    <rPh sb="4" eb="6">
      <t>コウフ</t>
    </rPh>
    <rPh sb="6" eb="7">
      <t>シャ</t>
    </rPh>
    <phoneticPr fontId="30"/>
  </si>
  <si>
    <t>計画変更概要</t>
    <rPh sb="0" eb="2">
      <t>ケイカク</t>
    </rPh>
    <rPh sb="2" eb="4">
      <t>ヘンコウ</t>
    </rPh>
    <rPh sb="4" eb="6">
      <t>ガイヨウ</t>
    </rPh>
    <phoneticPr fontId="30"/>
  </si>
  <si>
    <t>1.</t>
    <phoneticPr fontId="31"/>
  </si>
  <si>
    <t>担当登録</t>
    <rPh sb="0" eb="2">
      <t>タントウ</t>
    </rPh>
    <rPh sb="2" eb="4">
      <t>トウロク</t>
    </rPh>
    <phoneticPr fontId="31"/>
  </si>
  <si>
    <t>確認申請書（建築物）</t>
    <rPh sb="0" eb="2">
      <t>カクニン</t>
    </rPh>
    <rPh sb="2" eb="5">
      <t>シンセイショ</t>
    </rPh>
    <rPh sb="6" eb="9">
      <t>ケンチクブツ</t>
    </rPh>
    <phoneticPr fontId="31"/>
  </si>
  <si>
    <t>建築計画概要書</t>
    <rPh sb="0" eb="2">
      <t>ケンチク</t>
    </rPh>
    <rPh sb="2" eb="4">
      <t>ケイカク</t>
    </rPh>
    <rPh sb="4" eb="7">
      <t>ガイヨウショ</t>
    </rPh>
    <phoneticPr fontId="31"/>
  </si>
  <si>
    <t>建築工事届</t>
    <rPh sb="0" eb="2">
      <t>ケンチク</t>
    </rPh>
    <rPh sb="2" eb="4">
      <t>コウジ</t>
    </rPh>
    <rPh sb="4" eb="5">
      <t>トドケ</t>
    </rPh>
    <phoneticPr fontId="31"/>
  </si>
  <si>
    <t>計画変更確認申請書（建築物）</t>
  </si>
  <si>
    <t>建築計画概要書（計画変更）</t>
    <phoneticPr fontId="31"/>
  </si>
  <si>
    <t>第一面</t>
    <rPh sb="0" eb="1">
      <t>ダイ</t>
    </rPh>
    <rPh sb="1" eb="3">
      <t>イチメン</t>
    </rPh>
    <phoneticPr fontId="31"/>
  </si>
  <si>
    <t>第二面</t>
    <rPh sb="0" eb="1">
      <t>ダイ</t>
    </rPh>
    <rPh sb="1" eb="3">
      <t>ニメン</t>
    </rPh>
    <phoneticPr fontId="31"/>
  </si>
  <si>
    <t>第三面</t>
    <rPh sb="0" eb="1">
      <t>ダイ</t>
    </rPh>
    <rPh sb="2" eb="3">
      <t>メン</t>
    </rPh>
    <phoneticPr fontId="31"/>
  </si>
  <si>
    <t>第四面</t>
    <rPh sb="0" eb="1">
      <t>ダイ</t>
    </rPh>
    <rPh sb="1" eb="2">
      <t>ヨン</t>
    </rPh>
    <rPh sb="2" eb="3">
      <t>メン</t>
    </rPh>
    <phoneticPr fontId="31"/>
  </si>
  <si>
    <t>第五面</t>
    <rPh sb="0" eb="1">
      <t>ダイ</t>
    </rPh>
    <rPh sb="1" eb="2">
      <t>ゴ</t>
    </rPh>
    <rPh sb="2" eb="3">
      <t>メン</t>
    </rPh>
    <phoneticPr fontId="31"/>
  </si>
  <si>
    <t>第六面</t>
    <rPh sb="0" eb="1">
      <t>ダイ</t>
    </rPh>
    <rPh sb="1" eb="2">
      <t>ロク</t>
    </rPh>
    <rPh sb="2" eb="3">
      <t>メン</t>
    </rPh>
    <phoneticPr fontId="31"/>
  </si>
  <si>
    <t>担当登録（代理設計監理）</t>
    <rPh sb="0" eb="2">
      <t>タントウ</t>
    </rPh>
    <rPh sb="2" eb="4">
      <t>トウロク</t>
    </rPh>
    <rPh sb="5" eb="7">
      <t>ダイリ</t>
    </rPh>
    <rPh sb="7" eb="9">
      <t>セッケイ</t>
    </rPh>
    <rPh sb="9" eb="11">
      <t>カンリ</t>
    </rPh>
    <phoneticPr fontId="31"/>
  </si>
  <si>
    <t>担当登録（施工）</t>
    <rPh sb="0" eb="2">
      <t>タントウ</t>
    </rPh>
    <rPh sb="2" eb="4">
      <t>トウロク</t>
    </rPh>
    <rPh sb="5" eb="7">
      <t>セコウ</t>
    </rPh>
    <phoneticPr fontId="31"/>
  </si>
  <si>
    <t>委任状</t>
    <rPh sb="0" eb="3">
      <t>イニンジョウ</t>
    </rPh>
    <phoneticPr fontId="31"/>
  </si>
  <si>
    <t>確認申請</t>
    <rPh sb="0" eb="2">
      <t>カクニン</t>
    </rPh>
    <rPh sb="2" eb="4">
      <t>シンセイ</t>
    </rPh>
    <phoneticPr fontId="31"/>
  </si>
  <si>
    <t>9.</t>
    <phoneticPr fontId="31"/>
  </si>
  <si>
    <t>11.</t>
    <phoneticPr fontId="31"/>
  </si>
  <si>
    <t>その他注意書</t>
    <rPh sb="2" eb="3">
      <t>タ</t>
    </rPh>
    <rPh sb="3" eb="5">
      <t>チュウイ</t>
    </rPh>
    <rPh sb="5" eb="6">
      <t>カ</t>
    </rPh>
    <phoneticPr fontId="31"/>
  </si>
  <si>
    <t>計画変更申請</t>
    <rPh sb="0" eb="2">
      <t>ケイカク</t>
    </rPh>
    <rPh sb="2" eb="4">
      <t>ヘンコウ</t>
    </rPh>
    <rPh sb="4" eb="6">
      <t>シンセイ</t>
    </rPh>
    <phoneticPr fontId="31"/>
  </si>
  <si>
    <t>11行目(セルC11)より入力</t>
    <rPh sb="2" eb="4">
      <t>ギョウメ</t>
    </rPh>
    <rPh sb="13" eb="15">
      <t>ニュウリョク</t>
    </rPh>
    <phoneticPr fontId="26"/>
  </si>
  <si>
    <t>　このEXCEL表により日本タリアセン株式会社への確認申請（建築物）提出図書を作成することができ、入力支援として各様式の同一項目への入力は不要となっております。はじめに「代理者」「設計者」「監理者」の担当者を「担当登録（代理設計監理）」のシートに、「施工者」を「担当登録（施工）」のシートにそれぞれ入力し登録していただくことにより、一覧から選択できるようになります。</t>
    <rPh sb="12" eb="14">
      <t>ニホン</t>
    </rPh>
    <rPh sb="19" eb="21">
      <t>カブシキ</t>
    </rPh>
    <rPh sb="21" eb="23">
      <t>ガイシャ</t>
    </rPh>
    <rPh sb="25" eb="27">
      <t>カクニン</t>
    </rPh>
    <rPh sb="27" eb="29">
      <t>シンセイ</t>
    </rPh>
    <rPh sb="30" eb="33">
      <t>ケンチクブツ</t>
    </rPh>
    <rPh sb="34" eb="36">
      <t>テイシュツ</t>
    </rPh>
    <rPh sb="152" eb="154">
      <t>トウロク</t>
    </rPh>
    <phoneticPr fontId="31"/>
  </si>
  <si>
    <t>2.</t>
    <phoneticPr fontId="31"/>
  </si>
  <si>
    <t>4.</t>
    <phoneticPr fontId="31"/>
  </si>
  <si>
    <t>6.</t>
    <phoneticPr fontId="31"/>
  </si>
  <si>
    <t>ハ．</t>
    <phoneticPr fontId="20"/>
  </si>
  <si>
    <t>ニ．</t>
    <phoneticPr fontId="20"/>
  </si>
  <si>
    <t>ホ．</t>
    <phoneticPr fontId="20"/>
  </si>
  <si>
    <t>１． 各面共通関係</t>
    <phoneticPr fontId="2"/>
  </si>
  <si>
    <t>数字は算用数字を、単位はメートル法を用いてください。</t>
    <phoneticPr fontId="2"/>
  </si>
  <si>
    <t>２． 第一面関係</t>
    <phoneticPr fontId="2"/>
  </si>
  <si>
    <t>３． 第二面関係</t>
    <phoneticPr fontId="2"/>
  </si>
  <si>
    <t>事項を記入して添えてください。</t>
    <phoneticPr fontId="2"/>
  </si>
  <si>
    <t>建築士事務所に属していないときは、所在地はそれぞれ代理者、設計者又は工事監理者の住所を書いてください。</t>
    <phoneticPr fontId="2"/>
  </si>
  <si>
    <t>に申請に係る建築物に係る他のすべての設計者、建築設備の設計に関し意見を聴いた者及び工事監理者について記入</t>
    <phoneticPr fontId="2"/>
  </si>
  <si>
    <t>してください。３欄の設計者のうち、構造設計一級建築士又は設備設計一級建築士である旨の表示をした者がいる</t>
    <phoneticPr fontId="2"/>
  </si>
  <si>
    <t>場合は、該当するチェックボックスに｢レ｣マークを入れてください。記入欄が不足する場合には、別紙に必要な事項</t>
    <phoneticPr fontId="2"/>
  </si>
  <si>
    <t>を記入して添えてください。</t>
    <phoneticPr fontId="2"/>
  </si>
  <si>
    <t>について記入し、所在地は、その者が勤務しているときは勤務先の所在地を、勤務していないときはその者の住所を、</t>
    <phoneticPr fontId="2"/>
  </si>
  <si>
    <t>ください。</t>
    <phoneticPr fontId="2"/>
  </si>
  <si>
    <t>棟別にそれぞれ必要な事項を記入して添えてください。</t>
    <phoneticPr fontId="2"/>
  </si>
  <si>
    <t>記入する必要はありません。</t>
    <phoneticPr fontId="2"/>
  </si>
  <si>
    <t>４． 第三面関係</t>
    <phoneticPr fontId="2"/>
  </si>
  <si>
    <t>準都市計画区域又はこれらの区域以外の区域のうち２以上の区域にわたる場合においては、当該敷地の過半の属する</t>
    <phoneticPr fontId="2"/>
  </si>
  <si>
    <t>区域について記入してください。なお、当該敷地が３の区域にわたる場合で、かつ、当該敷地の過半の属する区域が</t>
    <phoneticPr fontId="2"/>
  </si>
  <si>
    <t>ない場合においては、都市計画区域又は準都市計画区域のうち、当該敷地の属する面積が大きい区域について記入</t>
    <phoneticPr fontId="2"/>
  </si>
  <si>
    <t>してください。</t>
    <phoneticPr fontId="2"/>
  </si>
  <si>
    <t>地域又は指定のない区域のうち２以上の地域又は区域にわたるときは、それぞれの地域又は区域について記入して</t>
    <phoneticPr fontId="2"/>
  </si>
  <si>
    <t>ください。なお、建築物の敷地が２以上の区域、地域、地区又は街区にわたる場合は、それぞれの区域、地域、地区</t>
    <phoneticPr fontId="2"/>
  </si>
  <si>
    <t>又は街区を記入してください。</t>
    <phoneticPr fontId="2"/>
  </si>
  <si>
    <t>(1)　自動車車庫等の部分　５分の１</t>
    <phoneticPr fontId="2"/>
  </si>
  <si>
    <t>限不適用」、同項第２号に掲げる規定が適用されない建築物については「隣地高さ制限不適用」、同項第３号に掲げる</t>
    <phoneticPr fontId="2"/>
  </si>
  <si>
    <t>規定が適用されない建築物については「北側高さ制限不適用」のチェックボックスに「レ」マークを入れてください。</t>
    <phoneticPr fontId="2"/>
  </si>
  <si>
    <t>５． 第四面関係</t>
    <phoneticPr fontId="2"/>
  </si>
  <si>
    <t>必要はありません。</t>
    <phoneticPr fontId="2"/>
  </si>
  <si>
    <t>付し、その番号を記入してください。</t>
    <phoneticPr fontId="2"/>
  </si>
  <si>
    <t>添えてください。</t>
    <phoneticPr fontId="2"/>
  </si>
  <si>
    <t>てください。</t>
    <phoneticPr fontId="2"/>
  </si>
  <si>
    <t>６． 第五面関係</t>
    <phoneticPr fontId="2"/>
  </si>
  <si>
    <t>場合は５欄から８欄までの記載内容が同じときは、２欄に同じ記載内容となる階を列記し、併せて１枚とすることが</t>
    <phoneticPr fontId="2"/>
  </si>
  <si>
    <t>できます。</t>
    <phoneticPr fontId="2"/>
  </si>
  <si>
    <t>の用途に供する部分の床面積を記入してください。</t>
    <phoneticPr fontId="2"/>
  </si>
  <si>
    <t>７． 第六面関係</t>
    <phoneticPr fontId="2"/>
  </si>
  <si>
    <t>伝えない構造方法のみで接している場合においては当該建築物の部分。以下同じ。）ごとに作成してください。</t>
    <phoneticPr fontId="2"/>
  </si>
  <si>
    <t>を付し、その番号を記入してください。</t>
    <phoneticPr fontId="2"/>
  </si>
  <si>
    <t>建築物の数が１のときは記入する必要はありません。</t>
    <phoneticPr fontId="2"/>
  </si>
  <si>
    <t>01</t>
    <phoneticPr fontId="2"/>
  </si>
  <si>
    <t>農林水産業</t>
    <phoneticPr fontId="2"/>
  </si>
  <si>
    <t>情報通信業</t>
    <phoneticPr fontId="2"/>
  </si>
  <si>
    <t>その他のサービス業</t>
    <phoneticPr fontId="2"/>
  </si>
  <si>
    <t>書類名称</t>
    <phoneticPr fontId="2"/>
  </si>
  <si>
    <t>必要書類の確認</t>
    <rPh sb="5" eb="7">
      <t>カクニン</t>
    </rPh>
    <phoneticPr fontId="31"/>
  </si>
  <si>
    <t>3.</t>
    <phoneticPr fontId="31"/>
  </si>
  <si>
    <t>5.</t>
    <phoneticPr fontId="31"/>
  </si>
  <si>
    <t>7.</t>
    <phoneticPr fontId="31"/>
  </si>
  <si>
    <t>8.</t>
    <phoneticPr fontId="31"/>
  </si>
  <si>
    <t>10.</t>
    <phoneticPr fontId="31"/>
  </si>
  <si>
    <t>12.</t>
    <phoneticPr fontId="31"/>
  </si>
  <si>
    <t>ニ．</t>
    <phoneticPr fontId="2"/>
  </si>
  <si>
    <t>ヌ．</t>
    <phoneticPr fontId="2"/>
  </si>
  <si>
    <t>ヲ．</t>
    <phoneticPr fontId="2"/>
  </si>
  <si>
    <t>A</t>
    <phoneticPr fontId="2"/>
  </si>
  <si>
    <t>①</t>
    <phoneticPr fontId="2"/>
  </si>
  <si>
    <t>B</t>
    <phoneticPr fontId="2"/>
  </si>
  <si>
    <t>C</t>
    <phoneticPr fontId="2"/>
  </si>
  <si>
    <t>D</t>
    <phoneticPr fontId="2"/>
  </si>
  <si>
    <t>F</t>
    <phoneticPr fontId="2"/>
  </si>
  <si>
    <t>G</t>
    <phoneticPr fontId="2"/>
  </si>
  <si>
    <t>H</t>
    <phoneticPr fontId="2"/>
  </si>
  <si>
    <t>I</t>
    <phoneticPr fontId="2"/>
  </si>
  <si>
    <t>J</t>
    <phoneticPr fontId="2"/>
  </si>
  <si>
    <t>K</t>
    <phoneticPr fontId="2"/>
  </si>
  <si>
    <t xml:space="preserve"> </t>
    <phoneticPr fontId="20"/>
  </si>
  <si>
    <t>延べ面積宅配ボックスの設置申請部分</t>
    <rPh sb="4" eb="6">
      <t>タクハイ</t>
    </rPh>
    <rPh sb="11" eb="13">
      <t>セッチ</t>
    </rPh>
    <rPh sb="13" eb="15">
      <t>シンセイ</t>
    </rPh>
    <phoneticPr fontId="25"/>
  </si>
  <si>
    <t>延べ面積宅配ボックスの設置申請以外</t>
    <phoneticPr fontId="25"/>
  </si>
  <si>
    <t>延べ面積宅配ボックスの設置申請合計</t>
    <phoneticPr fontId="25"/>
  </si>
  <si>
    <t>令和</t>
    <phoneticPr fontId="2"/>
  </si>
  <si>
    <t xml:space="preserve"> 令和</t>
    <phoneticPr fontId="2"/>
  </si>
  <si>
    <t>令和</t>
    <phoneticPr fontId="2"/>
  </si>
  <si>
    <t>令和　　　年　　　月　　　日</t>
    <rPh sb="5" eb="6">
      <t>ネン</t>
    </rPh>
    <rPh sb="9" eb="10">
      <t>ガツ</t>
    </rPh>
    <rPh sb="13" eb="14">
      <t>ニチ</t>
    </rPh>
    <phoneticPr fontId="2"/>
  </si>
  <si>
    <t>令和</t>
    <phoneticPr fontId="2"/>
  </si>
  <si>
    <t>令和</t>
    <phoneticPr fontId="2"/>
  </si>
  <si>
    <t>JTC－第14号様式</t>
    <phoneticPr fontId="2"/>
  </si>
  <si>
    <t>JTC-第6号様式</t>
    <phoneticPr fontId="2"/>
  </si>
  <si>
    <t>延焼防止建築物</t>
    <rPh sb="0" eb="2">
      <t>エンショウ</t>
    </rPh>
    <rPh sb="2" eb="4">
      <t>ボウシ</t>
    </rPh>
    <rPh sb="4" eb="6">
      <t>ケンチク</t>
    </rPh>
    <rPh sb="6" eb="7">
      <t>ブツ</t>
    </rPh>
    <phoneticPr fontId="20"/>
  </si>
  <si>
    <t>準延焼防止建築物</t>
    <rPh sb="0" eb="1">
      <t>ジュン</t>
    </rPh>
    <rPh sb="1" eb="3">
      <t>エンショウ</t>
    </rPh>
    <rPh sb="3" eb="5">
      <t>ボウシ</t>
    </rPh>
    <rPh sb="5" eb="7">
      <t>ケンチク</t>
    </rPh>
    <rPh sb="7" eb="8">
      <t>ブツ</t>
    </rPh>
    <phoneticPr fontId="20"/>
  </si>
  <si>
    <t>その他</t>
    <rPh sb="2" eb="3">
      <t>タ</t>
    </rPh>
    <phoneticPr fontId="20"/>
  </si>
  <si>
    <t>建築基準法第21条第1項ただし書きに該当する建築物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0"/>
  </si>
  <si>
    <t>建築基準法施行令第110条第1号に掲げる基準に適合する構造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0"/>
  </si>
  <si>
    <t>準耐火構造</t>
    <rPh sb="3" eb="5">
      <t>コウゾウ</t>
    </rPh>
    <phoneticPr fontId="20"/>
  </si>
  <si>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20"/>
  </si>
  <si>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20"/>
  </si>
  <si>
    <t>床面積の算定において床下部分の面積を除くものとし、１９欄に、高床式住宅である旨及び床下部分の面積を記入し</t>
    <phoneticPr fontId="2"/>
  </si>
  <si>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20"/>
  </si>
  <si>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20"/>
  </si>
  <si>
    <t>準耐火建築物</t>
    <rPh sb="0" eb="1">
      <t>ジュン</t>
    </rPh>
    <rPh sb="1" eb="3">
      <t>タイカ</t>
    </rPh>
    <rPh sb="3" eb="5">
      <t>ケンチク</t>
    </rPh>
    <rPh sb="5" eb="6">
      <t>ブツ</t>
    </rPh>
    <phoneticPr fontId="20"/>
  </si>
  <si>
    <t>耐火建築物</t>
    <rPh sb="0" eb="2">
      <t>タイカ</t>
    </rPh>
    <rPh sb="2" eb="4">
      <t>ケンチク</t>
    </rPh>
    <rPh sb="4" eb="5">
      <t>ブツ</t>
    </rPh>
    <phoneticPr fontId="20"/>
  </si>
  <si>
    <t>令和</t>
    <rPh sb="0" eb="2">
      <t>レイワ</t>
    </rPh>
    <phoneticPr fontId="2"/>
  </si>
  <si>
    <t>来社受領</t>
    <rPh sb="0" eb="2">
      <t>ライシャ</t>
    </rPh>
    <rPh sb="2" eb="4">
      <t>ジュリョウ</t>
    </rPh>
    <phoneticPr fontId="2"/>
  </si>
  <si>
    <t>防火地域内耐火建築物</t>
    <phoneticPr fontId="20"/>
  </si>
  <si>
    <t>防火地域内耐火建築物、角地</t>
    <phoneticPr fontId="20"/>
  </si>
  <si>
    <t>準防火地域内準耐火建築物</t>
    <rPh sb="0" eb="1">
      <t>ジュン</t>
    </rPh>
    <rPh sb="6" eb="7">
      <t>ジュン</t>
    </rPh>
    <phoneticPr fontId="20"/>
  </si>
  <si>
    <t>準防火地域内準耐火建築物、角地</t>
    <rPh sb="0" eb="1">
      <t>ジュン</t>
    </rPh>
    <rPh sb="6" eb="7">
      <t>ジュン</t>
    </rPh>
    <phoneticPr fontId="20"/>
  </si>
  <si>
    <t>08082</t>
    <phoneticPr fontId="21"/>
  </si>
  <si>
    <t>義務教育学校</t>
    <rPh sb="0" eb="2">
      <t>ギム</t>
    </rPh>
    <rPh sb="2" eb="4">
      <t>キョウイク</t>
    </rPh>
    <rPh sb="4" eb="6">
      <t>ガッコウ</t>
    </rPh>
    <phoneticPr fontId="21"/>
  </si>
  <si>
    <t>中学校、高等学校又は中等教育学校</t>
    <rPh sb="8" eb="9">
      <t>マタ</t>
    </rPh>
    <rPh sb="10" eb="12">
      <t>チュウトウ</t>
    </rPh>
    <rPh sb="12" eb="14">
      <t>キョウイク</t>
    </rPh>
    <rPh sb="14" eb="16">
      <t>ガッコウ</t>
    </rPh>
    <phoneticPr fontId="21"/>
  </si>
  <si>
    <t>特別支援学校</t>
    <rPh sb="0" eb="2">
      <t>トクベツ</t>
    </rPh>
    <rPh sb="2" eb="4">
      <t>シエン</t>
    </rPh>
    <rPh sb="4" eb="6">
      <t>ガッコウ</t>
    </rPh>
    <phoneticPr fontId="21"/>
  </si>
  <si>
    <t>幼保連携型認定こども園</t>
    <rPh sb="4" eb="5">
      <t>カタ</t>
    </rPh>
    <phoneticPr fontId="21"/>
  </si>
  <si>
    <t>美術館その他これに類するもの</t>
    <rPh sb="0" eb="2">
      <t>ビジュツ</t>
    </rPh>
    <phoneticPr fontId="21"/>
  </si>
  <si>
    <t>08152</t>
    <phoneticPr fontId="21"/>
  </si>
  <si>
    <t>助産所（入所する者の寝室があるものに限る）</t>
    <rPh sb="4" eb="6">
      <t>ニュウショ</t>
    </rPh>
    <rPh sb="8" eb="9">
      <t>モノ</t>
    </rPh>
    <rPh sb="10" eb="12">
      <t>シンシツ</t>
    </rPh>
    <rPh sb="18" eb="19">
      <t>カギ</t>
    </rPh>
    <phoneticPr fontId="21"/>
  </si>
  <si>
    <t>08192</t>
    <phoneticPr fontId="21"/>
  </si>
  <si>
    <t>助産所（入所する者の寝室がないものに限る）</t>
    <rPh sb="4" eb="6">
      <t>ニュウショ</t>
    </rPh>
    <rPh sb="8" eb="9">
      <t>モノ</t>
    </rPh>
    <rPh sb="10" eb="12">
      <t>シンシツ</t>
    </rPh>
    <rPh sb="18" eb="19">
      <t>カギ</t>
    </rPh>
    <phoneticPr fontId="21"/>
  </si>
  <si>
    <t>児童福祉施設等（建築基準法施行令第19条第1項に規定する児童福祉施設等をいい、</t>
    <rPh sb="8" eb="10">
      <t>ケンチク</t>
    </rPh>
    <rPh sb="10" eb="13">
      <t>キジュンホウ</t>
    </rPh>
    <rPh sb="13" eb="16">
      <t>セコウレイ</t>
    </rPh>
    <rPh sb="16" eb="17">
      <t>ダイ</t>
    </rPh>
    <rPh sb="19" eb="20">
      <t>ジョウ</t>
    </rPh>
    <rPh sb="20" eb="21">
      <t>ダイ</t>
    </rPh>
    <rPh sb="22" eb="23">
      <t>コウ</t>
    </rPh>
    <rPh sb="24" eb="26">
      <t>キテイ</t>
    </rPh>
    <rPh sb="28" eb="30">
      <t>ジドウ</t>
    </rPh>
    <rPh sb="30" eb="32">
      <t>フクシ</t>
    </rPh>
    <rPh sb="32" eb="34">
      <t>シセツ</t>
    </rPh>
    <rPh sb="34" eb="35">
      <t>トウ</t>
    </rPh>
    <phoneticPr fontId="21"/>
  </si>
  <si>
    <t>前4項に掲げるものを除く。次項において同じ）（入所する者の寝室があるものに限る）</t>
    <rPh sb="0" eb="1">
      <t>マエ</t>
    </rPh>
    <rPh sb="2" eb="3">
      <t>コウ</t>
    </rPh>
    <rPh sb="4" eb="5">
      <t>カカ</t>
    </rPh>
    <rPh sb="10" eb="11">
      <t>ノゾ</t>
    </rPh>
    <rPh sb="13" eb="15">
      <t>ジコウ</t>
    </rPh>
    <rPh sb="19" eb="20">
      <t>オナ</t>
    </rPh>
    <rPh sb="23" eb="25">
      <t>ニュウショ</t>
    </rPh>
    <rPh sb="27" eb="28">
      <t>モノ</t>
    </rPh>
    <rPh sb="29" eb="31">
      <t>シンシツ</t>
    </rPh>
    <rPh sb="37" eb="38">
      <t>カギ</t>
    </rPh>
    <phoneticPr fontId="21"/>
  </si>
  <si>
    <t>児童福祉施設等（入所する者の寝室がないものに限る）</t>
    <rPh sb="8" eb="10">
      <t>ニュウショ</t>
    </rPh>
    <phoneticPr fontId="21"/>
  </si>
  <si>
    <t>郵便法（昭和二十二年法律第百六十五号）の規定により行う郵便の業務の用に供する施設</t>
    <rPh sb="2" eb="3">
      <t>ホウ</t>
    </rPh>
    <rPh sb="4" eb="6">
      <t>ショウワ</t>
    </rPh>
    <rPh sb="6" eb="9">
      <t>ニジュウニ</t>
    </rPh>
    <rPh sb="9" eb="10">
      <t>ネン</t>
    </rPh>
    <rPh sb="10" eb="12">
      <t>ホウリツ</t>
    </rPh>
    <rPh sb="12" eb="13">
      <t>ダイ</t>
    </rPh>
    <rPh sb="13" eb="14">
      <t>ヒャク</t>
    </rPh>
    <rPh sb="14" eb="17">
      <t>ロクジュウゴ</t>
    </rPh>
    <rPh sb="17" eb="18">
      <t>ゴウ</t>
    </rPh>
    <rPh sb="20" eb="22">
      <t>キテイ</t>
    </rPh>
    <rPh sb="25" eb="26">
      <t>オコナ</t>
    </rPh>
    <rPh sb="27" eb="29">
      <t>ユウビン</t>
    </rPh>
    <rPh sb="30" eb="32">
      <t>ギョウム</t>
    </rPh>
    <rPh sb="33" eb="34">
      <t>ヨウ</t>
    </rPh>
    <rPh sb="35" eb="36">
      <t>キョウ</t>
    </rPh>
    <rPh sb="38" eb="40">
      <t>シセツ</t>
    </rPh>
    <phoneticPr fontId="21"/>
  </si>
  <si>
    <t>百貨店、マーケットその他の物品販売業を営む店舗　(前項に掲げるもの、専ら性的好奇心</t>
    <phoneticPr fontId="21"/>
  </si>
  <si>
    <t>をそそる写真その他の物品の販売を行うもの並びに田園住居地域及びその周辺の地域で生産</t>
    <rPh sb="20" eb="21">
      <t>ナラ</t>
    </rPh>
    <rPh sb="23" eb="25">
      <t>デンエン</t>
    </rPh>
    <rPh sb="25" eb="27">
      <t>ジュウキョ</t>
    </rPh>
    <rPh sb="27" eb="29">
      <t>チイキ</t>
    </rPh>
    <rPh sb="29" eb="30">
      <t>オヨ</t>
    </rPh>
    <rPh sb="33" eb="35">
      <t>シュウヘン</t>
    </rPh>
    <rPh sb="36" eb="38">
      <t>チイキ</t>
    </rPh>
    <rPh sb="39" eb="41">
      <t>セイサン</t>
    </rPh>
    <phoneticPr fontId="21"/>
  </si>
  <si>
    <t>材料とする料理の提供を主たる目的とするものを除く）</t>
    <rPh sb="0" eb="2">
      <t>ザイリョウ</t>
    </rPh>
    <rPh sb="5" eb="7">
      <t>リョウリ</t>
    </rPh>
    <rPh sb="8" eb="10">
      <t>テイキョウ</t>
    </rPh>
    <rPh sb="11" eb="12">
      <t>シュ</t>
    </rPh>
    <rPh sb="14" eb="16">
      <t>モクテキ</t>
    </rPh>
    <rPh sb="22" eb="23">
      <t>ノゾ</t>
    </rPh>
    <phoneticPr fontId="21"/>
  </si>
  <si>
    <t>された農産物の販売を主たる目的とするものを除く）</t>
    <rPh sb="3" eb="6">
      <t>ノウサンブツ</t>
    </rPh>
    <rPh sb="7" eb="9">
      <t>ハンバイ</t>
    </rPh>
    <rPh sb="10" eb="11">
      <t>シュ</t>
    </rPh>
    <rPh sb="13" eb="15">
      <t>モクテキ</t>
    </rPh>
    <rPh sb="21" eb="22">
      <t>ノゾ</t>
    </rPh>
    <phoneticPr fontId="21"/>
  </si>
  <si>
    <t>飲食店（次項に掲げるもの並びに田園住居地域及びその周辺の地域で生産された農産物を</t>
    <rPh sb="12" eb="13">
      <t>ナラ</t>
    </rPh>
    <rPh sb="15" eb="17">
      <t>デンエン</t>
    </rPh>
    <rPh sb="17" eb="19">
      <t>ジュウキョ</t>
    </rPh>
    <rPh sb="19" eb="21">
      <t>チイキ</t>
    </rPh>
    <rPh sb="21" eb="22">
      <t>オヨ</t>
    </rPh>
    <rPh sb="25" eb="27">
      <t>シュウヘン</t>
    </rPh>
    <rPh sb="28" eb="30">
      <t>チイキ</t>
    </rPh>
    <rPh sb="31" eb="33">
      <t>セイサン</t>
    </rPh>
    <rPh sb="36" eb="39">
      <t>ノウサンブツ</t>
    </rPh>
    <phoneticPr fontId="21"/>
  </si>
  <si>
    <t>（田園住居地域及びその周辺の地域で生産された農産物を原材料とする食品の製造又は加工を</t>
    <rPh sb="1" eb="8">
      <t>デンエンジュウキョチイキオヨ</t>
    </rPh>
    <rPh sb="11" eb="13">
      <t>シュウヘン</t>
    </rPh>
    <rPh sb="14" eb="16">
      <t>チイキ</t>
    </rPh>
    <rPh sb="17" eb="19">
      <t>セイサン</t>
    </rPh>
    <rPh sb="22" eb="25">
      <t>ノウサンブツ</t>
    </rPh>
    <rPh sb="26" eb="29">
      <t>ゲンザイリョウ</t>
    </rPh>
    <rPh sb="32" eb="34">
      <t>ショクヒン</t>
    </rPh>
    <rPh sb="35" eb="37">
      <t>セイゾウ</t>
    </rPh>
    <rPh sb="37" eb="38">
      <t>マタ</t>
    </rPh>
    <rPh sb="39" eb="41">
      <t>カコウ</t>
    </rPh>
    <phoneticPr fontId="21"/>
  </si>
  <si>
    <t>主たる目的とするものを除く）で作業場の床面積の合計が50平方メートル以内のもの（原動機</t>
    <rPh sb="0" eb="1">
      <t>シュ</t>
    </rPh>
    <rPh sb="3" eb="5">
      <t>モクテキ</t>
    </rPh>
    <rPh sb="11" eb="12">
      <t>ノゾ</t>
    </rPh>
    <phoneticPr fontId="21"/>
  </si>
  <si>
    <t>を使用する場合にあっては、その出力の合計が0.75キロワット以下のものに限る。）又は</t>
    <phoneticPr fontId="21"/>
  </si>
  <si>
    <t>学習塾、華道教室、囲碁教室その他これらに類する施設</t>
    <phoneticPr fontId="21"/>
  </si>
  <si>
    <t>農産物の生産、集荷、処理又は貯蔵に供するもの</t>
    <rPh sb="0" eb="3">
      <t>ノウサンブツ</t>
    </rPh>
    <rPh sb="4" eb="6">
      <t>セイサン</t>
    </rPh>
    <rPh sb="7" eb="9">
      <t>シュウカ</t>
    </rPh>
    <rPh sb="10" eb="12">
      <t>ショリ</t>
    </rPh>
    <rPh sb="12" eb="13">
      <t>マタ</t>
    </rPh>
    <rPh sb="14" eb="16">
      <t>チョゾウ</t>
    </rPh>
    <rPh sb="17" eb="18">
      <t>キョウ</t>
    </rPh>
    <phoneticPr fontId="21"/>
  </si>
  <si>
    <t>農業の生産資材の貯蔵に供するもの</t>
    <rPh sb="0" eb="2">
      <t>ノウギョウ</t>
    </rPh>
    <rPh sb="3" eb="5">
      <t>セイサン</t>
    </rPh>
    <rPh sb="5" eb="7">
      <t>シザイ</t>
    </rPh>
    <rPh sb="8" eb="10">
      <t>チョゾウ</t>
    </rPh>
    <rPh sb="11" eb="12">
      <t>キョウ</t>
    </rPh>
    <phoneticPr fontId="21"/>
  </si>
  <si>
    <t>08630</t>
    <phoneticPr fontId="21"/>
  </si>
  <si>
    <t>08640</t>
    <phoneticPr fontId="21"/>
  </si>
  <si>
    <t>08650</t>
    <phoneticPr fontId="21"/>
  </si>
  <si>
    <t>田園住居地域及びその周辺の地域で生産された農産物の販売を主たる目的とする店舗、</t>
    <rPh sb="0" eb="7">
      <t>デンエンジュウキョチイキオヨ</t>
    </rPh>
    <rPh sb="10" eb="12">
      <t>シュウヘン</t>
    </rPh>
    <rPh sb="13" eb="15">
      <t>チイキ</t>
    </rPh>
    <rPh sb="16" eb="18">
      <t>セイサン</t>
    </rPh>
    <rPh sb="21" eb="24">
      <t>ノウサンブツ</t>
    </rPh>
    <rPh sb="25" eb="27">
      <t>ハンバイ</t>
    </rPh>
    <rPh sb="28" eb="29">
      <t>シュ</t>
    </rPh>
    <rPh sb="31" eb="33">
      <t>モクテキ</t>
    </rPh>
    <rPh sb="36" eb="38">
      <t>テンポ</t>
    </rPh>
    <phoneticPr fontId="21"/>
  </si>
  <si>
    <t>当該農産物を材料とする料理の提供を主たる目的とする飲食店又は自家販売のために</t>
    <rPh sb="0" eb="2">
      <t>トウガイ</t>
    </rPh>
    <rPh sb="2" eb="5">
      <t>ノウサンブツ</t>
    </rPh>
    <rPh sb="6" eb="8">
      <t>ザイリョウ</t>
    </rPh>
    <rPh sb="11" eb="13">
      <t>リョウリ</t>
    </rPh>
    <rPh sb="14" eb="16">
      <t>テイキョウ</t>
    </rPh>
    <rPh sb="17" eb="18">
      <t>シュ</t>
    </rPh>
    <rPh sb="20" eb="22">
      <t>モクテキ</t>
    </rPh>
    <rPh sb="25" eb="27">
      <t>インショク</t>
    </rPh>
    <rPh sb="27" eb="28">
      <t>テン</t>
    </rPh>
    <rPh sb="28" eb="29">
      <t>マタ</t>
    </rPh>
    <rPh sb="30" eb="32">
      <t>ジカ</t>
    </rPh>
    <rPh sb="32" eb="34">
      <t>ハンバイ</t>
    </rPh>
    <phoneticPr fontId="21"/>
  </si>
  <si>
    <t>食品製造業を営むパン屋、米屋、豆腐屋、菓子屋その他これらに類するもの（当該農産物</t>
    <rPh sb="0" eb="2">
      <t>ショクヒン</t>
    </rPh>
    <rPh sb="2" eb="5">
      <t>セイゾウギョウ</t>
    </rPh>
    <rPh sb="6" eb="7">
      <t>イトナ</t>
    </rPh>
    <rPh sb="10" eb="11">
      <t>ヤ</t>
    </rPh>
    <rPh sb="12" eb="14">
      <t>コメヤ</t>
    </rPh>
    <rPh sb="15" eb="18">
      <t>トウフヤ</t>
    </rPh>
    <rPh sb="19" eb="22">
      <t>カシヤ</t>
    </rPh>
    <rPh sb="24" eb="25">
      <t>タ</t>
    </rPh>
    <rPh sb="29" eb="30">
      <t>ルイ</t>
    </rPh>
    <rPh sb="35" eb="37">
      <t>トウガイ</t>
    </rPh>
    <rPh sb="37" eb="40">
      <t>ノウサンブツ</t>
    </rPh>
    <phoneticPr fontId="21"/>
  </si>
  <si>
    <t>を原材料とする食品の製造又は加工を主たる目的とするものに限る）で作業場の床面積</t>
    <rPh sb="1" eb="4">
      <t>ゲンザイリョウ</t>
    </rPh>
    <rPh sb="7" eb="9">
      <t>ショクヒン</t>
    </rPh>
    <rPh sb="10" eb="12">
      <t>セイゾウ</t>
    </rPh>
    <rPh sb="12" eb="13">
      <t>マタ</t>
    </rPh>
    <rPh sb="14" eb="16">
      <t>カコウ</t>
    </rPh>
    <rPh sb="17" eb="18">
      <t>シュ</t>
    </rPh>
    <rPh sb="20" eb="22">
      <t>モクテキ</t>
    </rPh>
    <rPh sb="28" eb="29">
      <t>カギ</t>
    </rPh>
    <rPh sb="32" eb="34">
      <t>サギョウ</t>
    </rPh>
    <rPh sb="34" eb="35">
      <t>バ</t>
    </rPh>
    <rPh sb="36" eb="37">
      <t>ユカ</t>
    </rPh>
    <rPh sb="37" eb="39">
      <t>メンセキ</t>
    </rPh>
    <phoneticPr fontId="21"/>
  </si>
  <si>
    <t>の合計が50平方メートル以内のもの（原動機を使用する場合にあっては、その出力の合計</t>
    <rPh sb="1" eb="3">
      <t>ゴウケイ</t>
    </rPh>
    <rPh sb="6" eb="8">
      <t>ヘイホウ</t>
    </rPh>
    <rPh sb="12" eb="14">
      <t>イナイ</t>
    </rPh>
    <rPh sb="18" eb="21">
      <t>ゲンドウキ</t>
    </rPh>
    <rPh sb="22" eb="24">
      <t>シヨウ</t>
    </rPh>
    <rPh sb="26" eb="28">
      <t>バアイ</t>
    </rPh>
    <rPh sb="36" eb="38">
      <t>シュツリョク</t>
    </rPh>
    <rPh sb="39" eb="41">
      <t>ゴウケイ</t>
    </rPh>
    <phoneticPr fontId="21"/>
  </si>
  <si>
    <t>が0.75キロワット以下のものに限る）</t>
    <rPh sb="10" eb="12">
      <t>イカ</t>
    </rPh>
    <rPh sb="16" eb="17">
      <t>カギ</t>
    </rPh>
    <phoneticPr fontId="21"/>
  </si>
  <si>
    <t>建築基準法施行令第130条の4第5号に基づき国土交通大臣が指定する施設</t>
    <rPh sb="22" eb="24">
      <t>コクド</t>
    </rPh>
    <rPh sb="24" eb="26">
      <t>コウツウ</t>
    </rPh>
    <phoneticPr fontId="21"/>
  </si>
  <si>
    <t>マージャン屋、ぱちんこ屋、射的場、勝馬投票券発売所、場外車券売り場その他これらに</t>
    <rPh sb="24" eb="25">
      <t>トコロ</t>
    </rPh>
    <phoneticPr fontId="21"/>
  </si>
  <si>
    <t>を使用する場合にあっては、その出力の合計が0.75キロワット以下のものに限る）、</t>
    <phoneticPr fontId="21"/>
  </si>
  <si>
    <t>劇場、映画館又は演芸場</t>
    <phoneticPr fontId="21"/>
  </si>
  <si>
    <t>08082</t>
    <phoneticPr fontId="20"/>
  </si>
  <si>
    <t>義務教育学校</t>
    <rPh sb="0" eb="2">
      <t>ギム</t>
    </rPh>
    <rPh sb="2" eb="4">
      <t>キョウイク</t>
    </rPh>
    <rPh sb="4" eb="6">
      <t>ガッコウ</t>
    </rPh>
    <phoneticPr fontId="20"/>
  </si>
  <si>
    <t>美術館</t>
    <rPh sb="0" eb="3">
      <t>ビジュツカン</t>
    </rPh>
    <phoneticPr fontId="20"/>
  </si>
  <si>
    <t>08152</t>
    <phoneticPr fontId="20"/>
  </si>
  <si>
    <t>助産所（入所する者の寝室があるものに限る）</t>
    <rPh sb="4" eb="6">
      <t>ニュウショ</t>
    </rPh>
    <phoneticPr fontId="20"/>
  </si>
  <si>
    <t>助産所（入所する者の寝室がないものに限る）</t>
    <rPh sb="4" eb="6">
      <t>ニュウショ</t>
    </rPh>
    <phoneticPr fontId="20"/>
  </si>
  <si>
    <t>08192</t>
    <phoneticPr fontId="20"/>
  </si>
  <si>
    <t>児童福祉施設等（入所する者の寝室があるものに限る）</t>
    <rPh sb="8" eb="10">
      <t>ニュウショ</t>
    </rPh>
    <phoneticPr fontId="20"/>
  </si>
  <si>
    <t>児童福祉施設等（入所する者の寝室がないものに限る）</t>
    <rPh sb="8" eb="10">
      <t>ニュウショ</t>
    </rPh>
    <phoneticPr fontId="20"/>
  </si>
  <si>
    <t>08220</t>
    <phoneticPr fontId="20"/>
  </si>
  <si>
    <t>建築基準法施行第130条の4第5号に基づき国土交通大臣が指定する施設</t>
    <rPh sb="21" eb="23">
      <t>コクド</t>
    </rPh>
    <rPh sb="23" eb="25">
      <t>コウツウ</t>
    </rPh>
    <phoneticPr fontId="20"/>
  </si>
  <si>
    <t>農産物の生産、集荷、処理又は貯蔵に供するもの</t>
    <phoneticPr fontId="20"/>
  </si>
  <si>
    <t>08630</t>
    <phoneticPr fontId="20"/>
  </si>
  <si>
    <t>農業の生産資材の貯蔵に供するもの</t>
    <phoneticPr fontId="20"/>
  </si>
  <si>
    <t>田園住居地域周辺農産物販売店舗</t>
    <rPh sb="0" eb="2">
      <t>デンエン</t>
    </rPh>
    <rPh sb="2" eb="4">
      <t>ジュウキョ</t>
    </rPh>
    <rPh sb="4" eb="6">
      <t>チイキ</t>
    </rPh>
    <rPh sb="6" eb="8">
      <t>シュウヘン</t>
    </rPh>
    <rPh sb="8" eb="11">
      <t>ノウサンブツ</t>
    </rPh>
    <rPh sb="11" eb="13">
      <t>ハンバイ</t>
    </rPh>
    <rPh sb="13" eb="15">
      <t>テンポ</t>
    </rPh>
    <phoneticPr fontId="20"/>
  </si>
  <si>
    <t>08640</t>
    <phoneticPr fontId="20"/>
  </si>
  <si>
    <t>08650</t>
    <phoneticPr fontId="20"/>
  </si>
  <si>
    <t>田園住居地域周辺の農産物で製造するパン屋</t>
    <rPh sb="0" eb="2">
      <t>デンエン</t>
    </rPh>
    <rPh sb="2" eb="4">
      <t>ジュウキョ</t>
    </rPh>
    <rPh sb="4" eb="6">
      <t>チイキ</t>
    </rPh>
    <rPh sb="6" eb="8">
      <t>シュウヘン</t>
    </rPh>
    <rPh sb="9" eb="12">
      <t>ノウサンブツ</t>
    </rPh>
    <rPh sb="13" eb="15">
      <t>セイゾウ</t>
    </rPh>
    <rPh sb="19" eb="20">
      <t>ヤ</t>
    </rPh>
    <phoneticPr fontId="20"/>
  </si>
  <si>
    <t>田園住居地域周辺の農産物で製造する米屋</t>
    <rPh sb="0" eb="2">
      <t>デンエン</t>
    </rPh>
    <rPh sb="2" eb="4">
      <t>ジュウキョ</t>
    </rPh>
    <rPh sb="4" eb="6">
      <t>チイキ</t>
    </rPh>
    <rPh sb="6" eb="8">
      <t>シュウヘン</t>
    </rPh>
    <rPh sb="9" eb="12">
      <t>ノウサンブツ</t>
    </rPh>
    <rPh sb="13" eb="15">
      <t>セイゾウ</t>
    </rPh>
    <rPh sb="17" eb="18">
      <t>コメ</t>
    </rPh>
    <rPh sb="18" eb="19">
      <t>ヤ</t>
    </rPh>
    <phoneticPr fontId="20"/>
  </si>
  <si>
    <t>田園住居地域周辺の農産物で製造する豆腐屋</t>
    <rPh sb="0" eb="2">
      <t>デンエン</t>
    </rPh>
    <rPh sb="2" eb="4">
      <t>ジュウキョ</t>
    </rPh>
    <rPh sb="4" eb="6">
      <t>チイキ</t>
    </rPh>
    <rPh sb="6" eb="8">
      <t>シュウヘン</t>
    </rPh>
    <rPh sb="9" eb="12">
      <t>ノウサンブツ</t>
    </rPh>
    <rPh sb="13" eb="15">
      <t>セイゾウ</t>
    </rPh>
    <rPh sb="17" eb="19">
      <t>トウフ</t>
    </rPh>
    <rPh sb="19" eb="20">
      <t>ヤ</t>
    </rPh>
    <phoneticPr fontId="20"/>
  </si>
  <si>
    <t>田園住居地域周辺の農産物で製造する菓子屋</t>
    <rPh sb="0" eb="2">
      <t>デンエン</t>
    </rPh>
    <rPh sb="2" eb="4">
      <t>ジュウキョ</t>
    </rPh>
    <rPh sb="4" eb="6">
      <t>チイキ</t>
    </rPh>
    <rPh sb="6" eb="8">
      <t>シュウヘン</t>
    </rPh>
    <rPh sb="9" eb="12">
      <t>ノウサンブツ</t>
    </rPh>
    <rPh sb="13" eb="15">
      <t>セイゾウ</t>
    </rPh>
    <rPh sb="17" eb="19">
      <t>カシ</t>
    </rPh>
    <rPh sb="19" eb="20">
      <t>ヤ</t>
    </rPh>
    <phoneticPr fontId="20"/>
  </si>
  <si>
    <t>田園住居</t>
    <rPh sb="0" eb="2">
      <t>デンエン</t>
    </rPh>
    <rPh sb="2" eb="4">
      <t>ジュウキョ</t>
    </rPh>
    <phoneticPr fontId="20"/>
  </si>
  <si>
    <t>日本タリアセン㈱：東京都渋谷区</t>
    <rPh sb="0" eb="2">
      <t>ニホン</t>
    </rPh>
    <rPh sb="9" eb="12">
      <t>トウキョウト</t>
    </rPh>
    <rPh sb="12" eb="15">
      <t>シブヤク</t>
    </rPh>
    <phoneticPr fontId="20"/>
  </si>
  <si>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
  </si>
  <si>
    <t>番号</t>
    <rPh sb="0" eb="2">
      <t>バンゴウ</t>
    </rPh>
    <phoneticPr fontId="25"/>
  </si>
  <si>
    <t>確建第四面</t>
    <rPh sb="2" eb="3">
      <t>ダイ</t>
    </rPh>
    <rPh sb="3" eb="4">
      <t>ヨン</t>
    </rPh>
    <rPh sb="4" eb="5">
      <t>メン</t>
    </rPh>
    <phoneticPr fontId="25"/>
  </si>
  <si>
    <t>用途</t>
    <phoneticPr fontId="25"/>
  </si>
  <si>
    <t>用途1</t>
    <rPh sb="0" eb="2">
      <t>ヨウト</t>
    </rPh>
    <phoneticPr fontId="25"/>
  </si>
  <si>
    <t>用途2</t>
    <rPh sb="0" eb="2">
      <t>ヨウト</t>
    </rPh>
    <phoneticPr fontId="25"/>
  </si>
  <si>
    <t>用途3</t>
    <rPh sb="0" eb="2">
      <t>ヨウト</t>
    </rPh>
    <phoneticPr fontId="25"/>
  </si>
  <si>
    <t>用途4</t>
    <rPh sb="0" eb="2">
      <t>ヨウト</t>
    </rPh>
    <phoneticPr fontId="25"/>
  </si>
  <si>
    <t>用途5</t>
    <rPh sb="0" eb="2">
      <t>ヨウト</t>
    </rPh>
    <phoneticPr fontId="25"/>
  </si>
  <si>
    <t>構造</t>
    <rPh sb="0" eb="2">
      <t>コウゾウ</t>
    </rPh>
    <phoneticPr fontId="25"/>
  </si>
  <si>
    <t>主要構造部</t>
    <rPh sb="0" eb="2">
      <t>シュヨウ</t>
    </rPh>
    <rPh sb="2" eb="4">
      <t>コウゾウ</t>
    </rPh>
    <rPh sb="4" eb="5">
      <t>ブ</t>
    </rPh>
    <phoneticPr fontId="25"/>
  </si>
  <si>
    <t>準耐火構造</t>
    <phoneticPr fontId="25"/>
  </si>
  <si>
    <t>準耐火構造と同等の準耐火性能を有する構造（ロ-１）</t>
    <phoneticPr fontId="25"/>
  </si>
  <si>
    <t>準耐火構造と同等の準耐火性能を有する構造（ロ-２）</t>
    <phoneticPr fontId="25"/>
  </si>
  <si>
    <t>その他</t>
    <phoneticPr fontId="25"/>
  </si>
  <si>
    <t>建築基準法第21条及び法27条の規定の適用</t>
    <phoneticPr fontId="25"/>
  </si>
  <si>
    <t>建築基準法施行令第109条の5第1号に掲げる基準に適合する構造</t>
    <phoneticPr fontId="25"/>
  </si>
  <si>
    <t>建築基準法第21条又は第27条の規定の適用を受けない</t>
    <phoneticPr fontId="25"/>
  </si>
  <si>
    <t>建築基準法第61条の規定の適用</t>
    <phoneticPr fontId="25"/>
  </si>
  <si>
    <t>耐火建築物</t>
    <phoneticPr fontId="25"/>
  </si>
  <si>
    <t>延焼防止建築物</t>
    <phoneticPr fontId="25"/>
  </si>
  <si>
    <t>準耐火建築物</t>
    <phoneticPr fontId="25"/>
  </si>
  <si>
    <t>準延焼防止建築物</t>
    <phoneticPr fontId="25"/>
  </si>
  <si>
    <t>建築基準法第61条の規定の適用を受けない</t>
    <phoneticPr fontId="25"/>
  </si>
  <si>
    <t>階数</t>
    <rPh sb="0" eb="2">
      <t>カイスウ</t>
    </rPh>
    <phoneticPr fontId="25"/>
  </si>
  <si>
    <t>地階を除く階数</t>
    <phoneticPr fontId="25"/>
  </si>
  <si>
    <t>地階の階数</t>
    <phoneticPr fontId="25"/>
  </si>
  <si>
    <t>昇降機塔等の階の数</t>
    <phoneticPr fontId="25"/>
  </si>
  <si>
    <t>地階の倉庫等の階の数</t>
    <phoneticPr fontId="25"/>
  </si>
  <si>
    <t>高さ</t>
    <rPh sb="0" eb="1">
      <t>タカ</t>
    </rPh>
    <phoneticPr fontId="25"/>
  </si>
  <si>
    <t>最高の高さ</t>
    <phoneticPr fontId="25"/>
  </si>
  <si>
    <t>最高の軒の高さ</t>
    <phoneticPr fontId="25"/>
  </si>
  <si>
    <t>建築設備の種類</t>
    <phoneticPr fontId="25"/>
  </si>
  <si>
    <t>確認の特例</t>
    <phoneticPr fontId="25"/>
  </si>
  <si>
    <t>建築基準法第6条の3第1項ただし書又は法第18条第4項ただし書の規定による審査の特例の適用の有無</t>
    <phoneticPr fontId="25"/>
  </si>
  <si>
    <t>有</t>
    <rPh sb="0" eb="1">
      <t>アリ</t>
    </rPh>
    <phoneticPr fontId="25"/>
  </si>
  <si>
    <t>無</t>
    <rPh sb="0" eb="1">
      <t>ナ</t>
    </rPh>
    <phoneticPr fontId="25"/>
  </si>
  <si>
    <t>-</t>
    <phoneticPr fontId="25"/>
  </si>
  <si>
    <t>床面積</t>
    <rPh sb="0" eb="3">
      <t>ユカメンセキ</t>
    </rPh>
    <phoneticPr fontId="25"/>
  </si>
  <si>
    <t>階1</t>
    <rPh sb="0" eb="1">
      <t>カイ</t>
    </rPh>
    <phoneticPr fontId="25"/>
  </si>
  <si>
    <t>申請部分1</t>
    <rPh sb="0" eb="2">
      <t>シンセイ</t>
    </rPh>
    <rPh sb="2" eb="4">
      <t>ブブン</t>
    </rPh>
    <phoneticPr fontId="25"/>
  </si>
  <si>
    <t>申請以外1</t>
    <rPh sb="0" eb="2">
      <t>シンセイ</t>
    </rPh>
    <rPh sb="2" eb="4">
      <t>イガイ</t>
    </rPh>
    <phoneticPr fontId="25"/>
  </si>
  <si>
    <t>階2</t>
    <rPh sb="0" eb="1">
      <t>カイ</t>
    </rPh>
    <phoneticPr fontId="25"/>
  </si>
  <si>
    <t>申請部分2</t>
    <rPh sb="0" eb="2">
      <t>シンセイ</t>
    </rPh>
    <rPh sb="2" eb="4">
      <t>ブブン</t>
    </rPh>
    <phoneticPr fontId="25"/>
  </si>
  <si>
    <t>申請以外2</t>
    <rPh sb="0" eb="2">
      <t>シンセイ</t>
    </rPh>
    <rPh sb="2" eb="4">
      <t>イガイ</t>
    </rPh>
    <phoneticPr fontId="25"/>
  </si>
  <si>
    <t>階3</t>
    <rPh sb="0" eb="1">
      <t>カイ</t>
    </rPh>
    <phoneticPr fontId="25"/>
  </si>
  <si>
    <t>申請部分3</t>
    <rPh sb="0" eb="2">
      <t>シンセイ</t>
    </rPh>
    <rPh sb="2" eb="4">
      <t>ブブン</t>
    </rPh>
    <phoneticPr fontId="25"/>
  </si>
  <si>
    <t>申請以外3</t>
    <rPh sb="0" eb="2">
      <t>シンセイ</t>
    </rPh>
    <rPh sb="2" eb="4">
      <t>イガイ</t>
    </rPh>
    <phoneticPr fontId="25"/>
  </si>
  <si>
    <t>階4</t>
    <rPh sb="0" eb="1">
      <t>カイ</t>
    </rPh>
    <phoneticPr fontId="25"/>
  </si>
  <si>
    <t>申請部分4</t>
    <rPh sb="0" eb="2">
      <t>シンセイ</t>
    </rPh>
    <rPh sb="2" eb="4">
      <t>ブブン</t>
    </rPh>
    <phoneticPr fontId="25"/>
  </si>
  <si>
    <t>申請以外4</t>
    <rPh sb="0" eb="2">
      <t>シンセイ</t>
    </rPh>
    <rPh sb="2" eb="4">
      <t>イガイ</t>
    </rPh>
    <phoneticPr fontId="25"/>
  </si>
  <si>
    <t>階5</t>
    <rPh sb="0" eb="1">
      <t>カイ</t>
    </rPh>
    <phoneticPr fontId="25"/>
  </si>
  <si>
    <t>申請部分5</t>
    <rPh sb="0" eb="2">
      <t>シンセイ</t>
    </rPh>
    <rPh sb="2" eb="4">
      <t>ブブン</t>
    </rPh>
    <phoneticPr fontId="25"/>
  </si>
  <si>
    <t>申請以外5</t>
    <rPh sb="0" eb="2">
      <t>シンセイ</t>
    </rPh>
    <rPh sb="2" eb="4">
      <t>イガイ</t>
    </rPh>
    <phoneticPr fontId="25"/>
  </si>
  <si>
    <t>階6</t>
    <rPh sb="0" eb="1">
      <t>カイ</t>
    </rPh>
    <phoneticPr fontId="25"/>
  </si>
  <si>
    <t>申請部分6</t>
    <rPh sb="0" eb="2">
      <t>シンセイ</t>
    </rPh>
    <rPh sb="2" eb="4">
      <t>ブブン</t>
    </rPh>
    <phoneticPr fontId="25"/>
  </si>
  <si>
    <t>申請以外6</t>
    <rPh sb="0" eb="2">
      <t>シンセイ</t>
    </rPh>
    <rPh sb="2" eb="4">
      <t>イガイ</t>
    </rPh>
    <phoneticPr fontId="25"/>
  </si>
  <si>
    <t>屋根</t>
    <rPh sb="0" eb="2">
      <t>ヤネ</t>
    </rPh>
    <phoneticPr fontId="25"/>
  </si>
  <si>
    <t>外壁</t>
    <rPh sb="0" eb="2">
      <t>ガイヘキ</t>
    </rPh>
    <phoneticPr fontId="25"/>
  </si>
  <si>
    <t>軒裏</t>
    <rPh sb="0" eb="2">
      <t>ノキウラ</t>
    </rPh>
    <phoneticPr fontId="25"/>
  </si>
  <si>
    <t>居室の床の高さ</t>
    <phoneticPr fontId="25"/>
  </si>
  <si>
    <t>便所の種類</t>
    <rPh sb="0" eb="2">
      <t>ベンジョ</t>
    </rPh>
    <rPh sb="3" eb="5">
      <t>シュルイ</t>
    </rPh>
    <phoneticPr fontId="25"/>
  </si>
  <si>
    <t>種類</t>
    <rPh sb="0" eb="2">
      <t>シュルイ</t>
    </rPh>
    <phoneticPr fontId="25"/>
  </si>
  <si>
    <t>その他必要な事項</t>
    <phoneticPr fontId="25"/>
  </si>
  <si>
    <t>概要第二面</t>
    <phoneticPr fontId="25"/>
  </si>
  <si>
    <t>検査を要する防火設備の有無</t>
    <phoneticPr fontId="25"/>
  </si>
  <si>
    <t>建築基準法第12条第3項の規定による</t>
    <phoneticPr fontId="25"/>
  </si>
  <si>
    <t xml:space="preserve"> 係員氏名</t>
    <rPh sb="3" eb="5">
      <t>シメイ</t>
    </rPh>
    <phoneticPr fontId="2"/>
  </si>
  <si>
    <t>第三号様式（第一条の三、第三条、第三条の三、第三条の四、第三条の七、第三条の十、第六条の三、第十一条の三関係）</t>
    <rPh sb="51" eb="52">
      <t>サン</t>
    </rPh>
    <phoneticPr fontId="2"/>
  </si>
  <si>
    <t>　建築基準法第６条第１項又は第６条の２第１項の規定による計画の変更の確認を申請します。この申請書及び添付図書に記載の事項は、事実に相違ありません。</t>
    <rPh sb="28" eb="30">
      <t>ケイカク</t>
    </rPh>
    <rPh sb="31" eb="33">
      <t>ヘンコウ</t>
    </rPh>
    <phoneticPr fontId="2"/>
  </si>
  <si>
    <t>① 数字は算用数字を用いてください。</t>
    <phoneticPr fontId="2"/>
  </si>
  <si>
    <t>② ※印のある欄は記入しないでください。</t>
    <phoneticPr fontId="2"/>
  </si>
  <si>
    <t>※印のある欄は記入しないでください。</t>
    <phoneticPr fontId="2"/>
  </si>
  <si>
    <t>申請書、概要書、工事届、委任状の個別入力手間を省いた入力支援連動式タイプを用意しております。</t>
    <rPh sb="0" eb="3">
      <t>シンセイショ</t>
    </rPh>
    <rPh sb="4" eb="7">
      <t>ガイヨウショ</t>
    </rPh>
    <rPh sb="8" eb="10">
      <t>コウジ</t>
    </rPh>
    <rPh sb="10" eb="11">
      <t>トドケ</t>
    </rPh>
    <rPh sb="12" eb="15">
      <t>イニンジョウ</t>
    </rPh>
    <rPh sb="16" eb="18">
      <t>コベツ</t>
    </rPh>
    <rPh sb="18" eb="20">
      <t>ニュウリョク</t>
    </rPh>
    <rPh sb="20" eb="22">
      <t>テマ</t>
    </rPh>
    <rPh sb="23" eb="24">
      <t>ハブ</t>
    </rPh>
    <rPh sb="26" eb="28">
      <t>ニュウリョク</t>
    </rPh>
    <rPh sb="28" eb="30">
      <t>シエン</t>
    </rPh>
    <rPh sb="30" eb="32">
      <t>レンドウ</t>
    </rPh>
    <rPh sb="32" eb="33">
      <t>シキ</t>
    </rPh>
    <rPh sb="37" eb="39">
      <t>ヨウイ</t>
    </rPh>
    <phoneticPr fontId="2"/>
  </si>
  <si>
    <t>工事</t>
    <rPh sb="0" eb="2">
      <t>コウジ</t>
    </rPh>
    <phoneticPr fontId="2"/>
  </si>
  <si>
    <t>□</t>
    <phoneticPr fontId="2"/>
  </si>
  <si>
    <t>確認申請</t>
    <rPh sb="0" eb="4">
      <t>カクニンシンセイ</t>
    </rPh>
    <phoneticPr fontId="2"/>
  </si>
  <si>
    <t>計画変更</t>
    <rPh sb="0" eb="4">
      <t>ケイカクヘンコウ</t>
    </rPh>
    <phoneticPr fontId="2"/>
  </si>
  <si>
    <t>フラット35</t>
    <phoneticPr fontId="2"/>
  </si>
  <si>
    <t>低炭素</t>
    <rPh sb="0" eb="3">
      <t>テイタンソ</t>
    </rPh>
    <phoneticPr fontId="2"/>
  </si>
  <si>
    <t>来社</t>
    <rPh sb="0" eb="2">
      <t>ライシャ</t>
    </rPh>
    <phoneticPr fontId="2"/>
  </si>
  <si>
    <t>宅急便</t>
    <rPh sb="0" eb="3">
      <t>タッキュウビン</t>
    </rPh>
    <phoneticPr fontId="2"/>
  </si>
  <si>
    <t>建築主へ封書郵送</t>
    <rPh sb="0" eb="2">
      <t>ケンチク</t>
    </rPh>
    <rPh sb="2" eb="3">
      <t>ヌシ</t>
    </rPh>
    <rPh sb="4" eb="6">
      <t>フウショ</t>
    </rPh>
    <rPh sb="6" eb="8">
      <t>ユウソウ</t>
    </rPh>
    <phoneticPr fontId="2"/>
  </si>
  <si>
    <t>ＢＥＬＳ</t>
    <phoneticPr fontId="2"/>
  </si>
  <si>
    <t>追加手数料</t>
    <phoneticPr fontId="2"/>
  </si>
  <si>
    <t>着払い</t>
    <phoneticPr fontId="2"/>
  </si>
  <si>
    <t>【１．地名地番 】</t>
    <phoneticPr fontId="2"/>
  </si>
  <si>
    <t>【２．住居表示 】</t>
    <phoneticPr fontId="2"/>
  </si>
  <si>
    <t>【３．都市計画区域及び準都市計画区域の内外の別等 】</t>
    <phoneticPr fontId="2"/>
  </si>
  <si>
    <t>【４．防火地域 】</t>
    <phoneticPr fontId="2"/>
  </si>
  <si>
    <t>【５．その他の区域、地域、地区又は街区 】</t>
    <phoneticPr fontId="2"/>
  </si>
  <si>
    <t>【６．道路 】</t>
    <phoneticPr fontId="2"/>
  </si>
  <si>
    <t>【７．敷地面積 】</t>
    <phoneticPr fontId="2"/>
  </si>
  <si>
    <t>【８．主要用途 】</t>
    <phoneticPr fontId="2"/>
  </si>
  <si>
    <t>【９．工事種別 】</t>
    <phoneticPr fontId="2"/>
  </si>
  <si>
    <t>【１０．建築面積 】</t>
    <phoneticPr fontId="2"/>
  </si>
  <si>
    <t>【１１．延べ面積 】</t>
    <phoneticPr fontId="2"/>
  </si>
  <si>
    <t>【１２．建築物の数 】</t>
    <phoneticPr fontId="2"/>
  </si>
  <si>
    <t>【１３．建築物の高さ等 】</t>
    <phoneticPr fontId="2"/>
  </si>
  <si>
    <t>【１４．許可・認定等 】</t>
    <phoneticPr fontId="2"/>
  </si>
  <si>
    <t>【１５．工事着手予定年月日 】</t>
    <phoneticPr fontId="2"/>
  </si>
  <si>
    <t>【１６．工事完了予定年月日 】</t>
    <phoneticPr fontId="2"/>
  </si>
  <si>
    <t>【１７．特定工程工事終了予定年月日 】</t>
    <phoneticPr fontId="2"/>
  </si>
  <si>
    <t>要</t>
    <rPh sb="0" eb="1">
      <t>ヨウ</t>
    </rPh>
    <phoneticPr fontId="25"/>
  </si>
  <si>
    <t>否</t>
    <rPh sb="0" eb="1">
      <t>イナ</t>
    </rPh>
    <phoneticPr fontId="25"/>
  </si>
  <si>
    <t>建築基準法第12条第1項の規定による</t>
    <phoneticPr fontId="25"/>
  </si>
  <si>
    <t>調査の要否</t>
    <phoneticPr fontId="25"/>
  </si>
  <si>
    <t>要</t>
    <rPh sb="0" eb="1">
      <t>ヨウ</t>
    </rPh>
    <phoneticPr fontId="25"/>
  </si>
  <si>
    <t>否</t>
    <rPh sb="0" eb="1">
      <t>イナ</t>
    </rPh>
    <phoneticPr fontId="25"/>
  </si>
  <si>
    <t>増築</t>
    <rPh sb="0" eb="2">
      <t>ゾウチク</t>
    </rPh>
    <phoneticPr fontId="2"/>
  </si>
  <si>
    <t>その旨を記入してください。</t>
    <phoneticPr fontId="2"/>
  </si>
  <si>
    <t>概要書（第一面）」及び「建築計画概要書（第二面）」と明示し、第二面の１８欄の事項を第二号様式の第三</t>
    <phoneticPr fontId="2"/>
  </si>
  <si>
    <t xml:space="preserve">【 </t>
    <phoneticPr fontId="2"/>
  </si>
  <si>
    <t>イ．</t>
    <phoneticPr fontId="2"/>
  </si>
  <si>
    <t>要</t>
    <rPh sb="0" eb="1">
      <t>ヨウ</t>
    </rPh>
    <phoneticPr fontId="2"/>
  </si>
  <si>
    <t>否</t>
    <rPh sb="0" eb="1">
      <t>イナ</t>
    </rPh>
    <phoneticPr fontId="2"/>
  </si>
  <si>
    <t>①　建築主が２以上のときは、１欄は代表となる建築主について記入し、別紙に他の建築主についてそれぞれ必要な</t>
    <phoneticPr fontId="2"/>
  </si>
  <si>
    <t>②　建築主からの委任を受けて申請を行う者がいる場合においては、２欄に記入してください。</t>
    <phoneticPr fontId="2"/>
  </si>
  <si>
    <t>③　２欄、３欄及び５欄は、代理者、設計者又は工事監理者が建築士事務所に属しているときは、その名称を書き、</t>
    <phoneticPr fontId="2"/>
  </si>
  <si>
    <t>⑤　３欄、４欄及び５欄は、それぞれ代表となる設計者、建築設備の設計に関し意見を聴いた者及び工事監理者並び</t>
    <phoneticPr fontId="2"/>
  </si>
  <si>
    <t>⑦　５欄及び６欄は、それぞれ工事監理者又は工事施工者が未定のときは、後で定まってから工事着手前に届け出て</t>
    <phoneticPr fontId="2"/>
  </si>
  <si>
    <t>⑧　６欄は、工事施工者が２以上のときは、代表となる工事施工者について記入し、別紙に他の工事施工者について</t>
    <phoneticPr fontId="2"/>
  </si>
  <si>
    <t>⑪　建築物の名称又は工事名が定まつているときは、９欄に記入してください。</t>
    <phoneticPr fontId="2"/>
  </si>
  <si>
    <t>①　住居表示が定まっているときは、２欄に記入してください。</t>
    <phoneticPr fontId="2"/>
  </si>
  <si>
    <t>②　３欄は、該当するチェックボックスに「レ」マークを入れてください。ただし、建築物の敷地が都市計画区域、</t>
    <phoneticPr fontId="2"/>
  </si>
  <si>
    <t>③　４欄は、該当するチェックボックスに「レ」マークを入れてください。なお、建築物の敷地が防火地域、準防火</t>
    <phoneticPr fontId="2"/>
  </si>
  <si>
    <t>④　５欄は、建築物の敷地が存する３欄及び４欄に掲げる区域及び地域以外の区域、地域、地区又は街区を記入して</t>
    <phoneticPr fontId="2"/>
  </si>
  <si>
    <t>⑤　６欄は、建築物の敷地が２メートル以上接している道路のうち最も幅員の大きなものについて記入してください。</t>
    <phoneticPr fontId="2"/>
  </si>
  <si>
    <t>⑦　７欄の「ロ」、「ハ」及び「ニ」は、「イ」に記入した敷地面積に対応する敷地の部分について、それぞれ記入</t>
    <phoneticPr fontId="2"/>
  </si>
  <si>
    <t>⑧　７欄の「ホ」(1)は、「イ」(1)の合計とし、「ホ」(2)は、「イ」(2)の合計とします。</t>
    <phoneticPr fontId="2"/>
  </si>
  <si>
    <t>⑫　８欄は、別紙の表の用途の区分に従い対応する記号を記入した上で、主要用途をできるだけ具体的に記入して</t>
    <phoneticPr fontId="2"/>
  </si>
  <si>
    <t>⑬　９欄は、該当するチェックボックスに「レ」マークを入れてください。</t>
    <phoneticPr fontId="2"/>
  </si>
  <si>
    <t>②　この書類に記載する事項のうち、１０欄から１５欄までの事項については、別紙に明示して添付すれば記載する</t>
    <phoneticPr fontId="2"/>
  </si>
  <si>
    <t>③　１欄は、建築物の数が１のときは「１」と記入し、建築物の数が２以上のときは、申請建築物ごとに通し番号を</t>
    <phoneticPr fontId="2"/>
  </si>
  <si>
    <t>④　２欄は、別紙の表の用途の区分に従い対応する記号を記入した上で、用途をできるだけ具体的に書いてください。</t>
    <phoneticPr fontId="2"/>
  </si>
  <si>
    <t>⑤　３欄は、該当するチェックボックスに「レ」マークを入れてください。</t>
    <phoneticPr fontId="2"/>
  </si>
  <si>
    <t>⑯　１２欄の「イ」は、最上階から順に記入してください。記入欄が不足する場合には、別紙に必要な事項を記入し</t>
    <phoneticPr fontId="2"/>
  </si>
  <si>
    <t>⑰　１６欄は、最下階の居室の床が木造である場合に記入してください。</t>
    <phoneticPr fontId="2"/>
  </si>
  <si>
    <t>⑱　１７欄は、「水洗」、「くみ取り」又は「くみ取り（改良）」のうち該当するものを記入してください。</t>
    <phoneticPr fontId="2"/>
  </si>
  <si>
    <t>⑲　ここに書き表せない事項で特に確認を受けようとする事項は、１８欄又は別紙に記載して添えてください。</t>
    <phoneticPr fontId="2"/>
  </si>
  <si>
    <t>⑳　申請建築物が高床式住宅（豪雪地において積雪対策のため通常より床を高くした住宅をいう。）である場合には、</t>
    <phoneticPr fontId="2"/>
  </si>
  <si>
    <t>①　この書類に記載すべき事項を別紙に明示して添付すれば、この書類を別途提出する必要はありません。</t>
    <phoneticPr fontId="2"/>
  </si>
  <si>
    <t>②　この書類は、各申請建築物の階ごとに作成してください。ただし、木造の場合は３欄から８欄まで、木造以外の</t>
    <phoneticPr fontId="2"/>
  </si>
  <si>
    <t>③　１欄は、第二号様式の第四面の１欄に記入した番号と同じ番号を記入してください。</t>
    <phoneticPr fontId="2"/>
  </si>
  <si>
    <t>④　３欄及び４欄は、木造の場合にのみ記入してください。</t>
    <phoneticPr fontId="2"/>
  </si>
  <si>
    <t>⑤　６欄の「ロ」は、該当するチェックボックスに「レ」マークを入れてください。</t>
    <phoneticPr fontId="2"/>
  </si>
  <si>
    <t>⑥　７欄は、別紙の表の用途の区分に従い対応する記号を記入した上で、用途をできるだけ具体的に書き、それぞれ</t>
    <phoneticPr fontId="2"/>
  </si>
  <si>
    <t>⑦　ここに書き表せない事項で特に確認を受けようとする事項は、８欄又は別紙に記載して添えてください。</t>
    <phoneticPr fontId="2"/>
  </si>
  <si>
    <t>⑧　計画の変更申請の際は、９欄に第五面に係る部分の変更の概要について記入してください。</t>
    <phoneticPr fontId="2"/>
  </si>
  <si>
    <t>①　この書類は、申請に係る建築物（建築物の二以上の部分がエキスパンションジョイントその他の相互に応力を</t>
    <phoneticPr fontId="2"/>
  </si>
  <si>
    <t>②　１欄は、建築物の数が１のときは「１」と記入し、建築物の数が２以上のときは、申請建築物ごとに通し番号</t>
    <phoneticPr fontId="2"/>
  </si>
  <si>
    <t>③　２欄及び３欄の「イ」から「ハ」までは、申請に係る建築物について、それぞれ記入してください。ただし、</t>
    <phoneticPr fontId="2"/>
  </si>
  <si>
    <t>④　３欄の「ニ」は、申請に係る建築物の主たる構造について記入してください。ただし、建築物の数が１のときは</t>
    <phoneticPr fontId="2"/>
  </si>
  <si>
    <t>⑤　４欄、５欄及び６欄は、該当するチェックボックスに「レ」マークを入れてください。</t>
    <phoneticPr fontId="2"/>
  </si>
  <si>
    <t>⑥　６欄の「イ」は、構造計算に用いたプログラムが特定できるよう記載してください。</t>
    <phoneticPr fontId="2"/>
  </si>
  <si>
    <t>⑧　計画の変更申請の際は、８欄に第六面に係る部分の変更の概要について記入してください。</t>
    <phoneticPr fontId="2"/>
  </si>
  <si>
    <t>⑨　８欄の「ハ」は、建築基準法施行令第２条第１項第８号により階数に算入されない建築物の部分のうち昇降機塔、</t>
    <rPh sb="3" eb="4">
      <t>ラン</t>
    </rPh>
    <rPh sb="10" eb="12">
      <t>ケンチク</t>
    </rPh>
    <rPh sb="12" eb="15">
      <t>キジュンホウ</t>
    </rPh>
    <rPh sb="15" eb="18">
      <t>セコウレイ</t>
    </rPh>
    <rPh sb="18" eb="19">
      <t>ダイ</t>
    </rPh>
    <rPh sb="20" eb="21">
      <t>ジョウ</t>
    </rPh>
    <rPh sb="21" eb="22">
      <t>ダイ</t>
    </rPh>
    <rPh sb="23" eb="24">
      <t>コウ</t>
    </rPh>
    <rPh sb="24" eb="25">
      <t>ダイ</t>
    </rPh>
    <rPh sb="26" eb="27">
      <t>ゴウ</t>
    </rPh>
    <rPh sb="30" eb="32">
      <t>カイスウ</t>
    </rPh>
    <rPh sb="33" eb="35">
      <t>サンニュウ</t>
    </rPh>
    <rPh sb="39" eb="41">
      <t>ケンチク</t>
    </rPh>
    <rPh sb="41" eb="42">
      <t>ブツ</t>
    </rPh>
    <rPh sb="43" eb="45">
      <t>ブブン</t>
    </rPh>
    <rPh sb="48" eb="51">
      <t>ショウコウキ</t>
    </rPh>
    <rPh sb="51" eb="52">
      <t>トウ</t>
    </rPh>
    <phoneticPr fontId="2"/>
  </si>
  <si>
    <t>装飾塔、物見塔その他これらに類する建築物の屋上部分の階の数を記入してください。</t>
    <rPh sb="0" eb="2">
      <t>ソウショク</t>
    </rPh>
    <rPh sb="2" eb="3">
      <t>トウ</t>
    </rPh>
    <rPh sb="4" eb="6">
      <t>モノミ</t>
    </rPh>
    <rPh sb="6" eb="7">
      <t>トウ</t>
    </rPh>
    <rPh sb="9" eb="10">
      <t>タ</t>
    </rPh>
    <rPh sb="14" eb="15">
      <t>ルイ</t>
    </rPh>
    <rPh sb="17" eb="19">
      <t>ケンチク</t>
    </rPh>
    <rPh sb="19" eb="20">
      <t>ブツ</t>
    </rPh>
    <rPh sb="21" eb="23">
      <t>オクジョウ</t>
    </rPh>
    <rPh sb="23" eb="25">
      <t>ブブン</t>
    </rPh>
    <rPh sb="26" eb="27">
      <t>カイ</t>
    </rPh>
    <rPh sb="28" eb="29">
      <t>カズ</t>
    </rPh>
    <rPh sb="30" eb="32">
      <t>キニュウ</t>
    </rPh>
    <phoneticPr fontId="2"/>
  </si>
  <si>
    <t>屋外直通階段</t>
    <rPh sb="0" eb="2">
      <t>オクガイ</t>
    </rPh>
    <rPh sb="2" eb="4">
      <t>チョクツウ</t>
    </rPh>
    <rPh sb="4" eb="6">
      <t>カイダン</t>
    </rPh>
    <phoneticPr fontId="20"/>
  </si>
  <si>
    <t>屋外直通階段、木造</t>
    <rPh sb="0" eb="2">
      <t>オクガイ</t>
    </rPh>
    <rPh sb="2" eb="4">
      <t>チョクツウ</t>
    </rPh>
    <rPh sb="4" eb="6">
      <t>カイダン</t>
    </rPh>
    <rPh sb="7" eb="9">
      <t>モクゾウ</t>
    </rPh>
    <phoneticPr fontId="20"/>
  </si>
  <si>
    <t>その他必要な事項2</t>
    <phoneticPr fontId="25"/>
  </si>
  <si>
    <t>電子申請</t>
    <rPh sb="0" eb="2">
      <t>デンシ</t>
    </rPh>
    <rPh sb="2" eb="4">
      <t>シンセイ</t>
    </rPh>
    <phoneticPr fontId="2"/>
  </si>
  <si>
    <t>建築主</t>
    <rPh sb="0" eb="2">
      <t>ケンチク</t>
    </rPh>
    <rPh sb="2" eb="3">
      <t>ヌシ</t>
    </rPh>
    <phoneticPr fontId="2"/>
  </si>
  <si>
    <t>代理者</t>
    <rPh sb="0" eb="2">
      <t>ダイリ</t>
    </rPh>
    <rPh sb="2" eb="3">
      <t>シャ</t>
    </rPh>
    <phoneticPr fontId="2"/>
  </si>
  <si>
    <t>設計者</t>
    <rPh sb="0" eb="3">
      <t>セッケイシャ</t>
    </rPh>
    <phoneticPr fontId="2"/>
  </si>
  <si>
    <t>その他（上記以外の場合は、こちらにご記入下さい。)</t>
    <rPh sb="2" eb="3">
      <t>タ</t>
    </rPh>
    <rPh sb="4" eb="6">
      <t>ジョウキ</t>
    </rPh>
    <rPh sb="6" eb="8">
      <t>イガイ</t>
    </rPh>
    <rPh sb="9" eb="11">
      <t>バアイ</t>
    </rPh>
    <rPh sb="18" eb="21">
      <t>キニュウクダ</t>
    </rPh>
    <phoneticPr fontId="2"/>
  </si>
  <si>
    <t>メールアドレス</t>
    <phoneticPr fontId="2"/>
  </si>
  <si>
    <t>部署</t>
    <phoneticPr fontId="2"/>
  </si>
  <si>
    <t>Copyright NIHON TALIESIN. All Rights Reserved.</t>
    <phoneticPr fontId="31"/>
  </si>
  <si>
    <t>⑭　１０欄の「ロ」は、建築物に建築基準法施行令第２条第１項第２号に規定する特例軒等を設ける場合において、</t>
    <phoneticPr fontId="2"/>
  </si>
  <si>
    <t>⑳　１３欄の「ハ」は、敷地内の建築物の主たる構造について記入してください。</t>
    <phoneticPr fontId="2"/>
  </si>
  <si>
    <t>㉑　１３欄の「ニ」は、該当するチェックボックスに「レ」マークを入れてください。</t>
    <phoneticPr fontId="2"/>
  </si>
  <si>
    <t>㉔　７欄の「ハ」、「ニ」、「ヘ」及び「ト」、１０欄の「ロ」並びに１１欄の｢カ｣は、百分率を用いてください。</t>
    <phoneticPr fontId="2"/>
  </si>
  <si>
    <t>ロ．</t>
    <phoneticPr fontId="2"/>
  </si>
  <si>
    <t>ハ．</t>
    <phoneticPr fontId="2"/>
  </si>
  <si>
    <t>ル．</t>
    <phoneticPr fontId="2"/>
  </si>
  <si>
    <t>ワ．</t>
    <phoneticPr fontId="2"/>
  </si>
  <si>
    <t>カ．</t>
    <phoneticPr fontId="2"/>
  </si>
  <si>
    <t>ヨ．</t>
    <phoneticPr fontId="2"/>
  </si>
  <si>
    <t>タ.</t>
    <phoneticPr fontId="2"/>
  </si>
  <si>
    <t>E</t>
    <phoneticPr fontId="20"/>
  </si>
  <si>
    <t>L</t>
    <phoneticPr fontId="20"/>
  </si>
  <si>
    <t>建築物全体申請面積</t>
    <rPh sb="2" eb="3">
      <t>ブツ</t>
    </rPh>
    <rPh sb="3" eb="5">
      <t>ゼンタイ</t>
    </rPh>
    <phoneticPr fontId="25"/>
  </si>
  <si>
    <t>建築物全体申請以外</t>
    <phoneticPr fontId="25"/>
  </si>
  <si>
    <t>建築物全体合計</t>
    <phoneticPr fontId="25"/>
  </si>
  <si>
    <t>建蔽率の算定の基礎となる建築面積合計</t>
    <rPh sb="16" eb="18">
      <t>ゴウケイ</t>
    </rPh>
    <phoneticPr fontId="25"/>
  </si>
  <si>
    <t>延べ面積車庫申請部分</t>
    <phoneticPr fontId="25"/>
  </si>
  <si>
    <t>延べ面積認定機械室等申請部分</t>
    <phoneticPr fontId="25"/>
  </si>
  <si>
    <t>延べ面積認定機械室等申請以外</t>
    <rPh sb="12" eb="14">
      <t>イガイ</t>
    </rPh>
    <phoneticPr fontId="25"/>
  </si>
  <si>
    <t>延べ面積認定機械室等申請合計</t>
    <rPh sb="12" eb="14">
      <t>ゴウケイ</t>
    </rPh>
    <phoneticPr fontId="25"/>
  </si>
  <si>
    <t>その他の不算入申請部分</t>
    <phoneticPr fontId="25"/>
  </si>
  <si>
    <t>その他の不算入申請以外</t>
    <rPh sb="9" eb="11">
      <t>イガイ</t>
    </rPh>
    <phoneticPr fontId="25"/>
  </si>
  <si>
    <t>その他の不算入申請合計</t>
    <rPh sb="9" eb="11">
      <t>ゴウケイ</t>
    </rPh>
    <phoneticPr fontId="25"/>
  </si>
  <si>
    <t>建蔽率の算定の基礎となる建築面積申請部分</t>
    <phoneticPr fontId="25"/>
  </si>
  <si>
    <t>建蔽率の算定の基礎となる建築面積申請以外</t>
    <rPh sb="14" eb="16">
      <t>メンセキ</t>
    </rPh>
    <rPh sb="16" eb="18">
      <t>シンセイ</t>
    </rPh>
    <rPh sb="18" eb="20">
      <t>イガイ</t>
    </rPh>
    <phoneticPr fontId="25"/>
  </si>
  <si>
    <t>ロ・地階の住宅（値）</t>
    <phoneticPr fontId="2"/>
  </si>
  <si>
    <t>ワ・住宅1/3</t>
    <phoneticPr fontId="2"/>
  </si>
  <si>
    <t>カ・老人1/3</t>
    <rPh sb="2" eb="4">
      <t>ロウジン</t>
    </rPh>
    <phoneticPr fontId="2"/>
  </si>
  <si>
    <t>宅配1/100</t>
    <rPh sb="0" eb="2">
      <t>タクハイ</t>
    </rPh>
    <phoneticPr fontId="2"/>
  </si>
  <si>
    <t>ロ・地階の住宅（桁整理）</t>
    <phoneticPr fontId="2"/>
  </si>
  <si>
    <t>ワ・住宅1/3（桁整理）</t>
    <phoneticPr fontId="2"/>
  </si>
  <si>
    <t>カ・老人1/3（桁整理）</t>
    <phoneticPr fontId="2"/>
  </si>
  <si>
    <t>地階緩和比較結果</t>
    <rPh sb="4" eb="6">
      <t>ヒカク</t>
    </rPh>
    <rPh sb="6" eb="8">
      <t>ケッカ</t>
    </rPh>
    <phoneticPr fontId="2"/>
  </si>
  <si>
    <t>貯水槽1/100(桁整理）</t>
    <phoneticPr fontId="2"/>
  </si>
  <si>
    <t>宅配1/100(桁整理）</t>
    <rPh sb="0" eb="2">
      <t>タクハイ</t>
    </rPh>
    <phoneticPr fontId="2"/>
  </si>
  <si>
    <t>桁整理合計</t>
    <rPh sb="0" eb="1">
      <t>ケタ</t>
    </rPh>
    <rPh sb="1" eb="3">
      <t>セイリ</t>
    </rPh>
    <rPh sb="3" eb="5">
      <t>ゴウケイ</t>
    </rPh>
    <phoneticPr fontId="2"/>
  </si>
  <si>
    <t>ハニホヲ合計</t>
    <rPh sb="4" eb="6">
      <t>ゴウケイ</t>
    </rPh>
    <phoneticPr fontId="2"/>
  </si>
  <si>
    <t>B'</t>
    <phoneticPr fontId="2"/>
  </si>
  <si>
    <t>B"</t>
    <phoneticPr fontId="2"/>
  </si>
  <si>
    <t>*</t>
    <phoneticPr fontId="20"/>
  </si>
  <si>
    <t>耐火構造（防火上及び避難上支障がない主要構造部を有しない場合）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8" eb="30">
      <t>バアイ</t>
    </rPh>
    <phoneticPr fontId="20"/>
  </si>
  <si>
    <t>耐火構造（防火上及び避難上支障がない主要構造部を有する場合）</t>
    <phoneticPr fontId="20"/>
  </si>
  <si>
    <t>耐火構造（防火上及び避難上支障がない主要構造部を有しない場合）</t>
    <rPh sb="0" eb="2">
      <t>タイカ</t>
    </rPh>
    <rPh sb="2" eb="4">
      <t>コウゾウ</t>
    </rPh>
    <rPh sb="5" eb="7">
      <t>ボウカ</t>
    </rPh>
    <rPh sb="7" eb="8">
      <t>ジョウ</t>
    </rPh>
    <rPh sb="8" eb="9">
      <t>オヨ</t>
    </rPh>
    <rPh sb="10" eb="12">
      <t>ヒナン</t>
    </rPh>
    <rPh sb="12" eb="13">
      <t>ジョウ</t>
    </rPh>
    <rPh sb="13" eb="15">
      <t>シショウ</t>
    </rPh>
    <rPh sb="18" eb="20">
      <t>シュヨウ</t>
    </rPh>
    <rPh sb="20" eb="22">
      <t>コウゾウ</t>
    </rPh>
    <rPh sb="22" eb="23">
      <t>ブ</t>
    </rPh>
    <rPh sb="24" eb="25">
      <t>ユウ</t>
    </rPh>
    <rPh sb="28" eb="30">
      <t>バアイ</t>
    </rPh>
    <phoneticPr fontId="25"/>
  </si>
  <si>
    <t>耐火構造（防火上及び避難上支障がない主要構造部を有する場合）</t>
    <phoneticPr fontId="25"/>
  </si>
  <si>
    <t>建築基準法施行令第108条の4第1項第1号イ及びロに掲げる基準に適合する構造</t>
    <phoneticPr fontId="25"/>
  </si>
  <si>
    <t>建築基準法施行令第109条の7第1項第1号に掲げる基準に適合する構造</t>
    <phoneticPr fontId="25"/>
  </si>
  <si>
    <t>耐火構造（防火上及び避難上支障がない主要構造部を有する場合）</t>
    <phoneticPr fontId="30"/>
  </si>
  <si>
    <t>ただし書きに該当する建築物」、「建築基準法施行令第１０９条の７第１項第１号に掲げる基準に適合する構造」、</t>
    <rPh sb="3" eb="4">
      <t>カ</t>
    </rPh>
    <rPh sb="6" eb="8">
      <t>ガイトウ</t>
    </rPh>
    <rPh sb="10" eb="12">
      <t>ケンチク</t>
    </rPh>
    <rPh sb="12" eb="13">
      <t>ブツ</t>
    </rPh>
    <phoneticPr fontId="2"/>
  </si>
  <si>
    <t>㉑　主要構造部の全部又は一部に燃えしろ設計（準耐火構造の主要構造部を耐火被覆を用いない構造方法によるもの</t>
    <rPh sb="2" eb="7">
      <t>シュヨウコウゾウブ</t>
    </rPh>
    <rPh sb="8" eb="10">
      <t>ゼンブ</t>
    </rPh>
    <rPh sb="10" eb="11">
      <t>マタ</t>
    </rPh>
    <rPh sb="12" eb="14">
      <t>イチブ</t>
    </rPh>
    <rPh sb="15" eb="16">
      <t>モ</t>
    </rPh>
    <rPh sb="19" eb="21">
      <t>セッケイ</t>
    </rPh>
    <rPh sb="22" eb="25">
      <t>ジュンタイカ</t>
    </rPh>
    <rPh sb="25" eb="27">
      <t>コウゾウ</t>
    </rPh>
    <rPh sb="28" eb="33">
      <t>シュヨウコウゾウブ</t>
    </rPh>
    <rPh sb="34" eb="36">
      <t>タイカ</t>
    </rPh>
    <rPh sb="36" eb="38">
      <t>ヒフク</t>
    </rPh>
    <rPh sb="39" eb="40">
      <t>モチ</t>
    </rPh>
    <rPh sb="43" eb="45">
      <t>コウゾウ</t>
    </rPh>
    <rPh sb="45" eb="47">
      <t>ホウホウ</t>
    </rPh>
    <phoneticPr fontId="2"/>
  </si>
  <si>
    <t>とする設計をいう。）を用いたものについては、１９欄にその旨を記入してください。</t>
    <phoneticPr fontId="2"/>
  </si>
  <si>
    <t>１９欄にその旨を記入し、各部分について建築基準法第２１条、第２７条及び第６１条の規定の適用の有無を記入し</t>
    <phoneticPr fontId="2"/>
  </si>
  <si>
    <t>㉔　計画の変更申請の際は、１９欄に第四面に係る部分の変更の概要について記入してください。</t>
    <phoneticPr fontId="2"/>
  </si>
  <si>
    <t>※：必須書類　●：当社ダウンロード　〇：行政庁等ダウンロード</t>
    <rPh sb="20" eb="23">
      <t>ギョウセイチョウ</t>
    </rPh>
    <phoneticPr fontId="51"/>
  </si>
  <si>
    <t>確認</t>
    <rPh sb="0" eb="2">
      <t>カクニン</t>
    </rPh>
    <phoneticPr fontId="51"/>
  </si>
  <si>
    <t>部数</t>
    <rPh sb="0" eb="2">
      <t>ブスウ</t>
    </rPh>
    <phoneticPr fontId="51"/>
  </si>
  <si>
    <t>ＤＬ</t>
    <phoneticPr fontId="51"/>
  </si>
  <si>
    <t>備考</t>
    <rPh sb="0" eb="2">
      <t>ビコウ</t>
    </rPh>
    <phoneticPr fontId="51"/>
  </si>
  <si>
    <t>●</t>
    <phoneticPr fontId="51"/>
  </si>
  <si>
    <t>※必要書類一覧表(確認申請)</t>
    <rPh sb="9" eb="11">
      <t>カクニン</t>
    </rPh>
    <rPh sb="11" eb="13">
      <t>シンセイ</t>
    </rPh>
    <phoneticPr fontId="51"/>
  </si>
  <si>
    <t>基本事項(関係者)</t>
    <rPh sb="0" eb="2">
      <t>キホン</t>
    </rPh>
    <rPh sb="2" eb="4">
      <t>ジコウ</t>
    </rPh>
    <rPh sb="5" eb="8">
      <t>カンケイシャ</t>
    </rPh>
    <phoneticPr fontId="51"/>
  </si>
  <si>
    <t>※現地調査票</t>
    <rPh sb="1" eb="3">
      <t>ゲンチ</t>
    </rPh>
    <rPh sb="3" eb="6">
      <t>チョウサヒョウ</t>
    </rPh>
    <phoneticPr fontId="51"/>
  </si>
  <si>
    <t>設計者記名による調査</t>
    <rPh sb="0" eb="3">
      <t>セッケイシャ</t>
    </rPh>
    <rPh sb="3" eb="5">
      <t>キメイ</t>
    </rPh>
    <rPh sb="8" eb="10">
      <t>チョウサ</t>
    </rPh>
    <phoneticPr fontId="51"/>
  </si>
  <si>
    <t>〇</t>
    <phoneticPr fontId="51"/>
  </si>
  <si>
    <t>※用途地域地図(最新・カラー)</t>
    <rPh sb="1" eb="5">
      <t>ヨウトチイキ</t>
    </rPh>
    <rPh sb="5" eb="7">
      <t>チズ</t>
    </rPh>
    <rPh sb="8" eb="10">
      <t>サイシン</t>
    </rPh>
    <phoneticPr fontId="51"/>
  </si>
  <si>
    <t>行政庁ホームページ等(用途地域・防火・高度・日影、地域地区等)</t>
    <rPh sb="0" eb="3">
      <t>ギョウセイチョウ</t>
    </rPh>
    <rPh sb="9" eb="10">
      <t>トウ</t>
    </rPh>
    <rPh sb="11" eb="13">
      <t>ヨウト</t>
    </rPh>
    <rPh sb="13" eb="15">
      <t>チイキ</t>
    </rPh>
    <rPh sb="16" eb="18">
      <t>ボウカ</t>
    </rPh>
    <rPh sb="19" eb="21">
      <t>コウド</t>
    </rPh>
    <rPh sb="22" eb="24">
      <t>ニチエイ</t>
    </rPh>
    <rPh sb="25" eb="27">
      <t>チイキ</t>
    </rPh>
    <rPh sb="27" eb="29">
      <t>チク</t>
    </rPh>
    <rPh sb="29" eb="30">
      <t>トウ</t>
    </rPh>
    <phoneticPr fontId="51"/>
  </si>
  <si>
    <t>※確認申請書</t>
    <rPh sb="1" eb="3">
      <t>カクニン</t>
    </rPh>
    <rPh sb="3" eb="6">
      <t>シンセイショ</t>
    </rPh>
    <phoneticPr fontId="51"/>
  </si>
  <si>
    <t>最新のもの(第一面から第六面)</t>
    <rPh sb="0" eb="2">
      <t>サイシン</t>
    </rPh>
    <rPh sb="6" eb="9">
      <t>ダイイチメン</t>
    </rPh>
    <rPh sb="11" eb="12">
      <t>ダイ</t>
    </rPh>
    <rPh sb="12" eb="13">
      <t>ロク</t>
    </rPh>
    <rPh sb="13" eb="14">
      <t>メン</t>
    </rPh>
    <phoneticPr fontId="51"/>
  </si>
  <si>
    <t>※委任状</t>
    <rPh sb="1" eb="4">
      <t>イニンジョウ</t>
    </rPh>
    <phoneticPr fontId="51"/>
  </si>
  <si>
    <t>※建築計画概要書</t>
    <rPh sb="1" eb="5">
      <t>ケンチクケイカク</t>
    </rPh>
    <rPh sb="5" eb="8">
      <t>ガイヨウショ</t>
    </rPh>
    <phoneticPr fontId="51"/>
  </si>
  <si>
    <t>配置図は見本参照(HP)、付近見取図は鮮明で周囲が分かるもの</t>
    <rPh sb="0" eb="3">
      <t>ハイチズ</t>
    </rPh>
    <rPh sb="4" eb="6">
      <t>ミホン</t>
    </rPh>
    <rPh sb="6" eb="8">
      <t>サンショウ</t>
    </rPh>
    <rPh sb="13" eb="18">
      <t>フキンミトリズ</t>
    </rPh>
    <rPh sb="19" eb="21">
      <t>センメイ</t>
    </rPh>
    <rPh sb="22" eb="24">
      <t>シュウイ</t>
    </rPh>
    <rPh sb="25" eb="26">
      <t>ワ</t>
    </rPh>
    <phoneticPr fontId="51"/>
  </si>
  <si>
    <t>※建築工事届</t>
    <rPh sb="1" eb="3">
      <t>ケンチク</t>
    </rPh>
    <rPh sb="3" eb="5">
      <t>コウジ</t>
    </rPh>
    <rPh sb="5" eb="6">
      <t>トドケ</t>
    </rPh>
    <phoneticPr fontId="51"/>
  </si>
  <si>
    <t>用途変更、大規模修繕・模様替は不要</t>
    <rPh sb="0" eb="2">
      <t>ヨウト</t>
    </rPh>
    <rPh sb="2" eb="4">
      <t>ヘンコウ</t>
    </rPh>
    <rPh sb="5" eb="8">
      <t>ダイキボ</t>
    </rPh>
    <rPh sb="8" eb="10">
      <t>シュウゼン</t>
    </rPh>
    <rPh sb="11" eb="14">
      <t>モヨウガ</t>
    </rPh>
    <rPh sb="15" eb="17">
      <t>フヨウ</t>
    </rPh>
    <phoneticPr fontId="51"/>
  </si>
  <si>
    <t>2. 地域性による書式関係</t>
    <rPh sb="3" eb="6">
      <t>チイキセイ</t>
    </rPh>
    <rPh sb="9" eb="11">
      <t>ショシキ</t>
    </rPh>
    <rPh sb="11" eb="13">
      <t>カンケイ</t>
    </rPh>
    <phoneticPr fontId="51"/>
  </si>
  <si>
    <t>※消防署特定書類(表紙)</t>
    <rPh sb="1" eb="4">
      <t>ショウボウショ</t>
    </rPh>
    <rPh sb="4" eb="6">
      <t>トクテイ</t>
    </rPh>
    <rPh sb="6" eb="8">
      <t>ショルイ</t>
    </rPh>
    <rPh sb="9" eb="11">
      <t>ヒョウシ</t>
    </rPh>
    <phoneticPr fontId="51"/>
  </si>
  <si>
    <t>管轄する消防署で指定した表紙と消防用の設計図書一式必要</t>
    <rPh sb="0" eb="2">
      <t>カンカツ</t>
    </rPh>
    <rPh sb="4" eb="7">
      <t>ショウボウショ</t>
    </rPh>
    <rPh sb="8" eb="10">
      <t>シテイ</t>
    </rPh>
    <rPh sb="12" eb="14">
      <t>ヒョウシ</t>
    </rPh>
    <rPh sb="15" eb="18">
      <t>ショウボウヨウ</t>
    </rPh>
    <rPh sb="19" eb="23">
      <t>セッケイトショ</t>
    </rPh>
    <rPh sb="23" eb="25">
      <t>イッシキ</t>
    </rPh>
    <rPh sb="25" eb="27">
      <t>ヒツヨウ</t>
    </rPh>
    <phoneticPr fontId="51"/>
  </si>
  <si>
    <t>管轄消防署による(東京都以外)</t>
    <rPh sb="0" eb="2">
      <t>カンカツ</t>
    </rPh>
    <rPh sb="2" eb="5">
      <t>ショウボウショ</t>
    </rPh>
    <rPh sb="9" eb="12">
      <t>トウキョウト</t>
    </rPh>
    <rPh sb="12" eb="14">
      <t>イガイ</t>
    </rPh>
    <phoneticPr fontId="51"/>
  </si>
  <si>
    <t>(申請書、意匠図、設備図、消防設備図等)</t>
    <rPh sb="1" eb="4">
      <t>シンセイショ</t>
    </rPh>
    <rPh sb="5" eb="8">
      <t>イショウズ</t>
    </rPh>
    <rPh sb="9" eb="12">
      <t>セツビズ</t>
    </rPh>
    <rPh sb="13" eb="15">
      <t>ショウボウ</t>
    </rPh>
    <rPh sb="15" eb="18">
      <t>セツビズ</t>
    </rPh>
    <rPh sb="18" eb="19">
      <t>トウ</t>
    </rPh>
    <phoneticPr fontId="51"/>
  </si>
  <si>
    <t>※建築協定手続状況届出書</t>
    <rPh sb="1" eb="5">
      <t>ケンチクキョウテイ</t>
    </rPh>
    <rPh sb="5" eb="7">
      <t>テツヅ</t>
    </rPh>
    <rPh sb="7" eb="9">
      <t>ジョウキョウ</t>
    </rPh>
    <rPh sb="9" eb="12">
      <t>トドケデショ</t>
    </rPh>
    <phoneticPr fontId="51"/>
  </si>
  <si>
    <t>横浜市(第一面、第二面)</t>
    <rPh sb="0" eb="3">
      <t>ヨコハマシ</t>
    </rPh>
    <rPh sb="4" eb="7">
      <t>ダイイチメン</t>
    </rPh>
    <rPh sb="8" eb="9">
      <t>ダイ</t>
    </rPh>
    <rPh sb="9" eb="10">
      <t>ニ</t>
    </rPh>
    <rPh sb="10" eb="11">
      <t>メン</t>
    </rPh>
    <phoneticPr fontId="51"/>
  </si>
  <si>
    <t>3. 計画による書式関係</t>
    <rPh sb="3" eb="5">
      <t>ケイカク</t>
    </rPh>
    <rPh sb="8" eb="10">
      <t>ショシキ</t>
    </rPh>
    <rPh sb="10" eb="12">
      <t>カンケイ</t>
    </rPh>
    <phoneticPr fontId="51"/>
  </si>
  <si>
    <t>※建築設備標準図</t>
    <rPh sb="1" eb="5">
      <t>ケンチクセツビ</t>
    </rPh>
    <rPh sb="5" eb="8">
      <t>ヒョウジュンズ</t>
    </rPh>
    <phoneticPr fontId="51"/>
  </si>
  <si>
    <t>2階建、3階建で小規模なもの</t>
    <rPh sb="1" eb="2">
      <t>カイ</t>
    </rPh>
    <rPh sb="2" eb="3">
      <t>ダ</t>
    </rPh>
    <rPh sb="5" eb="7">
      <t>カイダ</t>
    </rPh>
    <rPh sb="8" eb="11">
      <t>ショウキボ</t>
    </rPh>
    <phoneticPr fontId="51"/>
  </si>
  <si>
    <t>※建築設備特記事項(共通)</t>
    <rPh sb="1" eb="5">
      <t>ケンチクセツビ</t>
    </rPh>
    <rPh sb="5" eb="9">
      <t>トッキジコウ</t>
    </rPh>
    <rPh sb="10" eb="12">
      <t>キョウツウ</t>
    </rPh>
    <phoneticPr fontId="51"/>
  </si>
  <si>
    <t>特殊建築物等</t>
    <rPh sb="0" eb="2">
      <t>トクシュ</t>
    </rPh>
    <rPh sb="2" eb="5">
      <t>ケンチクブツ</t>
    </rPh>
    <rPh sb="5" eb="6">
      <t>トウ</t>
    </rPh>
    <phoneticPr fontId="51"/>
  </si>
  <si>
    <t>※シックハウス対策関係</t>
    <rPh sb="7" eb="9">
      <t>タイサク</t>
    </rPh>
    <rPh sb="9" eb="11">
      <t>カンケイ</t>
    </rPh>
    <phoneticPr fontId="51"/>
  </si>
  <si>
    <t>24時間換気対策(給気・換気ルート、風量根拠、ｶﾀﾛｸﾞP-Q特性図等)</t>
    <rPh sb="18" eb="20">
      <t>フウリョウ</t>
    </rPh>
    <rPh sb="20" eb="22">
      <t>コンキョ</t>
    </rPh>
    <rPh sb="34" eb="35">
      <t>トウ</t>
    </rPh>
    <phoneticPr fontId="51"/>
  </si>
  <si>
    <t>使用建材表、天井裏等の措置(24時間換気扇ｽｲｯﾁ、建具UD等の記載)</t>
    <rPh sb="32" eb="34">
      <t>キサイ</t>
    </rPh>
    <phoneticPr fontId="51"/>
  </si>
  <si>
    <t>大臣認定一覧表</t>
    <rPh sb="0" eb="2">
      <t>ダイジン</t>
    </rPh>
    <rPh sb="2" eb="4">
      <t>ニンテイ</t>
    </rPh>
    <rPh sb="4" eb="7">
      <t>イチランヒョウ</t>
    </rPh>
    <phoneticPr fontId="51"/>
  </si>
  <si>
    <t>名称・材質・認定番号(便覧・HPにないものは認定書一式等の写し)</t>
    <rPh sb="0" eb="2">
      <t>メイショウ</t>
    </rPh>
    <rPh sb="3" eb="5">
      <t>ザイシツ</t>
    </rPh>
    <rPh sb="6" eb="8">
      <t>ニンテイ</t>
    </rPh>
    <rPh sb="8" eb="10">
      <t>バンゴウ</t>
    </rPh>
    <rPh sb="11" eb="13">
      <t>ベンラン</t>
    </rPh>
    <rPh sb="22" eb="25">
      <t>ニンテイショ</t>
    </rPh>
    <rPh sb="25" eb="27">
      <t>イッシキ</t>
    </rPh>
    <rPh sb="27" eb="28">
      <t>トウ</t>
    </rPh>
    <rPh sb="29" eb="30">
      <t>ウツ</t>
    </rPh>
    <phoneticPr fontId="51"/>
  </si>
  <si>
    <t>構造計算安全証明書</t>
    <rPh sb="0" eb="2">
      <t>コウゾウ</t>
    </rPh>
    <rPh sb="2" eb="4">
      <t>ケイサン</t>
    </rPh>
    <rPh sb="4" eb="6">
      <t>アンゼン</t>
    </rPh>
    <rPh sb="6" eb="9">
      <t>ショウメイショ</t>
    </rPh>
    <phoneticPr fontId="51"/>
  </si>
  <si>
    <t>許容応力度計算ルート1の場合</t>
    <rPh sb="0" eb="2">
      <t>キョヨウ</t>
    </rPh>
    <rPh sb="2" eb="4">
      <t>オウリョク</t>
    </rPh>
    <rPh sb="4" eb="5">
      <t>ド</t>
    </rPh>
    <rPh sb="5" eb="7">
      <t>ケイサン</t>
    </rPh>
    <rPh sb="12" eb="14">
      <t>バアイ</t>
    </rPh>
    <phoneticPr fontId="51"/>
  </si>
  <si>
    <t>崖・擁壁調査票</t>
    <rPh sb="0" eb="1">
      <t>ガケ</t>
    </rPh>
    <rPh sb="2" eb="4">
      <t>ヨウヘキ</t>
    </rPh>
    <rPh sb="4" eb="7">
      <t>チョウサヒョウ</t>
    </rPh>
    <phoneticPr fontId="51"/>
  </si>
  <si>
    <t>条例による対象高さを超える場合(断面図、設計者所見、現地写真)</t>
    <rPh sb="0" eb="2">
      <t>ジョウレイ</t>
    </rPh>
    <rPh sb="5" eb="7">
      <t>タイショウ</t>
    </rPh>
    <rPh sb="7" eb="8">
      <t>タカ</t>
    </rPh>
    <rPh sb="10" eb="11">
      <t>コ</t>
    </rPh>
    <rPh sb="13" eb="15">
      <t>バアイ</t>
    </rPh>
    <rPh sb="16" eb="18">
      <t>ダンメン</t>
    </rPh>
    <rPh sb="18" eb="19">
      <t>ズ</t>
    </rPh>
    <rPh sb="20" eb="23">
      <t>セッケイシャ</t>
    </rPh>
    <rPh sb="23" eb="25">
      <t>ショケン</t>
    </rPh>
    <rPh sb="26" eb="30">
      <t>ゲンチシャシン</t>
    </rPh>
    <phoneticPr fontId="51"/>
  </si>
  <si>
    <t>バリアフリー条例チェックシート</t>
    <rPh sb="6" eb="8">
      <t>ジョウレイ</t>
    </rPh>
    <phoneticPr fontId="51"/>
  </si>
  <si>
    <t>工場調書</t>
    <rPh sb="0" eb="2">
      <t>コウジョウ</t>
    </rPh>
    <rPh sb="2" eb="4">
      <t>チョウショ</t>
    </rPh>
    <phoneticPr fontId="51"/>
  </si>
  <si>
    <t>工場、作業場の機械の名称、原動機等動力数(容量)</t>
    <rPh sb="0" eb="2">
      <t>コウジョウ</t>
    </rPh>
    <rPh sb="3" eb="6">
      <t>サギョウバ</t>
    </rPh>
    <rPh sb="7" eb="9">
      <t>キカイ</t>
    </rPh>
    <rPh sb="10" eb="12">
      <t>メイショウ</t>
    </rPh>
    <rPh sb="13" eb="16">
      <t>ゲンドウキ</t>
    </rPh>
    <rPh sb="16" eb="17">
      <t>トウ</t>
    </rPh>
    <rPh sb="17" eb="20">
      <t>ドウリョクスウ</t>
    </rPh>
    <rPh sb="21" eb="23">
      <t>ヨウリョウ</t>
    </rPh>
    <phoneticPr fontId="51"/>
  </si>
  <si>
    <t>危険物調書</t>
    <rPh sb="0" eb="3">
      <t>キケンブツ</t>
    </rPh>
    <rPh sb="3" eb="5">
      <t>チョウショ</t>
    </rPh>
    <phoneticPr fontId="51"/>
  </si>
  <si>
    <t>別表第2に規定する危険物を使用する場合の種類と容量</t>
    <rPh sb="0" eb="2">
      <t>ベッピョウ</t>
    </rPh>
    <rPh sb="2" eb="3">
      <t>ダイ</t>
    </rPh>
    <rPh sb="5" eb="7">
      <t>キテイ</t>
    </rPh>
    <rPh sb="9" eb="12">
      <t>キケンブツ</t>
    </rPh>
    <rPh sb="13" eb="15">
      <t>シヨウ</t>
    </rPh>
    <rPh sb="17" eb="19">
      <t>バアイ</t>
    </rPh>
    <rPh sb="20" eb="22">
      <t>シュルイ</t>
    </rPh>
    <rPh sb="23" eb="25">
      <t>ヨウリョウ</t>
    </rPh>
    <phoneticPr fontId="51"/>
  </si>
  <si>
    <t>駐車施設調書等(東京都・横浜市)</t>
    <rPh sb="0" eb="2">
      <t>チュウシャ</t>
    </rPh>
    <rPh sb="2" eb="4">
      <t>シセツ</t>
    </rPh>
    <rPh sb="4" eb="6">
      <t>チョウショ</t>
    </rPh>
    <rPh sb="6" eb="7">
      <t>トウ</t>
    </rPh>
    <rPh sb="8" eb="11">
      <t>トウキョウト</t>
    </rPh>
    <rPh sb="12" eb="15">
      <t>ヨコハマシ</t>
    </rPh>
    <phoneticPr fontId="51"/>
  </si>
  <si>
    <t>附置義務駐車施設概要書、(注)機械式駐車は認定が必要</t>
    <rPh sb="0" eb="4">
      <t>フチギム</t>
    </rPh>
    <rPh sb="4" eb="6">
      <t>チュウシャ</t>
    </rPh>
    <rPh sb="6" eb="8">
      <t>シセツ</t>
    </rPh>
    <rPh sb="8" eb="11">
      <t>ガイヨウショ</t>
    </rPh>
    <rPh sb="13" eb="14">
      <t>チュウ</t>
    </rPh>
    <rPh sb="15" eb="18">
      <t>キカイシキ</t>
    </rPh>
    <rPh sb="18" eb="20">
      <t>チュウシャ</t>
    </rPh>
    <rPh sb="21" eb="23">
      <t>ニンテイ</t>
    </rPh>
    <rPh sb="24" eb="26">
      <t>ヒツヨウ</t>
    </rPh>
    <phoneticPr fontId="51"/>
  </si>
  <si>
    <t>指定</t>
    <rPh sb="0" eb="2">
      <t>シテイ</t>
    </rPh>
    <phoneticPr fontId="51"/>
  </si>
  <si>
    <t>浄化槽調書・設置届出書類</t>
    <rPh sb="0" eb="3">
      <t>ジョウカソウ</t>
    </rPh>
    <rPh sb="3" eb="5">
      <t>チョウショ</t>
    </rPh>
    <rPh sb="6" eb="8">
      <t>セッチ</t>
    </rPh>
    <rPh sb="8" eb="10">
      <t>トドケデ</t>
    </rPh>
    <rPh sb="10" eb="12">
      <t>ショルイ</t>
    </rPh>
    <phoneticPr fontId="51"/>
  </si>
  <si>
    <t>建設場所により指定された調書と図面と部数</t>
    <rPh sb="0" eb="4">
      <t>ケンセツバショ</t>
    </rPh>
    <rPh sb="7" eb="9">
      <t>シテイ</t>
    </rPh>
    <rPh sb="12" eb="14">
      <t>チョウショ</t>
    </rPh>
    <rPh sb="15" eb="17">
      <t>ズメン</t>
    </rPh>
    <rPh sb="18" eb="20">
      <t>ブスウ</t>
    </rPh>
    <phoneticPr fontId="51"/>
  </si>
  <si>
    <t>既存不適格調書</t>
    <rPh sb="0" eb="2">
      <t>キゾン</t>
    </rPh>
    <rPh sb="2" eb="5">
      <t>フテキカク</t>
    </rPh>
    <rPh sb="5" eb="7">
      <t>チョウショ</t>
    </rPh>
    <phoneticPr fontId="51"/>
  </si>
  <si>
    <t>増築等・用途変更(別棟既存建物は「別棟増築4面別紙」を添付)</t>
    <rPh sb="0" eb="3">
      <t>ゾウチクトウ</t>
    </rPh>
    <rPh sb="4" eb="8">
      <t>ヨウトヘンコウ</t>
    </rPh>
    <rPh sb="9" eb="10">
      <t>ベツ</t>
    </rPh>
    <rPh sb="10" eb="11">
      <t>トウ</t>
    </rPh>
    <rPh sb="11" eb="13">
      <t>キゾン</t>
    </rPh>
    <rPh sb="13" eb="15">
      <t>タテモノ</t>
    </rPh>
    <rPh sb="17" eb="18">
      <t>ベツ</t>
    </rPh>
    <rPh sb="18" eb="19">
      <t>トウ</t>
    </rPh>
    <rPh sb="19" eb="21">
      <t>ゾウチク</t>
    </rPh>
    <rPh sb="22" eb="23">
      <t>メン</t>
    </rPh>
    <rPh sb="23" eb="25">
      <t>ベッシ</t>
    </rPh>
    <rPh sb="27" eb="29">
      <t>テンプ</t>
    </rPh>
    <phoneticPr fontId="51"/>
  </si>
  <si>
    <t>4. 根拠資料関係</t>
    <rPh sb="3" eb="5">
      <t>コンキョ</t>
    </rPh>
    <rPh sb="5" eb="7">
      <t>シリョウ</t>
    </rPh>
    <rPh sb="7" eb="9">
      <t>カンケイ</t>
    </rPh>
    <phoneticPr fontId="51"/>
  </si>
  <si>
    <t>特定行政庁打合せ議事録</t>
    <rPh sb="0" eb="2">
      <t>トクテイ</t>
    </rPh>
    <rPh sb="2" eb="5">
      <t>ギョウセイチョウ</t>
    </rPh>
    <rPh sb="5" eb="6">
      <t>ウ</t>
    </rPh>
    <rPh sb="6" eb="7">
      <t>ア</t>
    </rPh>
    <rPh sb="8" eb="11">
      <t>ギジロク</t>
    </rPh>
    <phoneticPr fontId="51"/>
  </si>
  <si>
    <t>特定行政庁で特殊な地形や道路の取扱い、難解な計画の取扱い</t>
    <rPh sb="0" eb="2">
      <t>トクテイ</t>
    </rPh>
    <rPh sb="2" eb="5">
      <t>ギョウセイチョウ</t>
    </rPh>
    <rPh sb="6" eb="8">
      <t>トクシュ</t>
    </rPh>
    <rPh sb="9" eb="11">
      <t>チケイ</t>
    </rPh>
    <rPh sb="12" eb="14">
      <t>ドウロ</t>
    </rPh>
    <rPh sb="15" eb="17">
      <t>トリアツカ</t>
    </rPh>
    <rPh sb="19" eb="21">
      <t>ナンカイ</t>
    </rPh>
    <rPh sb="22" eb="24">
      <t>ケイカク</t>
    </rPh>
    <rPh sb="25" eb="27">
      <t>トリアツカ</t>
    </rPh>
    <phoneticPr fontId="51"/>
  </si>
  <si>
    <t>事前相談票</t>
    <rPh sb="0" eb="5">
      <t>ジゼンソウダンヒョウ</t>
    </rPh>
    <phoneticPr fontId="51"/>
  </si>
  <si>
    <t>中高層紛争予防条例で定める階数・高さを超えるもの</t>
    <rPh sb="0" eb="3">
      <t>チュウコウソウ</t>
    </rPh>
    <rPh sb="3" eb="5">
      <t>フンソウ</t>
    </rPh>
    <rPh sb="5" eb="7">
      <t>ヨボウ</t>
    </rPh>
    <rPh sb="7" eb="9">
      <t>ジョウレイ</t>
    </rPh>
    <rPh sb="10" eb="11">
      <t>サダ</t>
    </rPh>
    <rPh sb="13" eb="15">
      <t>カイスウ</t>
    </rPh>
    <rPh sb="16" eb="17">
      <t>タカ</t>
    </rPh>
    <rPh sb="19" eb="20">
      <t>コ</t>
    </rPh>
    <phoneticPr fontId="51"/>
  </si>
  <si>
    <t>事前協議締結書等(写し)</t>
    <rPh sb="0" eb="2">
      <t>ジゼン</t>
    </rPh>
    <rPh sb="2" eb="4">
      <t>キョウギ</t>
    </rPh>
    <rPh sb="4" eb="7">
      <t>テイケツショ</t>
    </rPh>
    <rPh sb="7" eb="8">
      <t>トウ</t>
    </rPh>
    <phoneticPr fontId="51"/>
  </si>
  <si>
    <t>行政庁で定める手続上必要なもの、一定規模を超えるもの等</t>
    <rPh sb="0" eb="3">
      <t>ギョウセイチョウ</t>
    </rPh>
    <rPh sb="4" eb="5">
      <t>サダ</t>
    </rPh>
    <rPh sb="7" eb="10">
      <t>テツヅキジョウ</t>
    </rPh>
    <rPh sb="10" eb="12">
      <t>ヒツヨウ</t>
    </rPh>
    <rPh sb="16" eb="18">
      <t>イッテイ</t>
    </rPh>
    <rPh sb="18" eb="20">
      <t>キボ</t>
    </rPh>
    <rPh sb="21" eb="22">
      <t>コ</t>
    </rPh>
    <rPh sb="26" eb="27">
      <t>トウ</t>
    </rPh>
    <phoneticPr fontId="51"/>
  </si>
  <si>
    <t>(武蔵野市、府中市、国分寺市、立川市、練馬区他)</t>
    <rPh sb="15" eb="18">
      <t>タチカワシ</t>
    </rPh>
    <rPh sb="19" eb="22">
      <t>ネリマク</t>
    </rPh>
    <phoneticPr fontId="51"/>
  </si>
  <si>
    <t>行政庁で42条2項、42条1項5号で現況幅員4ｍ未満で中心協議の対象</t>
    <rPh sb="0" eb="3">
      <t>ギョウセイチョウ</t>
    </rPh>
    <rPh sb="6" eb="7">
      <t>ジョウ</t>
    </rPh>
    <rPh sb="8" eb="9">
      <t>コウ</t>
    </rPh>
    <rPh sb="12" eb="13">
      <t>ジョウ</t>
    </rPh>
    <rPh sb="14" eb="15">
      <t>コウ</t>
    </rPh>
    <rPh sb="16" eb="17">
      <t>ゴウ</t>
    </rPh>
    <rPh sb="18" eb="20">
      <t>ゲンキョウ</t>
    </rPh>
    <rPh sb="20" eb="22">
      <t>フクイン</t>
    </rPh>
    <rPh sb="24" eb="26">
      <t>ミマン</t>
    </rPh>
    <rPh sb="27" eb="29">
      <t>チュウシン</t>
    </rPh>
    <rPh sb="29" eb="31">
      <t>キョウギ</t>
    </rPh>
    <rPh sb="32" eb="34">
      <t>タイショウ</t>
    </rPh>
    <phoneticPr fontId="51"/>
  </si>
  <si>
    <t>道路関係書類(写し)</t>
    <rPh sb="0" eb="2">
      <t>ドウロ</t>
    </rPh>
    <rPh sb="2" eb="4">
      <t>カンケイ</t>
    </rPh>
    <rPh sb="4" eb="6">
      <t>ショルイ</t>
    </rPh>
    <phoneticPr fontId="51"/>
  </si>
  <si>
    <t>真北確認資料</t>
    <rPh sb="0" eb="2">
      <t>マキタ</t>
    </rPh>
    <rPh sb="2" eb="4">
      <t>カクニン</t>
    </rPh>
    <rPh sb="4" eb="6">
      <t>シリョウ</t>
    </rPh>
    <phoneticPr fontId="51"/>
  </si>
  <si>
    <t>測量士が行った真北測定計算表、国土地理院による算出表等</t>
    <rPh sb="0" eb="3">
      <t>ソクリョウシ</t>
    </rPh>
    <rPh sb="4" eb="5">
      <t>オコナ</t>
    </rPh>
    <rPh sb="7" eb="9">
      <t>マキタ</t>
    </rPh>
    <rPh sb="9" eb="11">
      <t>ソクテイ</t>
    </rPh>
    <rPh sb="11" eb="14">
      <t>ケイサンヒョウ</t>
    </rPh>
    <rPh sb="15" eb="20">
      <t>コクドチリイン</t>
    </rPh>
    <rPh sb="23" eb="25">
      <t>サンシュツ</t>
    </rPh>
    <rPh sb="25" eb="26">
      <t>ヒョウ</t>
    </rPh>
    <rPh sb="26" eb="27">
      <t>トウ</t>
    </rPh>
    <phoneticPr fontId="51"/>
  </si>
  <si>
    <t>(例)日影図でクリア2分以内、北側・高度斜線でクリア30ミリ以下</t>
    <rPh sb="1" eb="2">
      <t>レイ</t>
    </rPh>
    <rPh sb="3" eb="6">
      <t>ニチエイズ</t>
    </rPh>
    <rPh sb="11" eb="12">
      <t>フン</t>
    </rPh>
    <rPh sb="12" eb="14">
      <t>イナイ</t>
    </rPh>
    <rPh sb="15" eb="17">
      <t>キタガワ</t>
    </rPh>
    <rPh sb="18" eb="20">
      <t>コウド</t>
    </rPh>
    <rPh sb="20" eb="22">
      <t>シャセン</t>
    </rPh>
    <rPh sb="30" eb="32">
      <t>イカ</t>
    </rPh>
    <phoneticPr fontId="51"/>
  </si>
  <si>
    <t>元地盤のレベル測量図・写真</t>
    <rPh sb="0" eb="3">
      <t>モトジバン</t>
    </rPh>
    <rPh sb="7" eb="10">
      <t>ソクリョウズ</t>
    </rPh>
    <rPh sb="11" eb="13">
      <t>シャシン</t>
    </rPh>
    <phoneticPr fontId="51"/>
  </si>
  <si>
    <t>元地盤が不明瞭な場合、道路・隣地と高低差1ｍ超ある場合等</t>
    <rPh sb="0" eb="1">
      <t>モト</t>
    </rPh>
    <rPh sb="1" eb="3">
      <t>ジバン</t>
    </rPh>
    <rPh sb="4" eb="7">
      <t>フメイリョウ</t>
    </rPh>
    <rPh sb="8" eb="10">
      <t>バアイ</t>
    </rPh>
    <rPh sb="11" eb="13">
      <t>ドウロ</t>
    </rPh>
    <rPh sb="14" eb="16">
      <t>リンチ</t>
    </rPh>
    <rPh sb="17" eb="20">
      <t>コウテイサ</t>
    </rPh>
    <rPh sb="22" eb="23">
      <t>チョウ</t>
    </rPh>
    <rPh sb="25" eb="27">
      <t>バアイ</t>
    </rPh>
    <rPh sb="27" eb="28">
      <t>トウ</t>
    </rPh>
    <phoneticPr fontId="51"/>
  </si>
  <si>
    <t>5. 許可・認定・適合通知書等の添付書類関係</t>
    <rPh sb="3" eb="5">
      <t>キョカ</t>
    </rPh>
    <rPh sb="6" eb="8">
      <t>ニンテイ</t>
    </rPh>
    <rPh sb="9" eb="11">
      <t>テキゴウ</t>
    </rPh>
    <rPh sb="11" eb="14">
      <t>ツウチショ</t>
    </rPh>
    <rPh sb="14" eb="15">
      <t>トウ</t>
    </rPh>
    <rPh sb="16" eb="18">
      <t>テンプ</t>
    </rPh>
    <rPh sb="18" eb="20">
      <t>ショルイ</t>
    </rPh>
    <rPh sb="20" eb="22">
      <t>カンケイ</t>
    </rPh>
    <phoneticPr fontId="51"/>
  </si>
  <si>
    <t>都市計画法 許可関係添付書類(写し)</t>
    <rPh sb="0" eb="5">
      <t>トシケイカクホウ</t>
    </rPh>
    <rPh sb="6" eb="8">
      <t>キョカ</t>
    </rPh>
    <rPh sb="8" eb="10">
      <t>カンケイ</t>
    </rPh>
    <rPh sb="10" eb="12">
      <t>テンプ</t>
    </rPh>
    <rPh sb="12" eb="14">
      <t>ショルイ</t>
    </rPh>
    <rPh sb="15" eb="16">
      <t>ウツ</t>
    </rPh>
    <phoneticPr fontId="51"/>
  </si>
  <si>
    <t>29条、35条(開発許可、検査済証、開発登録簿、土地利用計画図)、</t>
    <rPh sb="2" eb="3">
      <t>ジョウ</t>
    </rPh>
    <phoneticPr fontId="51"/>
  </si>
  <si>
    <t>37条、41条、42条、43条、53条、60条適合証明書(埼玉県、千葉県等)</t>
    <rPh sb="29" eb="31">
      <t>サイタマ</t>
    </rPh>
    <rPh sb="31" eb="32">
      <t>ケン</t>
    </rPh>
    <rPh sb="33" eb="36">
      <t>チバケン</t>
    </rPh>
    <rPh sb="36" eb="37">
      <t>トウ</t>
    </rPh>
    <phoneticPr fontId="51"/>
  </si>
  <si>
    <t>宅造・盛土法 許可関係添付書類(写し)</t>
    <rPh sb="0" eb="2">
      <t>タクゾウ</t>
    </rPh>
    <rPh sb="3" eb="5">
      <t>モリツチ</t>
    </rPh>
    <rPh sb="5" eb="6">
      <t>ホウ</t>
    </rPh>
    <rPh sb="7" eb="9">
      <t>キョカ</t>
    </rPh>
    <rPh sb="9" eb="11">
      <t>カンケイ</t>
    </rPh>
    <rPh sb="11" eb="13">
      <t>テンプ</t>
    </rPh>
    <rPh sb="13" eb="15">
      <t>ショルイ</t>
    </rPh>
    <rPh sb="16" eb="17">
      <t>ウツ</t>
    </rPh>
    <phoneticPr fontId="51"/>
  </si>
  <si>
    <t>43条、44条、48条、52条、53条、56条、57条、59条、60条、67条、</t>
    <rPh sb="2" eb="3">
      <t>ジョウ</t>
    </rPh>
    <rPh sb="6" eb="7">
      <t>ジョウ</t>
    </rPh>
    <rPh sb="10" eb="11">
      <t>ジョウ</t>
    </rPh>
    <phoneticPr fontId="51"/>
  </si>
  <si>
    <t>68条、85条、86条、87条等</t>
    <phoneticPr fontId="51"/>
  </si>
  <si>
    <t>都市緑地法 適合通知書関係書類(写し)</t>
    <rPh sb="0" eb="5">
      <t>トシリョクチホウ</t>
    </rPh>
    <rPh sb="6" eb="11">
      <t>テキゴウツウチショ</t>
    </rPh>
    <rPh sb="11" eb="15">
      <t>カンケイショルイ</t>
    </rPh>
    <rPh sb="16" eb="17">
      <t>ウツ</t>
    </rPh>
    <phoneticPr fontId="51"/>
  </si>
  <si>
    <t>35条、緑化率適合図面(世田谷区、横浜市)</t>
    <rPh sb="2" eb="3">
      <t>ジョウ</t>
    </rPh>
    <rPh sb="4" eb="6">
      <t>リョクカ</t>
    </rPh>
    <rPh sb="6" eb="7">
      <t>リツ</t>
    </rPh>
    <rPh sb="7" eb="9">
      <t>テキゴウ</t>
    </rPh>
    <rPh sb="9" eb="11">
      <t>ズメン</t>
    </rPh>
    <rPh sb="12" eb="16">
      <t>セタガヤク</t>
    </rPh>
    <rPh sb="17" eb="20">
      <t>ヨコハマシ</t>
    </rPh>
    <phoneticPr fontId="51"/>
  </si>
  <si>
    <t>土地区画整理法 許可関係書類(写し)</t>
    <rPh sb="0" eb="7">
      <t>トチクカクセイリホウ</t>
    </rPh>
    <rPh sb="8" eb="10">
      <t>キョカ</t>
    </rPh>
    <rPh sb="10" eb="12">
      <t>カンケイ</t>
    </rPh>
    <rPh sb="12" eb="14">
      <t>ショルイ</t>
    </rPh>
    <rPh sb="15" eb="16">
      <t>ウツ</t>
    </rPh>
    <phoneticPr fontId="51"/>
  </si>
  <si>
    <t>76条、仮換地証明書、仮換地明細図、元公図等</t>
    <rPh sb="2" eb="3">
      <t>ジョウ</t>
    </rPh>
    <rPh sb="4" eb="7">
      <t>カリカンチ</t>
    </rPh>
    <rPh sb="7" eb="10">
      <t>ショウメイショ</t>
    </rPh>
    <rPh sb="11" eb="14">
      <t>カリカンチ</t>
    </rPh>
    <rPh sb="14" eb="17">
      <t>メイサイズ</t>
    </rPh>
    <rPh sb="18" eb="19">
      <t>モト</t>
    </rPh>
    <rPh sb="19" eb="21">
      <t>コウズ</t>
    </rPh>
    <rPh sb="21" eb="22">
      <t>トウ</t>
    </rPh>
    <phoneticPr fontId="51"/>
  </si>
  <si>
    <t>地区計画等届出書、適合通知書(写し)</t>
    <rPh sb="0" eb="2">
      <t>チク</t>
    </rPh>
    <rPh sb="2" eb="4">
      <t>ケイカク</t>
    </rPh>
    <rPh sb="4" eb="5">
      <t>トウ</t>
    </rPh>
    <rPh sb="5" eb="8">
      <t>トドケデショ</t>
    </rPh>
    <rPh sb="9" eb="11">
      <t>テキゴウ</t>
    </rPh>
    <rPh sb="11" eb="14">
      <t>ツウチショ</t>
    </rPh>
    <rPh sb="15" eb="16">
      <t>ウツ</t>
    </rPh>
    <phoneticPr fontId="51"/>
  </si>
  <si>
    <t>届出した書類一式</t>
    <rPh sb="0" eb="2">
      <t>トドケデ</t>
    </rPh>
    <rPh sb="4" eb="6">
      <t>ショルイ</t>
    </rPh>
    <rPh sb="6" eb="8">
      <t>イッシキ</t>
    </rPh>
    <phoneticPr fontId="51"/>
  </si>
  <si>
    <t>その他</t>
    <rPh sb="2" eb="3">
      <t>ホカ</t>
    </rPh>
    <phoneticPr fontId="51"/>
  </si>
  <si>
    <t>その他審査上必要となる図面、資料、不要となる取扱い議事録</t>
    <rPh sb="2" eb="3">
      <t>ホカ</t>
    </rPh>
    <rPh sb="3" eb="5">
      <t>シンサ</t>
    </rPh>
    <rPh sb="5" eb="6">
      <t>ジョウ</t>
    </rPh>
    <rPh sb="6" eb="8">
      <t>ヒツヨウ</t>
    </rPh>
    <rPh sb="11" eb="13">
      <t>ズメン</t>
    </rPh>
    <rPh sb="14" eb="16">
      <t>シリョウ</t>
    </rPh>
    <rPh sb="17" eb="19">
      <t>フヨウ</t>
    </rPh>
    <rPh sb="22" eb="24">
      <t>トリアツカ</t>
    </rPh>
    <rPh sb="25" eb="28">
      <t>ギジロク</t>
    </rPh>
    <phoneticPr fontId="51"/>
  </si>
  <si>
    <t>※付近見取図</t>
    <rPh sb="1" eb="3">
      <t>フキン</t>
    </rPh>
    <rPh sb="3" eb="6">
      <t>ミトリズ</t>
    </rPh>
    <phoneticPr fontId="51"/>
  </si>
  <si>
    <t>周囲の状況が分かるもの</t>
    <rPh sb="0" eb="2">
      <t>シュウイ</t>
    </rPh>
    <rPh sb="3" eb="5">
      <t>ジョウキョウ</t>
    </rPh>
    <rPh sb="6" eb="7">
      <t>ワ</t>
    </rPh>
    <phoneticPr fontId="51"/>
  </si>
  <si>
    <t>※配置図</t>
    <rPh sb="1" eb="4">
      <t>ハイチズ</t>
    </rPh>
    <phoneticPr fontId="51"/>
  </si>
  <si>
    <t>配置図は見本参照(HP)</t>
    <rPh sb="0" eb="2">
      <t>ハイチ</t>
    </rPh>
    <rPh sb="2" eb="3">
      <t>ズ</t>
    </rPh>
    <rPh sb="4" eb="6">
      <t>ミホン</t>
    </rPh>
    <rPh sb="6" eb="8">
      <t>サンショウ</t>
    </rPh>
    <phoneticPr fontId="51"/>
  </si>
  <si>
    <t>※敷地求積図</t>
    <rPh sb="1" eb="3">
      <t>シキチ</t>
    </rPh>
    <rPh sb="3" eb="5">
      <t>キュウセキ</t>
    </rPh>
    <phoneticPr fontId="51"/>
  </si>
  <si>
    <t>三斜求積法、座標計算法</t>
    <rPh sb="0" eb="1">
      <t>サン</t>
    </rPh>
    <rPh sb="1" eb="2">
      <t>シャ</t>
    </rPh>
    <rPh sb="2" eb="4">
      <t>キュウセキ</t>
    </rPh>
    <rPh sb="4" eb="5">
      <t>ホウ</t>
    </rPh>
    <rPh sb="6" eb="8">
      <t>ザヒョウ</t>
    </rPh>
    <rPh sb="8" eb="10">
      <t>ケイサン</t>
    </rPh>
    <rPh sb="10" eb="11">
      <t>ホウ</t>
    </rPh>
    <phoneticPr fontId="51"/>
  </si>
  <si>
    <t>※建物求積図</t>
    <rPh sb="1" eb="3">
      <t>タテモノ</t>
    </rPh>
    <rPh sb="3" eb="5">
      <t>キュウセキ</t>
    </rPh>
    <phoneticPr fontId="51"/>
  </si>
  <si>
    <t>※各階平面図</t>
    <rPh sb="1" eb="3">
      <t>カクカイ</t>
    </rPh>
    <rPh sb="3" eb="5">
      <t>ヘイメン</t>
    </rPh>
    <rPh sb="5" eb="6">
      <t>ズ</t>
    </rPh>
    <phoneticPr fontId="51"/>
  </si>
  <si>
    <t>※立面図</t>
    <rPh sb="1" eb="3">
      <t>リツメン</t>
    </rPh>
    <rPh sb="3" eb="4">
      <t>ズ</t>
    </rPh>
    <phoneticPr fontId="51"/>
  </si>
  <si>
    <t>斜線検討式、建物検討高さ</t>
    <rPh sb="0" eb="2">
      <t>シャセン</t>
    </rPh>
    <rPh sb="2" eb="5">
      <t>ケントウシキ</t>
    </rPh>
    <rPh sb="6" eb="8">
      <t>タテモノ</t>
    </rPh>
    <rPh sb="8" eb="10">
      <t>ケントウ</t>
    </rPh>
    <rPh sb="10" eb="11">
      <t>タカ</t>
    </rPh>
    <phoneticPr fontId="51"/>
  </si>
  <si>
    <t>※断面図</t>
    <rPh sb="1" eb="4">
      <t>ダンメンズ</t>
    </rPh>
    <phoneticPr fontId="51"/>
  </si>
  <si>
    <t>最高高さ、最高軒高、基礎高・床高、天井高・階高、平均GL高</t>
    <rPh sb="0" eb="3">
      <t>サイコウタカ</t>
    </rPh>
    <rPh sb="5" eb="7">
      <t>サイコウ</t>
    </rPh>
    <rPh sb="7" eb="9">
      <t>ノキダカ</t>
    </rPh>
    <rPh sb="10" eb="12">
      <t>キソ</t>
    </rPh>
    <rPh sb="12" eb="13">
      <t>タカ</t>
    </rPh>
    <rPh sb="14" eb="16">
      <t>ユカダカ</t>
    </rPh>
    <rPh sb="17" eb="20">
      <t>テンジョウダカ</t>
    </rPh>
    <rPh sb="21" eb="23">
      <t>カイダカ</t>
    </rPh>
    <rPh sb="24" eb="26">
      <t>ヘイキン</t>
    </rPh>
    <rPh sb="28" eb="29">
      <t>タカ</t>
    </rPh>
    <phoneticPr fontId="51"/>
  </si>
  <si>
    <t>※法チェック図</t>
    <rPh sb="1" eb="2">
      <t>ホウ</t>
    </rPh>
    <rPh sb="6" eb="7">
      <t>ズ</t>
    </rPh>
    <phoneticPr fontId="51"/>
  </si>
  <si>
    <t>※耐火構造等詳細図</t>
    <rPh sb="1" eb="5">
      <t>タイカコウゾウ</t>
    </rPh>
    <rPh sb="5" eb="6">
      <t>トウ</t>
    </rPh>
    <rPh sb="6" eb="8">
      <t>ショウサイ</t>
    </rPh>
    <rPh sb="8" eb="9">
      <t>ズ</t>
    </rPh>
    <phoneticPr fontId="51"/>
  </si>
  <si>
    <t>主要構造部の耐火リスト・準耐火リスト(告示仕様、大臣認定番号)</t>
    <rPh sb="0" eb="2">
      <t>シュヨウ</t>
    </rPh>
    <rPh sb="2" eb="5">
      <t>コウゾウブ</t>
    </rPh>
    <rPh sb="6" eb="8">
      <t>タイカ</t>
    </rPh>
    <rPh sb="12" eb="15">
      <t>ジュンタイカ</t>
    </rPh>
    <rPh sb="19" eb="21">
      <t>コクジ</t>
    </rPh>
    <rPh sb="21" eb="23">
      <t>シヨウ</t>
    </rPh>
    <rPh sb="24" eb="26">
      <t>ダイジン</t>
    </rPh>
    <rPh sb="26" eb="28">
      <t>ニンテイ</t>
    </rPh>
    <rPh sb="28" eb="30">
      <t>バンゴウ</t>
    </rPh>
    <phoneticPr fontId="51"/>
  </si>
  <si>
    <t>仕様書・仕上表</t>
    <rPh sb="0" eb="3">
      <t>シヨウショ</t>
    </rPh>
    <rPh sb="4" eb="6">
      <t>シア</t>
    </rPh>
    <rPh sb="6" eb="7">
      <t>ヒョウ</t>
    </rPh>
    <phoneticPr fontId="51"/>
  </si>
  <si>
    <t>概要仕様書、外部仕上表、内部仕上表</t>
    <rPh sb="0" eb="5">
      <t>ガイヨウシヨウショ</t>
    </rPh>
    <rPh sb="6" eb="8">
      <t>ガイブ</t>
    </rPh>
    <rPh sb="8" eb="11">
      <t>シアゲヒョウ</t>
    </rPh>
    <rPh sb="12" eb="14">
      <t>ナイブ</t>
    </rPh>
    <rPh sb="14" eb="16">
      <t>シアゲ</t>
    </rPh>
    <rPh sb="16" eb="17">
      <t>ヒョウ</t>
    </rPh>
    <phoneticPr fontId="51"/>
  </si>
  <si>
    <t>建具表</t>
    <rPh sb="0" eb="3">
      <t>タテグヒョウ</t>
    </rPh>
    <phoneticPr fontId="51"/>
  </si>
  <si>
    <t>外壁開口部(有効開口寸法、ｶﾞﾗｽ材質)、室内建具(有効排煙高さ)</t>
    <rPh sb="0" eb="5">
      <t>ガイヘキカイコウブ</t>
    </rPh>
    <rPh sb="6" eb="8">
      <t>ユウコウ</t>
    </rPh>
    <rPh sb="8" eb="12">
      <t>カイコウスンポウ</t>
    </rPh>
    <rPh sb="17" eb="19">
      <t>ザイシツ</t>
    </rPh>
    <rPh sb="21" eb="23">
      <t>シツナイ</t>
    </rPh>
    <rPh sb="23" eb="25">
      <t>タテグ</t>
    </rPh>
    <rPh sb="26" eb="28">
      <t>ユウコウ</t>
    </rPh>
    <rPh sb="28" eb="30">
      <t>ハイエン</t>
    </rPh>
    <rPh sb="30" eb="31">
      <t>タカ</t>
    </rPh>
    <phoneticPr fontId="51"/>
  </si>
  <si>
    <t>建物レベル周長図、元地盤レベル測量図</t>
    <rPh sb="0" eb="2">
      <t>タテモノ</t>
    </rPh>
    <rPh sb="5" eb="7">
      <t>シュウチョウ</t>
    </rPh>
    <rPh sb="7" eb="8">
      <t>ズ</t>
    </rPh>
    <rPh sb="9" eb="10">
      <t>モト</t>
    </rPh>
    <rPh sb="10" eb="12">
      <t>ジバン</t>
    </rPh>
    <rPh sb="15" eb="18">
      <t>ソクリョウズ</t>
    </rPh>
    <phoneticPr fontId="51"/>
  </si>
  <si>
    <t>天空率算定図一式</t>
    <rPh sb="0" eb="2">
      <t>テンクウ</t>
    </rPh>
    <rPh sb="2" eb="3">
      <t>リツ</t>
    </rPh>
    <rPh sb="3" eb="5">
      <t>サンテイ</t>
    </rPh>
    <rPh sb="5" eb="6">
      <t>ズ</t>
    </rPh>
    <rPh sb="6" eb="8">
      <t>イッシキ</t>
    </rPh>
    <phoneticPr fontId="51"/>
  </si>
  <si>
    <t>斜線ｼﾐｭﾚｰｼｮﾝ図(アイソメ図)、差分表、正射影図、三斜求積図</t>
    <rPh sb="0" eb="2">
      <t>シャセン</t>
    </rPh>
    <rPh sb="10" eb="11">
      <t>ズ</t>
    </rPh>
    <rPh sb="16" eb="17">
      <t>ズ</t>
    </rPh>
    <rPh sb="23" eb="25">
      <t>セイシャ</t>
    </rPh>
    <rPh sb="25" eb="26">
      <t>カゲ</t>
    </rPh>
    <rPh sb="26" eb="27">
      <t>ズ</t>
    </rPh>
    <rPh sb="28" eb="30">
      <t>サンシャ</t>
    </rPh>
    <rPh sb="30" eb="33">
      <t>キュウセキズ</t>
    </rPh>
    <phoneticPr fontId="51"/>
  </si>
  <si>
    <t>日影図一式</t>
    <rPh sb="0" eb="3">
      <t>ニチエイズ</t>
    </rPh>
    <rPh sb="3" eb="5">
      <t>イッシキ</t>
    </rPh>
    <phoneticPr fontId="51"/>
  </si>
  <si>
    <t>矩計図</t>
    <rPh sb="0" eb="3">
      <t>カナバカリズ</t>
    </rPh>
    <phoneticPr fontId="51"/>
  </si>
  <si>
    <t>その他規則1条の3に規定する図面、審査上必要となる図面、資料</t>
    <rPh sb="2" eb="3">
      <t>ホカ</t>
    </rPh>
    <rPh sb="3" eb="5">
      <t>キソク</t>
    </rPh>
    <rPh sb="6" eb="7">
      <t>ジョウ</t>
    </rPh>
    <rPh sb="10" eb="12">
      <t>キテイ</t>
    </rPh>
    <rPh sb="14" eb="16">
      <t>ズメン</t>
    </rPh>
    <rPh sb="17" eb="19">
      <t>シンサ</t>
    </rPh>
    <rPh sb="19" eb="20">
      <t>ジョウ</t>
    </rPh>
    <rPh sb="20" eb="22">
      <t>ヒツヨウ</t>
    </rPh>
    <rPh sb="25" eb="27">
      <t>ズメン</t>
    </rPh>
    <rPh sb="28" eb="30">
      <t>シリョウ</t>
    </rPh>
    <phoneticPr fontId="51"/>
  </si>
  <si>
    <t>建築設備特記仕様書関係</t>
    <rPh sb="0" eb="4">
      <t>ケンチクセツビ</t>
    </rPh>
    <rPh sb="4" eb="6">
      <t>トッキ</t>
    </rPh>
    <rPh sb="6" eb="9">
      <t>シヨウショ</t>
    </rPh>
    <rPh sb="9" eb="11">
      <t>カンケイ</t>
    </rPh>
    <phoneticPr fontId="51"/>
  </si>
  <si>
    <t>共通または各々の特記仕様書(区画貫通処理方法等)</t>
    <rPh sb="0" eb="2">
      <t>キョウツウ</t>
    </rPh>
    <rPh sb="5" eb="7">
      <t>オノオノ</t>
    </rPh>
    <rPh sb="8" eb="10">
      <t>トッキ</t>
    </rPh>
    <rPh sb="10" eb="12">
      <t>シヨウ</t>
    </rPh>
    <rPh sb="12" eb="13">
      <t>ショ</t>
    </rPh>
    <rPh sb="14" eb="16">
      <t>クカク</t>
    </rPh>
    <rPh sb="16" eb="18">
      <t>カンツウ</t>
    </rPh>
    <rPh sb="18" eb="20">
      <t>ショリ</t>
    </rPh>
    <rPh sb="20" eb="22">
      <t>ホウホウ</t>
    </rPh>
    <rPh sb="22" eb="23">
      <t>トウ</t>
    </rPh>
    <phoneticPr fontId="51"/>
  </si>
  <si>
    <t>給排水設備図関係</t>
    <rPh sb="0" eb="3">
      <t>キュウハイスイ</t>
    </rPh>
    <rPh sb="3" eb="6">
      <t>セツビズ</t>
    </rPh>
    <rPh sb="6" eb="8">
      <t>カンケイ</t>
    </rPh>
    <phoneticPr fontId="51"/>
  </si>
  <si>
    <t>注)排水(下水・浄化槽)、給水、給湯、衛生設備の経路、材質</t>
    <rPh sb="0" eb="1">
      <t>チュウ</t>
    </rPh>
    <rPh sb="2" eb="4">
      <t>ハイスイ</t>
    </rPh>
    <rPh sb="5" eb="7">
      <t>ゲスイ</t>
    </rPh>
    <rPh sb="8" eb="11">
      <t>ジョウカソウ</t>
    </rPh>
    <rPh sb="13" eb="15">
      <t>キュウスイ</t>
    </rPh>
    <rPh sb="16" eb="18">
      <t>キュウトウ</t>
    </rPh>
    <rPh sb="19" eb="21">
      <t>エイセイ</t>
    </rPh>
    <rPh sb="21" eb="23">
      <t>セツビ</t>
    </rPh>
    <rPh sb="24" eb="26">
      <t>ケイロ</t>
    </rPh>
    <rPh sb="27" eb="29">
      <t>ザイシツ</t>
    </rPh>
    <phoneticPr fontId="51"/>
  </si>
  <si>
    <t>ガス設備図関係</t>
    <rPh sb="2" eb="5">
      <t>セツビズ</t>
    </rPh>
    <phoneticPr fontId="51"/>
  </si>
  <si>
    <t>機械設備図関係</t>
    <rPh sb="0" eb="2">
      <t>キカイ</t>
    </rPh>
    <rPh sb="2" eb="5">
      <t>セツビズ</t>
    </rPh>
    <phoneticPr fontId="51"/>
  </si>
  <si>
    <t>機械排煙図関係</t>
    <rPh sb="0" eb="2">
      <t>キカイ</t>
    </rPh>
    <rPh sb="2" eb="4">
      <t>ハイエン</t>
    </rPh>
    <rPh sb="4" eb="5">
      <t>ズ</t>
    </rPh>
    <phoneticPr fontId="51"/>
  </si>
  <si>
    <t>注)排煙区画図、機械排煙計算、風量根拠等</t>
    <rPh sb="8" eb="10">
      <t>キカイ</t>
    </rPh>
    <rPh sb="10" eb="12">
      <t>ハイエン</t>
    </rPh>
    <rPh sb="12" eb="14">
      <t>ケイサン</t>
    </rPh>
    <rPh sb="15" eb="19">
      <t>フウリョウコンキョ</t>
    </rPh>
    <rPh sb="19" eb="20">
      <t>トウ</t>
    </rPh>
    <phoneticPr fontId="51"/>
  </si>
  <si>
    <t>電気設備図関係</t>
    <rPh sb="0" eb="2">
      <t>デンキ</t>
    </rPh>
    <rPh sb="2" eb="5">
      <t>セツビズ</t>
    </rPh>
    <phoneticPr fontId="51"/>
  </si>
  <si>
    <t>注)非常用照明の位置、照度範囲図、仕様・性能機器表</t>
    <rPh sb="2" eb="5">
      <t>ヒジョウヨウ</t>
    </rPh>
    <rPh sb="5" eb="7">
      <t>ショウメイ</t>
    </rPh>
    <rPh sb="8" eb="10">
      <t>イチ</t>
    </rPh>
    <rPh sb="11" eb="13">
      <t>ショウド</t>
    </rPh>
    <rPh sb="13" eb="16">
      <t>ハンイズ</t>
    </rPh>
    <rPh sb="17" eb="19">
      <t>シヨウ</t>
    </rPh>
    <rPh sb="20" eb="22">
      <t>セイノウ</t>
    </rPh>
    <rPh sb="22" eb="24">
      <t>キキ</t>
    </rPh>
    <rPh sb="24" eb="25">
      <t>ヒョウ</t>
    </rPh>
    <phoneticPr fontId="51"/>
  </si>
  <si>
    <t>避雷設備図関係</t>
    <rPh sb="0" eb="2">
      <t>ヒライ</t>
    </rPh>
    <rPh sb="2" eb="5">
      <t>セツビズ</t>
    </rPh>
    <phoneticPr fontId="51"/>
  </si>
  <si>
    <t>消防設備図関係</t>
    <rPh sb="0" eb="2">
      <t>ショウボウ</t>
    </rPh>
    <rPh sb="2" eb="5">
      <t>セツビズ</t>
    </rPh>
    <phoneticPr fontId="51"/>
  </si>
  <si>
    <t>注)消防法別表1 防火対象物による設置基準</t>
    <rPh sb="2" eb="5">
      <t>ショウボウホウ</t>
    </rPh>
    <rPh sb="5" eb="7">
      <t>ベッピョウ</t>
    </rPh>
    <rPh sb="9" eb="13">
      <t>ボウカタイショウ</t>
    </rPh>
    <rPh sb="13" eb="14">
      <t>ブツ</t>
    </rPh>
    <rPh sb="17" eb="19">
      <t>セッチ</t>
    </rPh>
    <rPh sb="19" eb="21">
      <t>キジュン</t>
    </rPh>
    <phoneticPr fontId="51"/>
  </si>
  <si>
    <t>昇降機図関係</t>
    <rPh sb="0" eb="4">
      <t>ショウコウキズ</t>
    </rPh>
    <phoneticPr fontId="51"/>
  </si>
  <si>
    <t>別途申請はEV参考図添付(仕様書、昇降路、ピット寸法等)</t>
    <rPh sb="0" eb="2">
      <t>ベット</t>
    </rPh>
    <rPh sb="2" eb="4">
      <t>シンセイ</t>
    </rPh>
    <rPh sb="7" eb="10">
      <t>サンコウズ</t>
    </rPh>
    <rPh sb="10" eb="12">
      <t>テンプ</t>
    </rPh>
    <rPh sb="13" eb="16">
      <t>シヨウショ</t>
    </rPh>
    <rPh sb="17" eb="20">
      <t>ショウコウロ</t>
    </rPh>
    <rPh sb="24" eb="26">
      <t>スンポウ</t>
    </rPh>
    <rPh sb="26" eb="27">
      <t>トウ</t>
    </rPh>
    <phoneticPr fontId="51"/>
  </si>
  <si>
    <t>地盤調査報告書、杭・改良の地耐力検討書、設計者所見</t>
    <rPh sb="0" eb="4">
      <t>ジバンチョウサ</t>
    </rPh>
    <rPh sb="4" eb="7">
      <t>ホウコクショ</t>
    </rPh>
    <rPh sb="8" eb="9">
      <t>クイ</t>
    </rPh>
    <rPh sb="10" eb="12">
      <t>カイリョウ</t>
    </rPh>
    <rPh sb="13" eb="16">
      <t>チタイリョク</t>
    </rPh>
    <rPh sb="16" eb="19">
      <t>ケントウショ</t>
    </rPh>
    <rPh sb="20" eb="23">
      <t>セッケイシャ</t>
    </rPh>
    <rPh sb="23" eb="25">
      <t>ショケン</t>
    </rPh>
    <phoneticPr fontId="51"/>
  </si>
  <si>
    <t>構造計画特徴、構造設計方針等</t>
    <rPh sb="0" eb="2">
      <t>コウゾウ</t>
    </rPh>
    <rPh sb="2" eb="4">
      <t>ケイカク</t>
    </rPh>
    <rPh sb="4" eb="6">
      <t>トクチョウ</t>
    </rPh>
    <rPh sb="7" eb="9">
      <t>コウゾウ</t>
    </rPh>
    <rPh sb="9" eb="11">
      <t>セッケイ</t>
    </rPh>
    <rPh sb="11" eb="13">
      <t>ホウシン</t>
    </rPh>
    <rPh sb="13" eb="14">
      <t>トウ</t>
    </rPh>
    <phoneticPr fontId="51"/>
  </si>
  <si>
    <t>必要書類一覧表（確認申請）</t>
    <rPh sb="0" eb="2">
      <t>ヒツヨウ</t>
    </rPh>
    <rPh sb="2" eb="4">
      <t>ショルイ</t>
    </rPh>
    <rPh sb="4" eb="6">
      <t>イチラン</t>
    </rPh>
    <rPh sb="6" eb="7">
      <t>ヒョウ</t>
    </rPh>
    <rPh sb="8" eb="10">
      <t>カクニン</t>
    </rPh>
    <rPh sb="10" eb="12">
      <t>シンセイ</t>
    </rPh>
    <phoneticPr fontId="31"/>
  </si>
  <si>
    <t>太枠内の記入をお願いします。</t>
    <rPh sb="0" eb="2">
      <t>フトワク</t>
    </rPh>
    <rPh sb="2" eb="3">
      <t>ナイ</t>
    </rPh>
    <rPh sb="4" eb="6">
      <t>キニュウ</t>
    </rPh>
    <rPh sb="8" eb="9">
      <t>ネガ</t>
    </rPh>
    <phoneticPr fontId="2"/>
  </si>
  <si>
    <t>本申請</t>
    <rPh sb="0" eb="3">
      <t>ホンシンセイ</t>
    </rPh>
    <phoneticPr fontId="2"/>
  </si>
  <si>
    <t>仮受付</t>
    <rPh sb="0" eb="1">
      <t>カリ</t>
    </rPh>
    <rPh sb="1" eb="3">
      <t>ウケツケ</t>
    </rPh>
    <phoneticPr fontId="2"/>
  </si>
  <si>
    <t>瑕疵保険</t>
    <rPh sb="0" eb="4">
      <t>カシホケン</t>
    </rPh>
    <phoneticPr fontId="2"/>
  </si>
  <si>
    <t>構造</t>
    <rPh sb="0" eb="2">
      <t>コウゾウ</t>
    </rPh>
    <phoneticPr fontId="2"/>
  </si>
  <si>
    <t>/</t>
    <phoneticPr fontId="2"/>
  </si>
  <si>
    <t>※会社名</t>
    <phoneticPr fontId="2"/>
  </si>
  <si>
    <t>※氏名</t>
    <rPh sb="1" eb="3">
      <t>シメイ</t>
    </rPh>
    <phoneticPr fontId="2"/>
  </si>
  <si>
    <t>※ＴＥＬ</t>
    <phoneticPr fontId="2"/>
  </si>
  <si>
    <t>※メール</t>
    <phoneticPr fontId="2"/>
  </si>
  <si>
    <t>メール</t>
    <phoneticPr fontId="2"/>
  </si>
  <si>
    <t>構造連絡先</t>
    <rPh sb="0" eb="2">
      <t>コウゾウ</t>
    </rPh>
    <rPh sb="2" eb="5">
      <t>レンラクサキ</t>
    </rPh>
    <phoneticPr fontId="2"/>
  </si>
  <si>
    <t>(JTC欄)</t>
    <rPh sb="4" eb="5">
      <t>ラン</t>
    </rPh>
    <phoneticPr fontId="2"/>
  </si>
  <si>
    <t>工事種別</t>
    <rPh sb="2" eb="4">
      <t>シュベツ</t>
    </rPh>
    <phoneticPr fontId="2"/>
  </si>
  <si>
    <t>新築</t>
    <rPh sb="0" eb="2">
      <t>シンチク</t>
    </rPh>
    <phoneticPr fontId="2"/>
  </si>
  <si>
    <t>修繕</t>
    <rPh sb="0" eb="2">
      <t>シュウゼン</t>
    </rPh>
    <phoneticPr fontId="2"/>
  </si>
  <si>
    <t>模様替</t>
    <rPh sb="0" eb="3">
      <t>モヨウガ</t>
    </rPh>
    <phoneticPr fontId="2"/>
  </si>
  <si>
    <t>用途変更</t>
    <rPh sb="0" eb="2">
      <t>ヨウト</t>
    </rPh>
    <rPh sb="2" eb="4">
      <t>ヘンコウ</t>
    </rPh>
    <phoneticPr fontId="2"/>
  </si>
  <si>
    <t>建築場所</t>
    <rPh sb="0" eb="4">
      <t>ケンチクバショ</t>
    </rPh>
    <phoneticPr fontId="2"/>
  </si>
  <si>
    <t>東京都</t>
    <rPh sb="0" eb="2">
      <t>トウキョウ</t>
    </rPh>
    <rPh sb="2" eb="3">
      <t>ト</t>
    </rPh>
    <phoneticPr fontId="2"/>
  </si>
  <si>
    <t>神奈川県</t>
    <rPh sb="0" eb="3">
      <t>カナガワ</t>
    </rPh>
    <rPh sb="3" eb="4">
      <t>ケン</t>
    </rPh>
    <phoneticPr fontId="2"/>
  </si>
  <si>
    <t>埼玉県</t>
    <rPh sb="0" eb="2">
      <t>サイタマ</t>
    </rPh>
    <rPh sb="2" eb="3">
      <t>ケン</t>
    </rPh>
    <phoneticPr fontId="2"/>
  </si>
  <si>
    <t>千葉県</t>
    <rPh sb="0" eb="2">
      <t>チバ</t>
    </rPh>
    <rPh sb="2" eb="3">
      <t>ケン</t>
    </rPh>
    <phoneticPr fontId="2"/>
  </si>
  <si>
    <t>茨城県</t>
    <rPh sb="0" eb="2">
      <t>イバラキ</t>
    </rPh>
    <rPh sb="2" eb="3">
      <t>ケン</t>
    </rPh>
    <phoneticPr fontId="2"/>
  </si>
  <si>
    <t>栃木県</t>
    <rPh sb="0" eb="3">
      <t>トチギケン</t>
    </rPh>
    <phoneticPr fontId="2"/>
  </si>
  <si>
    <t>群馬県</t>
    <rPh sb="0" eb="3">
      <t>グンマケン</t>
    </rPh>
    <phoneticPr fontId="2"/>
  </si>
  <si>
    <t>山梨県</t>
    <rPh sb="0" eb="3">
      <t>ヤマナシケン</t>
    </rPh>
    <phoneticPr fontId="2"/>
  </si>
  <si>
    <t>長野県</t>
    <rPh sb="0" eb="3">
      <t>ナガノケン</t>
    </rPh>
    <phoneticPr fontId="2"/>
  </si>
  <si>
    <t>建築士業務範囲
設計者・工事監理者</t>
    <rPh sb="0" eb="3">
      <t>ケンチクシ</t>
    </rPh>
    <rPh sb="3" eb="5">
      <t>ギョウム</t>
    </rPh>
    <rPh sb="5" eb="7">
      <t>ハンイ</t>
    </rPh>
    <rPh sb="8" eb="11">
      <t>セッケイシャ</t>
    </rPh>
    <rPh sb="12" eb="14">
      <t>コウジ</t>
    </rPh>
    <rPh sb="14" eb="17">
      <t>カンリシャ</t>
    </rPh>
    <phoneticPr fontId="2"/>
  </si>
  <si>
    <t>二級建築士</t>
    <rPh sb="0" eb="2">
      <t>ニキュウ</t>
    </rPh>
    <rPh sb="2" eb="5">
      <t>ケンチクシ</t>
    </rPh>
    <phoneticPr fontId="2"/>
  </si>
  <si>
    <t>木造建築士</t>
    <rPh sb="0" eb="2">
      <t>モクゾウ</t>
    </rPh>
    <rPh sb="2" eb="5">
      <t>ケンチクシ</t>
    </rPh>
    <phoneticPr fontId="2"/>
  </si>
  <si>
    <t>無資格</t>
    <rPh sb="0" eb="3">
      <t>ムシカク</t>
    </rPh>
    <phoneticPr fontId="2"/>
  </si>
  <si>
    <t>高さ</t>
    <rPh sb="0" eb="1">
      <t>タカ</t>
    </rPh>
    <phoneticPr fontId="2"/>
  </si>
  <si>
    <t>木造</t>
    <rPh sb="0" eb="2">
      <t>モクゾウ</t>
    </rPh>
    <phoneticPr fontId="2"/>
  </si>
  <si>
    <t>木造以外・その他構造</t>
    <rPh sb="0" eb="2">
      <t>モクゾウ</t>
    </rPh>
    <rPh sb="2" eb="4">
      <t>イガイ</t>
    </rPh>
    <rPh sb="7" eb="8">
      <t>ホカ</t>
    </rPh>
    <rPh sb="8" eb="10">
      <t>コウゾウ</t>
    </rPh>
    <phoneticPr fontId="2"/>
  </si>
  <si>
    <t>二級建築士</t>
    <rPh sb="0" eb="1">
      <t>ニ</t>
    </rPh>
    <rPh sb="1" eb="2">
      <t>キュウ</t>
    </rPh>
    <rPh sb="2" eb="5">
      <t>ケンチクシ</t>
    </rPh>
    <phoneticPr fontId="2"/>
  </si>
  <si>
    <t>構造設計一級建築士関与</t>
    <rPh sb="0" eb="2">
      <t>コウゾウ</t>
    </rPh>
    <rPh sb="2" eb="4">
      <t>セッケイ</t>
    </rPh>
    <rPh sb="4" eb="6">
      <t>イッキュウ</t>
    </rPh>
    <rPh sb="6" eb="9">
      <t>ケンチクシ</t>
    </rPh>
    <rPh sb="9" eb="11">
      <t>カンヨ</t>
    </rPh>
    <phoneticPr fontId="2"/>
  </si>
  <si>
    <t>不要</t>
    <rPh sb="0" eb="2">
      <t>フヨウ</t>
    </rPh>
    <phoneticPr fontId="2"/>
  </si>
  <si>
    <t>設備設計一級建築士関与</t>
    <rPh sb="0" eb="2">
      <t>セツビ</t>
    </rPh>
    <rPh sb="2" eb="4">
      <t>セッケイ</t>
    </rPh>
    <rPh sb="4" eb="6">
      <t>イッキュウ</t>
    </rPh>
    <rPh sb="6" eb="9">
      <t>ケンチクシ</t>
    </rPh>
    <rPh sb="9" eb="11">
      <t>カンヨ</t>
    </rPh>
    <phoneticPr fontId="2"/>
  </si>
  <si>
    <t>階数3以上かつ5,000㎡超</t>
    <phoneticPr fontId="2"/>
  </si>
  <si>
    <t>無</t>
    <rPh sb="0" eb="1">
      <t>ム</t>
    </rPh>
    <phoneticPr fontId="2"/>
  </si>
  <si>
    <t>2,000㎡超</t>
    <phoneticPr fontId="2"/>
  </si>
  <si>
    <t>ルート2審査※</t>
    <rPh sb="4" eb="6">
      <t>シンサ</t>
    </rPh>
    <phoneticPr fontId="2"/>
  </si>
  <si>
    <t>主要用途</t>
    <rPh sb="0" eb="2">
      <t>シュヨウ</t>
    </rPh>
    <rPh sb="2" eb="4">
      <t>ヨウト</t>
    </rPh>
    <phoneticPr fontId="2"/>
  </si>
  <si>
    <t>延床面積</t>
    <rPh sb="0" eb="1">
      <t>ノ</t>
    </rPh>
    <rPh sb="1" eb="2">
      <t>ユカ</t>
    </rPh>
    <rPh sb="2" eb="4">
      <t>メンセキ</t>
    </rPh>
    <phoneticPr fontId="2"/>
  </si>
  <si>
    <t>階数</t>
    <rPh sb="0" eb="2">
      <t>カイスウ</t>
    </rPh>
    <phoneticPr fontId="2"/>
  </si>
  <si>
    <t>最高高さ</t>
    <rPh sb="0" eb="2">
      <t>サイコウ</t>
    </rPh>
    <rPh sb="2" eb="3">
      <t>タカ</t>
    </rPh>
    <phoneticPr fontId="2"/>
  </si>
  <si>
    <t>最高軒高</t>
    <rPh sb="0" eb="2">
      <t>サイコウ</t>
    </rPh>
    <rPh sb="2" eb="4">
      <t>ノキダカ</t>
    </rPh>
    <phoneticPr fontId="2"/>
  </si>
  <si>
    <t>構造ルート</t>
    <rPh sb="0" eb="2">
      <t>コウゾウ</t>
    </rPh>
    <phoneticPr fontId="2"/>
  </si>
  <si>
    <t>大臣認定</t>
    <rPh sb="0" eb="2">
      <t>ダイジン</t>
    </rPh>
    <rPh sb="2" eb="4">
      <t>ニンテイ</t>
    </rPh>
    <phoneticPr fontId="2"/>
  </si>
  <si>
    <t>防火指定</t>
    <rPh sb="0" eb="2">
      <t>ボウカ</t>
    </rPh>
    <rPh sb="2" eb="4">
      <t>シテイ</t>
    </rPh>
    <phoneticPr fontId="2"/>
  </si>
  <si>
    <t>防火</t>
    <rPh sb="0" eb="2">
      <t>ボウカ</t>
    </rPh>
    <phoneticPr fontId="2"/>
  </si>
  <si>
    <t>準防火</t>
    <rPh sb="0" eb="3">
      <t>ジュンボウカ</t>
    </rPh>
    <phoneticPr fontId="2"/>
  </si>
  <si>
    <t>新防火</t>
    <rPh sb="0" eb="1">
      <t>シン</t>
    </rPh>
    <rPh sb="1" eb="3">
      <t>ボウカ</t>
    </rPh>
    <phoneticPr fontId="2"/>
  </si>
  <si>
    <t>法22条</t>
    <rPh sb="0" eb="1">
      <t>ホウ</t>
    </rPh>
    <rPh sb="3" eb="4">
      <t>ジョウ</t>
    </rPh>
    <phoneticPr fontId="2"/>
  </si>
  <si>
    <t>指定なし</t>
    <rPh sb="0" eb="2">
      <t>シテイ</t>
    </rPh>
    <phoneticPr fontId="2"/>
  </si>
  <si>
    <t>耐火</t>
    <rPh sb="0" eb="2">
      <t>タイカ</t>
    </rPh>
    <phoneticPr fontId="2"/>
  </si>
  <si>
    <t>延焼防止※</t>
    <rPh sb="0" eb="4">
      <t>エンショウボウシ</t>
    </rPh>
    <phoneticPr fontId="2"/>
  </si>
  <si>
    <t>防火構造</t>
    <rPh sb="0" eb="2">
      <t>ボウカ</t>
    </rPh>
    <rPh sb="2" eb="4">
      <t>コウゾウ</t>
    </rPh>
    <phoneticPr fontId="2"/>
  </si>
  <si>
    <t>消防同意</t>
    <rPh sb="0" eb="4">
      <t>ショウボウドウイ</t>
    </rPh>
    <phoneticPr fontId="2"/>
  </si>
  <si>
    <t>有※</t>
    <rPh sb="0" eb="1">
      <t>ア</t>
    </rPh>
    <phoneticPr fontId="2"/>
  </si>
  <si>
    <t>下水道</t>
    <rPh sb="0" eb="3">
      <t>ゲスイドウ</t>
    </rPh>
    <phoneticPr fontId="2"/>
  </si>
  <si>
    <t>分流</t>
    <rPh sb="0" eb="2">
      <t>ブンリュウ</t>
    </rPh>
    <phoneticPr fontId="2"/>
  </si>
  <si>
    <t>合流</t>
    <rPh sb="0" eb="2">
      <t>ゴウリュウ</t>
    </rPh>
    <phoneticPr fontId="2"/>
  </si>
  <si>
    <t>浄化槽※</t>
    <rPh sb="0" eb="3">
      <t>ジョウカソウ</t>
    </rPh>
    <phoneticPr fontId="2"/>
  </si>
  <si>
    <t>許可・認定等</t>
    <rPh sb="0" eb="2">
      <t>キョカ</t>
    </rPh>
    <rPh sb="3" eb="5">
      <t>ニンテイ</t>
    </rPh>
    <rPh sb="5" eb="6">
      <t>トウ</t>
    </rPh>
    <phoneticPr fontId="2"/>
  </si>
  <si>
    <t>該当無</t>
    <rPh sb="0" eb="2">
      <t>ガイトウ</t>
    </rPh>
    <rPh sb="2" eb="3">
      <t>ナシ</t>
    </rPh>
    <phoneticPr fontId="2"/>
  </si>
  <si>
    <t>都市計画法</t>
    <rPh sb="0" eb="5">
      <t>トシケイカクホウ</t>
    </rPh>
    <phoneticPr fontId="2"/>
  </si>
  <si>
    <t>開発許可</t>
    <rPh sb="0" eb="2">
      <t>カイハツ</t>
    </rPh>
    <rPh sb="2" eb="4">
      <t>キョカ</t>
    </rPh>
    <phoneticPr fontId="2"/>
  </si>
  <si>
    <t>検査済証</t>
    <phoneticPr fontId="2"/>
  </si>
  <si>
    <t>37条</t>
    <rPh sb="2" eb="3">
      <t>ジョウ</t>
    </rPh>
    <phoneticPr fontId="2"/>
  </si>
  <si>
    <t>41条</t>
    <rPh sb="2" eb="3">
      <t>ジョウ</t>
    </rPh>
    <phoneticPr fontId="2"/>
  </si>
  <si>
    <t>42条</t>
    <rPh sb="2" eb="3">
      <t>ジョウ</t>
    </rPh>
    <phoneticPr fontId="2"/>
  </si>
  <si>
    <t>43条</t>
    <rPh sb="2" eb="3">
      <t>ジョウ</t>
    </rPh>
    <phoneticPr fontId="2"/>
  </si>
  <si>
    <t>53条</t>
    <rPh sb="2" eb="3">
      <t>ジョウ</t>
    </rPh>
    <phoneticPr fontId="2"/>
  </si>
  <si>
    <t>宅造法</t>
    <rPh sb="0" eb="1">
      <t>タク</t>
    </rPh>
    <rPh sb="1" eb="2">
      <t>ゾウ</t>
    </rPh>
    <rPh sb="2" eb="3">
      <t>ホウ</t>
    </rPh>
    <phoneticPr fontId="2"/>
  </si>
  <si>
    <t>検査済証</t>
    <rPh sb="0" eb="2">
      <t>ケンサ</t>
    </rPh>
    <rPh sb="2" eb="3">
      <t>ズ</t>
    </rPh>
    <rPh sb="3" eb="4">
      <t>ショウ</t>
    </rPh>
    <phoneticPr fontId="2"/>
  </si>
  <si>
    <t>建築基準法</t>
    <rPh sb="0" eb="2">
      <t>ケンチク</t>
    </rPh>
    <rPh sb="2" eb="5">
      <t>キジュンホウ</t>
    </rPh>
    <phoneticPr fontId="2"/>
  </si>
  <si>
    <t>(</t>
    <phoneticPr fontId="2"/>
  </si>
  <si>
    <t>)</t>
    <phoneticPr fontId="2"/>
  </si>
  <si>
    <t>天空率</t>
    <rPh sb="0" eb="3">
      <t>テンクウリツ</t>
    </rPh>
    <phoneticPr fontId="2"/>
  </si>
  <si>
    <t>日影図</t>
    <phoneticPr fontId="2"/>
  </si>
  <si>
    <t>特定天井</t>
    <phoneticPr fontId="2"/>
  </si>
  <si>
    <t>関係規定条例等</t>
    <rPh sb="0" eb="2">
      <t>カンケイ</t>
    </rPh>
    <rPh sb="2" eb="4">
      <t>キテイ</t>
    </rPh>
    <rPh sb="4" eb="6">
      <t>ジョウレイ</t>
    </rPh>
    <rPh sb="6" eb="7">
      <t>トウ</t>
    </rPh>
    <phoneticPr fontId="2"/>
  </si>
  <si>
    <t>バリアフリー条例※</t>
    <rPh sb="6" eb="8">
      <t>ジョウレイ</t>
    </rPh>
    <phoneticPr fontId="2"/>
  </si>
  <si>
    <t>中高層予防条例</t>
    <rPh sb="0" eb="3">
      <t>チュウコウソウ</t>
    </rPh>
    <rPh sb="3" eb="5">
      <t>ヨボウ</t>
    </rPh>
    <rPh sb="5" eb="7">
      <t>ジョウレイ</t>
    </rPh>
    <phoneticPr fontId="2"/>
  </si>
  <si>
    <t>対象外</t>
    <rPh sb="0" eb="3">
      <t>タイショウガイ</t>
    </rPh>
    <phoneticPr fontId="2"/>
  </si>
  <si>
    <t>済</t>
    <rPh sb="0" eb="1">
      <t>ズ</t>
    </rPh>
    <phoneticPr fontId="2"/>
  </si>
  <si>
    <t>協議中</t>
    <rPh sb="0" eb="3">
      <t>キョウギチュウ</t>
    </rPh>
    <phoneticPr fontId="2"/>
  </si>
  <si>
    <t>路線図</t>
    <rPh sb="0" eb="3">
      <t>ロセンズ</t>
    </rPh>
    <phoneticPr fontId="2"/>
  </si>
  <si>
    <t>地区計画等届出</t>
    <rPh sb="0" eb="5">
      <t>チクケイカクトウ</t>
    </rPh>
    <rPh sb="5" eb="7">
      <t>トドケデ</t>
    </rPh>
    <phoneticPr fontId="2"/>
  </si>
  <si>
    <t>申請部分</t>
    <rPh sb="0" eb="2">
      <t>シンセイ</t>
    </rPh>
    <rPh sb="2" eb="4">
      <t>ブブン</t>
    </rPh>
    <phoneticPr fontId="2"/>
  </si>
  <si>
    <t>申請外対象部分</t>
    <rPh sb="0" eb="2">
      <t>シンセイ</t>
    </rPh>
    <rPh sb="2" eb="3">
      <t>ガイ</t>
    </rPh>
    <rPh sb="3" eb="5">
      <t>タイショウ</t>
    </rPh>
    <rPh sb="5" eb="7">
      <t>ブブン</t>
    </rPh>
    <phoneticPr fontId="2"/>
  </si>
  <si>
    <t>特定行政庁</t>
    <rPh sb="0" eb="5">
      <t>トクテイギョウセイチョウ</t>
    </rPh>
    <phoneticPr fontId="2"/>
  </si>
  <si>
    <t>管轄消防署</t>
    <rPh sb="0" eb="2">
      <t>カンカツ</t>
    </rPh>
    <rPh sb="2" eb="5">
      <t>ショウボウショ</t>
    </rPh>
    <phoneticPr fontId="2"/>
  </si>
  <si>
    <t>事前入力</t>
    <rPh sb="0" eb="2">
      <t>ジゼン</t>
    </rPh>
    <rPh sb="2" eb="4">
      <t>ニュウリョク</t>
    </rPh>
    <phoneticPr fontId="31"/>
  </si>
  <si>
    <t>建築主等から委任を受けた代理者が作成または確認を行い、日本タリアセン株式会社の業務約款、業務規程、手数料規程を遵守します。</t>
    <rPh sb="0" eb="3">
      <t>ケンチクヌシ</t>
    </rPh>
    <rPh sb="3" eb="4">
      <t>トウ</t>
    </rPh>
    <rPh sb="6" eb="8">
      <t>イニン</t>
    </rPh>
    <rPh sb="9" eb="10">
      <t>ウ</t>
    </rPh>
    <rPh sb="12" eb="15">
      <t>ダイリシャ</t>
    </rPh>
    <rPh sb="16" eb="18">
      <t>サクセイ</t>
    </rPh>
    <rPh sb="21" eb="23">
      <t>カクニン</t>
    </rPh>
    <rPh sb="24" eb="25">
      <t>オコナ</t>
    </rPh>
    <rPh sb="27" eb="29">
      <t>ニホン</t>
    </rPh>
    <rPh sb="34" eb="38">
      <t>カブシキガイシャ</t>
    </rPh>
    <rPh sb="39" eb="41">
      <t>ギョウム</t>
    </rPh>
    <rPh sb="41" eb="43">
      <t>ヤッカン</t>
    </rPh>
    <rPh sb="44" eb="46">
      <t>ギョウム</t>
    </rPh>
    <rPh sb="46" eb="48">
      <t>キテイ</t>
    </rPh>
    <rPh sb="49" eb="54">
      <t>テスウリョウキテイ</t>
    </rPh>
    <rPh sb="55" eb="57">
      <t>ジュンシュ</t>
    </rPh>
    <phoneticPr fontId="2"/>
  </si>
  <si>
    <t>建築主等と委任を受けた代理者との間で生じた問題について、弊社は一切の責任を負わないことを予めご了承下さい。</t>
    <rPh sb="0" eb="3">
      <t>ケンチクヌシ</t>
    </rPh>
    <rPh sb="3" eb="4">
      <t>トウ</t>
    </rPh>
    <rPh sb="5" eb="7">
      <t>イニン</t>
    </rPh>
    <rPh sb="8" eb="9">
      <t>ウ</t>
    </rPh>
    <rPh sb="11" eb="14">
      <t>ダイリシャ</t>
    </rPh>
    <rPh sb="16" eb="17">
      <t>アイダ</t>
    </rPh>
    <rPh sb="18" eb="19">
      <t>ショウ</t>
    </rPh>
    <rPh sb="21" eb="23">
      <t>モンダイ</t>
    </rPh>
    <rPh sb="28" eb="30">
      <t>ヘイシャ</t>
    </rPh>
    <rPh sb="31" eb="33">
      <t>イッサイ</t>
    </rPh>
    <rPh sb="34" eb="36">
      <t>セキニン</t>
    </rPh>
    <rPh sb="37" eb="38">
      <t>オ</t>
    </rPh>
    <rPh sb="44" eb="45">
      <t>アラカジ</t>
    </rPh>
    <phoneticPr fontId="2"/>
  </si>
  <si>
    <t>審査受付票[1][2][3]</t>
    <rPh sb="0" eb="2">
      <t>シンサ</t>
    </rPh>
    <rPh sb="2" eb="4">
      <t>ウケツケ</t>
    </rPh>
    <rPh sb="4" eb="5">
      <t>ヒョウ</t>
    </rPh>
    <phoneticPr fontId="31"/>
  </si>
  <si>
    <t>※審査受付票[1]</t>
    <phoneticPr fontId="51"/>
  </si>
  <si>
    <t>※審査受付票[2]</t>
    <phoneticPr fontId="51"/>
  </si>
  <si>
    <t>許可書</t>
    <rPh sb="0" eb="2">
      <t>キョカ</t>
    </rPh>
    <rPh sb="2" eb="3">
      <t>ショ</t>
    </rPh>
    <phoneticPr fontId="2"/>
  </si>
  <si>
    <t>日本タリアセン株式会社　御中</t>
    <rPh sb="12" eb="14">
      <t>オンチュウ</t>
    </rPh>
    <phoneticPr fontId="2"/>
  </si>
  <si>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2"/>
  </si>
  <si>
    <t>委 任 先</t>
    <rPh sb="0" eb="1">
      <t>イ</t>
    </rPh>
    <rPh sb="2" eb="3">
      <t>ニン</t>
    </rPh>
    <rPh sb="4" eb="5">
      <t>サキ</t>
    </rPh>
    <phoneticPr fontId="2"/>
  </si>
  <si>
    <t>代 理 者</t>
    <rPh sb="4" eb="5">
      <t>シャ</t>
    </rPh>
    <phoneticPr fontId="2"/>
  </si>
  <si>
    <t>会社名</t>
    <rPh sb="0" eb="3">
      <t>カイシャメイ</t>
    </rPh>
    <phoneticPr fontId="2"/>
  </si>
  <si>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2"/>
  </si>
  <si>
    <t>中間検査</t>
    <phoneticPr fontId="2"/>
  </si>
  <si>
    <t>完了検査</t>
    <phoneticPr fontId="2"/>
  </si>
  <si>
    <t>軽微変更説明書・追加説明書</t>
    <rPh sb="4" eb="7">
      <t>セツメイショ</t>
    </rPh>
    <rPh sb="8" eb="10">
      <t>ツイカ</t>
    </rPh>
    <rPh sb="10" eb="13">
      <t>セツメイショ</t>
    </rPh>
    <phoneticPr fontId="2"/>
  </si>
  <si>
    <t>各種届出等</t>
    <phoneticPr fontId="2"/>
  </si>
  <si>
    <t>住宅支援機構の適合証明(フラット35)</t>
    <rPh sb="0" eb="2">
      <t>ジュウタク</t>
    </rPh>
    <rPh sb="2" eb="4">
      <t>シエン</t>
    </rPh>
    <rPh sb="4" eb="6">
      <t>キコウ</t>
    </rPh>
    <phoneticPr fontId="2"/>
  </si>
  <si>
    <t>建築物等の名称</t>
    <phoneticPr fontId="2"/>
  </si>
  <si>
    <t>敷地の地名地番</t>
    <phoneticPr fontId="2"/>
  </si>
  <si>
    <t>委 任 者</t>
    <rPh sb="0" eb="1">
      <t>イ</t>
    </rPh>
    <rPh sb="2" eb="3">
      <t>ニン</t>
    </rPh>
    <rPh sb="4" eb="5">
      <t>シャ</t>
    </rPh>
    <phoneticPr fontId="2"/>
  </si>
  <si>
    <t>建 築 主 等</t>
    <rPh sb="0" eb="1">
      <t>タツル</t>
    </rPh>
    <rPh sb="2" eb="3">
      <t>チク</t>
    </rPh>
    <rPh sb="4" eb="5">
      <t>シュ</t>
    </rPh>
    <rPh sb="6" eb="7">
      <t>トウ</t>
    </rPh>
    <phoneticPr fontId="2"/>
  </si>
  <si>
    <t>Nihon Taliesin Co.,Ltd.</t>
    <phoneticPr fontId="2"/>
  </si>
  <si>
    <t>建築主等は、建築物にあっては建築主、建築設備にあっては設置者、工作物にあっては築造主をいいます。</t>
    <rPh sb="0" eb="3">
      <t>ケンチクヌシ</t>
    </rPh>
    <rPh sb="3" eb="4">
      <t>トウ</t>
    </rPh>
    <rPh sb="6" eb="9">
      <t>ケンチクブツ</t>
    </rPh>
    <rPh sb="14" eb="17">
      <t>ケンチクヌシ</t>
    </rPh>
    <rPh sb="18" eb="22">
      <t>ケンチクセツビ</t>
    </rPh>
    <rPh sb="27" eb="30">
      <t>セッチシャ</t>
    </rPh>
    <rPh sb="31" eb="34">
      <t>コウサクブツ</t>
    </rPh>
    <rPh sb="39" eb="42">
      <t>チクゾウヌシ</t>
    </rPh>
    <phoneticPr fontId="47"/>
  </si>
  <si>
    <t>建築主等が法人の場合は、会社の名称と代表者の氏名(役職と氏名)を記載してください。</t>
    <rPh sb="0" eb="4">
      <t>ケンチクヌシトウ</t>
    </rPh>
    <rPh sb="5" eb="7">
      <t>ホウジン</t>
    </rPh>
    <rPh sb="8" eb="10">
      <t>バアイ</t>
    </rPh>
    <rPh sb="12" eb="14">
      <t>カイシャ</t>
    </rPh>
    <rPh sb="15" eb="17">
      <t>メイショウ</t>
    </rPh>
    <rPh sb="18" eb="21">
      <t>ダイヒョウシャ</t>
    </rPh>
    <rPh sb="22" eb="24">
      <t>シメイ</t>
    </rPh>
    <rPh sb="25" eb="27">
      <t>ヤクショク</t>
    </rPh>
    <rPh sb="28" eb="30">
      <t>シメイ</t>
    </rPh>
    <rPh sb="32" eb="34">
      <t>キサイ</t>
    </rPh>
    <phoneticPr fontId="47"/>
  </si>
  <si>
    <t>委任状は委任者(建築主等)本人の意思に基づいて作成してください。</t>
    <rPh sb="0" eb="3">
      <t>イニンジョウ</t>
    </rPh>
    <rPh sb="4" eb="7">
      <t>イニンシャ</t>
    </rPh>
    <rPh sb="8" eb="10">
      <t>ケンチク</t>
    </rPh>
    <rPh sb="10" eb="11">
      <t>ヌシ</t>
    </rPh>
    <rPh sb="11" eb="12">
      <t>トウ</t>
    </rPh>
    <rPh sb="13" eb="15">
      <t>ホンニン</t>
    </rPh>
    <rPh sb="16" eb="18">
      <t>イシ</t>
    </rPh>
    <rPh sb="19" eb="20">
      <t>モト</t>
    </rPh>
    <rPh sb="23" eb="25">
      <t>サクセイ</t>
    </rPh>
    <phoneticPr fontId="47"/>
  </si>
  <si>
    <t>委任事項の該当する項目にチェックを入れてください。</t>
    <rPh sb="0" eb="4">
      <t>イニンジコウ</t>
    </rPh>
    <rPh sb="5" eb="7">
      <t>ガイトウ</t>
    </rPh>
    <rPh sb="9" eb="11">
      <t>コウモク</t>
    </rPh>
    <rPh sb="17" eb="18">
      <t>イ</t>
    </rPh>
    <phoneticPr fontId="47"/>
  </si>
  <si>
    <t>委任事項の「確認申請(計画変更確認申請を含む)」欄は、計画変更確認申請業務を含まずに確認申請のみ</t>
    <rPh sb="0" eb="4">
      <t>イニンジコウ</t>
    </rPh>
    <rPh sb="6" eb="8">
      <t>カクニン</t>
    </rPh>
    <rPh sb="8" eb="10">
      <t>シンセイ</t>
    </rPh>
    <rPh sb="11" eb="13">
      <t>ケイカク</t>
    </rPh>
    <rPh sb="13" eb="15">
      <t>ヘンコウ</t>
    </rPh>
    <rPh sb="15" eb="17">
      <t>カクニン</t>
    </rPh>
    <rPh sb="17" eb="19">
      <t>シンセイ</t>
    </rPh>
    <rPh sb="20" eb="21">
      <t>フク</t>
    </rPh>
    <rPh sb="24" eb="25">
      <t>ラン</t>
    </rPh>
    <rPh sb="27" eb="31">
      <t>ケイカクヘンコウ</t>
    </rPh>
    <rPh sb="31" eb="33">
      <t>カクニン</t>
    </rPh>
    <rPh sb="33" eb="35">
      <t>シンセイ</t>
    </rPh>
    <rPh sb="35" eb="37">
      <t>ギョウム</t>
    </rPh>
    <rPh sb="38" eb="39">
      <t>フク</t>
    </rPh>
    <rPh sb="42" eb="44">
      <t>カクニン</t>
    </rPh>
    <rPh sb="44" eb="46">
      <t>シンセイ</t>
    </rPh>
    <phoneticPr fontId="47"/>
  </si>
  <si>
    <r>
      <t>を委任する場合は、「確認申請(</t>
    </r>
    <r>
      <rPr>
        <strike/>
        <sz val="9"/>
        <color theme="1"/>
        <rFont val="ＭＳ 明朝"/>
        <family val="1"/>
        <charset val="128"/>
      </rPr>
      <t>計画変更確認申請を含む</t>
    </r>
    <r>
      <rPr>
        <sz val="9"/>
        <color theme="1"/>
        <rFont val="ＭＳ 明朝"/>
        <family val="1"/>
        <charset val="128"/>
      </rPr>
      <t>)」などの取り消し線を引いてください。</t>
    </r>
    <rPh sb="31" eb="32">
      <t>ト</t>
    </rPh>
    <rPh sb="33" eb="34">
      <t>ケ</t>
    </rPh>
    <rPh sb="35" eb="36">
      <t>セン</t>
    </rPh>
    <rPh sb="37" eb="38">
      <t>ヒ</t>
    </rPh>
    <phoneticPr fontId="47"/>
  </si>
  <si>
    <t>ご了承ください。</t>
    <phoneticPr fontId="47"/>
  </si>
  <si>
    <t>個人情報の取り扱いについて、建築主等の個人情報を取り扱うことを同意し、その情報の提供を代理者に</t>
    <rPh sb="0" eb="4">
      <t>コジンジョウホウ</t>
    </rPh>
    <rPh sb="5" eb="6">
      <t>ト</t>
    </rPh>
    <rPh sb="7" eb="8">
      <t>アツカ</t>
    </rPh>
    <rPh sb="14" eb="18">
      <t>ケンチクヌシトウ</t>
    </rPh>
    <rPh sb="19" eb="23">
      <t>コジンジョウホウ</t>
    </rPh>
    <rPh sb="24" eb="25">
      <t>ト</t>
    </rPh>
    <rPh sb="26" eb="27">
      <t>アツカ</t>
    </rPh>
    <rPh sb="31" eb="33">
      <t>ドウイ</t>
    </rPh>
    <rPh sb="37" eb="39">
      <t>ジョウホウ</t>
    </rPh>
    <rPh sb="40" eb="42">
      <t>テイキョウ</t>
    </rPh>
    <rPh sb="43" eb="46">
      <t>ダイリシャ</t>
    </rPh>
    <phoneticPr fontId="47"/>
  </si>
  <si>
    <t>委託することをご了承ください。</t>
    <rPh sb="0" eb="2">
      <t>イタク</t>
    </rPh>
    <rPh sb="8" eb="10">
      <t>リョウショウ</t>
    </rPh>
    <phoneticPr fontId="47"/>
  </si>
  <si>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47"/>
  </si>
  <si>
    <t>東京都渋谷区代々木1-55-4 ●●ビル ●階</t>
    <phoneticPr fontId="26"/>
  </si>
  <si>
    <t>●●●●株式会社　一級建築士事務所</t>
    <rPh sb="9" eb="11">
      <t>イッキュウ</t>
    </rPh>
    <rPh sb="11" eb="17">
      <t>ケンチクシジムショ</t>
    </rPh>
    <phoneticPr fontId="26"/>
  </si>
  <si>
    <t>代表取締役　●●　●●</t>
    <rPh sb="0" eb="5">
      <t>ダイヒョウトリシマリヤク</t>
    </rPh>
    <phoneticPr fontId="26"/>
  </si>
  <si>
    <t>●●●●株式会社</t>
    <phoneticPr fontId="26"/>
  </si>
  <si>
    <r>
      <t>氏名 (</t>
    </r>
    <r>
      <rPr>
        <u/>
        <sz val="9"/>
        <color theme="1"/>
        <rFont val="ＭＳ 明朝"/>
        <family val="1"/>
        <charset val="128"/>
      </rPr>
      <t>役職名と氏名を記載</t>
    </r>
    <r>
      <rPr>
        <sz val="9"/>
        <color theme="1"/>
        <rFont val="ＭＳ 明朝"/>
        <family val="1"/>
        <charset val="128"/>
      </rPr>
      <t>)</t>
    </r>
    <rPh sb="0" eb="2">
      <t>シメイ</t>
    </rPh>
    <rPh sb="4" eb="7">
      <t>ヤクショクメイ</t>
    </rPh>
    <rPh sb="8" eb="10">
      <t>シメイ</t>
    </rPh>
    <rPh sb="11" eb="13">
      <t>キサイ</t>
    </rPh>
    <phoneticPr fontId="26"/>
  </si>
  <si>
    <r>
      <t>事務所名 (末尾の</t>
    </r>
    <r>
      <rPr>
        <u/>
        <sz val="9"/>
        <color theme="1"/>
        <rFont val="ＭＳ 明朝"/>
        <family val="1"/>
        <charset val="128"/>
      </rPr>
      <t>●●建築士事務所まで記載</t>
    </r>
    <r>
      <rPr>
        <sz val="9"/>
        <color theme="1"/>
        <rFont val="ＭＳ 明朝"/>
        <family val="1"/>
        <charset val="128"/>
      </rPr>
      <t>)</t>
    </r>
    <rPh sb="0" eb="2">
      <t>ジム</t>
    </rPh>
    <rPh sb="2" eb="3">
      <t>ショ</t>
    </rPh>
    <rPh sb="3" eb="4">
      <t>メイ</t>
    </rPh>
    <rPh sb="6" eb="8">
      <t>マツビ</t>
    </rPh>
    <rPh sb="11" eb="14">
      <t>ケンチクシ</t>
    </rPh>
    <rPh sb="14" eb="17">
      <t>ジムショ</t>
    </rPh>
    <rPh sb="19" eb="21">
      <t>キサイ</t>
    </rPh>
    <phoneticPr fontId="26"/>
  </si>
  <si>
    <t>営業所名</t>
    <rPh sb="0" eb="2">
      <t>エイギョウ</t>
    </rPh>
    <rPh sb="2" eb="3">
      <t>ショ</t>
    </rPh>
    <rPh sb="3" eb="4">
      <t>メイ</t>
    </rPh>
    <phoneticPr fontId="26"/>
  </si>
  <si>
    <t>第四十号様式（第八条関係）（Ａ４）</t>
    <phoneticPr fontId="2"/>
  </si>
  <si>
    <t>建築基準法第15条第１項の規定による</t>
    <phoneticPr fontId="2"/>
  </si>
  <si>
    <t>建築工事届</t>
    <rPh sb="0" eb="2">
      <t>ケンチク</t>
    </rPh>
    <rPh sb="2" eb="4">
      <t>コウジ</t>
    </rPh>
    <rPh sb="4" eb="5">
      <t>トドケ</t>
    </rPh>
    <phoneticPr fontId="2"/>
  </si>
  <si>
    <t>（第一面）</t>
    <rPh sb="1" eb="2">
      <t>ダイ</t>
    </rPh>
    <rPh sb="2" eb="4">
      <t>イチメン</t>
    </rPh>
    <phoneticPr fontId="2"/>
  </si>
  <si>
    <t>知事　様</t>
    <rPh sb="0" eb="2">
      <t>チジ</t>
    </rPh>
    <rPh sb="3" eb="4">
      <t>サマ</t>
    </rPh>
    <phoneticPr fontId="2"/>
  </si>
  <si>
    <t>　　建築主</t>
    <rPh sb="2" eb="5">
      <t>ケンチクヌシ</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</si>
  <si>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</si>
  <si>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</si>
  <si>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</si>
  <si>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工事施工者（設計者又は代理者）</t>
    <phoneticPr fontId="2"/>
  </si>
  <si>
    <t>営業所名（建築士事務所名）</t>
    <phoneticPr fontId="2"/>
  </si>
  <si>
    <t>郵便番号</t>
    <rPh sb="0" eb="4">
      <t>ユウビンバンゴウ</t>
    </rPh>
    <phoneticPr fontId="2"/>
  </si>
  <si>
    <t>所在地</t>
    <rPh sb="0" eb="3">
      <t>ショザイチ</t>
    </rPh>
    <phoneticPr fontId="2"/>
  </si>
  <si>
    <t>担当者の氏名</t>
    <rPh sb="0" eb="3">
      <t>タントウシャ</t>
    </rPh>
    <rPh sb="4" eb="6">
      <t>シメイ</t>
    </rPh>
    <phoneticPr fontId="2"/>
  </si>
  <si>
    <t>担当者の電話番号</t>
    <rPh sb="0" eb="3">
      <t>タントウシャ</t>
    </rPh>
    <rPh sb="4" eb="8">
      <t>デンワバンゴウ</t>
    </rPh>
    <phoneticPr fontId="2"/>
  </si>
  <si>
    <t>　　工事監理者</t>
    <rPh sb="2" eb="4">
      <t>コウジ</t>
    </rPh>
    <rPh sb="4" eb="6">
      <t>カンリ</t>
    </rPh>
    <rPh sb="6" eb="7">
      <t>シャ</t>
    </rPh>
    <phoneticPr fontId="2"/>
  </si>
  <si>
    <t>営業所名（建築士事務所名）</t>
    <rPh sb="0" eb="3">
      <t>エイギョウショ</t>
    </rPh>
    <rPh sb="3" eb="4">
      <t>メイ</t>
    </rPh>
    <rPh sb="5" eb="8">
      <t>ケンチクシ</t>
    </rPh>
    <rPh sb="8" eb="11">
      <t>ジムショ</t>
    </rPh>
    <rPh sb="11" eb="12">
      <t>メイ</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</si>
  <si>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</si>
  <si>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</si>
  <si>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</si>
  <si>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</si>
  <si>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　　除却工事施工者</t>
    <rPh sb="2" eb="4">
      <t>ジョキャク</t>
    </rPh>
    <rPh sb="4" eb="6">
      <t>コウジ</t>
    </rPh>
    <rPh sb="6" eb="9">
      <t>セコウシャ</t>
    </rPh>
    <phoneticPr fontId="2"/>
  </si>
  <si>
    <t>営業所名</t>
    <rPh sb="0" eb="3">
      <t>エイギョウショ</t>
    </rPh>
    <rPh sb="3" eb="4">
      <t>メイ</t>
    </rPh>
    <phoneticPr fontId="2"/>
  </si>
  <si>
    <t xml:space="preserve"> 　※受付経由機関記載欄</t>
    <phoneticPr fontId="2"/>
  </si>
  <si>
    <t>（第二面）</t>
    <rPh sb="1" eb="4">
      <t>ダイニメン</t>
    </rPh>
    <phoneticPr fontId="2"/>
  </si>
  <si>
    <t>【１．着工及び工事完了の予定期日】</t>
    <phoneticPr fontId="2"/>
  </si>
  <si>
    <t>カウント</t>
    <phoneticPr fontId="2"/>
  </si>
  <si>
    <t>イ．着工予定期日</t>
    <phoneticPr fontId="2"/>
  </si>
  <si>
    <t>ロ．工事完了予定期日</t>
    <phoneticPr fontId="2"/>
  </si>
  <si>
    <t>【２．建築主】</t>
    <phoneticPr fontId="2"/>
  </si>
  <si>
    <t>イ．建築主の種別</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</si>
  <si>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</si>
  <si>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</si>
  <si>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</si>
  <si>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</si>
  <si>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</si>
  <si>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(6)個人</t>
    <rPh sb="3" eb="5">
      <t>コジン</t>
    </rPh>
    <phoneticPr fontId="2"/>
  </si>
  <si>
    <t>ロ．資本の額又は
    出資の総額</t>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</si>
  <si>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</si>
  <si>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</si>
  <si>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</si>
  <si>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</si>
  <si>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</si>
  <si>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</si>
  <si>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イ．地名地番</t>
    <phoneticPr fontId="2"/>
  </si>
  <si>
    <t>ロ．都市計画</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</si>
  <si>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</si>
  <si>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</si>
  <si>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</si>
  <si>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</si>
  <si>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</si>
  <si>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</si>
  <si>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</si>
  <si>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</si>
  <si>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</si>
  <si>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</si>
  <si>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【５．主要用途】</t>
    <rPh sb="3" eb="5">
      <t>シュヨウ</t>
    </rPh>
    <rPh sb="5" eb="7">
      <t>ヨウト</t>
    </rPh>
    <phoneticPr fontId="2"/>
  </si>
  <si>
    <t>（注意欄に記載の記号を記入してください）</t>
    <rPh sb="1" eb="2">
      <t>チュウ</t>
    </rPh>
    <rPh sb="2" eb="3">
      <t>イ</t>
    </rPh>
    <rPh sb="3" eb="4">
      <t>ラン</t>
    </rPh>
    <rPh sb="5" eb="7">
      <t>キサイ</t>
    </rPh>
    <rPh sb="8" eb="10">
      <t>キゴウ</t>
    </rPh>
    <rPh sb="11" eb="13">
      <t>キニュウ</t>
    </rPh>
    <phoneticPr fontId="2"/>
  </si>
  <si>
    <t>【６．一の建築物ごとの内容】</t>
    <phoneticPr fontId="2"/>
  </si>
  <si>
    <t>イ．番号</t>
    <phoneticPr fontId="2"/>
  </si>
  <si>
    <t>ロ．物件名</t>
    <rPh sb="2" eb="5">
      <t>ブッケンメイ</t>
    </rPh>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</si>
  <si>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</si>
  <si>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</si>
  <si>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</si>
  <si>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月間</t>
    <rPh sb="0" eb="1">
      <t>ツキ</t>
    </rPh>
    <rPh sb="1" eb="2">
      <t>アイダ</t>
    </rPh>
    <phoneticPr fontId="2"/>
  </si>
  <si>
    <t>ヘ．工事部分の
　　  床面積の合計</t>
    <rPh sb="16" eb="18">
      <t>ゴウケイ</t>
    </rPh>
    <phoneticPr fontId="2"/>
  </si>
  <si>
    <t>㎡</t>
  </si>
  <si>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</si>
  <si>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用途</t>
    <rPh sb="0" eb="2">
      <t>ヨウト</t>
    </rPh>
    <phoneticPr fontId="2"/>
  </si>
  <si>
    <t>床面積</t>
    <rPh sb="0" eb="3">
      <t>ユカメンセキ</t>
    </rPh>
    <phoneticPr fontId="2"/>
  </si>
  <si>
    <t>②</t>
    <phoneticPr fontId="2"/>
  </si>
  <si>
    <t>③</t>
    <phoneticPr fontId="2"/>
  </si>
  <si>
    <t>チ．建築工事費予定額</t>
    <phoneticPr fontId="2"/>
  </si>
  <si>
    <t>消費税込み</t>
    <rPh sb="0" eb="2">
      <t>ショウヒ</t>
    </rPh>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</si>
  <si>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</si>
  <si>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</si>
  <si>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</si>
  <si>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（第三面）</t>
    <phoneticPr fontId="2"/>
  </si>
  <si>
    <t>【１．住宅部分の概要】</t>
    <phoneticPr fontId="2"/>
  </si>
  <si>
    <t>ロ．新設又は
　　　その他の別</t>
    <phoneticPr fontId="2"/>
  </si>
  <si>
    <t>(1)新設</t>
    <phoneticPr fontId="2"/>
  </si>
  <si>
    <t>(2)その他</t>
    <phoneticPr fontId="2"/>
  </si>
  <si>
    <t>ハ．新設住宅の資金</t>
    <phoneticPr fontId="2"/>
  </si>
  <si>
    <t>(1)民間資金住宅</t>
    <phoneticPr fontId="2"/>
  </si>
  <si>
    <t>(2)公営住宅</t>
    <phoneticPr fontId="2"/>
  </si>
  <si>
    <t>(3)住宅金融支援機構住宅</t>
    <phoneticPr fontId="2"/>
  </si>
  <si>
    <t>(4)都市再生機構住宅</t>
    <phoneticPr fontId="2"/>
  </si>
  <si>
    <t>(5)その他</t>
    <phoneticPr fontId="2"/>
  </si>
  <si>
    <t>ニ．住宅の建築工法</t>
    <phoneticPr fontId="2"/>
  </si>
  <si>
    <t>(1)在来工法</t>
    <phoneticPr fontId="2"/>
  </si>
  <si>
    <t>(2)プレハブ工法</t>
    <phoneticPr fontId="2"/>
  </si>
  <si>
    <t>(3)枠組壁工法</t>
    <phoneticPr fontId="2"/>
  </si>
  <si>
    <t>ホ．住宅の種類</t>
    <phoneticPr fontId="2"/>
  </si>
  <si>
    <t>(1)専用住宅</t>
    <phoneticPr fontId="2"/>
  </si>
  <si>
    <t>(2)併用住宅</t>
    <phoneticPr fontId="2"/>
  </si>
  <si>
    <t>(3)その他の住宅</t>
    <phoneticPr fontId="2"/>
  </si>
  <si>
    <t>ヘ．住宅の建て方</t>
    <rPh sb="2" eb="4">
      <t>ジュウタク</t>
    </rPh>
    <rPh sb="5" eb="6">
      <t>タ</t>
    </rPh>
    <rPh sb="7" eb="8">
      <t>カタ</t>
    </rPh>
    <phoneticPr fontId="2"/>
  </si>
  <si>
    <t>(1)一戸建住宅</t>
    <phoneticPr fontId="2"/>
  </si>
  <si>
    <t>(2)長屋建住宅</t>
    <phoneticPr fontId="2"/>
  </si>
  <si>
    <t>(3)共同住宅</t>
    <phoneticPr fontId="2"/>
  </si>
  <si>
    <t>ト．利用関係</t>
    <phoneticPr fontId="2"/>
  </si>
  <si>
    <t>(1)持家　</t>
    <phoneticPr fontId="2"/>
  </si>
  <si>
    <t>(2)貸家　　</t>
    <phoneticPr fontId="2"/>
  </si>
  <si>
    <t>(3)給与住宅</t>
    <phoneticPr fontId="2"/>
  </si>
  <si>
    <t>(4)分譲住宅</t>
    <phoneticPr fontId="2"/>
  </si>
  <si>
    <t>チ．住宅の戸数</t>
    <phoneticPr fontId="2"/>
  </si>
  <si>
    <t>戸</t>
    <rPh sb="0" eb="1">
      <t>コ</t>
    </rPh>
    <phoneticPr fontId="2"/>
  </si>
  <si>
    <t>リ．工事部分の
　　床面積の合計</t>
    <phoneticPr fontId="2"/>
  </si>
  <si>
    <r>
      <rPr>
        <sz val="10"/>
        <color theme="1"/>
        <rFont val="ＭＳ 明朝"/>
        <family val="1"/>
        <charset val="128"/>
      </rPr>
      <t>(</t>
    </r>
    <r>
      <rPr>
        <sz val="11"/>
        <color theme="1"/>
        <rFont val="ＭＳ 明朝"/>
        <family val="1"/>
        <charset val="128"/>
      </rPr>
      <t>2)公営住宅</t>
    </r>
    <phoneticPr fontId="2"/>
  </si>
  <si>
    <t>【２．除却建築物の概要】</t>
    <rPh sb="3" eb="5">
      <t>ジョキャク</t>
    </rPh>
    <rPh sb="5" eb="8">
      <t>ケンチクブツ</t>
    </rPh>
    <rPh sb="9" eb="11">
      <t>ガイヨウ</t>
    </rPh>
    <phoneticPr fontId="2"/>
  </si>
  <si>
    <t>　イ．産業分類</t>
    <rPh sb="3" eb="7">
      <t>サンギョウブンルイ</t>
    </rPh>
    <phoneticPr fontId="2"/>
  </si>
  <si>
    <t>イ．主要用途</t>
    <rPh sb="2" eb="4">
      <t>シュヨウ</t>
    </rPh>
    <rPh sb="4" eb="6">
      <t>ヨウト</t>
    </rPh>
    <phoneticPr fontId="2"/>
  </si>
  <si>
    <t>（注意欄に記載の記号を記入してください）</t>
    <rPh sb="8" eb="10">
      <t>キゴウ</t>
    </rPh>
    <phoneticPr fontId="2"/>
  </si>
  <si>
    <t xml:space="preserve">  ロ．除却原因</t>
    <phoneticPr fontId="2"/>
  </si>
  <si>
    <t>ロ．除却原因</t>
    <phoneticPr fontId="2"/>
  </si>
  <si>
    <t>(1)老朽して危険があるため</t>
    <phoneticPr fontId="2"/>
  </si>
  <si>
    <t>　ハ．構造</t>
    <phoneticPr fontId="2"/>
  </si>
  <si>
    <t>ハ．構造</t>
    <phoneticPr fontId="2"/>
  </si>
  <si>
    <t>(1)木造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</si>
  <si>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</si>
  <si>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</si>
  <si>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</si>
  <si>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</si>
  <si>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</si>
  <si>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</si>
  <si>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(1)持家</t>
    <phoneticPr fontId="2"/>
  </si>
  <si>
    <t>(2)貸家</t>
    <phoneticPr fontId="2"/>
  </si>
  <si>
    <t>ト．建築物の床面積の合計</t>
    <phoneticPr fontId="2"/>
  </si>
  <si>
    <t>　ヌ．建築物の評価額</t>
    <phoneticPr fontId="2"/>
  </si>
  <si>
    <t>チ．建築物の評価額</t>
    <phoneticPr fontId="2"/>
  </si>
  <si>
    <t>万円</t>
    <rPh sb="0" eb="1">
      <t>マン</t>
    </rPh>
    <rPh sb="1" eb="2">
      <t>エン</t>
    </rPh>
    <phoneticPr fontId="2"/>
  </si>
  <si>
    <t>記号</t>
    <rPh sb="0" eb="2">
      <t>キゴウ</t>
    </rPh>
    <phoneticPr fontId="2"/>
  </si>
  <si>
    <t>居住専用住宅</t>
    <rPh sb="0" eb="2">
      <t>キョジュウ</t>
    </rPh>
    <rPh sb="2" eb="4">
      <t>センヨウ</t>
    </rPh>
    <rPh sb="4" eb="6">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</si>
  <si>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</si>
  <si>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居住専用準住宅</t>
    <rPh sb="0" eb="2">
      <t>キョジュウ</t>
    </rPh>
    <rPh sb="2" eb="4">
      <t>センヨウ</t>
    </rPh>
    <rPh sb="4" eb="5">
      <t>ジュン</t>
    </rPh>
    <rPh sb="5" eb="7">
      <t>ジュウタク</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</si>
  <si>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</si>
  <si>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居住
産業
併用</t>
    <rPh sb="0" eb="2">
      <t>キョジュウ</t>
    </rPh>
    <rPh sb="3" eb="5">
      <t>サンギョウ</t>
    </rPh>
    <rPh sb="6" eb="8">
      <t>ヘイヨウ</t>
    </rPh>
    <phoneticPr fontId="2"/>
  </si>
  <si>
    <t>産業
専用</t>
    <rPh sb="0" eb="2">
      <t>サンギョウ</t>
    </rPh>
    <rPh sb="3" eb="5">
      <t>センヨウ</t>
    </rPh>
    <phoneticPr fontId="2"/>
  </si>
  <si>
    <t>農業、林業、漁業、水産養殖業</t>
  </si>
  <si>
    <t>鉱業、採石業、砂利採取業、建設業</t>
  </si>
  <si>
    <t>製造業</t>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</si>
  <si>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</si>
  <si>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</si>
  <si>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</si>
  <si>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</si>
  <si>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</si>
  <si>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</si>
  <si>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</si>
  <si>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</si>
  <si>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用途の分類</t>
    <rPh sb="0" eb="2">
      <t>ヨウト</t>
    </rPh>
    <rPh sb="3" eb="5">
      <t>ブンルイ</t>
    </rPh>
    <phoneticPr fontId="2"/>
  </si>
  <si>
    <t>一戸建ての住宅</t>
    <phoneticPr fontId="2"/>
  </si>
  <si>
    <t>08010</t>
    <phoneticPr fontId="2"/>
  </si>
  <si>
    <t>長屋</t>
    <phoneticPr fontId="2"/>
  </si>
  <si>
    <t>08020</t>
    <phoneticPr fontId="2"/>
  </si>
  <si>
    <t xml:space="preserve">共同住宅 </t>
    <phoneticPr fontId="2"/>
  </si>
  <si>
    <t>08030</t>
    <phoneticPr fontId="2"/>
  </si>
  <si>
    <t>寄宿舎</t>
    <phoneticPr fontId="2"/>
  </si>
  <si>
    <t>08040</t>
    <phoneticPr fontId="2"/>
  </si>
  <si>
    <t>下宿</t>
    <phoneticPr fontId="2"/>
  </si>
  <si>
    <t>08050</t>
    <phoneticPr fontId="2"/>
  </si>
  <si>
    <t>幼稚園</t>
    <phoneticPr fontId="2"/>
  </si>
  <si>
    <t>08070</t>
    <phoneticPr fontId="2"/>
  </si>
  <si>
    <t>小学校</t>
    <phoneticPr fontId="2"/>
  </si>
  <si>
    <t>08080</t>
    <phoneticPr fontId="2"/>
  </si>
  <si>
    <t xml:space="preserve">義務教育学校 </t>
    <phoneticPr fontId="2"/>
  </si>
  <si>
    <t>08082</t>
    <phoneticPr fontId="2"/>
  </si>
  <si>
    <t>中学校、高等学校又は中等教育学校</t>
    <phoneticPr fontId="2"/>
  </si>
  <si>
    <t>08090</t>
    <phoneticPr fontId="2"/>
  </si>
  <si>
    <t>特別支援学校</t>
    <phoneticPr fontId="2"/>
  </si>
  <si>
    <t>08100</t>
    <phoneticPr fontId="2"/>
  </si>
  <si>
    <t>大学又は高等専門学校</t>
    <phoneticPr fontId="2"/>
  </si>
  <si>
    <t>08110</t>
    <phoneticPr fontId="2"/>
  </si>
  <si>
    <t>専修学校</t>
    <phoneticPr fontId="2"/>
  </si>
  <si>
    <t>08120</t>
    <phoneticPr fontId="2"/>
  </si>
  <si>
    <t>各種学校</t>
    <phoneticPr fontId="2"/>
  </si>
  <si>
    <t>08130</t>
    <phoneticPr fontId="2"/>
  </si>
  <si>
    <t xml:space="preserve">幼保連携型認定こども園 </t>
    <phoneticPr fontId="2"/>
  </si>
  <si>
    <t>08132</t>
    <phoneticPr fontId="2"/>
  </si>
  <si>
    <t>図書館その他これに類するもの</t>
    <phoneticPr fontId="2"/>
  </si>
  <si>
    <t>08140</t>
    <phoneticPr fontId="2"/>
  </si>
  <si>
    <t>博物館その他これに類するもの</t>
    <phoneticPr fontId="2"/>
  </si>
  <si>
    <t>08150</t>
    <phoneticPr fontId="2"/>
  </si>
  <si>
    <t>美術館その他これに類するもの</t>
    <rPh sb="0" eb="3">
      <t>ビジュツカン</t>
    </rPh>
    <phoneticPr fontId="2"/>
  </si>
  <si>
    <t>08152</t>
    <phoneticPr fontId="2"/>
  </si>
  <si>
    <t>神社、寺院、教会その他これらに類するもの</t>
    <phoneticPr fontId="2"/>
  </si>
  <si>
    <t>08160</t>
    <phoneticPr fontId="2"/>
  </si>
  <si>
    <t>老人ホーム、福祉ホームその他これに類するもの</t>
    <phoneticPr fontId="2"/>
  </si>
  <si>
    <t>08170</t>
    <phoneticPr fontId="2"/>
  </si>
  <si>
    <t>保育所その他これに類するもの</t>
    <phoneticPr fontId="2"/>
  </si>
  <si>
    <t>08180</t>
    <phoneticPr fontId="2"/>
  </si>
  <si>
    <t>助産所（入所する者の寝室があるものに限る。）</t>
    <rPh sb="4" eb="6">
      <t>ニュウショ</t>
    </rPh>
    <rPh sb="8" eb="9">
      <t>モノ</t>
    </rPh>
    <rPh sb="10" eb="12">
      <t>シンシツ</t>
    </rPh>
    <rPh sb="18" eb="19">
      <t>カギ</t>
    </rPh>
    <phoneticPr fontId="2"/>
  </si>
  <si>
    <t>08190</t>
    <phoneticPr fontId="2"/>
  </si>
  <si>
    <t>助産所（入所する者の寝室がないものに限る。）</t>
    <rPh sb="4" eb="6">
      <t>ニュウショ</t>
    </rPh>
    <rPh sb="8" eb="9">
      <t>モノ</t>
    </rPh>
    <rPh sb="10" eb="12">
      <t>シンシツ</t>
    </rPh>
    <rPh sb="18" eb="19">
      <t>カギ</t>
    </rPh>
    <phoneticPr fontId="2"/>
  </si>
  <si>
    <t>08192</t>
    <phoneticPr fontId="2"/>
  </si>
  <si>
    <t>児童福祉施設等（建築基準法施行令第19条第１項に規定する児童福祉施設等をいい、前４項に掲げるものを除く。次項において同じ。）（入所する者の寝室があるものに限る。）</t>
    <phoneticPr fontId="2"/>
  </si>
  <si>
    <t>08210</t>
    <phoneticPr fontId="2"/>
  </si>
  <si>
    <t>児童福祉施設等（入所する者の寝室がないものに限る。）</t>
    <phoneticPr fontId="2"/>
  </si>
  <si>
    <t>08220</t>
    <phoneticPr fontId="2"/>
  </si>
  <si>
    <t>公衆浴場（個室付浴場業に係る公衆浴場を除く。）</t>
    <phoneticPr fontId="2"/>
  </si>
  <si>
    <t>08230</t>
    <phoneticPr fontId="2"/>
  </si>
  <si>
    <t>診療所（患者の収容施設のあるものに限る。）</t>
    <phoneticPr fontId="2"/>
  </si>
  <si>
    <t>08240</t>
    <phoneticPr fontId="2"/>
  </si>
  <si>
    <t>診療所（患者の収容施設のないものに限る。）</t>
    <phoneticPr fontId="2"/>
  </si>
  <si>
    <t>08250</t>
    <phoneticPr fontId="2"/>
  </si>
  <si>
    <t>病院</t>
    <phoneticPr fontId="2"/>
  </si>
  <si>
    <t>08260</t>
    <phoneticPr fontId="2"/>
  </si>
  <si>
    <t>巡査派出所</t>
    <phoneticPr fontId="2"/>
  </si>
  <si>
    <t>08270</t>
    <phoneticPr fontId="2"/>
  </si>
  <si>
    <t>公衆電話所</t>
    <phoneticPr fontId="2"/>
  </si>
  <si>
    <t>08280</t>
    <phoneticPr fontId="2"/>
  </si>
  <si>
    <t>郵便法（昭和22年法律第165号）の規定により行う郵便の業務の用に供する施設</t>
    <phoneticPr fontId="2"/>
  </si>
  <si>
    <t>08290</t>
    <phoneticPr fontId="2"/>
  </si>
  <si>
    <t>地方公共団体の支庁又は支所</t>
    <phoneticPr fontId="2"/>
  </si>
  <si>
    <t>08300</t>
    <phoneticPr fontId="2"/>
  </si>
  <si>
    <t>公衆便所、休憩所又は路線バスの停留所の上家</t>
    <phoneticPr fontId="2"/>
  </si>
  <si>
    <t>08310</t>
    <phoneticPr fontId="2"/>
  </si>
  <si>
    <t>建築基準法施行令第130条の４第５号に基づき国土交通大臣が指定する施設</t>
    <phoneticPr fontId="2"/>
  </si>
  <si>
    <t>08320</t>
    <phoneticPr fontId="2"/>
  </si>
  <si>
    <t>税務署、警察署、保健所又は消防署その他これらに類するもの</t>
    <phoneticPr fontId="2"/>
  </si>
  <si>
    <t>08330</t>
    <phoneticPr fontId="2"/>
  </si>
  <si>
    <t>工場（自動車修理工場を除く。）</t>
    <phoneticPr fontId="2"/>
  </si>
  <si>
    <t>08340</t>
    <phoneticPr fontId="2"/>
  </si>
  <si>
    <t>自動車修理工場</t>
    <phoneticPr fontId="2"/>
  </si>
  <si>
    <t>08350</t>
    <phoneticPr fontId="2"/>
  </si>
  <si>
    <t>危険物の貯蔵又は処理に供するもの</t>
    <phoneticPr fontId="2"/>
  </si>
  <si>
    <t>08360</t>
    <phoneticPr fontId="2"/>
  </si>
  <si>
    <t>ボーリング場、スケート場、水泳場、スキー場、ゴルフ練習場又はバッティング練習場</t>
    <phoneticPr fontId="2"/>
  </si>
  <si>
    <t>08370</t>
    <phoneticPr fontId="2"/>
  </si>
  <si>
    <t>体育館又はスポーツの練習場（前項に掲げるものを除く。）</t>
    <phoneticPr fontId="2"/>
  </si>
  <si>
    <t>08380</t>
    <phoneticPr fontId="2"/>
  </si>
  <si>
    <t>マージャン屋、ぱちんこ屋、射的場、勝馬投票券発売所、場外車券売場その他これらに類するもの又はカラオケボックスその他これらに類するもの</t>
    <phoneticPr fontId="2"/>
  </si>
  <si>
    <t>08390</t>
    <phoneticPr fontId="2"/>
  </si>
  <si>
    <t>ホテル又は旅館</t>
    <phoneticPr fontId="2"/>
  </si>
  <si>
    <t>08400</t>
    <phoneticPr fontId="2"/>
  </si>
  <si>
    <t>自動車教習所</t>
    <phoneticPr fontId="2"/>
  </si>
  <si>
    <t>08410</t>
    <phoneticPr fontId="2"/>
  </si>
  <si>
    <t>畜舎</t>
    <phoneticPr fontId="2"/>
  </si>
  <si>
    <t>08420</t>
    <phoneticPr fontId="2"/>
  </si>
  <si>
    <t>堆肥舎又は水産物の増殖場若しくは養殖場</t>
    <phoneticPr fontId="2"/>
  </si>
  <si>
    <t>08430</t>
    <phoneticPr fontId="2"/>
  </si>
  <si>
    <t>日用品の販売を主たる目的とする店舗</t>
    <phoneticPr fontId="2"/>
  </si>
  <si>
    <t>08438</t>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</si>
  <si>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</si>
  <si>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08440</t>
    <phoneticPr fontId="2"/>
  </si>
  <si>
    <t>飲食店（次項に掲げるもの並びに田園住居地域及びその周辺の地域で生産された農産物を材料とする料理の提供を主たる目的とするものを除く。）</t>
    <rPh sb="28" eb="30">
      <t>チイキ</t>
    </rPh>
    <phoneticPr fontId="2"/>
  </si>
  <si>
    <t>08450</t>
    <phoneticPr fontId="2"/>
  </si>
  <si>
    <t>食堂又は喫茶店</t>
    <phoneticPr fontId="2"/>
  </si>
  <si>
    <t>08452</t>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</si>
  <si>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</si>
  <si>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08456</t>
    <phoneticPr fontId="2"/>
  </si>
  <si>
    <t>銀行の支店、損害保険代理店、宅地建物取引業を営む店舗その他これらに類するサービス業を営む店舗</t>
    <phoneticPr fontId="2"/>
  </si>
  <si>
    <t>08458</t>
    <phoneticPr fontId="2"/>
  </si>
  <si>
    <t>物品販売業を営む店舗以外の店舗（前２項に掲げるものを除く。）</t>
    <phoneticPr fontId="2"/>
  </si>
  <si>
    <t>08460</t>
    <phoneticPr fontId="2"/>
  </si>
  <si>
    <t>事務所</t>
    <phoneticPr fontId="2"/>
  </si>
  <si>
    <t>08470</t>
    <phoneticPr fontId="2"/>
  </si>
  <si>
    <t>映画スタジオ又はテレビスタジオ</t>
    <phoneticPr fontId="2"/>
  </si>
  <si>
    <t>08480</t>
    <phoneticPr fontId="2"/>
  </si>
  <si>
    <t>自動車車庫</t>
    <phoneticPr fontId="2"/>
  </si>
  <si>
    <t>08490</t>
    <phoneticPr fontId="2"/>
  </si>
  <si>
    <t>自転車駐車場</t>
    <phoneticPr fontId="2"/>
  </si>
  <si>
    <t>08500</t>
    <phoneticPr fontId="2"/>
  </si>
  <si>
    <t>倉庫業を営む倉庫</t>
    <phoneticPr fontId="2"/>
  </si>
  <si>
    <t>08510</t>
    <phoneticPr fontId="2"/>
  </si>
  <si>
    <t>倉庫業を営まない倉庫</t>
    <phoneticPr fontId="2"/>
  </si>
  <si>
    <t>08520</t>
    <phoneticPr fontId="2"/>
  </si>
  <si>
    <t>劇場、映画館又は演芸場</t>
    <phoneticPr fontId="2"/>
  </si>
  <si>
    <t>08530</t>
    <phoneticPr fontId="2"/>
  </si>
  <si>
    <t>観覧場</t>
    <phoneticPr fontId="2"/>
  </si>
  <si>
    <t>08540</t>
    <phoneticPr fontId="2"/>
  </si>
  <si>
    <t>公会堂又は集会場</t>
    <phoneticPr fontId="2"/>
  </si>
  <si>
    <t>08550</t>
    <phoneticPr fontId="2"/>
  </si>
  <si>
    <t>展示場</t>
    <phoneticPr fontId="2"/>
  </si>
  <si>
    <t>08560</t>
    <phoneticPr fontId="2"/>
  </si>
  <si>
    <t>料理店</t>
    <phoneticPr fontId="2"/>
  </si>
  <si>
    <t>08570</t>
    <phoneticPr fontId="2"/>
  </si>
  <si>
    <t>キャバレー、カフェー、ナイトクラブ又はバー</t>
    <phoneticPr fontId="2"/>
  </si>
  <si>
    <t>08580</t>
    <phoneticPr fontId="2"/>
  </si>
  <si>
    <t>ダンスホール</t>
    <phoneticPr fontId="2"/>
  </si>
  <si>
    <t>08590</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</si>
  <si>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</si>
  <si>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08600</t>
    <phoneticPr fontId="2"/>
  </si>
  <si>
    <t>卸売市場</t>
    <phoneticPr fontId="2"/>
  </si>
  <si>
    <t>08610</t>
    <phoneticPr fontId="2"/>
  </si>
  <si>
    <t>火葬場又はと畜場、汚物処理場、ごみ焼却場その他の処理施設</t>
    <phoneticPr fontId="2"/>
  </si>
  <si>
    <t>08620</t>
    <phoneticPr fontId="2"/>
  </si>
  <si>
    <t>農産物の生産、集荷、処理又は貯蔵に供するもの</t>
    <rPh sb="1" eb="2">
      <t>サン</t>
    </rPh>
    <phoneticPr fontId="2"/>
  </si>
  <si>
    <t>08630</t>
    <phoneticPr fontId="2"/>
  </si>
  <si>
    <t>農業の生産資材の貯蔵に供するもの</t>
    <rPh sb="0" eb="2">
      <t>ノウギョウ</t>
    </rPh>
    <phoneticPr fontId="2"/>
  </si>
  <si>
    <t>08640</t>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</si>
  <si>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</si>
  <si>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08650</t>
    <phoneticPr fontId="2"/>
  </si>
  <si>
    <t>その他</t>
    <phoneticPr fontId="2"/>
  </si>
  <si>
    <t>08990</t>
    <phoneticPr fontId="2"/>
  </si>
  <si>
    <t>構造の区分</t>
    <rPh sb="3" eb="5">
      <t>クブン</t>
    </rPh>
    <phoneticPr fontId="2"/>
  </si>
  <si>
    <t>木造</t>
    <phoneticPr fontId="2"/>
  </si>
  <si>
    <t>鉄骨鉄筋コンクリート造</t>
    <phoneticPr fontId="2"/>
  </si>
  <si>
    <t>02</t>
    <phoneticPr fontId="2"/>
  </si>
  <si>
    <t>鉄筋コンクリート造</t>
    <phoneticPr fontId="2"/>
  </si>
  <si>
    <t>鉄骨造</t>
    <phoneticPr fontId="2"/>
  </si>
  <si>
    <t>コンクリートブロック造</t>
    <phoneticPr fontId="2"/>
  </si>
  <si>
    <t>06</t>
  </si>
  <si>
    <t>日本タリアセン株式会社　代表取締役　髙橋　伸一</t>
    <rPh sb="0" eb="2">
      <t>ニホン</t>
    </rPh>
    <rPh sb="7" eb="11">
      <t>カブシキガイシャ</t>
    </rPh>
    <rPh sb="12" eb="14">
      <t>ダイヒョウ</t>
    </rPh>
    <rPh sb="14" eb="17">
      <t>トリシマリヤク</t>
    </rPh>
    <rPh sb="18" eb="20">
      <t>タカハシ</t>
    </rPh>
    <rPh sb="21" eb="23">
      <t>シンイチ</t>
    </rPh>
    <phoneticPr fontId="47"/>
  </si>
  <si>
    <t>東京都</t>
    <phoneticPr fontId="20"/>
  </si>
  <si>
    <t>神奈川県</t>
    <phoneticPr fontId="20"/>
  </si>
  <si>
    <t>埼玉県</t>
    <phoneticPr fontId="20"/>
  </si>
  <si>
    <t>千葉県</t>
    <phoneticPr fontId="20"/>
  </si>
  <si>
    <t>茨城県</t>
    <phoneticPr fontId="20"/>
  </si>
  <si>
    <t>栃木県</t>
    <phoneticPr fontId="20"/>
  </si>
  <si>
    <t>群馬県</t>
    <phoneticPr fontId="20"/>
  </si>
  <si>
    <t>山梨県</t>
    <phoneticPr fontId="20"/>
  </si>
  <si>
    <t>長野県</t>
    <phoneticPr fontId="20"/>
  </si>
  <si>
    <t>工事届主要用途</t>
    <rPh sb="0" eb="2">
      <t>コウジ</t>
    </rPh>
    <rPh sb="2" eb="3">
      <t>トドケ</t>
    </rPh>
    <rPh sb="3" eb="5">
      <t>シュヨウ</t>
    </rPh>
    <rPh sb="5" eb="7">
      <t>ヨウト</t>
    </rPh>
    <phoneticPr fontId="2"/>
  </si>
  <si>
    <t>10</t>
    <phoneticPr fontId="20"/>
  </si>
  <si>
    <t>工事届構造</t>
    <rPh sb="3" eb="5">
      <t>コウゾウ</t>
    </rPh>
    <phoneticPr fontId="20"/>
  </si>
  <si>
    <t>08082</t>
  </si>
  <si>
    <t>08152</t>
  </si>
  <si>
    <t>08192</t>
  </si>
  <si>
    <t>08630</t>
  </si>
  <si>
    <t>08640</t>
  </si>
  <si>
    <t>08650</t>
  </si>
  <si>
    <t>工事届用途番号</t>
    <rPh sb="0" eb="3">
      <t>コウジトドケ</t>
    </rPh>
    <rPh sb="3" eb="7">
      <t>ヨウトバンゴウ</t>
    </rPh>
    <phoneticPr fontId="20"/>
  </si>
  <si>
    <t>多用途</t>
    <phoneticPr fontId="47"/>
  </si>
  <si>
    <t>No.2</t>
    <phoneticPr fontId="2"/>
  </si>
  <si>
    <t>工事届</t>
    <rPh sb="0" eb="3">
      <t>コウジトドケ</t>
    </rPh>
    <phoneticPr fontId="31"/>
  </si>
  <si>
    <t>追加記入欄</t>
    <rPh sb="0" eb="2">
      <t>ツイカ</t>
    </rPh>
    <rPh sb="2" eb="5">
      <t>キニュウラン</t>
    </rPh>
    <phoneticPr fontId="31"/>
  </si>
  <si>
    <t>（注意）</t>
    <phoneticPr fontId="47"/>
  </si>
  <si>
    <t>１．各面共通関係</t>
    <phoneticPr fontId="47"/>
  </si>
  <si>
    <t>数字は算用数字を、単位はメートル法を用いてください。また、小数点以下の数値は四捨五入してください。</t>
    <phoneticPr fontId="47"/>
  </si>
  <si>
    <t>２．第一面関係</t>
    <phoneticPr fontId="47"/>
  </si>
  <si>
    <t>①</t>
    <phoneticPr fontId="47"/>
  </si>
  <si>
    <t>工事施工者及び除却工事施工者の担当者の氏名欄及び担当者の電話番号欄並びに工事監理者の氏名欄及び</t>
    <phoneticPr fontId="47"/>
  </si>
  <si>
    <t>電話番号欄には、受付経由機関等が工事内容について確認を行う際に回答ができる担当者の氏名及び電話</t>
    <phoneticPr fontId="47"/>
  </si>
  <si>
    <t>番号を記入してください。</t>
    <phoneticPr fontId="47"/>
  </si>
  <si>
    <t>②</t>
    <phoneticPr fontId="47"/>
  </si>
  <si>
    <t>※印のある欄は記入しないでください。</t>
    <phoneticPr fontId="47"/>
  </si>
  <si>
    <t>③</t>
    <phoneticPr fontId="47"/>
  </si>
  <si>
    <t>除却工事施工者欄は、既存の建築物を除却し、引き続き、当該敷地内において建築物を建築しようとする</t>
    <phoneticPr fontId="47"/>
  </si>
  <si>
    <t>場合に記入してください。</t>
    <phoneticPr fontId="47"/>
  </si>
  <si>
    <t>④</t>
    <phoneticPr fontId="47"/>
  </si>
  <si>
    <t>３．第二面関係</t>
    <phoneticPr fontId="47"/>
  </si>
  <si>
    <t>２欄の「イ」及び「ロ」、３欄の「ロ」、４欄並びに６欄の「ニ」は、該当するチェックボックスに「レ」</t>
    <phoneticPr fontId="47"/>
  </si>
  <si>
    <t>マークを入れてください。</t>
    <phoneticPr fontId="47"/>
  </si>
  <si>
    <t>２欄の「イ」において、「会社」とは、株式会社、合名会社、合資会社及び合同会社をいい、特別の法律</t>
    <phoneticPr fontId="47"/>
  </si>
  <si>
    <t>により設立された法人で会社であるものを含みます。</t>
    <phoneticPr fontId="47"/>
  </si>
  <si>
    <t>２欄の「ロ」は、建築主が会社であるときのみ記入してください。</t>
    <phoneticPr fontId="47"/>
  </si>
  <si>
    <t>３欄の「ロ」において、「区域区分非設定都市計画区域」とは、区域区分が定められていない都市計画区</t>
    <phoneticPr fontId="47"/>
  </si>
  <si>
    <t>域をいいます。</t>
    <phoneticPr fontId="47"/>
  </si>
  <si>
    <t>増築と改築とを同時に行うときは、４欄は床面積の大きい方の工事によつて区分してください。</t>
    <phoneticPr fontId="47"/>
  </si>
  <si>
    <t>⑤</t>
    <phoneticPr fontId="47"/>
  </si>
  <si>
    <t>⑥</t>
    <phoneticPr fontId="47"/>
  </si>
  <si>
    <t>５欄は、居住専用建築物の場合は、次の表の記号の中から該当するものを選んで記入してください。</t>
    <phoneticPr fontId="47"/>
  </si>
  <si>
    <t>⑦</t>
    <phoneticPr fontId="47"/>
  </si>
  <si>
    <t>５欄は、居住産業併用建築物又は産業専用建築物の場合は、産業の用に供する部分について、次の表の記</t>
    <phoneticPr fontId="47"/>
  </si>
  <si>
    <t>号の中から該当するものを選んで記入してください。また、一敷地内に既存の建築物があるときは、記入</t>
    <phoneticPr fontId="47"/>
  </si>
  <si>
    <t>に際しては、その部分と新たに建築する部分とを総合して判断してください。</t>
    <phoneticPr fontId="47"/>
  </si>
  <si>
    <t>⑧</t>
    <phoneticPr fontId="47"/>
  </si>
  <si>
    <t>６欄は、一の建築物（１棟）ごとに各列に記入してください。</t>
    <phoneticPr fontId="47"/>
  </si>
  <si>
    <t>⑨</t>
    <phoneticPr fontId="47"/>
  </si>
  <si>
    <t>６欄の「イ」は、建築物の数が１のときは「１」と記入し、建築物の数が２以上のときは、一の建物（１棟）</t>
    <phoneticPr fontId="47"/>
  </si>
  <si>
    <t>ごとに通し番号を付し、その番号を記入してください。</t>
    <phoneticPr fontId="47"/>
  </si>
  <si>
    <t>⑩</t>
    <phoneticPr fontId="47"/>
  </si>
  <si>
    <t>６欄の「ロ」は、届出時点の物件名を記入してください。</t>
    <phoneticPr fontId="47"/>
  </si>
  <si>
    <t>⑪</t>
    <phoneticPr fontId="47"/>
  </si>
  <si>
    <t>６欄の「ハ」は、居住専用建築物の場合は、次の表の記号の中から該当するものを選んで記入してください。</t>
    <phoneticPr fontId="47"/>
  </si>
  <si>
    <t>⑫</t>
    <phoneticPr fontId="47"/>
  </si>
  <si>
    <t>６欄の「ハ」は、居住産業併用建築物又は産業専用建築物の場合は、産業の用に供する部分について、次</t>
    <phoneticPr fontId="47"/>
  </si>
  <si>
    <t>の表の記号の中から該当するものを選んで記入してください。</t>
    <phoneticPr fontId="47"/>
  </si>
  <si>
    <t>一の建築物に、２種類以上の用途（既存部分があるときは、その用途を含む。）があるときは、一番大き</t>
    <phoneticPr fontId="47"/>
  </si>
  <si>
    <t>い床面積の用途について記入し、３種類以上の用途（既存部分があるときは、その用途を含む。）がある</t>
    <phoneticPr fontId="47"/>
  </si>
  <si>
    <t>ときは、「多用途」のチェックボックスに「レ」マークを入れてください。</t>
    <phoneticPr fontId="47"/>
  </si>
  <si>
    <t>⑬</t>
    <phoneticPr fontId="47"/>
  </si>
  <si>
    <t>６欄の「ニ」は、次の表の記号の中から該当するものを選んで記入してください。工事部分が２種類以上</t>
    <phoneticPr fontId="47"/>
  </si>
  <si>
    <t>の構造からなるときは、床面積が最も大きい部分の構造について記入してください。</t>
    <phoneticPr fontId="47"/>
  </si>
  <si>
    <t>⑭</t>
    <phoneticPr fontId="47"/>
  </si>
  <si>
    <t>６欄の「ホ」は、その建築物の規模に見合った月数を記入してください。</t>
    <phoneticPr fontId="47"/>
  </si>
  <si>
    <t>⑮</t>
    <phoneticPr fontId="47"/>
  </si>
  <si>
    <t>６欄の「ト」は、床面積が大きい順に３種類までの用途について、（注意）３．⑫に準じて該当する記号</t>
    <phoneticPr fontId="47"/>
  </si>
  <si>
    <t>を記入してください。</t>
    <phoneticPr fontId="47"/>
  </si>
  <si>
    <t>⑯</t>
    <phoneticPr fontId="47"/>
  </si>
  <si>
    <t>６欄の「チ」は、建築設備費を含んだ額を記入してください。消費税込みの金額である場合は、チェック</t>
    <phoneticPr fontId="47"/>
  </si>
  <si>
    <t>ボックスに「レ」マークを入れてください。</t>
    <phoneticPr fontId="47"/>
  </si>
  <si>
    <t>４．第三面関係</t>
    <phoneticPr fontId="47"/>
  </si>
  <si>
    <t>１欄は、建築物が居住専用住宅又は居住産業併用建築物（工事部分が産業の用のみに供する部分である場</t>
    <phoneticPr fontId="47"/>
  </si>
  <si>
    <t>合を除く。）である場合に記入してください。</t>
    <phoneticPr fontId="47"/>
  </si>
  <si>
    <t>当該建築物の数が２以上のときは、一の建築物（１棟）ごとに記入してください。</t>
    <phoneticPr fontId="47"/>
  </si>
  <si>
    <t>２欄は、既存の建築物を除却し、引き続き、当該敷地内において建築物を建築しようとする場合において、</t>
    <phoneticPr fontId="47"/>
  </si>
  <si>
    <t>当該除却しようとする建築物について記入してください。</t>
    <phoneticPr fontId="47"/>
  </si>
  <si>
    <t>１欄の「イ」は、第二面の６欄の「イ」に記入した番号と同じ番号を記入してください。</t>
    <phoneticPr fontId="47"/>
  </si>
  <si>
    <t>１欄の「ロ」から「ト」までは、該当するチェックボックスに「レ」マークを入れてください。ただし、</t>
    <phoneticPr fontId="47"/>
  </si>
  <si>
    <t>建築物が住宅の附属建築物の場合においては、「ニ」から「ト」までは、当該建築物が附属する住宅が該</t>
    <phoneticPr fontId="47"/>
  </si>
  <si>
    <t>当するチェックボックスに「レ」マークを入れてください。</t>
    <phoneticPr fontId="47"/>
  </si>
  <si>
    <t>１欄の「ロ」において、「新設」とは、新築、増築又は改築によって居室、台所及び便所のある独立して</t>
    <phoneticPr fontId="47"/>
  </si>
  <si>
    <t>居住し得る住宅が新たに造られるものをいいます。例えば、既存住宅の棟続きであっても、居室、台所又</t>
    <phoneticPr fontId="47"/>
  </si>
  <si>
    <t>は便所を整えて独立して居住し得るものは「新設」に含まれます。</t>
    <phoneticPr fontId="47"/>
  </si>
  <si>
    <t>「その他」とは、住宅の附属建築物又は増築若しくは改築によって造られる住宅で新設に該当しないもの</t>
    <phoneticPr fontId="47"/>
  </si>
  <si>
    <t>をいいます。例えば、一敷地内に既存住宅があって、別棟に50平方メートルの居室だけを建築しても、新</t>
    <phoneticPr fontId="47"/>
  </si>
  <si>
    <t>たに造られた部分だけでは独立して居住し得ないから「その他」に含まれます。</t>
    <phoneticPr fontId="47"/>
  </si>
  <si>
    <t>１欄の「ハ」は、当該住宅が新設のときのみ記入してください。</t>
    <phoneticPr fontId="47"/>
  </si>
  <si>
    <t>「民間資金住宅」とは、国、地方公共団体、独立行政法人住宅金融支援機構等の公的な機関の資金に全く</t>
    <phoneticPr fontId="47"/>
  </si>
  <si>
    <t>よらず、民間資金のみで建てる住宅をいいます。</t>
    <phoneticPr fontId="47"/>
  </si>
  <si>
    <t>「住宅金融支援機構住宅」とは、独立行政法人住宅金融支援機構から建設資金の融資を受けた住宅をいい、</t>
    <phoneticPr fontId="47"/>
  </si>
  <si>
    <t>融資額の大小は問いません。</t>
    <phoneticPr fontId="47"/>
  </si>
  <si>
    <t>「都市再生機構住宅」とは、独立行政法人都市再生機構が分譲又は賃貸を目的として建てた住宅をいいます。</t>
    <phoneticPr fontId="47"/>
  </si>
  <si>
    <t>１欄の「ニ」において、「在来工法」とは、プレハブ工法及び枠組壁工法以外の工法をいいます。</t>
    <phoneticPr fontId="47"/>
  </si>
  <si>
    <t>「プレハブ工法」とは、住宅の壁、柱、床、はり、屋根又は階段等の主要構造部材を工場で生産し、現場</t>
    <phoneticPr fontId="47"/>
  </si>
  <si>
    <t>に類するものを打ち付けた床及び壁により建築物を建築する工法で、一般には、ツーバイフォー工法とい</t>
    <phoneticPr fontId="47"/>
  </si>
  <si>
    <t>われるものです。</t>
    <phoneticPr fontId="47"/>
  </si>
  <si>
    <t>１欄の「ホ」において、「専用住宅」とは、専ら居住の目的だけのために建築するもので、住宅内に店舗、</t>
    <phoneticPr fontId="47"/>
  </si>
  <si>
    <t>事務所、作業場等の業務の用に供する部分がないものをいいます。</t>
    <phoneticPr fontId="47"/>
  </si>
  <si>
    <t>「併用住宅」とは、住宅内に店舗、事務所、作業場等の業務の用に供する部分があつて居住部分と機能的</t>
    <phoneticPr fontId="47"/>
  </si>
  <si>
    <t>に結合して戸をなしているもので、居住部分の床面積の合計が建築物の床面積の合計の５分の１以上のもの</t>
    <phoneticPr fontId="47"/>
  </si>
  <si>
    <t>をいいます。</t>
    <phoneticPr fontId="47"/>
  </si>
  <si>
    <t>「その他の住宅」とは、主に工場、学校、官公署、旅館、下宿屋、浴場、社寺等の建築物に付属して、</t>
    <phoneticPr fontId="47"/>
  </si>
  <si>
    <t>これと結合している住宅をいいます。</t>
    <phoneticPr fontId="47"/>
  </si>
  <si>
    <t>１欄の「ヘ」において、「長屋建住宅」とは、廊下、階段等を共用しない２戸以上の住宅を連続する建て</t>
    <phoneticPr fontId="47"/>
  </si>
  <si>
    <t>方の住宅（連続建）をいい、廊下、階段等を共用しないで２戸以上の住宅を重ねたもの（重ね建）を含みます。</t>
    <phoneticPr fontId="47"/>
  </si>
  <si>
    <t>「共同住宅」とは、長屋建住宅以外の住宅で、一の建築物内に２戸以上の住宅があるものをいい、一般的</t>
    <phoneticPr fontId="47"/>
  </si>
  <si>
    <t>には、アパート又はマンションといわれるものです。</t>
    <phoneticPr fontId="47"/>
  </si>
  <si>
    <t>一件の建築工事で１欄の「ト」の(1)から(4)までに掲げる住宅の利用関係が２種類以上となる場合は、</t>
    <phoneticPr fontId="47"/>
  </si>
  <si>
    <t>１欄の「チ」及び「リ」は当該住宅の利用関係の種類ごとに記入してください。</t>
  </si>
  <si>
    <t>２欄の「イ」において居住専用建築物の場合は、（注意）３．⑥に準じて該当する記号を記入してください。</t>
    <phoneticPr fontId="47"/>
  </si>
  <si>
    <t>２欄の「イ」において居住産業併用建築物又は産業専用建築物の場合は、（注意）３．⑦に準じて該当する</t>
    <phoneticPr fontId="47"/>
  </si>
  <si>
    <t>記号を記入してください。また、一敷地内に除却しようとする建築物以外に既存の建築物があるときは、</t>
    <phoneticPr fontId="47"/>
  </si>
  <si>
    <t>記入に際しては、その部分と除却しようとする部分とを総合して判断してください。</t>
    <phoneticPr fontId="47"/>
  </si>
  <si>
    <t>２欄の「ロ」、「ハ」及び「ヘ」は、該当するチェックボックスに「レ」マークを入れてください。</t>
    <phoneticPr fontId="47"/>
  </si>
  <si>
    <t>※</t>
    <phoneticPr fontId="47"/>
  </si>
  <si>
    <t>この届は国の統計調査において利用される場合があります。</t>
    <phoneticPr fontId="47"/>
  </si>
  <si>
    <t>注意書</t>
    <rPh sb="0" eb="3">
      <t>チュウイガ</t>
    </rPh>
    <phoneticPr fontId="31"/>
  </si>
  <si>
    <t>【１．建築主 】</t>
    <phoneticPr fontId="2"/>
  </si>
  <si>
    <t>氏名のフリガナ 】</t>
    <phoneticPr fontId="2"/>
  </si>
  <si>
    <t>氏名 】</t>
    <phoneticPr fontId="2"/>
  </si>
  <si>
    <t>郵便番号 】</t>
    <phoneticPr fontId="2"/>
  </si>
  <si>
    <t>住所 】</t>
    <phoneticPr fontId="2"/>
  </si>
  <si>
    <t>電話番号 】</t>
    <phoneticPr fontId="2"/>
  </si>
  <si>
    <t>【２．代理者 】</t>
    <phoneticPr fontId="2"/>
  </si>
  <si>
    <t>資格 】</t>
    <phoneticPr fontId="2"/>
  </si>
  <si>
    <t>建築士事務所名 】</t>
    <phoneticPr fontId="2"/>
  </si>
  <si>
    <t>所在地 】</t>
    <phoneticPr fontId="2"/>
  </si>
  <si>
    <t>【３．設計者 】</t>
    <phoneticPr fontId="2"/>
  </si>
  <si>
    <t>作成又は確認した設計図書 】</t>
    <phoneticPr fontId="2"/>
  </si>
  <si>
    <t>建築士法第20条の２第１項の表示をした者</t>
    <phoneticPr fontId="20"/>
  </si>
  <si>
    <t>建築士法第20条の２第３項の表示をした者</t>
    <phoneticPr fontId="2"/>
  </si>
  <si>
    <t>建築士法第20条の３第１項の表示をした者</t>
    <phoneticPr fontId="2"/>
  </si>
  <si>
    <t>建築士法第20条の３第３項の表示をした者</t>
    <phoneticPr fontId="2"/>
  </si>
  <si>
    <t>【４．建築設備の設計に関し意見を聴いた者 】</t>
    <phoneticPr fontId="2"/>
  </si>
  <si>
    <t>勤務先 】</t>
    <rPh sb="0" eb="3">
      <t>キンムサキ</t>
    </rPh>
    <phoneticPr fontId="2"/>
  </si>
  <si>
    <t>登録番号 】</t>
    <rPh sb="0" eb="2">
      <t>トウロク</t>
    </rPh>
    <phoneticPr fontId="2"/>
  </si>
  <si>
    <t>意見を聴いた設計図書 】</t>
    <phoneticPr fontId="2"/>
  </si>
  <si>
    <t>【５．工事監理者 】</t>
    <phoneticPr fontId="2"/>
  </si>
  <si>
    <t>工事と照合する設計図書 】</t>
    <phoneticPr fontId="2"/>
  </si>
  <si>
    <t>【６．工事施工者 】</t>
    <phoneticPr fontId="2"/>
  </si>
  <si>
    <t>営業所名 】</t>
    <phoneticPr fontId="2"/>
  </si>
  <si>
    <t>【７．構造計算適合性判定の申請 】</t>
    <phoneticPr fontId="2"/>
  </si>
  <si>
    <t>【８．建築物エネルギー消費性能確保計画の提出 】</t>
    <phoneticPr fontId="2"/>
  </si>
  <si>
    <t>【９．備考 】</t>
    <phoneticPr fontId="2"/>
  </si>
  <si>
    <t>幅員 】</t>
    <rPh sb="0" eb="2">
      <t>フクイン</t>
    </rPh>
    <phoneticPr fontId="2"/>
  </si>
  <si>
    <t>敷地と接している部分の長さ 】</t>
    <phoneticPr fontId="2"/>
  </si>
  <si>
    <t>敷地面積 】</t>
    <phoneticPr fontId="2"/>
  </si>
  <si>
    <t>用途地域等 】</t>
    <phoneticPr fontId="2"/>
  </si>
  <si>
    <t>建築基準法第52条第１項及び第２項の規定による建築物の容積率 】</t>
    <phoneticPr fontId="2"/>
  </si>
  <si>
    <t>建築基準法第53条第１項の規定による建築物の建蔽率 】</t>
    <phoneticPr fontId="2"/>
  </si>
  <si>
    <t>敷地面積の合計 】</t>
    <phoneticPr fontId="2"/>
  </si>
  <si>
    <t>敷地に建築可能な延べ面積を敷地面積で除した数値 】</t>
    <phoneticPr fontId="2"/>
  </si>
  <si>
    <t>敷地に建築可能な建築面積を敷地面積で除した数値 】</t>
    <phoneticPr fontId="2"/>
  </si>
  <si>
    <t>備考 】</t>
    <phoneticPr fontId="2"/>
  </si>
  <si>
    <t>建蔽率の算定の基礎となる建築面積 】</t>
    <rPh sb="0" eb="3">
      <t>ケンペイリツ</t>
    </rPh>
    <rPh sb="4" eb="6">
      <t>サンテイ</t>
    </rPh>
    <rPh sb="7" eb="9">
      <t>キソ</t>
    </rPh>
    <rPh sb="12" eb="16">
      <t>ケンチクメンセキ</t>
    </rPh>
    <phoneticPr fontId="2"/>
  </si>
  <si>
    <t>建築物全体 】</t>
    <rPh sb="2" eb="3">
      <t>ブツ</t>
    </rPh>
    <rPh sb="3" eb="5">
      <t>ゼンタイ</t>
    </rPh>
    <phoneticPr fontId="2"/>
  </si>
  <si>
    <t>建蔽率 】</t>
    <phoneticPr fontId="2"/>
  </si>
  <si>
    <t>建築物全体 】</t>
    <phoneticPr fontId="2"/>
  </si>
  <si>
    <t>地階の住宅又は老人ホーム等の部分 】</t>
    <rPh sb="12" eb="13">
      <t>トウ</t>
    </rPh>
    <phoneticPr fontId="2"/>
  </si>
  <si>
    <t>エレベーターの昇降路の部分 】</t>
    <phoneticPr fontId="2"/>
  </si>
  <si>
    <t>認定機械室等の部分 】</t>
    <rPh sb="0" eb="2">
      <t>ニンテイ</t>
    </rPh>
    <rPh sb="2" eb="5">
      <t>キカイシツ</t>
    </rPh>
    <rPh sb="5" eb="6">
      <t>トウ</t>
    </rPh>
    <rPh sb="7" eb="9">
      <t>ブブン</t>
    </rPh>
    <phoneticPr fontId="2"/>
  </si>
  <si>
    <t>自動車車庫等の部分 】</t>
    <phoneticPr fontId="2"/>
  </si>
  <si>
    <t>備蓄倉庫の部分 】</t>
    <phoneticPr fontId="2"/>
  </si>
  <si>
    <t>蓄電池の設置部分 】</t>
    <phoneticPr fontId="2"/>
  </si>
  <si>
    <t>自家発電設備の設置部分 】</t>
    <phoneticPr fontId="2"/>
  </si>
  <si>
    <t>貯水槽の設置部分 】</t>
    <phoneticPr fontId="2"/>
  </si>
  <si>
    <t>宅配ボックスの設置部分 】</t>
    <rPh sb="0" eb="2">
      <t>タクハイ</t>
    </rPh>
    <phoneticPr fontId="2"/>
  </si>
  <si>
    <t>その他の不算入部分 】</t>
    <rPh sb="2" eb="3">
      <t>タ</t>
    </rPh>
    <rPh sb="4" eb="7">
      <t>フサンニュウ</t>
    </rPh>
    <phoneticPr fontId="2"/>
  </si>
  <si>
    <t>住宅の部分 】</t>
    <phoneticPr fontId="2"/>
  </si>
  <si>
    <t>老人ホーム等の部分 】</t>
    <rPh sb="5" eb="6">
      <t>トウ</t>
    </rPh>
    <phoneticPr fontId="2"/>
  </si>
  <si>
    <t>延べ面積 】</t>
    <phoneticPr fontId="2"/>
  </si>
  <si>
    <t>容積率 】</t>
    <phoneticPr fontId="2"/>
  </si>
  <si>
    <t>申請に係る建築物の数 】</t>
    <phoneticPr fontId="2"/>
  </si>
  <si>
    <t>同一敷地内の他の建築物の数 】</t>
    <phoneticPr fontId="2"/>
  </si>
  <si>
    <t>最高の高さ 】</t>
    <phoneticPr fontId="2"/>
  </si>
  <si>
    <t>階数 】</t>
    <phoneticPr fontId="2"/>
  </si>
  <si>
    <t>構造 】</t>
    <phoneticPr fontId="2"/>
  </si>
  <si>
    <t>建築基準法第56条第７項の規定による特例の適用の有無 】</t>
    <phoneticPr fontId="2"/>
  </si>
  <si>
    <t>適用があるときは、特例の区分 】</t>
    <phoneticPr fontId="2"/>
  </si>
  <si>
    <t xml:space="preserve">経過措置の適用 </t>
    <phoneticPr fontId="25"/>
  </si>
  <si>
    <t>適用 有</t>
    <rPh sb="0" eb="2">
      <t>テキヨウ</t>
    </rPh>
    <rPh sb="3" eb="4">
      <t>アリ</t>
    </rPh>
    <phoneticPr fontId="25"/>
  </si>
  <si>
    <t>適用 無</t>
    <rPh sb="0" eb="2">
      <t>テキヨウ</t>
    </rPh>
    <rPh sb="3" eb="4">
      <t>ナ</t>
    </rPh>
    <phoneticPr fontId="25"/>
  </si>
  <si>
    <t>その他</t>
    <rPh sb="2" eb="3">
      <t>タ</t>
    </rPh>
    <phoneticPr fontId="25"/>
  </si>
  <si>
    <t>建築基準法施行令第43条第1項及び第46条第4項</t>
    <phoneticPr fontId="25"/>
  </si>
  <si>
    <t>【１．番号 】</t>
    <phoneticPr fontId="2"/>
  </si>
  <si>
    <t>【２．用途 】</t>
    <phoneticPr fontId="2"/>
  </si>
  <si>
    <t>【３．工事種別 】</t>
    <phoneticPr fontId="2"/>
  </si>
  <si>
    <t>【４．構造 】</t>
    <phoneticPr fontId="2"/>
  </si>
  <si>
    <t>【５．主要構造部 】</t>
    <rPh sb="3" eb="5">
      <t>シュヨウ</t>
    </rPh>
    <rPh sb="5" eb="7">
      <t>コウゾウ</t>
    </rPh>
    <rPh sb="7" eb="8">
      <t>ブ</t>
    </rPh>
    <phoneticPr fontId="2"/>
  </si>
  <si>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2"/>
  </si>
  <si>
    <t>【７．建築基準法第61条の規定の適用 】</t>
    <rPh sb="3" eb="5">
      <t>ケンチク</t>
    </rPh>
    <rPh sb="5" eb="8">
      <t>キジュンホウ</t>
    </rPh>
    <rPh sb="8" eb="9">
      <t>ダイ</t>
    </rPh>
    <rPh sb="11" eb="12">
      <t>ジョウ</t>
    </rPh>
    <rPh sb="13" eb="15">
      <t>キテイ</t>
    </rPh>
    <rPh sb="16" eb="18">
      <t>テキヨウ</t>
    </rPh>
    <phoneticPr fontId="2"/>
  </si>
  <si>
    <t>【８．階数 】</t>
    <phoneticPr fontId="2"/>
  </si>
  <si>
    <t>【９．高さ 】</t>
    <phoneticPr fontId="2"/>
  </si>
  <si>
    <t>【１０．建築設備の種類 】</t>
    <phoneticPr fontId="2"/>
  </si>
  <si>
    <t>建築基準法施行令第108条の４第１項第１号イ及びロに掲げる基準に適合する構造</t>
    <phoneticPr fontId="2"/>
  </si>
  <si>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</si>
  <si>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
  </si>
  <si>
    <t>建築基準法施行令第109条の７第１項第１号に掲げる基準に適合する構造</t>
    <phoneticPr fontId="2"/>
  </si>
  <si>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
  </si>
  <si>
    <t>地階を除く階数 】</t>
    <phoneticPr fontId="2"/>
  </si>
  <si>
    <t>地階の階数 】</t>
    <phoneticPr fontId="2"/>
  </si>
  <si>
    <t>昇降機塔等の階の数 】</t>
    <phoneticPr fontId="2"/>
  </si>
  <si>
    <t>地階の倉庫等の階の数 】</t>
    <phoneticPr fontId="2"/>
  </si>
  <si>
    <t>最高の軒の高さ 】</t>
    <phoneticPr fontId="2"/>
  </si>
  <si>
    <t>建築基準法第６条の３第１項ただし書又は同法第18条第５項ただし書の規定による審査の特例の適用の有無 】</t>
    <phoneticPr fontId="2"/>
  </si>
  <si>
    <t>建築基準法第６条の３第１項第１号に掲げる確認審査又は同法第18条第４項第１号に掲げる審査</t>
    <phoneticPr fontId="2"/>
  </si>
  <si>
    <t>建築基準法第６条の３第１項第２号に掲げる確認審査又は同法第18条第４項第２号に掲げる審査</t>
    <phoneticPr fontId="2"/>
  </si>
  <si>
    <t>（構造設計を行った構造設計一級建築士又は構造関係規定に適合することを確認した構造設計一級建築士）</t>
    <phoneticPr fontId="2"/>
  </si>
  <si>
    <t>(１)氏名</t>
    <phoneticPr fontId="2"/>
  </si>
  <si>
    <t>(２)資格</t>
    <phoneticPr fontId="2"/>
  </si>
  <si>
    <t>建築基準法第６条の４第１項の規定による確認の特例の適用の有無 】</t>
    <phoneticPr fontId="2"/>
  </si>
  <si>
    <t>建築基準法施行令第10条各号に掲げる建築物の区分 】</t>
    <phoneticPr fontId="2"/>
  </si>
  <si>
    <t>認定型式の認定番号 】</t>
    <phoneticPr fontId="2"/>
  </si>
  <si>
    <t>ヘ．</t>
    <phoneticPr fontId="2"/>
  </si>
  <si>
    <t>適合する一連の規定の区分 】</t>
    <phoneticPr fontId="2"/>
  </si>
  <si>
    <t>ト．</t>
    <phoneticPr fontId="2"/>
  </si>
  <si>
    <t>認証型式部材等の認証番号 】</t>
    <phoneticPr fontId="2"/>
  </si>
  <si>
    <t>建築基準法施行令第136条の２の11第１号イ</t>
    <phoneticPr fontId="2"/>
  </si>
  <si>
    <t>建築基準法施行令第136条の２の11第１号ロ</t>
    <phoneticPr fontId="2"/>
  </si>
  <si>
    <t>【１２．床面積 】</t>
    <phoneticPr fontId="2"/>
  </si>
  <si>
    <t>階別 】</t>
    <phoneticPr fontId="2"/>
  </si>
  <si>
    <t>合計 】</t>
    <phoneticPr fontId="2"/>
  </si>
  <si>
    <t>【１３．屋根 】</t>
    <phoneticPr fontId="2"/>
  </si>
  <si>
    <t>【１４．外壁 】</t>
    <phoneticPr fontId="2"/>
  </si>
  <si>
    <t>【１５．軒裏 】</t>
    <phoneticPr fontId="2"/>
  </si>
  <si>
    <t>【１６．居室の床の高さ 】</t>
    <phoneticPr fontId="2"/>
  </si>
  <si>
    <t>【１７．便所の種類 】</t>
    <phoneticPr fontId="2"/>
  </si>
  <si>
    <t>【１８．その他必要な事項 】</t>
    <phoneticPr fontId="2"/>
  </si>
  <si>
    <t>【１９．備考 】</t>
    <phoneticPr fontId="2"/>
  </si>
  <si>
    <t>【１１．確認の特例 】</t>
    <phoneticPr fontId="2"/>
  </si>
  <si>
    <t>建築基準法第6条の3第1項第1号に掲げる確認審査又は同法第18条第4項第1号に掲げる審査</t>
    <phoneticPr fontId="2"/>
  </si>
  <si>
    <t>建築基準法第6条の3第1項第2号に掲げる確認審査又は同法第18条第4項第2号に掲げる審査</t>
    <phoneticPr fontId="25"/>
  </si>
  <si>
    <t>構造設計一級建築士氏名</t>
    <rPh sb="9" eb="11">
      <t>シメイ</t>
    </rPh>
    <phoneticPr fontId="25"/>
  </si>
  <si>
    <t>構造設計一級建築士資格番号</t>
    <rPh sb="9" eb="11">
      <t>シカク</t>
    </rPh>
    <rPh sb="11" eb="13">
      <t>バンゴウ</t>
    </rPh>
    <phoneticPr fontId="25"/>
  </si>
  <si>
    <t>【２．階 】</t>
    <phoneticPr fontId="2"/>
  </si>
  <si>
    <t>【３．柱の小径 】</t>
    <phoneticPr fontId="2"/>
  </si>
  <si>
    <t>【４．横架材間の垂直距離 】</t>
    <phoneticPr fontId="2"/>
  </si>
  <si>
    <t>【５．階の高さ 】</t>
    <phoneticPr fontId="2"/>
  </si>
  <si>
    <t>【６．天井 】</t>
    <phoneticPr fontId="2"/>
  </si>
  <si>
    <t>居室の天井の高さ 】</t>
    <phoneticPr fontId="2"/>
  </si>
  <si>
    <t>建築基準法施行令第39条第３項に規定する特定天井 】</t>
    <rPh sb="0" eb="2">
      <t>ケンチク</t>
    </rPh>
    <rPh sb="2" eb="5">
      <t>キジュンホウ</t>
    </rPh>
    <rPh sb="5" eb="8">
      <t>シコウレイ</t>
    </rPh>
    <rPh sb="8" eb="9">
      <t>ダイ</t>
    </rPh>
    <rPh sb="11" eb="12">
      <t>ジョウ</t>
    </rPh>
    <rPh sb="12" eb="13">
      <t>ダイ</t>
    </rPh>
    <rPh sb="14" eb="15">
      <t>コウ</t>
    </rPh>
    <rPh sb="16" eb="18">
      <t>キテイ</t>
    </rPh>
    <rPh sb="20" eb="22">
      <t>トクテイ</t>
    </rPh>
    <rPh sb="22" eb="24">
      <t>テンジョウ</t>
    </rPh>
    <phoneticPr fontId="2"/>
  </si>
  <si>
    <t>【７．用途別床面積 】</t>
    <phoneticPr fontId="2"/>
  </si>
  <si>
    <t>【８．その他必要な事項 】</t>
    <phoneticPr fontId="2"/>
  </si>
  <si>
    <t>【２．延べ面積 】</t>
    <phoneticPr fontId="2"/>
  </si>
  <si>
    <t>【３．建築物の高さ等 】</t>
    <phoneticPr fontId="2"/>
  </si>
  <si>
    <t>【４．特定構造計算基準又は特定増改築構造計算基準の別 】</t>
    <phoneticPr fontId="2"/>
  </si>
  <si>
    <t>【５．構造計算の区分 】</t>
    <phoneticPr fontId="2"/>
  </si>
  <si>
    <t>【６．構造計算に用いたプログラム 】</t>
    <phoneticPr fontId="2"/>
  </si>
  <si>
    <t>【７．建築基準法施行令第137条の２各号に定める基準の区分 】</t>
    <phoneticPr fontId="2"/>
  </si>
  <si>
    <t>【８．備考 】</t>
    <phoneticPr fontId="2"/>
  </si>
  <si>
    <t>建築基準法施行令第81条第１項各号に掲げる基準に従った構造計算</t>
    <phoneticPr fontId="2"/>
  </si>
  <si>
    <t>建築基準法施行令第81条第２項第１号イに掲げる構造計算</t>
    <phoneticPr fontId="2"/>
  </si>
  <si>
    <t>建築基準法施行令第81条第２項第１号ロに掲げる構造計算</t>
    <phoneticPr fontId="2"/>
  </si>
  <si>
    <t>建築基準法施行令第81条第２項第２号イに掲げる構造計算</t>
    <phoneticPr fontId="2"/>
  </si>
  <si>
    <t>建築基準法施行令第81条第３項に掲げる構造計算</t>
    <phoneticPr fontId="2"/>
  </si>
  <si>
    <t xml:space="preserve">名称 】 </t>
    <phoneticPr fontId="2"/>
  </si>
  <si>
    <t xml:space="preserve">区分 】 </t>
    <phoneticPr fontId="2"/>
  </si>
  <si>
    <t>建築基準法第20条第１項第２号イ又は第３号イの認定を受けたプログラム</t>
    <phoneticPr fontId="2"/>
  </si>
  <si>
    <t>大臣認定番号</t>
    <rPh sb="0" eb="2">
      <t>ダイジン</t>
    </rPh>
    <rPh sb="2" eb="4">
      <t>ニンテイ</t>
    </rPh>
    <rPh sb="4" eb="6">
      <t>バンゴウ</t>
    </rPh>
    <phoneticPr fontId="2"/>
  </si>
  <si>
    <t>その他のプログラム</t>
    <phoneticPr fontId="2"/>
  </si>
  <si>
    <t>㉕　１８欄の「イ」は、建築士法第20条の２第２項に規定する構造関係規定に係る経過措置の適用を受ける場合は、</t>
    <phoneticPr fontId="2"/>
  </si>
  <si>
    <t>「有」に「レ」マークを入れてください。同項に規定する構造関係規定に係る経過措置の適用を受けない場合は、</t>
    <phoneticPr fontId="2"/>
  </si>
  <si>
    <t>「無」に「レ」マークを入れてください。なお、申請に係る建築物が複数ある場合で、そのうち一部の建築物のみが</t>
    <phoneticPr fontId="2"/>
  </si>
  <si>
    <t>建築士法第20条の２第２項に規定する構造関係規定に係る経過措置の適用を受ける場合は、「有」に「レ」マークを</t>
    <phoneticPr fontId="2"/>
  </si>
  <si>
    <t>入れた上で、20欄に当該建築物の番号（第四面の１欄の番号をいう。）を記入してください。</t>
    <phoneticPr fontId="2"/>
  </si>
  <si>
    <t>㉖　１８欄の「ロ」は、建築基準法施行令第43条第１項及び第46条第４項に係る経過措置の適用を受ける場合は、</t>
    <phoneticPr fontId="2"/>
  </si>
  <si>
    <t>㉘　ここに書き表せない事項で特に確認を受けようとする事項は、１９欄又は別紙に記載して添えてください。</t>
    <phoneticPr fontId="2"/>
  </si>
  <si>
    <t>㉙　計画の変更申請の際は、２０欄に第三面に係る部分の変更の概要について記入してください。</t>
    <phoneticPr fontId="2"/>
  </si>
  <si>
    <t>⑫　１１欄の「イ」、「ロ」及び「ハ」は、該当するチェックボックスに「レ」マークを入れてください。</t>
    <phoneticPr fontId="2"/>
  </si>
  <si>
    <t>建築士法第20条の２第１項の表示をした者</t>
    <phoneticPr fontId="2"/>
  </si>
  <si>
    <t>ホ．</t>
    <phoneticPr fontId="2"/>
  </si>
  <si>
    <t>【７．備考 】</t>
    <phoneticPr fontId="2"/>
  </si>
  <si>
    <t>【１８．建築基準法第12条第１項の規定による調査の要否 】</t>
    <rPh sb="4" eb="6">
      <t>ケンチク</t>
    </rPh>
    <rPh sb="6" eb="9">
      <t>キジュンホウ</t>
    </rPh>
    <rPh sb="9" eb="10">
      <t>ダイ</t>
    </rPh>
    <rPh sb="12" eb="13">
      <t>ジョウ</t>
    </rPh>
    <rPh sb="13" eb="14">
      <t>ダイ</t>
    </rPh>
    <rPh sb="15" eb="16">
      <t>コウ</t>
    </rPh>
    <rPh sb="17" eb="19">
      <t>キテイ</t>
    </rPh>
    <rPh sb="22" eb="24">
      <t>チョウサ</t>
    </rPh>
    <rPh sb="25" eb="27">
      <t>ヨウヒ</t>
    </rPh>
    <phoneticPr fontId="2"/>
  </si>
  <si>
    <t>【１９．建築基準法第12条第３項の規定による検査を要する防火設備の有無 】</t>
    <rPh sb="4" eb="6">
      <t>ケンチク</t>
    </rPh>
    <rPh sb="6" eb="9">
      <t>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2"/>
  </si>
  <si>
    <t>面の写しの１９欄に記載してください。</t>
    <phoneticPr fontId="2"/>
  </si>
  <si>
    <t>第一面の５欄及び６欄は、それぞれ工事監理者又は工事施工者が未定のときは、後で定まってから工事着手前</t>
    <phoneticPr fontId="2"/>
  </si>
  <si>
    <t>【 計画を変更する建築物の直前の確認 】</t>
    <phoneticPr fontId="2"/>
  </si>
  <si>
    <t>【 確認済証番号 】</t>
    <phoneticPr fontId="2"/>
  </si>
  <si>
    <t>【 確認済証交付年月日 】</t>
    <phoneticPr fontId="2"/>
  </si>
  <si>
    <t>【 確認済証交付者 】</t>
    <phoneticPr fontId="2"/>
  </si>
  <si>
    <t>【 計画変更の概要 】</t>
    <phoneticPr fontId="2"/>
  </si>
  <si>
    <t>【 計画変更の概要 】</t>
    <phoneticPr fontId="30"/>
  </si>
  <si>
    <t>大臣認定番号</t>
    <phoneticPr fontId="30"/>
  </si>
  <si>
    <t>【 計画変更の概要 】</t>
    <rPh sb="2" eb="4">
      <t>ケイカク</t>
    </rPh>
    <rPh sb="4" eb="6">
      <t>ヘンコウ</t>
    </rPh>
    <rPh sb="7" eb="9">
      <t>ガイヨウ</t>
    </rPh>
    <phoneticPr fontId="30"/>
  </si>
  <si>
    <t>宣 言 書</t>
    <rPh sb="0" eb="1">
      <t>セン</t>
    </rPh>
    <rPh sb="2" eb="3">
      <t>ゲン</t>
    </rPh>
    <rPh sb="4" eb="5">
      <t>ショ</t>
    </rPh>
    <phoneticPr fontId="52"/>
  </si>
  <si>
    <t>日</t>
  </si>
  <si>
    <t>住　所</t>
    <rPh sb="0" eb="1">
      <t>ジュウ</t>
    </rPh>
    <rPh sb="2" eb="3">
      <t>ショ</t>
    </rPh>
    <phoneticPr fontId="51"/>
  </si>
  <si>
    <t>氏　名</t>
    <rPh sb="0" eb="1">
      <t>シ</t>
    </rPh>
    <rPh sb="2" eb="3">
      <t>ナ</t>
    </rPh>
    <phoneticPr fontId="51"/>
  </si>
  <si>
    <t>記</t>
    <rPh sb="0" eb="1">
      <t>キ</t>
    </rPh>
    <phoneticPr fontId="51"/>
  </si>
  <si>
    <t>１．提出予定の評価書等又はその写しについて</t>
  </si>
  <si>
    <t>　</t>
  </si>
  <si>
    <t>２．設計住宅性能評価等の申請状況について</t>
  </si>
  <si>
    <t>申請済</t>
  </si>
  <si>
    <t>申請年月日</t>
  </si>
  <si>
    <t>(</t>
    <phoneticPr fontId="51"/>
  </si>
  <si>
    <t>)</t>
    <phoneticPr fontId="51"/>
  </si>
  <si>
    <t>申請予定</t>
  </si>
  <si>
    <t>申請予定年月日</t>
  </si>
  <si>
    <t>申請先の名称</t>
  </si>
  <si>
    <t>日本タリアセン株式会社</t>
    <phoneticPr fontId="51"/>
  </si>
  <si>
    <t>及び所在地※</t>
  </si>
  <si>
    <t>※</t>
    <phoneticPr fontId="51"/>
  </si>
  <si>
    <t>申請先の名称について、1. の (1)、(3) を選択した場合は登録住宅性能評価機関の名称を、1. の (2)</t>
    <phoneticPr fontId="51"/>
  </si>
  <si>
    <t>を選択した場合は認定の申請をする建設地の所管行政庁名をご記入ください。</t>
    <phoneticPr fontId="51"/>
  </si>
  <si>
    <t>所在地の記載は、〇〇県〇〇市、郡〇〇町、村、程度で結構です。</t>
    <phoneticPr fontId="51"/>
  </si>
  <si>
    <t>宣言書</t>
    <rPh sb="0" eb="3">
      <t>センゲンショ</t>
    </rPh>
    <phoneticPr fontId="31"/>
  </si>
  <si>
    <t>JTC-第6-1号様式</t>
    <phoneticPr fontId="2"/>
  </si>
  <si>
    <t>委 任 状 兼 同 意 書</t>
    <rPh sb="6" eb="7">
      <t>ケン</t>
    </rPh>
    <rPh sb="8" eb="9">
      <t>ドウ</t>
    </rPh>
    <rPh sb="10" eb="11">
      <t>イ</t>
    </rPh>
    <rPh sb="12" eb="13">
      <t>ショ</t>
    </rPh>
    <phoneticPr fontId="2"/>
  </si>
  <si>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2"/>
  </si>
  <si>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2"/>
  </si>
  <si>
    <t>『宣言書』は、委任状の要件に加えて、当社に設計住宅性能評価書等の提出をもって、</t>
    <rPh sb="1" eb="4">
      <t>センゲンショ</t>
    </rPh>
    <rPh sb="7" eb="10">
      <t>イニンジョウ</t>
    </rPh>
    <rPh sb="11" eb="13">
      <t>ヨウケン</t>
    </rPh>
    <rPh sb="14" eb="15">
      <t>クワ</t>
    </rPh>
    <rPh sb="18" eb="20">
      <t>トウシャ</t>
    </rPh>
    <rPh sb="32" eb="34">
      <t>テイシュツ</t>
    </rPh>
    <phoneticPr fontId="47"/>
  </si>
  <si>
    <t>ただし、確認申請提出時に設計住宅性能評価書等の写しを同時に提出できる場合は提出不要です。</t>
    <phoneticPr fontId="47"/>
  </si>
  <si>
    <t>2. 委任状等の作成について</t>
    <rPh sb="3" eb="6">
      <t>イニンジョウ</t>
    </rPh>
    <rPh sb="6" eb="7">
      <t>トウ</t>
    </rPh>
    <rPh sb="8" eb="10">
      <t>サクセイ</t>
    </rPh>
    <phoneticPr fontId="2"/>
  </si>
  <si>
    <t>当社の書式を使用する場合は、建築主等の押印を省略することができます。</t>
    <rPh sb="0" eb="2">
      <t>トウシャ</t>
    </rPh>
    <rPh sb="3" eb="5">
      <t>ショシキ</t>
    </rPh>
    <rPh sb="6" eb="8">
      <t>シヨウ</t>
    </rPh>
    <rPh sb="10" eb="12">
      <t>バアイ</t>
    </rPh>
    <rPh sb="14" eb="18">
      <t>ケンチクヌシトウ</t>
    </rPh>
    <rPh sb="19" eb="21">
      <t>オウイン</t>
    </rPh>
    <rPh sb="22" eb="24">
      <t>ショウリャク</t>
    </rPh>
    <phoneticPr fontId="47"/>
  </si>
  <si>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47"/>
  </si>
  <si>
    <t>3. 委任状等の取扱いについて</t>
    <rPh sb="3" eb="6">
      <t>イニンジョウ</t>
    </rPh>
    <rPh sb="6" eb="7">
      <t>トウ</t>
    </rPh>
    <rPh sb="8" eb="10">
      <t>トリアツカ</t>
    </rPh>
    <phoneticPr fontId="2"/>
  </si>
  <si>
    <t>JTC-第6-2号様式</t>
    <phoneticPr fontId="2"/>
  </si>
  <si>
    <t>建 築 主 等</t>
    <rPh sb="0" eb="1">
      <t>タツル</t>
    </rPh>
    <rPh sb="2" eb="3">
      <t>チク</t>
    </rPh>
    <rPh sb="4" eb="5">
      <t>シュ</t>
    </rPh>
    <rPh sb="6" eb="7">
      <t>トウ</t>
    </rPh>
    <phoneticPr fontId="52"/>
  </si>
  <si>
    <t>代 理 者</t>
    <rPh sb="0" eb="1">
      <t>ダイ</t>
    </rPh>
    <rPh sb="2" eb="3">
      <t>リ</t>
    </rPh>
    <rPh sb="4" eb="5">
      <t>モノ</t>
    </rPh>
    <phoneticPr fontId="51"/>
  </si>
  <si>
    <t>会社名</t>
    <rPh sb="0" eb="3">
      <t>カイシャメイ</t>
    </rPh>
    <phoneticPr fontId="51"/>
  </si>
  <si>
    <t>　設計住宅性能評価、長期優良住宅等計画認定又は長期使用構造等の確認（以下「設計住宅性能評価等」という。）</t>
    <phoneticPr fontId="51"/>
  </si>
  <si>
    <t>を受けることにより、建築物エネルギー消費性能適合性判定（以下「省エネ適判」という。）を省略することを予定</t>
    <phoneticPr fontId="51"/>
  </si>
  <si>
    <t>している中で、設計住宅性能評価書、長期優良住宅建築等計画の認定通知書若しくは長期使用構造等である旨の確認書</t>
    <phoneticPr fontId="51"/>
  </si>
  <si>
    <t>又はその写し（以下「評価書等又はその写し」という。）を提出できないときは、省エネ適判を受けることとし、</t>
    <phoneticPr fontId="51"/>
  </si>
  <si>
    <t>その際は本宣言書を取り下げるものとします。</t>
    <phoneticPr fontId="51"/>
  </si>
  <si>
    <t>(1) 設計住宅性能評価書</t>
    <phoneticPr fontId="51"/>
  </si>
  <si>
    <t>(2) 長期優良住宅建築等計画の認定通知書</t>
    <phoneticPr fontId="51"/>
  </si>
  <si>
    <t>(3) 長期使用構造等である旨の確認書</t>
    <phoneticPr fontId="51"/>
  </si>
  <si>
    <t>東京都渋谷区代々木1-55-4　山門ビル3階</t>
    <phoneticPr fontId="51"/>
  </si>
  <si>
    <t>３．工事名称及び建築地の地名地番</t>
    <rPh sb="2" eb="4">
      <t>コウジ</t>
    </rPh>
    <rPh sb="4" eb="6">
      <t>メイショウ</t>
    </rPh>
    <rPh sb="6" eb="7">
      <t>オヨ</t>
    </rPh>
    <rPh sb="8" eb="10">
      <t>ケンチク</t>
    </rPh>
    <rPh sb="10" eb="11">
      <t>チ</t>
    </rPh>
    <rPh sb="12" eb="14">
      <t>チメイ</t>
    </rPh>
    <rPh sb="14" eb="16">
      <t>チバン</t>
    </rPh>
    <phoneticPr fontId="47"/>
  </si>
  <si>
    <t>工事名称</t>
    <rPh sb="0" eb="2">
      <t>コウジ</t>
    </rPh>
    <rPh sb="2" eb="4">
      <t>メイショウ</t>
    </rPh>
    <phoneticPr fontId="47"/>
  </si>
  <si>
    <t>：</t>
    <phoneticPr fontId="47"/>
  </si>
  <si>
    <t>地名地番</t>
    <rPh sb="0" eb="4">
      <t>チメイチバン</t>
    </rPh>
    <phoneticPr fontId="47"/>
  </si>
  <si>
    <t>⑥　４欄は、建築士法第20条第５項に規定する場合（設計に係る場合に限る。）に、同項に定める資格を有する者</t>
    <phoneticPr fontId="2"/>
  </si>
  <si>
    <t>登録番号は建築士法施行規則第17条の35第１項の規定による登録を受けている場合の当該登録番号を書いてください。</t>
    <phoneticPr fontId="2"/>
  </si>
  <si>
    <t>記入してください。</t>
    <phoneticPr fontId="2"/>
  </si>
  <si>
    <t>④　３欄の｢ト｣は、作成した又は建築士法第20条の２第３項若しくは第20条の３第３項の表示をした図書について</t>
    <phoneticPr fontId="2"/>
  </si>
  <si>
    <t>⑨　７欄は、該当するチェックボックスに「レ」マークを入れ、申請済の場合には、申請をした都道府県名又は指定</t>
    <phoneticPr fontId="2"/>
  </si>
  <si>
    <t>構造計算適合性判定機関の名称及び事務所の所在地を記入してください。未申請の場合には、申請する予定の都道府</t>
    <phoneticPr fontId="2"/>
  </si>
  <si>
    <t>県名又は指定構造計算適合性判定機関の名称及び事務所の所在地を記入し、申請をした後に、遅滞なく、申請をした</t>
    <phoneticPr fontId="2"/>
  </si>
  <si>
    <t>旨（申請先を変更した場合においては、申請をした都道府県名又は指定構造計算適合性判定機関の名称及び事務所の</t>
    <phoneticPr fontId="2"/>
  </si>
  <si>
    <t>所在地を含む。）を届け出てください。なお、所在地については、○○県○○市、郡○○町、村、程度で結構です。</t>
    <phoneticPr fontId="2"/>
  </si>
  <si>
    <t>⑩　８欄は、該当するチェックボックスに「レ」マークを入れ、提出済の場合には、提出をした所管行政庁名又は登</t>
    <phoneticPr fontId="2"/>
  </si>
  <si>
    <t>録建築物エネルギー消費性能判定機関の名称及び事務所の所在地を記入してください。未提出の場合には、提出する</t>
    <phoneticPr fontId="2"/>
  </si>
  <si>
    <t>予定の所管行政庁名又は登録建築物エネルギー消費性能判定機関の名称及び事務所の所在地を記入し、提出をした後</t>
    <phoneticPr fontId="2"/>
  </si>
  <si>
    <t>に、遅滞なく、提出をした旨（提出先を変更した場合においては、提出をした所管行政庁名又は登録建築物エネルギ</t>
    <phoneticPr fontId="2"/>
  </si>
  <si>
    <t>ー消費性能判定機関の名称及び事務所の所在地を含む。）を届け出てください。なお、所在地については、○○県○</t>
    <phoneticPr fontId="2"/>
  </si>
  <si>
    <t>○市、郡○○町、村、程度で結構です。</t>
    <phoneticPr fontId="2"/>
  </si>
  <si>
    <t>また、提出不要の場合には、建築物のエネルギー消費性能の向上等に関する法律施行規則第２条第１項各号に掲げる</t>
    <phoneticPr fontId="2"/>
  </si>
  <si>
    <t>特定建築行為のうち該当するものの号番号（同項第１号に該当する場合にあっては、号番号及び同号イ又はロのうち</t>
    <phoneticPr fontId="2"/>
  </si>
  <si>
    <t>該当するもの（気候風土適応住宅に該当する場合にあっては、その旨を含む。））を記入する等、提出が不要である</t>
    <phoneticPr fontId="2"/>
  </si>
  <si>
    <t>理由を記入してください。特に必要がある場合には、各階平面図等の図書によりその根拠を明らかにしてください。</t>
    <phoneticPr fontId="2"/>
  </si>
  <si>
    <t>なお、建築に係る部分の床面積が10平方メートル以下である場合、建築基準法第６条の４第１項第３号に掲げる建築</t>
    <phoneticPr fontId="2"/>
  </si>
  <si>
    <t>物の建築である場合その他の提出が不要であることが明らかな場合は、記入する必要はありません。</t>
    <phoneticPr fontId="2"/>
  </si>
  <si>
    <t>⑥　７欄の「イ」(1)は、建築物の敷地が、２以上の用途地域、高層住居誘導地区、居住環境向上用途誘導地区若し</t>
    <rPh sb="39" eb="41">
      <t>キョジュウ</t>
    </rPh>
    <rPh sb="41" eb="43">
      <t>カンキョウ</t>
    </rPh>
    <rPh sb="43" eb="45">
      <t>コウジョウ</t>
    </rPh>
    <rPh sb="45" eb="47">
      <t>ヨウト</t>
    </rPh>
    <rPh sb="47" eb="49">
      <t>ユウドウ</t>
    </rPh>
    <rPh sb="49" eb="51">
      <t>チク</t>
    </rPh>
    <phoneticPr fontId="2"/>
  </si>
  <si>
    <t>くは特定用途誘導地区、建築基準法第52条第１項第１号から第８号までに規定する容積率の異なる地域、地区若しく</t>
    <phoneticPr fontId="2"/>
  </si>
  <si>
    <t>は区域又は同法第53条第１項第１号から第６号までに規定する建蔽率若しくは高層住居誘導地区に関する都市計画に</t>
    <phoneticPr fontId="2"/>
  </si>
  <si>
    <t>おいて定められた建築物の建蔽率の最高限度の異なる地域、地区若しくは区域（以下「用途地域が異なる地域等」と</t>
    <phoneticPr fontId="2"/>
  </si>
  <si>
    <t>いう。）にわたる場合においては、用途地域が異なる地域等ごとに、それぞれの用途地域が異なる地域等に対応する</t>
    <phoneticPr fontId="2"/>
  </si>
  <si>
    <t>敷地の面積を記入してください。</t>
    <phoneticPr fontId="2"/>
  </si>
  <si>
    <t>「イ」(2)は、同法第52条第12項の規定を適用する場合において、同条第13項の規定に基づき、「イ」(1)で記入した</t>
    <phoneticPr fontId="2"/>
  </si>
  <si>
    <t>れた限度の線との間の部分を除いた敷地の面積を記入してください。</t>
    <phoneticPr fontId="2"/>
  </si>
  <si>
    <t>敷地面積に対応する敷地の部分について、建築物の敷地のうち前面道路と壁面線又は壁面の位置の制限として定めら</t>
    <phoneticPr fontId="2"/>
  </si>
  <si>
    <t>⑨　建築物の敷地が、建築基準法第52条第７項若しくは第９項に該当する場合又は同条第８項若しくは第12項の規定</t>
    <phoneticPr fontId="2"/>
  </si>
  <si>
    <t>容積率又は同条第８項若しくは第12項の規定が適用される場合における当該建築物の容積率を記入してください。</t>
    <phoneticPr fontId="2"/>
  </si>
  <si>
    <t>が適用される場合においては、７欄の「ヘ」に、同条第７項若しくは第９項の規定に基づき定められる当該建築物の</t>
    <phoneticPr fontId="2"/>
  </si>
  <si>
    <t>は、７欄の「チ」にその旨及び当該特例容積率の限度を記入してください。</t>
    <phoneticPr fontId="2"/>
  </si>
  <si>
    <t>⑩　建築物の敷地について、建築基準法第57条の２第４項の規定により現に特例容積率の限度が公告されているとき</t>
    <phoneticPr fontId="2"/>
  </si>
  <si>
    <t>⑪　建築物の敷地が建築基準法第53条第２項若しくは同法第57条の５第２項に該当する場合又は建築物が同法第53条</t>
    <phoneticPr fontId="2"/>
  </si>
  <si>
    <t>第３項、第５項若しくは第６項に該当する場合においては、７欄の「ト」に、同条第２項、第３項、第５項又は第６</t>
    <phoneticPr fontId="2"/>
  </si>
  <si>
    <t>項の規定に基づき定められる当該建築物の建蔽率を記入してください。</t>
    <phoneticPr fontId="2"/>
  </si>
  <si>
    <t>当該特例軒等のうち当該建築物の外壁又はこれに代わる柱の中心線から突き出た距離が水平距離１メートル以上５メ</t>
    <phoneticPr fontId="2"/>
  </si>
  <si>
    <t>ートル未満のものにあつては当該中心線で囲まれた部分の水平投影面積を、当該中心線から突き出た距離が水平距離</t>
    <phoneticPr fontId="2"/>
  </si>
  <si>
    <t>５メートル以上のものにあつては当該特例軒等の端から同号に規定する国土交通大臣が定める距離後退した線で囲ま</t>
    <phoneticPr fontId="2"/>
  </si>
  <si>
    <t>れた部分の水平投影面積を記入してください。その他の建築物である場合においては、１０欄の「イ」と同じ面積を</t>
    <phoneticPr fontId="2"/>
  </si>
  <si>
    <t>⑮　都市計画区域内、準都市計画区域内及び建築基準法第68条の９第１項の規定に基づく条例により建築物の容積率</t>
    <phoneticPr fontId="2"/>
  </si>
  <si>
    <t>の最高限度が定められた区域内においては、１１欄の「ロ」に建築物の地階でその天井が地盤面からの高さ１メート</t>
    <phoneticPr fontId="2"/>
  </si>
  <si>
    <t>ル以下にあるものの住宅又は老人ホーム、福祉ホームその他これらに類するものの用途に供する部分、「ハ」にエレ</t>
    <phoneticPr fontId="2"/>
  </si>
  <si>
    <t>ベーターの昇降路の部分、「ニ」に共同住宅又は老人ホーム、福祉ホームその他これらに類するものの共用の廊下又</t>
    <rPh sb="20" eb="21">
      <t>マタ</t>
    </rPh>
    <rPh sb="22" eb="24">
      <t>ロウジン</t>
    </rPh>
    <rPh sb="28" eb="30">
      <t>フクシ</t>
    </rPh>
    <rPh sb="35" eb="36">
      <t>タ</t>
    </rPh>
    <rPh sb="40" eb="41">
      <t>ルイ</t>
    </rPh>
    <phoneticPr fontId="2"/>
  </si>
  <si>
    <t>は階段の用に供する部分、「ホ」に住宅又は老人ホーム、福祉ホームその他これらに類するものに設ける機械室その</t>
    <phoneticPr fontId="2"/>
  </si>
  <si>
    <t>他これに類する建築物の部分（建築基準法施行規則第10条の４の４に規定する建築設備を設置するためのものであっ</t>
    <phoneticPr fontId="2"/>
  </si>
  <si>
    <t>て、同規則第10条の４の５各号に掲げる基準に適合するものに限る。）で、特定行政庁が交通上、安全上、防火上及</t>
    <phoneticPr fontId="2"/>
  </si>
  <si>
    <t>び衛生上支障がないと認めるもの、「ヘ」自動車車庫その他の専ら自動車又は自転車の停留又は駐車のための施設</t>
    <phoneticPr fontId="2"/>
  </si>
  <si>
    <t>（誘導車路、操車場所及び乗降場を含む。）の用途に供する部分、「ト」に専ら防災のために設ける備蓄倉庫の用途</t>
    <phoneticPr fontId="2"/>
  </si>
  <si>
    <t>に供する部分、「チ」に蓄電池（床に据え付けるものに限る。）を設ける部分、「リ」に自家発電設備を設ける部分、</t>
    <phoneticPr fontId="2"/>
  </si>
  <si>
    <t>「ヌ」に貯水槽を設ける部分、「ル」に宅配ボックス（配達された物品（荷受人が不在その他の事由により受け取る</t>
    <phoneticPr fontId="2"/>
  </si>
  <si>
    <t>ことができないものに限る。）の一時保管のための荷受箱をいう。）を設ける部分、「ワ」に住宅の用途に供する部</t>
    <phoneticPr fontId="2"/>
  </si>
  <si>
    <t>分、「カ」に老人ホーム、福祉ホームその他これらに類するものの用途に供する部分のそれぞれの床面積を記入して</t>
    <phoneticPr fontId="2"/>
  </si>
  <si>
    <t>ください。また、建築基準法令以外の法令の規定により、容積率の算定の基礎となる延べ面積に算入しない部分を有</t>
    <phoneticPr fontId="2"/>
  </si>
  <si>
    <t>する場合においては、「ヲ」に当該部分の床面積を記入してください。</t>
    <phoneticPr fontId="2"/>
  </si>
  <si>
    <t>⑯　住宅又は老人ホーム、福祉ホームその他これらに類するものについては、１１欄の「ロ」の床面積は、その地階</t>
    <phoneticPr fontId="2"/>
  </si>
  <si>
    <t>の住宅又は老人ホーム、福祉ホームその他これらに類するものの用途に供する部分の床面積から、その地階のエレベ</t>
    <phoneticPr fontId="2"/>
  </si>
  <si>
    <t>ーターの昇降路の部分又は共同住宅若しくは老人ホーム、福祉ホームその他これらに類するものの共用の廊下若しく</t>
    <rPh sb="16" eb="17">
      <t>モ</t>
    </rPh>
    <rPh sb="20" eb="22">
      <t>ロウジン</t>
    </rPh>
    <rPh sb="26" eb="28">
      <t>フクシ</t>
    </rPh>
    <rPh sb="33" eb="34">
      <t>タ</t>
    </rPh>
    <rPh sb="38" eb="39">
      <t>ルイ</t>
    </rPh>
    <phoneticPr fontId="2"/>
  </si>
  <si>
    <t>は階段の用に供する部分の床面積を除いた面積とします。</t>
    <phoneticPr fontId="2"/>
  </si>
  <si>
    <t>⑰　１１欄の「ヨ」の延べ面積及び「タ」の容積率の算定の基礎となる延べ面積は、各階の床面積の合計から「ロ」</t>
    <phoneticPr fontId="2"/>
  </si>
  <si>
    <t>に記入した床面積（この面積が敷地内の建築物の住宅及び老人ホーム、福祉ホームその他これらに類するものの用途</t>
    <phoneticPr fontId="2"/>
  </si>
  <si>
    <t>に供する部分（エレベーターの昇降路の部分又は共同住宅若しくは老人ホーム、福祉ホームその他これらに類するも</t>
    <rPh sb="26" eb="27">
      <t>モ</t>
    </rPh>
    <rPh sb="30" eb="32">
      <t>ロウジン</t>
    </rPh>
    <rPh sb="36" eb="38">
      <t>フクシ</t>
    </rPh>
    <rPh sb="43" eb="44">
      <t>タ</t>
    </rPh>
    <rPh sb="48" eb="49">
      <t>ルイ</t>
    </rPh>
    <phoneticPr fontId="2"/>
  </si>
  <si>
    <t>のの共用の廊下若しくは階段の用に供する部分を除く。）の床面積の合計の３分の１を超える場合においては、敷地</t>
    <phoneticPr fontId="2"/>
  </si>
  <si>
    <t>内の建築物の住宅及び老人ホーム、福祉ホームその他これらに類するものの用途に供する部分（エレベーターの昇降</t>
    <rPh sb="6" eb="8">
      <t>ジュウタク</t>
    </rPh>
    <rPh sb="8" eb="9">
      <t>オヨ</t>
    </rPh>
    <rPh sb="10" eb="12">
      <t>ロウジン</t>
    </rPh>
    <rPh sb="16" eb="18">
      <t>フクシ</t>
    </rPh>
    <rPh sb="23" eb="24">
      <t>ホカ</t>
    </rPh>
    <rPh sb="28" eb="29">
      <t>ルイ</t>
    </rPh>
    <rPh sb="34" eb="36">
      <t>ヨウト</t>
    </rPh>
    <rPh sb="37" eb="38">
      <t>キョウ</t>
    </rPh>
    <rPh sb="40" eb="42">
      <t>ブブン</t>
    </rPh>
    <rPh sb="50" eb="52">
      <t>ショウコウ</t>
    </rPh>
    <phoneticPr fontId="2"/>
  </si>
  <si>
    <t>路の部分又は共同住宅若しくは老人ホーム、福祉ホームその他これらに類するものの共用の廊下若しくは階段の用に</t>
    <phoneticPr fontId="2"/>
  </si>
  <si>
    <t>供する部分を除く。）の床面積の合計の３分の１の面積）、「ハ」から「ホ」までに記入した床面積並びに「ヘ」か</t>
    <phoneticPr fontId="2"/>
  </si>
  <si>
    <t>ら「ル」までに記入した床面積（これらの面積が、次の(1)から(6)までに掲げる建築物の部分の区分に応じ、敷地内</t>
    <phoneticPr fontId="2"/>
  </si>
  <si>
    <t>の建築物の各階の床面積の合計にそれぞれ(1)から(6)までに定める割合を乗じて得た面積を超える場合においては、</t>
    <phoneticPr fontId="2"/>
  </si>
  <si>
    <t>敷地内の建築物の各階の床面積の合計にそれぞれ(1)から(6)までに定める割合を乗じて得た面積）及び「ヲ」に記入</t>
    <phoneticPr fontId="2"/>
  </si>
  <si>
    <t>(2)　備蓄倉庫の部分　50分の１</t>
    <phoneticPr fontId="2"/>
  </si>
  <si>
    <t>(3)　蓄電池の設置部分　50分の１</t>
    <phoneticPr fontId="2"/>
  </si>
  <si>
    <t>(4)　自家発電設備の設置部分　100分の１</t>
    <phoneticPr fontId="2"/>
  </si>
  <si>
    <t>(5)　貯水槽の設置部分　100分の１</t>
    <phoneticPr fontId="2"/>
  </si>
  <si>
    <t>(6)　宅配ボックスの設置部分　100分の１</t>
    <rPh sb="4" eb="6">
      <t>タクハイ</t>
    </rPh>
    <phoneticPr fontId="2"/>
  </si>
  <si>
    <t>率の算定の基礎となる敷地面積は、７欄「ホ」(2)によることとします。</t>
    <phoneticPr fontId="2"/>
  </si>
  <si>
    <t>した床面積を除いた面積とします。また、建築基準法第52条第12項の規定を適用する場合においては、「タ」の容積</t>
    <phoneticPr fontId="2"/>
  </si>
  <si>
    <t>⑱　１２欄の建築物の数は、延べ面積が10平方メートルを超えるものについて記入してください。</t>
    <phoneticPr fontId="2"/>
  </si>
  <si>
    <t>⑲　１３欄の「イ」及び「ロ」は、申請に係る建築物又は同一敷地内の他の建築物がそれぞれ２以上ある場合におい</t>
    <phoneticPr fontId="2"/>
  </si>
  <si>
    <t>ては、最大のものを記入してください。</t>
    <phoneticPr fontId="2"/>
  </si>
  <si>
    <t>㉒　１３欄の「ホ」は、建築基準法第56条第７項第１号に掲げる規定が適用されない建築物については「道路高さ制</t>
    <phoneticPr fontId="2"/>
  </si>
  <si>
    <t>㉓　建築物及びその敷地に関して許可・認定等を受けた場合には、根拠となる法令及びその条項、当該許可・認定等</t>
    <phoneticPr fontId="2"/>
  </si>
  <si>
    <t>の番号並びに許可・認定等を受けた日付について１４欄又は別紙に記載して添えてください。</t>
    <phoneticPr fontId="2"/>
  </si>
  <si>
    <t>「建築基準法施行令第43条第１項及び第46条第４項」に「レ」マークを入れてください。建築士法第20条の２第２項</t>
    <phoneticPr fontId="2"/>
  </si>
  <si>
    <t>に規定する構造関係規定のうち建築基準法施行令第43条第１項及び第46条第４項以外の規定に係る経過措置の適用を</t>
    <phoneticPr fontId="2"/>
  </si>
  <si>
    <t>受ける場合は、「その他」に「レ」マークを入れてください。</t>
    <phoneticPr fontId="2"/>
  </si>
  <si>
    <t>㉗　建築基準法第86条の７、同法第87条の８又は同法第87条の２の規定の適用を受ける場合においては、工事の完了</t>
    <rPh sb="22" eb="23">
      <t>マタ</t>
    </rPh>
    <rPh sb="24" eb="26">
      <t>ドウホウ</t>
    </rPh>
    <rPh sb="26" eb="27">
      <t>ダイ</t>
    </rPh>
    <rPh sb="29" eb="30">
      <t>ジョウ</t>
    </rPh>
    <phoneticPr fontId="2"/>
  </si>
  <si>
    <t>規定並びに当該規定に適合しないこととなった時期及び理由を１９欄又は別紙に記載して添えてください。</t>
    <phoneticPr fontId="2"/>
  </si>
  <si>
    <t>後においても引き続き同法第３条第２項（同法第86条の９第１項において準用する場合を含む。）の適用を受けない</t>
    <phoneticPr fontId="2"/>
  </si>
  <si>
    <t>①　この書類は、申請建築物ごと（延べ面積が10平方メートル以内のものを除く。以下同じ。）に作成してください。</t>
    <phoneticPr fontId="2"/>
  </si>
  <si>
    <t>⑥　５欄は、「耐火構造（防火上及び避難上支障がない主要構造部を有しない場合）」、「耐火構造（防火上及び避</t>
    <rPh sb="9" eb="11">
      <t>コウゾウ</t>
    </rPh>
    <phoneticPr fontId="2"/>
  </si>
  <si>
    <t>難上支障がない主要構造部を有する場合）」、「建築基準法施行令第108条の４第１項第１号イ及びロに掲げる基準に</t>
    <phoneticPr fontId="2"/>
  </si>
  <si>
    <t>適合する構造」、「準耐火構造」、「準耐火構造と同等の準耐火性能を有する構造（ロ－１）」（建築基準法施行令</t>
    <rPh sb="12" eb="14">
      <t>コウゾウ</t>
    </rPh>
    <rPh sb="17" eb="18">
      <t>ジュン</t>
    </rPh>
    <rPh sb="18" eb="20">
      <t>タイカ</t>
    </rPh>
    <rPh sb="20" eb="22">
      <t>コウゾウ</t>
    </rPh>
    <rPh sb="23" eb="25">
      <t>ドウトウ</t>
    </rPh>
    <rPh sb="26" eb="27">
      <t>ジュン</t>
    </rPh>
    <rPh sb="27" eb="29">
      <t>タイカ</t>
    </rPh>
    <rPh sb="29" eb="31">
      <t>セイノウ</t>
    </rPh>
    <rPh sb="32" eb="33">
      <t>ユウ</t>
    </rPh>
    <rPh sb="35" eb="37">
      <t>コウゾウ</t>
    </rPh>
    <rPh sb="44" eb="46">
      <t>ケンチク</t>
    </rPh>
    <rPh sb="46" eb="49">
      <t>キジュンホウ</t>
    </rPh>
    <rPh sb="49" eb="51">
      <t>シコウ</t>
    </rPh>
    <phoneticPr fontId="2"/>
  </si>
  <si>
    <t>第109条の３第１号に掲げる基準に適合する主要構造部の構造をいう。）又は「準耐火構造と同等の準耐火性能を有す</t>
    <rPh sb="11" eb="12">
      <t>カカ</t>
    </rPh>
    <rPh sb="14" eb="16">
      <t>キジュン</t>
    </rPh>
    <rPh sb="17" eb="19">
      <t>テキゴウ</t>
    </rPh>
    <rPh sb="21" eb="23">
      <t>シュヨウ</t>
    </rPh>
    <rPh sb="23" eb="25">
      <t>コウゾウ</t>
    </rPh>
    <rPh sb="25" eb="26">
      <t>ブ</t>
    </rPh>
    <rPh sb="27" eb="29">
      <t>コウゾウ</t>
    </rPh>
    <rPh sb="34" eb="35">
      <t>マタ</t>
    </rPh>
    <phoneticPr fontId="2"/>
  </si>
  <si>
    <t>クスに「レ」マークを入れてください。いずれにも該当しない場合は「その他」に「レ」マークを入れてください。</t>
    <rPh sb="23" eb="25">
      <t>ガイトウ</t>
    </rPh>
    <rPh sb="28" eb="30">
      <t>バアイ</t>
    </rPh>
    <rPh sb="34" eb="35">
      <t>タ</t>
    </rPh>
    <rPh sb="44" eb="45">
      <t>イ</t>
    </rPh>
    <phoneticPr fontId="2"/>
  </si>
  <si>
    <t>る構造（ロ－２）」（同条第２号に掲げる基準に適合する主要構造部の構造をいう。）のうち該当するチェックボッ</t>
    <rPh sb="10" eb="12">
      <t>ドウジョウ</t>
    </rPh>
    <rPh sb="12" eb="13">
      <t>ダイ</t>
    </rPh>
    <rPh sb="14" eb="15">
      <t>ゴウ</t>
    </rPh>
    <rPh sb="16" eb="17">
      <t>カカ</t>
    </rPh>
    <rPh sb="19" eb="21">
      <t>キジュン</t>
    </rPh>
    <rPh sb="22" eb="24">
      <t>テキゴウ</t>
    </rPh>
    <rPh sb="26" eb="28">
      <t>シュヨウ</t>
    </rPh>
    <rPh sb="28" eb="30">
      <t>コウゾウ</t>
    </rPh>
    <rPh sb="30" eb="31">
      <t>ブ</t>
    </rPh>
    <rPh sb="32" eb="34">
      <t>コウゾウ</t>
    </rPh>
    <rPh sb="42" eb="44">
      <t>ガイトウ</t>
    </rPh>
    <phoneticPr fontId="2"/>
  </si>
  <si>
    <t>⑦　６欄は、「建築基準法施行令第109条の５第１号に掲げる基準に適合する構造」、「建築基準法第21条第１項</t>
    <rPh sb="26" eb="27">
      <t>カカ</t>
    </rPh>
    <rPh sb="29" eb="31">
      <t>キジュン</t>
    </rPh>
    <rPh sb="32" eb="34">
      <t>テキゴウ</t>
    </rPh>
    <rPh sb="36" eb="38">
      <t>コウゾウ</t>
    </rPh>
    <rPh sb="41" eb="43">
      <t>ケンチク</t>
    </rPh>
    <rPh sb="43" eb="46">
      <t>キジュンホウ</t>
    </rPh>
    <rPh sb="46" eb="47">
      <t>ダイ</t>
    </rPh>
    <rPh sb="49" eb="50">
      <t>ジョウ</t>
    </rPh>
    <rPh sb="50" eb="51">
      <t>ダイ</t>
    </rPh>
    <rPh sb="52" eb="53">
      <t>コウ</t>
    </rPh>
    <phoneticPr fontId="2"/>
  </si>
  <si>
    <t>「建築基準法施行令第110条第１号に掲げる基準に適合する構造」又は、「その他」（上記のいずれにも該当しない</t>
    <rPh sb="1" eb="3">
      <t>ケンチク</t>
    </rPh>
    <rPh sb="3" eb="6">
      <t>キジュンホウ</t>
    </rPh>
    <rPh sb="6" eb="9">
      <t>シコウレイ</t>
    </rPh>
    <rPh sb="9" eb="10">
      <t>ダイ</t>
    </rPh>
    <rPh sb="13" eb="14">
      <t>ジョウ</t>
    </rPh>
    <rPh sb="14" eb="15">
      <t>ダイ</t>
    </rPh>
    <rPh sb="16" eb="17">
      <t>ゴウ</t>
    </rPh>
    <rPh sb="18" eb="19">
      <t>カカ</t>
    </rPh>
    <rPh sb="21" eb="23">
      <t>キジュン</t>
    </rPh>
    <rPh sb="24" eb="26">
      <t>テキゴウ</t>
    </rPh>
    <rPh sb="28" eb="30">
      <t>コウゾウ</t>
    </rPh>
    <rPh sb="31" eb="32">
      <t>マタ</t>
    </rPh>
    <rPh sb="37" eb="38">
      <t>タ</t>
    </rPh>
    <rPh sb="40" eb="42">
      <t>ジョウキ</t>
    </rPh>
    <rPh sb="48" eb="50">
      <t>ガイトウ</t>
    </rPh>
    <phoneticPr fontId="2"/>
  </si>
  <si>
    <t>建築物で、建築基準法第21条又は第27条の規定の適用を受けるもの）のうち該当するチェックボックス全てに「レ」</t>
    <rPh sb="48" eb="49">
      <t>スベ</t>
    </rPh>
    <phoneticPr fontId="2"/>
  </si>
  <si>
    <t>マークを入れてください。また、「建築基準法施行令第109条の５第１号に掲げる基準に適合する構造」又は「建築</t>
    <rPh sb="45" eb="47">
      <t>コウゾウ</t>
    </rPh>
    <rPh sb="48" eb="49">
      <t>マタ</t>
    </rPh>
    <rPh sb="51" eb="53">
      <t>ケンチク</t>
    </rPh>
    <phoneticPr fontId="2"/>
  </si>
  <si>
    <t>基準法施行令第110条第１号に掲げる基準に適合する構造」に該当する場合においては、５欄の「準耐火構造」のチ</t>
    <rPh sb="47" eb="48">
      <t>カ</t>
    </rPh>
    <rPh sb="48" eb="50">
      <t>コウゾウ</t>
    </rPh>
    <phoneticPr fontId="2"/>
  </si>
  <si>
    <t>ェックボックスにも「レ」マークを入れてください。建築基準法第21条又は第27条の規定の適用を受けない場合は</t>
    <phoneticPr fontId="2"/>
  </si>
  <si>
    <t>「建築基準法第21条又は第27条の規定の適用を受けない」に「レ」マークを入れてください。</t>
    <phoneticPr fontId="2"/>
  </si>
  <si>
    <t>⑧　７欄は、「耐火建築物」、「延焼防止建築物」（建築基準法施行令第136条の２第１号ロに掲げる基準に適合す</t>
    <rPh sb="3" eb="4">
      <t>ラン</t>
    </rPh>
    <rPh sb="7" eb="9">
      <t>タイカ</t>
    </rPh>
    <rPh sb="9" eb="11">
      <t>ケンチク</t>
    </rPh>
    <rPh sb="11" eb="12">
      <t>ブツ</t>
    </rPh>
    <rPh sb="15" eb="17">
      <t>エンショウ</t>
    </rPh>
    <rPh sb="17" eb="19">
      <t>ボウシ</t>
    </rPh>
    <rPh sb="19" eb="21">
      <t>ケンチク</t>
    </rPh>
    <rPh sb="21" eb="22">
      <t>ブツ</t>
    </rPh>
    <rPh sb="24" eb="26">
      <t>ケンチク</t>
    </rPh>
    <rPh sb="26" eb="29">
      <t>キジュンホウ</t>
    </rPh>
    <rPh sb="29" eb="32">
      <t>セコウレイ</t>
    </rPh>
    <rPh sb="32" eb="33">
      <t>ダイ</t>
    </rPh>
    <rPh sb="36" eb="37">
      <t>ジョウ</t>
    </rPh>
    <rPh sb="39" eb="40">
      <t>ダイ</t>
    </rPh>
    <rPh sb="41" eb="42">
      <t>ゴウ</t>
    </rPh>
    <rPh sb="44" eb="45">
      <t>カカ</t>
    </rPh>
    <rPh sb="47" eb="49">
      <t>キジュン</t>
    </rPh>
    <rPh sb="50" eb="52">
      <t>テキゴウ</t>
    </rPh>
    <phoneticPr fontId="2"/>
  </si>
  <si>
    <t>る建築物をいう。）、「準耐火建築物」、「準延焼防止建築物」（同条第２号ロに掲げる基準に適合する建築物をい</t>
    <rPh sb="20" eb="21">
      <t>ジュン</t>
    </rPh>
    <rPh sb="21" eb="23">
      <t>エンショウ</t>
    </rPh>
    <rPh sb="23" eb="25">
      <t>ボウシ</t>
    </rPh>
    <rPh sb="25" eb="27">
      <t>ケンチク</t>
    </rPh>
    <rPh sb="27" eb="28">
      <t>ブツ</t>
    </rPh>
    <rPh sb="30" eb="32">
      <t>ドウジョウ</t>
    </rPh>
    <rPh sb="32" eb="33">
      <t>ダイ</t>
    </rPh>
    <rPh sb="34" eb="35">
      <t>ゴウ</t>
    </rPh>
    <rPh sb="37" eb="38">
      <t>カカ</t>
    </rPh>
    <rPh sb="40" eb="42">
      <t>キジュン</t>
    </rPh>
    <rPh sb="43" eb="45">
      <t>テキゴウ</t>
    </rPh>
    <rPh sb="47" eb="49">
      <t>ケンチク</t>
    </rPh>
    <rPh sb="49" eb="50">
      <t>ブツ</t>
    </rPh>
    <phoneticPr fontId="2"/>
  </si>
  <si>
    <t>う。）又は「その他」（上記のいずれにも該当しない建築物で、建築基準法第61条の規定の適用を受けるもの）のう</t>
    <rPh sb="11" eb="13">
      <t>ジョウキ</t>
    </rPh>
    <rPh sb="19" eb="21">
      <t>ガイトウ</t>
    </rPh>
    <rPh sb="24" eb="26">
      <t>ケンチク</t>
    </rPh>
    <rPh sb="26" eb="27">
      <t>ブツ</t>
    </rPh>
    <rPh sb="29" eb="31">
      <t>ケンチク</t>
    </rPh>
    <rPh sb="31" eb="34">
      <t>キジュンホウ</t>
    </rPh>
    <rPh sb="34" eb="35">
      <t>ダイ</t>
    </rPh>
    <rPh sb="37" eb="38">
      <t>ジョウ</t>
    </rPh>
    <rPh sb="39" eb="41">
      <t>キテイ</t>
    </rPh>
    <rPh sb="42" eb="44">
      <t>テキヨウ</t>
    </rPh>
    <rPh sb="45" eb="46">
      <t>ウ</t>
    </rPh>
    <phoneticPr fontId="2"/>
  </si>
  <si>
    <t>ち該当するチェックボックスに「レ」マークを入れてください。建築基準法第61条の規定の適用を受けない場合は</t>
    <phoneticPr fontId="2"/>
  </si>
  <si>
    <t>「建築基準法第61条の規定の適用を受けない」に「レ」マークを入れてください。</t>
    <phoneticPr fontId="2"/>
  </si>
  <si>
    <t>⑩　８欄の「ニ」は、建築基準法施行令第２条第１項第８号により階数に算入されない建築物の部分のうち地階の倉</t>
    <phoneticPr fontId="2"/>
  </si>
  <si>
    <t>庫、機械室その他これらに類する建築物の部分の階の数を記入してください。</t>
    <phoneticPr fontId="2"/>
  </si>
  <si>
    <t>⑪　１０欄は、別紙にその概要を記載して添えてください。ただし、当該建築設備が特定の建築基準関係規定に適合</t>
    <phoneticPr fontId="2"/>
  </si>
  <si>
    <t>していることを証する書面を添える場合には、当該建築基準関係規定に係る内容を概要として記載する必要はありま</t>
    <phoneticPr fontId="2"/>
  </si>
  <si>
    <t>せん。</t>
    <phoneticPr fontId="21"/>
  </si>
  <si>
    <t>⑬　１１欄の「ニ」は、建築基準法第６条の４第１項の規定による確認の特例の適用がある場合に、建築基準法施行</t>
    <phoneticPr fontId="2"/>
  </si>
  <si>
    <t>令第10条各号に掲げる建築物のうち、該当するものの号の数字を記入してください。</t>
    <phoneticPr fontId="2"/>
  </si>
  <si>
    <t>⑭　１１欄の「ホ」は、建築基準法施行令第10条第１号又は第２号に掲げる建築物に該当する場合にのみ記入してく</t>
    <phoneticPr fontId="2"/>
  </si>
  <si>
    <t>ださい。また、１１欄の「ヘ」は、同条第１号に掲げる建築物に該当する場合に、該当するチェックボックスに「レ」</t>
    <phoneticPr fontId="2"/>
  </si>
  <si>
    <t>マークを入れてください。</t>
    <phoneticPr fontId="2"/>
  </si>
  <si>
    <t>⑮　１１欄の「ト」は、建築基準法第68条の20第１項に掲げる認証型式部材等に該当する場合にのみ記入してくださ</t>
    <phoneticPr fontId="2"/>
  </si>
  <si>
    <t>い。当該認証番号を記入すれば、第10条の５の４第１号に該当する認証型式部材等の場合にあつては１０欄の概要、</t>
    <phoneticPr fontId="2"/>
  </si>
  <si>
    <t>１１欄の「ホ」（屎尿浄化槽又は合併処理浄化槽並びに給水タンク又は貯水タンクで屋上又は屋内以外にあるものに</t>
    <phoneticPr fontId="2"/>
  </si>
  <si>
    <t>係るものを除く。）並びに１３欄から１６欄まで及び第五面の３欄から６欄までの事項について、同条第２号に該当</t>
    <phoneticPr fontId="2"/>
  </si>
  <si>
    <t>する認証型式部材等の場合にあつては１１欄の「ホ」（当該認証型式部材等に係るものに限る。）並びに１３欄から</t>
    <phoneticPr fontId="2"/>
  </si>
  <si>
    <t>１６欄まで及び第五面の３欄から６欄までの事項について、同条第３号に該当する認証型式部材等の場合にあつては</t>
    <phoneticPr fontId="2"/>
  </si>
  <si>
    <t>１０欄の概要及び１１欄の「ホ」（当該認証型式部材等に係るものに限る。）については記入する必要はありません。</t>
    <phoneticPr fontId="2"/>
  </si>
  <si>
    <t>㉒　建築物の２以上の部分が建築基準法施行令第109条の８に規定する火熱遮断壁等で区画されている場合には、</t>
    <rPh sb="2" eb="5">
      <t>ケンチクブツ</t>
    </rPh>
    <rPh sb="7" eb="9">
      <t>イジョウ</t>
    </rPh>
    <rPh sb="10" eb="12">
      <t>ブブン</t>
    </rPh>
    <rPh sb="13" eb="18">
      <t>ケンチクキジュンホウ</t>
    </rPh>
    <rPh sb="18" eb="21">
      <t>セコウレイ</t>
    </rPh>
    <rPh sb="21" eb="22">
      <t>ダイ</t>
    </rPh>
    <rPh sb="25" eb="26">
      <t>ジョウ</t>
    </rPh>
    <rPh sb="29" eb="31">
      <t>キテイ</t>
    </rPh>
    <phoneticPr fontId="2"/>
  </si>
  <si>
    <t>㉓　建築基準法施行令第121条の２の適用を受ける直通階段で屋外に設けるものが木造である場合には、１９欄に、</t>
    <phoneticPr fontId="2"/>
  </si>
  <si>
    <t>の別を記入してください。</t>
    <phoneticPr fontId="2"/>
  </si>
  <si>
    <t>⑦　７欄は、建築基準法施行令第137条の２各号に定める基準のうち、該当する基準の号の数字及び「イ」又は「ロ」</t>
    <phoneticPr fontId="2"/>
  </si>
  <si>
    <t>建築物エネルギー消費性能適合判定申請不要の理由</t>
    <rPh sb="12" eb="14">
      <t>テキゴウ</t>
    </rPh>
    <rPh sb="14" eb="16">
      <t>ハンテイ</t>
    </rPh>
    <rPh sb="16" eb="18">
      <t>シンセイ</t>
    </rPh>
    <rPh sb="18" eb="20">
      <t>フヨウ</t>
    </rPh>
    <rPh sb="21" eb="23">
      <t>リユウ</t>
    </rPh>
    <phoneticPr fontId="25"/>
  </si>
  <si>
    <t>審査受付票 [1] 基本事項</t>
    <rPh sb="0" eb="1">
      <t>シン</t>
    </rPh>
    <rPh sb="1" eb="2">
      <t>サ</t>
    </rPh>
    <rPh sb="2" eb="3">
      <t>ウケ</t>
    </rPh>
    <rPh sb="3" eb="4">
      <t>ツキ</t>
    </rPh>
    <rPh sb="4" eb="5">
      <t>ヒョウ</t>
    </rPh>
    <rPh sb="10" eb="12">
      <t>キホン</t>
    </rPh>
    <rPh sb="12" eb="14">
      <t>ジコウ</t>
    </rPh>
    <phoneticPr fontId="2"/>
  </si>
  <si>
    <r>
      <rPr>
        <b/>
        <sz val="10"/>
        <rFont val="ＭＳ 明朝"/>
        <family val="1"/>
        <charset val="128"/>
      </rPr>
      <t>太枠内の記入をお願いします。</t>
    </r>
    <r>
      <rPr>
        <sz val="10"/>
        <rFont val="ＭＳ 明朝"/>
        <family val="1"/>
        <charset val="128"/>
      </rPr>
      <t>（</t>
    </r>
    <r>
      <rPr>
        <sz val="9"/>
        <rFont val="ＭＳ 明朝"/>
        <family val="1"/>
        <charset val="128"/>
      </rPr>
      <t>日本タリアセンに提出予定のものはすべてチェックを入れてください。）※は必須項目</t>
    </r>
    <rPh sb="0" eb="2">
      <t>フトワク</t>
    </rPh>
    <rPh sb="2" eb="3">
      <t>ナイ</t>
    </rPh>
    <rPh sb="4" eb="6">
      <t>キニュウ</t>
    </rPh>
    <rPh sb="8" eb="9">
      <t>ネガ</t>
    </rPh>
    <rPh sb="52" eb="54">
      <t>コウモク</t>
    </rPh>
    <phoneticPr fontId="2"/>
  </si>
  <si>
    <t>Ｔ</t>
    <phoneticPr fontId="2"/>
  </si>
  <si>
    <t>※工事名称</t>
    <phoneticPr fontId="47"/>
  </si>
  <si>
    <t>省エネ</t>
    <phoneticPr fontId="47"/>
  </si>
  <si>
    <t>仕様基準</t>
    <phoneticPr fontId="47"/>
  </si>
  <si>
    <t>適合判定</t>
    <rPh sb="0" eb="4">
      <t>テキゴウハンテイ</t>
    </rPh>
    <phoneticPr fontId="2"/>
  </si>
  <si>
    <t>性能評価</t>
    <rPh sb="0" eb="4">
      <t>セイノウヒョウカ</t>
    </rPh>
    <phoneticPr fontId="2"/>
  </si>
  <si>
    <t>コース１</t>
    <phoneticPr fontId="2"/>
  </si>
  <si>
    <t>コース２</t>
    <phoneticPr fontId="2"/>
  </si>
  <si>
    <t>東京ｾﾞﾛｴﾐ</t>
    <rPh sb="0" eb="2">
      <t>トウキョウ</t>
    </rPh>
    <phoneticPr fontId="2"/>
  </si>
  <si>
    <t>性能証明</t>
    <rPh sb="0" eb="4">
      <t>セイノウショウメイ</t>
    </rPh>
    <phoneticPr fontId="2"/>
  </si>
  <si>
    <t>長期優良</t>
    <rPh sb="0" eb="4">
      <t>チョウキユウリョウ</t>
    </rPh>
    <phoneticPr fontId="2"/>
  </si>
  <si>
    <t>その他</t>
    <rPh sb="2" eb="3">
      <t>タ</t>
    </rPh>
    <phoneticPr fontId="47"/>
  </si>
  <si>
    <t>（</t>
    <phoneticPr fontId="47"/>
  </si>
  <si>
    <t>）</t>
    <phoneticPr fontId="47"/>
  </si>
  <si>
    <t>1.【 スケジュール・申請方法 】</t>
    <rPh sb="11" eb="13">
      <t>シンセイ</t>
    </rPh>
    <rPh sb="13" eb="15">
      <t>ホウホウ</t>
    </rPh>
    <phoneticPr fontId="2"/>
  </si>
  <si>
    <t>申請方法※</t>
    <rPh sb="0" eb="2">
      <t>シンセイ</t>
    </rPh>
    <rPh sb="2" eb="4">
      <t>ホウホウ</t>
    </rPh>
    <phoneticPr fontId="2"/>
  </si>
  <si>
    <t>仮受付（予定日）</t>
    <rPh sb="0" eb="1">
      <t>カリ</t>
    </rPh>
    <rPh sb="1" eb="3">
      <t>ウケツケ</t>
    </rPh>
    <phoneticPr fontId="2"/>
  </si>
  <si>
    <t>ＷＥＢ申請</t>
    <rPh sb="3" eb="5">
      <t>シンセイ</t>
    </rPh>
    <phoneticPr fontId="2"/>
  </si>
  <si>
    <t>事前相談</t>
    <phoneticPr fontId="2"/>
  </si>
  <si>
    <t>無</t>
    <rPh sb="0" eb="1">
      <t>ナシ</t>
    </rPh>
    <phoneticPr fontId="2"/>
  </si>
  <si>
    <t>確認本申請(予定日)※</t>
    <rPh sb="0" eb="2">
      <t>カクニン</t>
    </rPh>
    <rPh sb="2" eb="3">
      <t>ホン</t>
    </rPh>
    <rPh sb="3" eb="5">
      <t>シンセイ</t>
    </rPh>
    <rPh sb="6" eb="8">
      <t>ヨテイ</t>
    </rPh>
    <rPh sb="8" eb="9">
      <t>ビ</t>
    </rPh>
    <phoneticPr fontId="2"/>
  </si>
  <si>
    <t>確認済証交付希望日</t>
    <rPh sb="0" eb="4">
      <t>カクニンズミショウ</t>
    </rPh>
    <rPh sb="4" eb="6">
      <t>コウフ</t>
    </rPh>
    <rPh sb="6" eb="9">
      <t>キボウビ</t>
    </rPh>
    <phoneticPr fontId="2"/>
  </si>
  <si>
    <t>省エネ本申請(予定日)※</t>
    <rPh sb="0" eb="1">
      <t>ショウ</t>
    </rPh>
    <rPh sb="3" eb="4">
      <t>ホン</t>
    </rPh>
    <rPh sb="4" eb="6">
      <t>シンセイ</t>
    </rPh>
    <rPh sb="7" eb="9">
      <t>ヨテイ</t>
    </rPh>
    <rPh sb="9" eb="10">
      <t>ビ</t>
    </rPh>
    <phoneticPr fontId="2"/>
  </si>
  <si>
    <t>省エネ適合通知書交付希望日</t>
    <rPh sb="0" eb="1">
      <t>ショウ</t>
    </rPh>
    <rPh sb="3" eb="8">
      <t>テキゴウツウチショ</t>
    </rPh>
    <rPh sb="8" eb="13">
      <t>コウフキボウビ</t>
    </rPh>
    <phoneticPr fontId="2"/>
  </si>
  <si>
    <t>性能評価本申請(予定日)※</t>
    <rPh sb="0" eb="2">
      <t>セイノウ</t>
    </rPh>
    <rPh sb="2" eb="4">
      <t>ヒョウカ</t>
    </rPh>
    <rPh sb="4" eb="5">
      <t>ホン</t>
    </rPh>
    <rPh sb="5" eb="7">
      <t>シンセイ</t>
    </rPh>
    <rPh sb="8" eb="10">
      <t>ヨテイ</t>
    </rPh>
    <rPh sb="10" eb="11">
      <t>ビ</t>
    </rPh>
    <phoneticPr fontId="2"/>
  </si>
  <si>
    <t>性能評価書交付希望日</t>
    <rPh sb="0" eb="2">
      <t>セイノウ</t>
    </rPh>
    <rPh sb="2" eb="4">
      <t>ヒョウカ</t>
    </rPh>
    <rPh sb="4" eb="5">
      <t>ショ</t>
    </rPh>
    <rPh sb="5" eb="10">
      <t>コウフキボウビ</t>
    </rPh>
    <phoneticPr fontId="2"/>
  </si>
  <si>
    <t>長期本申請(予定日)※</t>
    <rPh sb="0" eb="2">
      <t>チョウキ</t>
    </rPh>
    <rPh sb="2" eb="3">
      <t>ホン</t>
    </rPh>
    <rPh sb="3" eb="5">
      <t>シンセイ</t>
    </rPh>
    <rPh sb="6" eb="8">
      <t>ヨテイ</t>
    </rPh>
    <rPh sb="8" eb="9">
      <t>ビ</t>
    </rPh>
    <phoneticPr fontId="2"/>
  </si>
  <si>
    <t>長期確認書交付希望日</t>
    <rPh sb="0" eb="2">
      <t>チョウキ</t>
    </rPh>
    <rPh sb="2" eb="5">
      <t>カクニンショ</t>
    </rPh>
    <rPh sb="5" eb="10">
      <t>コウフキボウビ</t>
    </rPh>
    <phoneticPr fontId="2"/>
  </si>
  <si>
    <t>その他本申請等(予定日)</t>
    <rPh sb="2" eb="3">
      <t>タ</t>
    </rPh>
    <rPh sb="3" eb="4">
      <t>ホン</t>
    </rPh>
    <rPh sb="4" eb="6">
      <t>シンセイ</t>
    </rPh>
    <rPh sb="6" eb="7">
      <t>ナド</t>
    </rPh>
    <rPh sb="8" eb="10">
      <t>ヨテイ</t>
    </rPh>
    <rPh sb="10" eb="11">
      <t>ビ</t>
    </rPh>
    <phoneticPr fontId="2"/>
  </si>
  <si>
    <t>その他通知書等交付希望日</t>
    <rPh sb="2" eb="3">
      <t>タ</t>
    </rPh>
    <rPh sb="3" eb="5">
      <t>ツウチ</t>
    </rPh>
    <rPh sb="5" eb="6">
      <t>ショ</t>
    </rPh>
    <rPh sb="6" eb="7">
      <t>トウ</t>
    </rPh>
    <rPh sb="7" eb="12">
      <t>コウフキボウビ</t>
    </rPh>
    <phoneticPr fontId="2"/>
  </si>
  <si>
    <r>
      <t>2.【 連絡先 】</t>
    </r>
    <r>
      <rPr>
        <sz val="9"/>
        <rFont val="ＭＳ 明朝"/>
        <family val="1"/>
        <charset val="128"/>
      </rPr>
      <t>※は必須項目</t>
    </r>
    <rPh sb="13" eb="15">
      <t>コウモク</t>
    </rPh>
    <phoneticPr fontId="2"/>
  </si>
  <si>
    <t>代理者連絡先※</t>
    <rPh sb="0" eb="3">
      <t>ダイリシャ</t>
    </rPh>
    <rPh sb="3" eb="6">
      <t>レンラクサキ</t>
    </rPh>
    <phoneticPr fontId="2"/>
  </si>
  <si>
    <t>※緊急携帯</t>
    <rPh sb="1" eb="3">
      <t>キンキュウ</t>
    </rPh>
    <rPh sb="3" eb="5">
      <t>ケイタイ</t>
    </rPh>
    <phoneticPr fontId="2"/>
  </si>
  <si>
    <t>意匠・設備連絡先</t>
    <rPh sb="0" eb="2">
      <t>イショウ</t>
    </rPh>
    <rPh sb="3" eb="5">
      <t>セツビ</t>
    </rPh>
    <rPh sb="5" eb="8">
      <t>レンラクサキ</t>
    </rPh>
    <phoneticPr fontId="2"/>
  </si>
  <si>
    <r>
      <t>3.【 請求書または領収証の宛名 】</t>
    </r>
    <r>
      <rPr>
        <sz val="9"/>
        <rFont val="ＭＳ 明朝"/>
        <family val="1"/>
        <charset val="128"/>
      </rPr>
      <t>※現金での支払いの際には、領収証の発行をいたします。</t>
    </r>
    <phoneticPr fontId="2"/>
  </si>
  <si>
    <t>　一括振込等（※以下の3.4.5.の項目記載不要）</t>
    <rPh sb="1" eb="3">
      <t>イッカツ</t>
    </rPh>
    <rPh sb="3" eb="5">
      <t>フリコミ</t>
    </rPh>
    <rPh sb="5" eb="6">
      <t>トウ</t>
    </rPh>
    <rPh sb="8" eb="10">
      <t>イカ</t>
    </rPh>
    <rPh sb="18" eb="20">
      <t>コウモク</t>
    </rPh>
    <rPh sb="20" eb="22">
      <t>キサイ</t>
    </rPh>
    <rPh sb="22" eb="24">
      <t>フヨウ</t>
    </rPh>
    <phoneticPr fontId="2"/>
  </si>
  <si>
    <r>
      <t>4.【 請求書の送付先 】</t>
    </r>
    <r>
      <rPr>
        <sz val="9"/>
        <rFont val="ＭＳ 明朝"/>
        <family val="1"/>
        <charset val="128"/>
      </rPr>
      <t>※建築主以外の場合は、受取時に原本を添付いたします。</t>
    </r>
    <rPh sb="14" eb="16">
      <t>ケンチク</t>
    </rPh>
    <rPh sb="16" eb="17">
      <t>ヌシ</t>
    </rPh>
    <rPh sb="17" eb="19">
      <t>イガイ</t>
    </rPh>
    <rPh sb="20" eb="22">
      <t>バアイ</t>
    </rPh>
    <rPh sb="24" eb="26">
      <t>ウケトリ</t>
    </rPh>
    <rPh sb="26" eb="27">
      <t>ジ</t>
    </rPh>
    <rPh sb="28" eb="30">
      <t>ゲンポン</t>
    </rPh>
    <rPh sb="31" eb="33">
      <t>テンプ</t>
    </rPh>
    <phoneticPr fontId="2"/>
  </si>
  <si>
    <t>　その他（下記郵送先をご記入下さい。)</t>
    <phoneticPr fontId="2"/>
  </si>
  <si>
    <t>※メール（ＦＡＸ）送付</t>
    <rPh sb="9" eb="11">
      <t>ソウフ</t>
    </rPh>
    <phoneticPr fontId="2"/>
  </si>
  <si>
    <r>
      <t>5.【 引受承諾書送付先 】</t>
    </r>
    <r>
      <rPr>
        <sz val="9"/>
        <rFont val="ＭＳ 明朝"/>
        <family val="1"/>
        <charset val="128"/>
      </rPr>
      <t>※建築主以外の場合は、受取時に原本を添付いたします。</t>
    </r>
    <phoneticPr fontId="2"/>
  </si>
  <si>
    <t>6.【 副本受領方法 】</t>
    <rPh sb="4" eb="6">
      <t>フクホン</t>
    </rPh>
    <rPh sb="6" eb="8">
      <t>ジュリョウ</t>
    </rPh>
    <rPh sb="8" eb="10">
      <t>ホウホウ</t>
    </rPh>
    <phoneticPr fontId="2"/>
  </si>
  <si>
    <t>郵送レターパック
（3号・木2壁量・ＥＶ）</t>
    <rPh sb="0" eb="2">
      <t>ユウソウ</t>
    </rPh>
    <rPh sb="11" eb="12">
      <t>ゴウ</t>
    </rPh>
    <rPh sb="13" eb="14">
      <t>モク</t>
    </rPh>
    <rPh sb="15" eb="17">
      <t>ヘキリョウ</t>
    </rPh>
    <phoneticPr fontId="2"/>
  </si>
  <si>
    <t>配送　→</t>
    <rPh sb="0" eb="2">
      <t>ハイソウ</t>
    </rPh>
    <phoneticPr fontId="2"/>
  </si>
  <si>
    <t>電子申請（データ）</t>
    <rPh sb="0" eb="2">
      <t>デンシ</t>
    </rPh>
    <rPh sb="2" eb="4">
      <t>シンセイ</t>
    </rPh>
    <phoneticPr fontId="2"/>
  </si>
  <si>
    <t>　その他（下記送付先をご記入下さい。)</t>
    <rPh sb="7" eb="9">
      <t>ソウフ</t>
    </rPh>
    <phoneticPr fontId="2"/>
  </si>
  <si>
    <t>審査受付票 [2] 確認概要</t>
    <rPh sb="0" eb="1">
      <t>シン</t>
    </rPh>
    <rPh sb="1" eb="2">
      <t>サ</t>
    </rPh>
    <rPh sb="2" eb="3">
      <t>ウケ</t>
    </rPh>
    <rPh sb="3" eb="4">
      <t>ツキ</t>
    </rPh>
    <rPh sb="4" eb="5">
      <t>ヒョウ</t>
    </rPh>
    <rPh sb="10" eb="12">
      <t>カクニン</t>
    </rPh>
    <rPh sb="12" eb="14">
      <t>ガイヨウ</t>
    </rPh>
    <phoneticPr fontId="2"/>
  </si>
  <si>
    <t>→</t>
    <phoneticPr fontId="2"/>
  </si>
  <si>
    <t xml:space="preserve">（直前番号）JTC </t>
    <phoneticPr fontId="2"/>
  </si>
  <si>
    <t>：</t>
    <phoneticPr fontId="2"/>
  </si>
  <si>
    <t>一級建築士（制限無し）</t>
    <rPh sb="0" eb="2">
      <t>イッキュウ</t>
    </rPh>
    <rPh sb="2" eb="5">
      <t>ケンチクシ</t>
    </rPh>
    <rPh sb="6" eb="8">
      <t>セイゲン</t>
    </rPh>
    <rPh sb="8" eb="9">
      <t>ナシ</t>
    </rPh>
    <phoneticPr fontId="2"/>
  </si>
  <si>
    <t>階数３以下かつ高さ16m以下</t>
    <rPh sb="0" eb="2">
      <t>カイスウ</t>
    </rPh>
    <rPh sb="3" eb="5">
      <t>イカ</t>
    </rPh>
    <rPh sb="7" eb="8">
      <t>タカ</t>
    </rPh>
    <rPh sb="12" eb="14">
      <t>イカ</t>
    </rPh>
    <phoneticPr fontId="2"/>
  </si>
  <si>
    <t>階数２・階数３（Ａ）≦ 1,000㎡</t>
    <rPh sb="0" eb="2">
      <t>カイスウ</t>
    </rPh>
    <rPh sb="4" eb="6">
      <t>カイスウ</t>
    </rPh>
    <phoneticPr fontId="2"/>
  </si>
  <si>
    <t>（Ａ）≦ 300㎡</t>
    <phoneticPr fontId="2"/>
  </si>
  <si>
    <t>特殊用途建築物（Ａ）≦ 500㎡</t>
    <rPh sb="0" eb="2">
      <t>トクシュ</t>
    </rPh>
    <rPh sb="2" eb="4">
      <t>ヨウト</t>
    </rPh>
    <rPh sb="4" eb="7">
      <t>ケンチクブツ</t>
    </rPh>
    <phoneticPr fontId="2"/>
  </si>
  <si>
    <t>階数２以下かつ（Ａ）≦ 300㎡</t>
    <rPh sb="0" eb="2">
      <t>カイスウ</t>
    </rPh>
    <rPh sb="3" eb="5">
      <t>イカ</t>
    </rPh>
    <phoneticPr fontId="2"/>
  </si>
  <si>
    <t>階数２以下かつ（Ａ）≦ 100㎡</t>
    <rPh sb="0" eb="2">
      <t>カイスウ</t>
    </rPh>
    <rPh sb="3" eb="5">
      <t>イカ</t>
    </rPh>
    <phoneticPr fontId="2"/>
  </si>
  <si>
    <t>階数２以下かつ（Ａ）≦ 30㎡</t>
    <rPh sb="0" eb="2">
      <t>カイスウ</t>
    </rPh>
    <rPh sb="3" eb="5">
      <t>イカ</t>
    </rPh>
    <phoneticPr fontId="2"/>
  </si>
  <si>
    <t>仕様規定（壁量 ≦ 300㎡）</t>
    <phoneticPr fontId="2"/>
  </si>
  <si>
    <t>ルート１</t>
    <phoneticPr fontId="2"/>
  </si>
  <si>
    <t>ルート２</t>
    <phoneticPr fontId="2"/>
  </si>
  <si>
    <t>ルート３</t>
    <phoneticPr fontId="2"/>
  </si>
  <si>
    <t>建築設備士（設備一級）意見</t>
    <rPh sb="0" eb="2">
      <t>ケンチク</t>
    </rPh>
    <rPh sb="2" eb="4">
      <t>セツビ</t>
    </rPh>
    <rPh sb="4" eb="5">
      <t>シ</t>
    </rPh>
    <rPh sb="6" eb="8">
      <t>セツビ</t>
    </rPh>
    <rPh sb="8" eb="10">
      <t>イッキュウ</t>
    </rPh>
    <rPh sb="11" eb="13">
      <t>イケン</t>
    </rPh>
    <phoneticPr fontId="2"/>
  </si>
  <si>
    <r>
      <t>構造計算適合性判定</t>
    </r>
    <r>
      <rPr>
        <u/>
        <sz val="9"/>
        <rFont val="ＭＳ 明朝"/>
        <family val="1"/>
        <charset val="128"/>
      </rPr>
      <t>※</t>
    </r>
    <rPh sb="0" eb="2">
      <t>コウゾウ</t>
    </rPh>
    <rPh sb="2" eb="4">
      <t>ケイサン</t>
    </rPh>
    <rPh sb="4" eb="7">
      <t>テキゴウセイ</t>
    </rPh>
    <rPh sb="7" eb="9">
      <t>ハンテイ</t>
    </rPh>
    <phoneticPr fontId="2"/>
  </si>
  <si>
    <t xml:space="preserve">判定機関 </t>
    <phoneticPr fontId="2"/>
  </si>
  <si>
    <r>
      <t>省エネ適合性判定等</t>
    </r>
    <r>
      <rPr>
        <u/>
        <sz val="9"/>
        <rFont val="ＭＳ 明朝"/>
        <family val="1"/>
        <charset val="128"/>
      </rPr>
      <t>※</t>
    </r>
    <rPh sb="0" eb="1">
      <t>ショウ</t>
    </rPh>
    <rPh sb="3" eb="6">
      <t>テキゴウセイ</t>
    </rPh>
    <rPh sb="6" eb="8">
      <t>ハンテイ</t>
    </rPh>
    <rPh sb="8" eb="9">
      <t>トウ</t>
    </rPh>
    <phoneticPr fontId="2"/>
  </si>
  <si>
    <t>省略（住宅）</t>
    <phoneticPr fontId="2"/>
  </si>
  <si>
    <t>仕様基準</t>
    <rPh sb="2" eb="4">
      <t>キジュン</t>
    </rPh>
    <phoneticPr fontId="2"/>
  </si>
  <si>
    <t>当社：性能評価・長期優良</t>
    <phoneticPr fontId="47"/>
  </si>
  <si>
    <t>他機関※：</t>
    <rPh sb="1" eb="3">
      <t>キカン</t>
    </rPh>
    <phoneticPr fontId="47"/>
  </si>
  <si>
    <t>対象</t>
    <phoneticPr fontId="2"/>
  </si>
  <si>
    <t>省エネ適判</t>
    <phoneticPr fontId="2"/>
  </si>
  <si>
    <t>当社のみ：性能評価・長期優良</t>
    <phoneticPr fontId="47"/>
  </si>
  <si>
    <t>ＲＣ造</t>
    <rPh sb="2" eb="3">
      <t>ゾウ</t>
    </rPh>
    <phoneticPr fontId="2"/>
  </si>
  <si>
    <t>Ｓ造</t>
    <rPh sb="1" eb="2">
      <t>ゾウ</t>
    </rPh>
    <phoneticPr fontId="2"/>
  </si>
  <si>
    <t>併用構造※</t>
    <rPh sb="0" eb="2">
      <t>ヘイヨウ</t>
    </rPh>
    <rPh sb="2" eb="4">
      <t>コウゾウ</t>
    </rPh>
    <phoneticPr fontId="2"/>
  </si>
  <si>
    <t>他（手入力）</t>
    <rPh sb="0" eb="1">
      <t>ホカ</t>
    </rPh>
    <rPh sb="2" eb="5">
      <t>テニュウリョク</t>
    </rPh>
    <phoneticPr fontId="2"/>
  </si>
  <si>
    <t>３号特例（平屋・200㎡）</t>
    <rPh sb="1" eb="2">
      <t>ゴウ</t>
    </rPh>
    <rPh sb="2" eb="4">
      <t>トクレイ</t>
    </rPh>
    <rPh sb="5" eb="7">
      <t>ヒラヤ</t>
    </rPh>
    <phoneticPr fontId="2"/>
  </si>
  <si>
    <t>壁量計算※（300㎡以内）</t>
    <rPh sb="10" eb="12">
      <t>イナイ</t>
    </rPh>
    <phoneticPr fontId="2"/>
  </si>
  <si>
    <t>型式認定（68-10）</t>
    <rPh sb="0" eb="2">
      <t>カタシキ</t>
    </rPh>
    <rPh sb="2" eb="4">
      <t>ニンテイ</t>
    </rPh>
    <phoneticPr fontId="2"/>
  </si>
  <si>
    <t>型式製造者（68-11）</t>
    <rPh sb="0" eb="2">
      <t>カタシキ</t>
    </rPh>
    <rPh sb="2" eb="5">
      <t>セイゾウシャ</t>
    </rPh>
    <phoneticPr fontId="2"/>
  </si>
  <si>
    <t>構造方法（68-25）</t>
    <phoneticPr fontId="2"/>
  </si>
  <si>
    <t>特殊構造（68-26）</t>
    <rPh sb="0" eb="2">
      <t>トクシュ</t>
    </rPh>
    <rPh sb="2" eb="4">
      <t>コウゾウ</t>
    </rPh>
    <phoneticPr fontId="2"/>
  </si>
  <si>
    <t>ルート２※</t>
    <phoneticPr fontId="2"/>
  </si>
  <si>
    <t>限界耐力・免震等※</t>
    <rPh sb="0" eb="4">
      <t>ゲンカイタイリョク</t>
    </rPh>
    <rPh sb="5" eb="7">
      <t>メンシン</t>
    </rPh>
    <rPh sb="7" eb="8">
      <t>トウ</t>
    </rPh>
    <phoneticPr fontId="2"/>
  </si>
  <si>
    <t>他（手入力）</t>
    <phoneticPr fontId="2"/>
  </si>
  <si>
    <r>
      <t>構造棟別</t>
    </r>
    <r>
      <rPr>
        <u/>
        <sz val="9"/>
        <rFont val="ＭＳ 明朝"/>
        <family val="1"/>
        <charset val="128"/>
      </rPr>
      <t>※</t>
    </r>
    <rPh sb="0" eb="2">
      <t>コウゾウ</t>
    </rPh>
    <rPh sb="2" eb="3">
      <t>トウ</t>
    </rPh>
    <rPh sb="3" eb="4">
      <t>ベツ</t>
    </rPh>
    <phoneticPr fontId="2"/>
  </si>
  <si>
    <t>構造計算プログラム（６面）</t>
    <rPh sb="0" eb="2">
      <t>コウゾウ</t>
    </rPh>
    <rPh sb="2" eb="4">
      <t>ケイサン</t>
    </rPh>
    <rPh sb="11" eb="12">
      <t>メン</t>
    </rPh>
    <phoneticPr fontId="2"/>
  </si>
  <si>
    <t>準耐火60分（イ-１）※</t>
    <rPh sb="0" eb="3">
      <t>ジュンタイカ</t>
    </rPh>
    <rPh sb="5" eb="6">
      <t>フン</t>
    </rPh>
    <phoneticPr fontId="2"/>
  </si>
  <si>
    <t>準耐火45分（イ-２）</t>
    <rPh sb="0" eb="3">
      <t>ジュンタイカ</t>
    </rPh>
    <rPh sb="5" eb="6">
      <t>フン</t>
    </rPh>
    <phoneticPr fontId="2"/>
  </si>
  <si>
    <t>準耐火（ロ-１）</t>
    <rPh sb="0" eb="1">
      <t>ジュン</t>
    </rPh>
    <rPh sb="1" eb="3">
      <t>タイカ</t>
    </rPh>
    <phoneticPr fontId="2"/>
  </si>
  <si>
    <t>準耐火（ロ-２）</t>
    <rPh sb="0" eb="1">
      <t>ジュン</t>
    </rPh>
    <rPh sb="1" eb="3">
      <t>タイカ</t>
    </rPh>
    <phoneticPr fontId="2"/>
  </si>
  <si>
    <t>準延焼防止（開口部制限）※</t>
    <rPh sb="0" eb="1">
      <t>ジュン</t>
    </rPh>
    <rPh sb="1" eb="3">
      <t>エンショウ</t>
    </rPh>
    <rPh sb="3" eb="5">
      <t>ボウシ</t>
    </rPh>
    <rPh sb="6" eb="11">
      <t>カイコウブセイゲン</t>
    </rPh>
    <phoneticPr fontId="2"/>
  </si>
  <si>
    <t>無・通知</t>
    <rPh sb="0" eb="1">
      <t>ナシ</t>
    </rPh>
    <rPh sb="2" eb="4">
      <t>ツウチ</t>
    </rPh>
    <phoneticPr fontId="2"/>
  </si>
  <si>
    <t>法22条地域・無指定で一戸建ての住宅等に限る</t>
    <rPh sb="0" eb="1">
      <t>ホウ</t>
    </rPh>
    <rPh sb="3" eb="4">
      <t>ジョウ</t>
    </rPh>
    <rPh sb="4" eb="6">
      <t>チイキ</t>
    </rPh>
    <rPh sb="7" eb="10">
      <t>ムシテイ</t>
    </rPh>
    <rPh sb="11" eb="14">
      <t>イッコダ</t>
    </rPh>
    <rPh sb="16" eb="18">
      <t>ジュウタク</t>
    </rPh>
    <rPh sb="18" eb="19">
      <t>トウ</t>
    </rPh>
    <rPh sb="20" eb="21">
      <t>カギ</t>
    </rPh>
    <phoneticPr fontId="2"/>
  </si>
  <si>
    <t>区域内</t>
    <rPh sb="0" eb="3">
      <t>クイキナイ</t>
    </rPh>
    <phoneticPr fontId="2"/>
  </si>
  <si>
    <t>区域外</t>
    <rPh sb="0" eb="3">
      <t>クイキガイ</t>
    </rPh>
    <phoneticPr fontId="2"/>
  </si>
  <si>
    <t>29条・35条</t>
    <rPh sb="2" eb="3">
      <t>ジョウ</t>
    </rPh>
    <rPh sb="6" eb="7">
      <t>ジョウ</t>
    </rPh>
    <phoneticPr fontId="2"/>
  </si>
  <si>
    <t>対象外 … 切土盛土なし</t>
    <rPh sb="0" eb="3">
      <t>タイショウガイ</t>
    </rPh>
    <rPh sb="6" eb="10">
      <t>キリドモリド</t>
    </rPh>
    <phoneticPr fontId="2"/>
  </si>
  <si>
    <t>条</t>
    <rPh sb="0" eb="1">
      <t>ジョウ</t>
    </rPh>
    <phoneticPr fontId="2"/>
  </si>
  <si>
    <t>関係法令</t>
    <rPh sb="0" eb="4">
      <t>カンケイホウレイ</t>
    </rPh>
    <phoneticPr fontId="2"/>
  </si>
  <si>
    <t>土地区画76条許可通知書</t>
    <rPh sb="0" eb="4">
      <t>トチクカク</t>
    </rPh>
    <rPh sb="6" eb="7">
      <t>ジョウ</t>
    </rPh>
    <rPh sb="7" eb="9">
      <t>キョカ</t>
    </rPh>
    <rPh sb="9" eb="12">
      <t>ツウチショ</t>
    </rPh>
    <phoneticPr fontId="2"/>
  </si>
  <si>
    <t>風致地区許可書</t>
    <rPh sb="0" eb="6">
      <t>フウチチクキョカ</t>
    </rPh>
    <rPh sb="6" eb="7">
      <t>ショ</t>
    </rPh>
    <phoneticPr fontId="47"/>
  </si>
  <si>
    <t>他</t>
    <rPh sb="0" eb="1">
      <t>ホカ</t>
    </rPh>
    <phoneticPr fontId="47"/>
  </si>
  <si>
    <t>→</t>
    <phoneticPr fontId="47"/>
  </si>
  <si>
    <r>
      <t>性能規定等</t>
    </r>
    <r>
      <rPr>
        <u/>
        <sz val="9"/>
        <rFont val="ＭＳ 明朝"/>
        <family val="1"/>
        <charset val="128"/>
      </rPr>
      <t>※</t>
    </r>
    <rPh sb="0" eb="5">
      <t>セイノウキテイトウ</t>
    </rPh>
    <phoneticPr fontId="2"/>
  </si>
  <si>
    <t>設計法・検証法等</t>
    <rPh sb="0" eb="2">
      <t>セッケイ</t>
    </rPh>
    <rPh sb="2" eb="3">
      <t>ホウ</t>
    </rPh>
    <rPh sb="4" eb="7">
      <t>ケンショウホウ</t>
    </rPh>
    <rPh sb="7" eb="8">
      <t>トウ</t>
    </rPh>
    <phoneticPr fontId="2"/>
  </si>
  <si>
    <t>駐車場条例※</t>
    <rPh sb="0" eb="3">
      <t>チュウシャジョウ</t>
    </rPh>
    <rPh sb="3" eb="5">
      <t>ジョウレイ</t>
    </rPh>
    <phoneticPr fontId="2"/>
  </si>
  <si>
    <t>対象</t>
    <rPh sb="0" eb="2">
      <t>タイショウ</t>
    </rPh>
    <phoneticPr fontId="2"/>
  </si>
  <si>
    <t>受付可能日</t>
    <rPh sb="0" eb="2">
      <t>ウケツケ</t>
    </rPh>
    <rPh sb="2" eb="5">
      <t>カノウビ</t>
    </rPh>
    <phoneticPr fontId="2"/>
  </si>
  <si>
    <t>設置日</t>
    <phoneticPr fontId="2"/>
  </si>
  <si>
    <t>増築等・用途変更</t>
    <rPh sb="0" eb="2">
      <t>ゾウチク</t>
    </rPh>
    <rPh sb="2" eb="3">
      <t>トウ</t>
    </rPh>
    <rPh sb="4" eb="6">
      <t>ヨウト</t>
    </rPh>
    <rPh sb="6" eb="8">
      <t>ヘンコウ</t>
    </rPh>
    <phoneticPr fontId="2"/>
  </si>
  <si>
    <t>検査済証</t>
    <phoneticPr fontId="47"/>
  </si>
  <si>
    <t>有</t>
    <rPh sb="0" eb="1">
      <t>ア</t>
    </rPh>
    <phoneticPr fontId="47"/>
  </si>
  <si>
    <t>無</t>
    <rPh sb="0" eb="1">
      <t>ナ</t>
    </rPh>
    <phoneticPr fontId="47"/>
  </si>
  <si>
    <t>事前相談票</t>
    <rPh sb="0" eb="4">
      <t>ジゼンソウダン</t>
    </rPh>
    <rPh sb="4" eb="5">
      <t>ヒョウ</t>
    </rPh>
    <phoneticPr fontId="47"/>
  </si>
  <si>
    <t xml:space="preserve"> (JTC欄)</t>
    <rPh sb="5" eb="6">
      <t>ラン</t>
    </rPh>
    <phoneticPr fontId="2"/>
  </si>
  <si>
    <t>法６条</t>
    <phoneticPr fontId="2"/>
  </si>
  <si>
    <t>１号</t>
    <rPh sb="1" eb="2">
      <t>ゴウ</t>
    </rPh>
    <phoneticPr fontId="2"/>
  </si>
  <si>
    <t>２号</t>
    <rPh sb="1" eb="2">
      <t>ゴウ</t>
    </rPh>
    <phoneticPr fontId="2"/>
  </si>
  <si>
    <t>３号</t>
    <rPh sb="1" eb="2">
      <t>ゴウ</t>
    </rPh>
    <phoneticPr fontId="2"/>
  </si>
  <si>
    <t>必要書類一覧表（確認申請）[3-①]</t>
    <rPh sb="0" eb="2">
      <t>ヒツヨウ</t>
    </rPh>
    <rPh sb="2" eb="4">
      <t>ショルイ</t>
    </rPh>
    <rPh sb="4" eb="6">
      <t>イチラン</t>
    </rPh>
    <rPh sb="6" eb="7">
      <t>ヒョウ</t>
    </rPh>
    <rPh sb="8" eb="10">
      <t>カクニン</t>
    </rPh>
    <rPh sb="10" eb="12">
      <t>シンセイ</t>
    </rPh>
    <phoneticPr fontId="2"/>
  </si>
  <si>
    <r>
      <t>1. 申請書関係 (</t>
    </r>
    <r>
      <rPr>
        <b/>
        <u/>
        <sz val="10"/>
        <rFont val="ＭＳ 明朝"/>
        <family val="1"/>
        <charset val="128"/>
      </rPr>
      <t>※</t>
    </r>
    <r>
      <rPr>
        <b/>
        <sz val="10"/>
        <rFont val="ＭＳ 明朝"/>
        <family val="1"/>
        <charset val="128"/>
      </rPr>
      <t>)</t>
    </r>
    <rPh sb="3" eb="6">
      <t>シンセイショ</t>
    </rPh>
    <rPh sb="6" eb="8">
      <t>カンケイ</t>
    </rPh>
    <phoneticPr fontId="51"/>
  </si>
  <si>
    <t>JTC</t>
    <phoneticPr fontId="51"/>
  </si>
  <si>
    <r>
      <rPr>
        <u/>
        <sz val="9"/>
        <rFont val="ＭＳ 明朝"/>
        <family val="1"/>
        <charset val="128"/>
      </rPr>
      <t>建築確認申請用</t>
    </r>
    <r>
      <rPr>
        <sz val="9"/>
        <rFont val="ＭＳ 明朝"/>
        <family val="1"/>
        <charset val="128"/>
      </rPr>
      <t>(確認欄チェック☑必要)</t>
    </r>
    <rPh sb="0" eb="2">
      <t>ケンチク</t>
    </rPh>
    <rPh sb="2" eb="4">
      <t>カクニン</t>
    </rPh>
    <rPh sb="4" eb="7">
      <t>シンセイヨウ</t>
    </rPh>
    <rPh sb="8" eb="11">
      <t>カクニンラン</t>
    </rPh>
    <rPh sb="16" eb="18">
      <t>ヒツヨウ</t>
    </rPh>
    <phoneticPr fontId="51"/>
  </si>
  <si>
    <r>
      <rPr>
        <u/>
        <sz val="9"/>
        <rFont val="ＭＳ 明朝"/>
        <family val="1"/>
        <charset val="128"/>
      </rPr>
      <t>建築確認申請用</t>
    </r>
    <r>
      <rPr>
        <sz val="9"/>
        <rFont val="ＭＳ 明朝"/>
        <family val="1"/>
        <charset val="128"/>
      </rPr>
      <t>(確認概要引受要件)</t>
    </r>
    <rPh sb="8" eb="10">
      <t>カクニン</t>
    </rPh>
    <rPh sb="10" eb="12">
      <t>ガイヨウ</t>
    </rPh>
    <rPh sb="12" eb="14">
      <t>ヒキウケ</t>
    </rPh>
    <rPh sb="14" eb="16">
      <t>ヨウケン</t>
    </rPh>
    <phoneticPr fontId="51"/>
  </si>
  <si>
    <t>※審査受付票[3]-①②③</t>
    <phoneticPr fontId="51"/>
  </si>
  <si>
    <t>代理者(タリアセン書式は押印不要)</t>
    <rPh sb="0" eb="3">
      <t>ダイリシャ</t>
    </rPh>
    <rPh sb="9" eb="11">
      <t>ショシキ</t>
    </rPh>
    <rPh sb="12" eb="14">
      <t>オウイン</t>
    </rPh>
    <rPh sb="14" eb="16">
      <t>フヨウ</t>
    </rPh>
    <phoneticPr fontId="51"/>
  </si>
  <si>
    <t>※同意書</t>
    <rPh sb="1" eb="4">
      <t>ドウイショ</t>
    </rPh>
    <phoneticPr fontId="51"/>
  </si>
  <si>
    <t>代理者(タリアセン書式は押印不要)、同意書は省エネ図書活用</t>
    <rPh sb="0" eb="3">
      <t>ダイリシャ</t>
    </rPh>
    <rPh sb="9" eb="11">
      <t>ショシキ</t>
    </rPh>
    <rPh sb="12" eb="14">
      <t>オウイン</t>
    </rPh>
    <rPh sb="14" eb="16">
      <t>フヨウ</t>
    </rPh>
    <rPh sb="18" eb="21">
      <t>ドウイショ</t>
    </rPh>
    <rPh sb="22" eb="23">
      <t>ショウ</t>
    </rPh>
    <rPh sb="25" eb="27">
      <t>トショ</t>
    </rPh>
    <rPh sb="27" eb="29">
      <t>カツヨウ</t>
    </rPh>
    <phoneticPr fontId="51"/>
  </si>
  <si>
    <t>※委任状兼同意書</t>
    <rPh sb="1" eb="4">
      <t>イニンジョウ</t>
    </rPh>
    <rPh sb="4" eb="5">
      <t>ケン</t>
    </rPh>
    <rPh sb="5" eb="8">
      <t>ドウイショ</t>
    </rPh>
    <phoneticPr fontId="51"/>
  </si>
  <si>
    <t>※宣言書</t>
    <rPh sb="1" eb="4">
      <t>センゲンショ</t>
    </rPh>
    <phoneticPr fontId="2"/>
  </si>
  <si>
    <t>※建築協定書</t>
    <rPh sb="1" eb="5">
      <t>ケンチクキョウテイ</t>
    </rPh>
    <rPh sb="5" eb="6">
      <t>ショ</t>
    </rPh>
    <phoneticPr fontId="51"/>
  </si>
  <si>
    <t>さいたま市</t>
    <rPh sb="4" eb="5">
      <t>シ</t>
    </rPh>
    <phoneticPr fontId="2"/>
  </si>
  <si>
    <t>※省エネルギー仕様基準仕様表</t>
    <rPh sb="1" eb="2">
      <t>ショウ</t>
    </rPh>
    <rPh sb="7" eb="11">
      <t>シヨウキジュン</t>
    </rPh>
    <rPh sb="11" eb="14">
      <t>シヨウヒョウ</t>
    </rPh>
    <phoneticPr fontId="2"/>
  </si>
  <si>
    <t>必要書類一覧表（確認申請）[3-②]</t>
    <rPh sb="0" eb="2">
      <t>ヒツヨウ</t>
    </rPh>
    <rPh sb="2" eb="4">
      <t>ショルイ</t>
    </rPh>
    <rPh sb="4" eb="6">
      <t>イチラン</t>
    </rPh>
    <rPh sb="6" eb="7">
      <t>ヒョウ</t>
    </rPh>
    <rPh sb="8" eb="10">
      <t>カクニン</t>
    </rPh>
    <rPh sb="10" eb="12">
      <t>シンセイ</t>
    </rPh>
    <phoneticPr fontId="2"/>
  </si>
  <si>
    <t>区域内で一定を超える切土・盛土や新設やり替え擁壁を築造する場合</t>
    <rPh sb="0" eb="3">
      <t>クイキナイ</t>
    </rPh>
    <rPh sb="4" eb="6">
      <t>イッテイ</t>
    </rPh>
    <rPh sb="7" eb="8">
      <t>コ</t>
    </rPh>
    <rPh sb="10" eb="12">
      <t>キリツチ</t>
    </rPh>
    <rPh sb="13" eb="15">
      <t>モリツチ</t>
    </rPh>
    <rPh sb="16" eb="18">
      <t>シンセツ</t>
    </rPh>
    <rPh sb="20" eb="21">
      <t>カ</t>
    </rPh>
    <rPh sb="22" eb="24">
      <t>ヨウヘキ</t>
    </rPh>
    <rPh sb="25" eb="27">
      <t>チクゾウ</t>
    </rPh>
    <rPh sb="29" eb="31">
      <t>バアイ</t>
    </rPh>
    <phoneticPr fontId="51"/>
  </si>
  <si>
    <t>建築基準法 許可・認定関係添付書類(一式写し)</t>
    <rPh sb="0" eb="5">
      <t>ケンチクキジュンホウ</t>
    </rPh>
    <rPh sb="6" eb="8">
      <t>キョカ</t>
    </rPh>
    <rPh sb="9" eb="11">
      <t>ニンテイ</t>
    </rPh>
    <rPh sb="11" eb="13">
      <t>カンケイ</t>
    </rPh>
    <rPh sb="13" eb="15">
      <t>テンプ</t>
    </rPh>
    <rPh sb="15" eb="17">
      <t>ショルイ</t>
    </rPh>
    <phoneticPr fontId="51"/>
  </si>
  <si>
    <r>
      <t xml:space="preserve">6. 設計図書 [意匠図] ( </t>
    </r>
    <r>
      <rPr>
        <b/>
        <u/>
        <sz val="10"/>
        <rFont val="ＭＳ 明朝"/>
        <family val="1"/>
        <charset val="128"/>
      </rPr>
      <t xml:space="preserve">※の図面は構造審査用で控えを1部お願いします </t>
    </r>
    <r>
      <rPr>
        <b/>
        <sz val="10"/>
        <rFont val="ＭＳ 明朝"/>
        <family val="1"/>
        <charset val="128"/>
      </rPr>
      <t>)</t>
    </r>
    <rPh sb="3" eb="7">
      <t>セッケイトショ</t>
    </rPh>
    <rPh sb="9" eb="12">
      <t>イショウズ</t>
    </rPh>
    <rPh sb="18" eb="20">
      <t>ズメン</t>
    </rPh>
    <rPh sb="21" eb="25">
      <t>コウゾウシンサ</t>
    </rPh>
    <rPh sb="25" eb="26">
      <t>ヨウ</t>
    </rPh>
    <rPh sb="27" eb="28">
      <t>ヒカ</t>
    </rPh>
    <rPh sb="31" eb="32">
      <t>ブ</t>
    </rPh>
    <rPh sb="33" eb="34">
      <t>ネガ</t>
    </rPh>
    <phoneticPr fontId="51"/>
  </si>
  <si>
    <t>建築面積、建蔽率算定表、各階床面積、延床面積、容積率各緩和算定表</t>
    <rPh sb="0" eb="4">
      <t>ケンチクメンセキ</t>
    </rPh>
    <rPh sb="5" eb="8">
      <t>ケンペイリツ</t>
    </rPh>
    <rPh sb="8" eb="10">
      <t>サンテイ</t>
    </rPh>
    <rPh sb="10" eb="11">
      <t>ヒョウ</t>
    </rPh>
    <rPh sb="12" eb="13">
      <t>カク</t>
    </rPh>
    <rPh sb="13" eb="14">
      <t>カイ</t>
    </rPh>
    <rPh sb="14" eb="17">
      <t>ユカメンセキ</t>
    </rPh>
    <rPh sb="18" eb="19">
      <t>ノ</t>
    </rPh>
    <rPh sb="19" eb="22">
      <t>ユカメンセキ</t>
    </rPh>
    <rPh sb="23" eb="25">
      <t>ヨウセキ</t>
    </rPh>
    <rPh sb="25" eb="26">
      <t>リツ</t>
    </rPh>
    <rPh sb="26" eb="27">
      <t>カク</t>
    </rPh>
    <rPh sb="27" eb="29">
      <t>カンワ</t>
    </rPh>
    <rPh sb="29" eb="31">
      <t>サンテイ</t>
    </rPh>
    <rPh sb="31" eb="32">
      <t>ヒョウ</t>
    </rPh>
    <phoneticPr fontId="51"/>
  </si>
  <si>
    <t>特記事項、各凡例等（防火・避難規定）</t>
    <rPh sb="0" eb="4">
      <t>トッキジコウ</t>
    </rPh>
    <rPh sb="5" eb="6">
      <t>カク</t>
    </rPh>
    <rPh sb="6" eb="8">
      <t>ハンレイ</t>
    </rPh>
    <rPh sb="8" eb="9">
      <t>トウ</t>
    </rPh>
    <rPh sb="10" eb="12">
      <t>ボウカ</t>
    </rPh>
    <rPh sb="13" eb="15">
      <t>ヒナン</t>
    </rPh>
    <rPh sb="15" eb="17">
      <t>キテイ</t>
    </rPh>
    <phoneticPr fontId="51"/>
  </si>
  <si>
    <t>耐火性能等設計法、避難安全検証法、特定天井</t>
    <rPh sb="0" eb="2">
      <t>タイカ</t>
    </rPh>
    <rPh sb="2" eb="4">
      <t>セイノウ</t>
    </rPh>
    <rPh sb="4" eb="5">
      <t>トウ</t>
    </rPh>
    <rPh sb="5" eb="8">
      <t>セッケイホウ</t>
    </rPh>
    <rPh sb="9" eb="16">
      <t>ヒナンアンゼンケンショウホウ</t>
    </rPh>
    <rPh sb="17" eb="21">
      <t>トクテイテンジョウ</t>
    </rPh>
    <phoneticPr fontId="47"/>
  </si>
  <si>
    <t>7. 設計図書 [構造図]（仕様規定）※木造2階建て300㎡未満</t>
    <rPh sb="3" eb="7">
      <t>セッケイトショ</t>
    </rPh>
    <rPh sb="9" eb="11">
      <t>コウゾウ</t>
    </rPh>
    <rPh sb="11" eb="12">
      <t>ズ</t>
    </rPh>
    <phoneticPr fontId="51"/>
  </si>
  <si>
    <t>※基礎・地盤説明書</t>
    <rPh sb="1" eb="3">
      <t>キソ</t>
    </rPh>
    <rPh sb="4" eb="9">
      <t>ジバンセツメイショ</t>
    </rPh>
    <phoneticPr fontId="51"/>
  </si>
  <si>
    <t>※構造仕様規定仕様表</t>
    <rPh sb="1" eb="7">
      <t>コウゾウシヨウキテイ</t>
    </rPh>
    <rPh sb="7" eb="10">
      <t>シヨウヒョウ</t>
    </rPh>
    <phoneticPr fontId="51"/>
  </si>
  <si>
    <t>木造(木造2階用合理化仕様書)</t>
    <rPh sb="0" eb="2">
      <t>モクゾウ</t>
    </rPh>
    <rPh sb="7" eb="8">
      <t>ヨウ</t>
    </rPh>
    <phoneticPr fontId="51"/>
  </si>
  <si>
    <t>※構造詳細図（屋根・外壁・基礎）</t>
    <rPh sb="1" eb="6">
      <t>コウゾウショウサイズ</t>
    </rPh>
    <rPh sb="7" eb="9">
      <t>ヤネ</t>
    </rPh>
    <rPh sb="10" eb="12">
      <t>ガイヘキ</t>
    </rPh>
    <rPh sb="13" eb="15">
      <t>キソ</t>
    </rPh>
    <phoneticPr fontId="51"/>
  </si>
  <si>
    <t>基礎伏図、各階床伏図、小屋伏図、軸組図を作成し、必要情報記載でも可</t>
    <rPh sb="0" eb="2">
      <t>キソ</t>
    </rPh>
    <rPh sb="2" eb="4">
      <t>フセズ</t>
    </rPh>
    <rPh sb="5" eb="7">
      <t>カクカイ</t>
    </rPh>
    <rPh sb="7" eb="10">
      <t>ユカフセズ</t>
    </rPh>
    <rPh sb="11" eb="13">
      <t>コヤ</t>
    </rPh>
    <rPh sb="13" eb="15">
      <t>フセズ</t>
    </rPh>
    <rPh sb="16" eb="19">
      <t>ジクグミズ</t>
    </rPh>
    <rPh sb="20" eb="22">
      <t>サクセイ</t>
    </rPh>
    <rPh sb="24" eb="26">
      <t>ヒツヨウ</t>
    </rPh>
    <rPh sb="26" eb="28">
      <t>ジョウホウ</t>
    </rPh>
    <rPh sb="28" eb="30">
      <t>キサイ</t>
    </rPh>
    <rPh sb="32" eb="33">
      <t>カ</t>
    </rPh>
    <phoneticPr fontId="2"/>
  </si>
  <si>
    <t>※床面積・見付面積計算表</t>
    <rPh sb="1" eb="4">
      <t>ユカメンセキ</t>
    </rPh>
    <rPh sb="5" eb="6">
      <t>ミ</t>
    </rPh>
    <rPh sb="6" eb="7">
      <t>ツ</t>
    </rPh>
    <rPh sb="7" eb="12">
      <t>メンセキケイサンヒョウ</t>
    </rPh>
    <phoneticPr fontId="2"/>
  </si>
  <si>
    <t>※壁量判定兼耐力壁図</t>
    <rPh sb="1" eb="2">
      <t>ヘキ</t>
    </rPh>
    <rPh sb="2" eb="3">
      <t>リョウ</t>
    </rPh>
    <rPh sb="3" eb="5">
      <t>ハンテイ</t>
    </rPh>
    <rPh sb="5" eb="6">
      <t>ケン</t>
    </rPh>
    <rPh sb="6" eb="8">
      <t>タイリョク</t>
    </rPh>
    <rPh sb="8" eb="9">
      <t>カベ</t>
    </rPh>
    <rPh sb="9" eb="10">
      <t>ズ</t>
    </rPh>
    <phoneticPr fontId="51"/>
  </si>
  <si>
    <t>※四分割法判定</t>
    <rPh sb="1" eb="7">
      <t>シブンカツホウハンテイ</t>
    </rPh>
    <phoneticPr fontId="2"/>
  </si>
  <si>
    <t>告示（平成12年建告第1460号第2号）の接合方法でも可</t>
    <rPh sb="0" eb="2">
      <t>コクジ</t>
    </rPh>
    <rPh sb="3" eb="5">
      <t>ヘイセイ</t>
    </rPh>
    <rPh sb="7" eb="8">
      <t>ネン</t>
    </rPh>
    <rPh sb="8" eb="9">
      <t>タツル</t>
    </rPh>
    <rPh sb="9" eb="10">
      <t>コク</t>
    </rPh>
    <rPh sb="10" eb="11">
      <t>ダイ</t>
    </rPh>
    <rPh sb="15" eb="16">
      <t>ゴウ</t>
    </rPh>
    <rPh sb="16" eb="17">
      <t>ダイ</t>
    </rPh>
    <rPh sb="18" eb="19">
      <t>ゴウ</t>
    </rPh>
    <rPh sb="21" eb="23">
      <t>セツゴウ</t>
    </rPh>
    <rPh sb="23" eb="25">
      <t>ホウホウ</t>
    </rPh>
    <rPh sb="27" eb="28">
      <t>カ</t>
    </rPh>
    <phoneticPr fontId="2"/>
  </si>
  <si>
    <t>8. 設計図書 [構造図]※木造３階建て許容応力度計算</t>
    <rPh sb="3" eb="7">
      <t>セッケイトショ</t>
    </rPh>
    <rPh sb="9" eb="11">
      <t>コウゾウ</t>
    </rPh>
    <rPh sb="11" eb="12">
      <t>ズ</t>
    </rPh>
    <phoneticPr fontId="51"/>
  </si>
  <si>
    <t>必要書類一覧表（確認申請）[3-③]</t>
    <rPh sb="0" eb="2">
      <t>ヒツヨウ</t>
    </rPh>
    <rPh sb="2" eb="4">
      <t>ショルイ</t>
    </rPh>
    <rPh sb="4" eb="6">
      <t>イチラン</t>
    </rPh>
    <rPh sb="6" eb="7">
      <t>ヒョウ</t>
    </rPh>
    <rPh sb="8" eb="10">
      <t>カクニン</t>
    </rPh>
    <rPh sb="10" eb="12">
      <t>シンセイ</t>
    </rPh>
    <phoneticPr fontId="2"/>
  </si>
  <si>
    <t>9. 設計図書 [構造図]</t>
    <rPh sb="3" eb="7">
      <t>セッケイトショ</t>
    </rPh>
    <rPh sb="9" eb="11">
      <t>コウゾウ</t>
    </rPh>
    <rPh sb="11" eb="12">
      <t>ズ</t>
    </rPh>
    <phoneticPr fontId="51"/>
  </si>
  <si>
    <t>RC造、S造</t>
    <phoneticPr fontId="47"/>
  </si>
  <si>
    <r>
      <t xml:space="preserve">10. 設計図書 [設備図]（ </t>
    </r>
    <r>
      <rPr>
        <b/>
        <u/>
        <sz val="10"/>
        <rFont val="ＭＳ 明朝"/>
        <family val="1"/>
        <charset val="128"/>
      </rPr>
      <t>注)は特記事項・仕様書に加えて必要となります ）</t>
    </r>
    <rPh sb="4" eb="8">
      <t>セッケイトショ</t>
    </rPh>
    <rPh sb="10" eb="12">
      <t>セツビ</t>
    </rPh>
    <rPh sb="12" eb="13">
      <t>ズ</t>
    </rPh>
    <rPh sb="16" eb="17">
      <t>チュウ</t>
    </rPh>
    <rPh sb="19" eb="21">
      <t>トッキ</t>
    </rPh>
    <rPh sb="21" eb="23">
      <t>ジコウ</t>
    </rPh>
    <rPh sb="24" eb="27">
      <t>シヨウショ</t>
    </rPh>
    <rPh sb="28" eb="29">
      <t>クワ</t>
    </rPh>
    <rPh sb="31" eb="33">
      <t>ヒツヨウ</t>
    </rPh>
    <phoneticPr fontId="51"/>
  </si>
  <si>
    <t>注)ガス給湯器位置(屋外・屋内)都市ガスM、プロパンガス等の位置、経路</t>
    <rPh sb="0" eb="1">
      <t>チュウ</t>
    </rPh>
    <rPh sb="16" eb="18">
      <t>トシ</t>
    </rPh>
    <rPh sb="28" eb="29">
      <t>トウ</t>
    </rPh>
    <rPh sb="30" eb="32">
      <t>イチ</t>
    </rPh>
    <rPh sb="33" eb="35">
      <t>ケイロ</t>
    </rPh>
    <phoneticPr fontId="51"/>
  </si>
  <si>
    <t>注)JIS Z9290-3-2019(令8.4.1より移行)支持管圧強度計算書</t>
    <rPh sb="19" eb="20">
      <t>レイ</t>
    </rPh>
    <rPh sb="27" eb="29">
      <t>イコウ</t>
    </rPh>
    <rPh sb="30" eb="32">
      <t>シジ</t>
    </rPh>
    <rPh sb="32" eb="33">
      <t>カン</t>
    </rPh>
    <rPh sb="33" eb="34">
      <t>アツ</t>
    </rPh>
    <rPh sb="34" eb="36">
      <t>キョウド</t>
    </rPh>
    <rPh sb="36" eb="39">
      <t>ケイサンショ</t>
    </rPh>
    <phoneticPr fontId="51"/>
  </si>
  <si>
    <t>ルート３※</t>
    <phoneticPr fontId="2"/>
  </si>
  <si>
    <t>　なお、代理者は、上記委任に基づき、委任事項について一切の責任を負います。</t>
    <rPh sb="9" eb="11">
      <t>ジョウキ</t>
    </rPh>
    <rPh sb="11" eb="13">
      <t>イニン</t>
    </rPh>
    <rPh sb="14" eb="15">
      <t>モト</t>
    </rPh>
    <rPh sb="18" eb="20">
      <t>イニン</t>
    </rPh>
    <rPh sb="20" eb="22">
      <t>ジコウ</t>
    </rPh>
    <phoneticPr fontId="2"/>
  </si>
  <si>
    <t>種別</t>
    <rPh sb="0" eb="2">
      <t>シュベツ</t>
    </rPh>
    <phoneticPr fontId="47"/>
  </si>
  <si>
    <t>委任事項</t>
    <rPh sb="0" eb="4">
      <t>イニンジコウ</t>
    </rPh>
    <phoneticPr fontId="47"/>
  </si>
  <si>
    <t>確認検査</t>
    <rPh sb="0" eb="2">
      <t>カクニン</t>
    </rPh>
    <rPh sb="2" eb="4">
      <t>ケンサ</t>
    </rPh>
    <phoneticPr fontId="47"/>
  </si>
  <si>
    <t>計画通知(計画変更通知を含む）</t>
    <rPh sb="0" eb="2">
      <t>ケイカク</t>
    </rPh>
    <rPh sb="2" eb="4">
      <t>ツウチ</t>
    </rPh>
    <rPh sb="5" eb="9">
      <t>ケイカクヘンコウ</t>
    </rPh>
    <rPh sb="9" eb="11">
      <t>ツウチ</t>
    </rPh>
    <rPh sb="12" eb="13">
      <t>フク</t>
    </rPh>
    <phoneticPr fontId="2"/>
  </si>
  <si>
    <t>特定工程工事終了通知</t>
    <rPh sb="0" eb="2">
      <t>トクテイ</t>
    </rPh>
    <rPh sb="2" eb="4">
      <t>コウテイ</t>
    </rPh>
    <rPh sb="4" eb="6">
      <t>コウジ</t>
    </rPh>
    <rPh sb="6" eb="8">
      <t>シュウリョウ</t>
    </rPh>
    <rPh sb="8" eb="10">
      <t>ツウチ</t>
    </rPh>
    <phoneticPr fontId="2"/>
  </si>
  <si>
    <t>工事完了通知</t>
    <rPh sb="0" eb="2">
      <t>コウジ</t>
    </rPh>
    <rPh sb="2" eb="4">
      <t>カンリョウ</t>
    </rPh>
    <rPh sb="4" eb="6">
      <t>ツウチ</t>
    </rPh>
    <phoneticPr fontId="2"/>
  </si>
  <si>
    <t>性能
評価系</t>
    <rPh sb="0" eb="2">
      <t>セイノウ</t>
    </rPh>
    <rPh sb="3" eb="5">
      <t>ヒョウカ</t>
    </rPh>
    <rPh sb="5" eb="6">
      <t>ケイ</t>
    </rPh>
    <phoneticPr fontId="47"/>
  </si>
  <si>
    <t>設計住宅性能評価</t>
    <rPh sb="0" eb="2">
      <t>セッケイ</t>
    </rPh>
    <rPh sb="2" eb="4">
      <t>ジュウタク</t>
    </rPh>
    <rPh sb="4" eb="8">
      <t>セイノウヒョウカ</t>
    </rPh>
    <phoneticPr fontId="2"/>
  </si>
  <si>
    <t>長期使用構造等確認申請</t>
    <rPh sb="0" eb="2">
      <t>チョウキ</t>
    </rPh>
    <rPh sb="2" eb="4">
      <t>シヨウ</t>
    </rPh>
    <rPh sb="4" eb="7">
      <t>コウゾウトウ</t>
    </rPh>
    <rPh sb="7" eb="9">
      <t>カクニン</t>
    </rPh>
    <rPh sb="9" eb="11">
      <t>シンセイ</t>
    </rPh>
    <phoneticPr fontId="2"/>
  </si>
  <si>
    <t>変更設計住宅性能評価</t>
    <phoneticPr fontId="2"/>
  </si>
  <si>
    <t>長期使用構造等変更確認申請</t>
    <phoneticPr fontId="47"/>
  </si>
  <si>
    <t>建設住宅性能評価</t>
    <phoneticPr fontId="2"/>
  </si>
  <si>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2"/>
  </si>
  <si>
    <t>変更建設住宅性能評価</t>
    <rPh sb="0" eb="2">
      <t>ヘンコウ</t>
    </rPh>
    <rPh sb="2" eb="4">
      <t>ケンセツ</t>
    </rPh>
    <rPh sb="4" eb="6">
      <t>ジュウタク</t>
    </rPh>
    <rPh sb="6" eb="8">
      <t>セイノウ</t>
    </rPh>
    <rPh sb="8" eb="10">
      <t>ヒョウカ</t>
    </rPh>
    <phoneticPr fontId="2"/>
  </si>
  <si>
    <t>低炭素建築物新築等計画に係る技術的審査</t>
    <rPh sb="0" eb="3">
      <t>テイタンソ</t>
    </rPh>
    <rPh sb="3" eb="6">
      <t>ケンチクブツ</t>
    </rPh>
    <rPh sb="6" eb="9">
      <t>シンチクトウ</t>
    </rPh>
    <rPh sb="9" eb="11">
      <t>ケイカク</t>
    </rPh>
    <rPh sb="12" eb="13">
      <t>カカ</t>
    </rPh>
    <rPh sb="14" eb="17">
      <t>ギジュツテキ</t>
    </rPh>
    <rPh sb="17" eb="19">
      <t>シンサ</t>
    </rPh>
    <phoneticPr fontId="2"/>
  </si>
  <si>
    <t>既存住宅性能評価</t>
    <phoneticPr fontId="2"/>
  </si>
  <si>
    <t>低炭素建築物新築等計画の変更に係る技術的審査</t>
    <rPh sb="0" eb="3">
      <t>テイタンソ</t>
    </rPh>
    <rPh sb="3" eb="6">
      <t>ケンチクブツ</t>
    </rPh>
    <rPh sb="6" eb="9">
      <t>シンチクトウ</t>
    </rPh>
    <rPh sb="9" eb="11">
      <t>ケイカク</t>
    </rPh>
    <rPh sb="12" eb="14">
      <t>ヘンコウ</t>
    </rPh>
    <rPh sb="15" eb="16">
      <t>カカ</t>
    </rPh>
    <rPh sb="17" eb="20">
      <t>ギジュツテキ</t>
    </rPh>
    <rPh sb="20" eb="22">
      <t>シンサ</t>
    </rPh>
    <phoneticPr fontId="2"/>
  </si>
  <si>
    <t>住宅性能証明書(贈与税)の適合審査</t>
    <phoneticPr fontId="47"/>
  </si>
  <si>
    <t>省エネ</t>
    <rPh sb="0" eb="1">
      <t>ショウ</t>
    </rPh>
    <phoneticPr fontId="47"/>
  </si>
  <si>
    <t>BELS</t>
    <phoneticPr fontId="47"/>
  </si>
  <si>
    <t>建築物省エネルギー性能表示制度(BELS)評価</t>
    <rPh sb="0" eb="3">
      <t>ケンチクブツ</t>
    </rPh>
    <rPh sb="3" eb="4">
      <t>ショウ</t>
    </rPh>
    <rPh sb="9" eb="11">
      <t>セイノウ</t>
    </rPh>
    <rPh sb="11" eb="13">
      <t>ヒョウジ</t>
    </rPh>
    <rPh sb="13" eb="15">
      <t>セイド</t>
    </rPh>
    <rPh sb="21" eb="23">
      <t>ヒョウカ</t>
    </rPh>
    <phoneticPr fontId="2"/>
  </si>
  <si>
    <t>建築物省エネルギー性能表示制度(BELS)変更評価</t>
    <rPh sb="21" eb="23">
      <t>ヘンコウ</t>
    </rPh>
    <phoneticPr fontId="2"/>
  </si>
  <si>
    <t>ゼロエミ</t>
    <phoneticPr fontId="47"/>
  </si>
  <si>
    <t>東京ゼロエミ住宅認証審査</t>
    <rPh sb="0" eb="2">
      <t>トウキョウ</t>
    </rPh>
    <rPh sb="6" eb="8">
      <t>ジュウタク</t>
    </rPh>
    <rPh sb="8" eb="10">
      <t>ニンショウ</t>
    </rPh>
    <rPh sb="10" eb="12">
      <t>シンサ</t>
    </rPh>
    <phoneticPr fontId="2"/>
  </si>
  <si>
    <t>東京ゼロエミ住宅認証変更審査</t>
    <rPh sb="0" eb="2">
      <t>トウキョウ</t>
    </rPh>
    <rPh sb="6" eb="8">
      <t>ジュウタク</t>
    </rPh>
    <rPh sb="8" eb="10">
      <t>ニンショウ</t>
    </rPh>
    <rPh sb="10" eb="12">
      <t>ヘンコウ</t>
    </rPh>
    <rPh sb="12" eb="14">
      <t>シンサ</t>
    </rPh>
    <phoneticPr fontId="2"/>
  </si>
  <si>
    <t>東京ゼロエミ住宅工事完了検査</t>
    <rPh sb="0" eb="2">
      <t>トウキョウ</t>
    </rPh>
    <rPh sb="6" eb="8">
      <t>ジュウタク</t>
    </rPh>
    <rPh sb="8" eb="10">
      <t>コウジ</t>
    </rPh>
    <rPh sb="10" eb="12">
      <t>カンリョウ</t>
    </rPh>
    <rPh sb="12" eb="14">
      <t>ケンサ</t>
    </rPh>
    <phoneticPr fontId="2"/>
  </si>
  <si>
    <t>適合証明</t>
    <rPh sb="0" eb="4">
      <t>テキゴウショウメイ</t>
    </rPh>
    <phoneticPr fontId="47"/>
  </si>
  <si>
    <t>-</t>
    <phoneticPr fontId="47"/>
  </si>
  <si>
    <t>その他(</t>
    <rPh sb="2" eb="3">
      <t>タ</t>
    </rPh>
    <phoneticPr fontId="2"/>
  </si>
  <si>
    <t>作成上の注意事項：委任状・同意書・同意書兼委任状・宣言書</t>
    <rPh sb="0" eb="3">
      <t>サクセイジョウ</t>
    </rPh>
    <rPh sb="4" eb="8">
      <t>チュウイジコウ</t>
    </rPh>
    <rPh sb="9" eb="12">
      <t>イニンジョウ</t>
    </rPh>
    <rPh sb="13" eb="16">
      <t>ドウイショ</t>
    </rPh>
    <rPh sb="17" eb="20">
      <t>ドウイショ</t>
    </rPh>
    <rPh sb="20" eb="21">
      <t>ケン</t>
    </rPh>
    <rPh sb="21" eb="24">
      <t>イニンジョウ</t>
    </rPh>
    <rPh sb="25" eb="28">
      <t>センゲンショ</t>
    </rPh>
    <phoneticPr fontId="2"/>
  </si>
  <si>
    <t>委任状等作成上のご注意事項（確認検査）</t>
    <rPh sb="0" eb="3">
      <t>イニンジョウ</t>
    </rPh>
    <rPh sb="3" eb="4">
      <t>トウ</t>
    </rPh>
    <rPh sb="4" eb="7">
      <t>サクセイジョウ</t>
    </rPh>
    <rPh sb="9" eb="13">
      <t>チュウイジコウ</t>
    </rPh>
    <rPh sb="14" eb="18">
      <t>カクニンケンサ</t>
    </rPh>
    <phoneticPr fontId="2"/>
  </si>
  <si>
    <t>1. 『委任状』・『同意書』・『同意書兼委任状』・『宣言書』の種類と必要性について</t>
    <rPh sb="4" eb="7">
      <t>イニンジョウ</t>
    </rPh>
    <rPh sb="10" eb="13">
      <t>ドウイショ</t>
    </rPh>
    <rPh sb="16" eb="19">
      <t>ドウイショ</t>
    </rPh>
    <rPh sb="19" eb="23">
      <t>ケンイニンジョウ</t>
    </rPh>
    <rPh sb="26" eb="29">
      <t>センゲンショ</t>
    </rPh>
    <rPh sb="31" eb="33">
      <t>シュルイ</t>
    </rPh>
    <rPh sb="34" eb="37">
      <t>ヒツヨウセイ</t>
    </rPh>
    <phoneticPr fontId="2"/>
  </si>
  <si>
    <t>『委任状』は、建築主等が建築基準法第６条の２各項の規定に基づく確認（計画変更を含む）、</t>
    <rPh sb="1" eb="4">
      <t>イニンジョウ</t>
    </rPh>
    <rPh sb="7" eb="10">
      <t>ケンチクヌシ</t>
    </rPh>
    <rPh sb="10" eb="11">
      <t>トウ</t>
    </rPh>
    <rPh sb="12" eb="17">
      <t>ケンチクキジュンホウ</t>
    </rPh>
    <rPh sb="22" eb="24">
      <t>カクコウ</t>
    </rPh>
    <rPh sb="25" eb="27">
      <t>キテイ</t>
    </rPh>
    <rPh sb="28" eb="29">
      <t>モト</t>
    </rPh>
    <rPh sb="31" eb="33">
      <t>カクニン</t>
    </rPh>
    <rPh sb="34" eb="38">
      <t>ケイカクヘンコウ</t>
    </rPh>
    <rPh sb="39" eb="40">
      <t>フク</t>
    </rPh>
    <phoneticPr fontId="47"/>
  </si>
  <si>
    <t>同法第18条第２項または第４項の規定に基づく計画通知（計画変更通知を含む）、</t>
    <phoneticPr fontId="47"/>
  </si>
  <si>
    <t>同法第７条の４各項及び同法第18条第32項の規定に基づく中間検査、</t>
    <rPh sb="0" eb="2">
      <t>ドウホウ</t>
    </rPh>
    <rPh sb="2" eb="3">
      <t>ダイ</t>
    </rPh>
    <rPh sb="4" eb="5">
      <t>ジョウ</t>
    </rPh>
    <rPh sb="7" eb="9">
      <t>カクコウ</t>
    </rPh>
    <rPh sb="9" eb="10">
      <t>オヨ</t>
    </rPh>
    <rPh sb="22" eb="24">
      <t>キテイ</t>
    </rPh>
    <rPh sb="25" eb="26">
      <t>モト</t>
    </rPh>
    <rPh sb="28" eb="30">
      <t>チュウカン</t>
    </rPh>
    <rPh sb="30" eb="32">
      <t>ケンサ</t>
    </rPh>
    <phoneticPr fontId="47"/>
  </si>
  <si>
    <t>同法第７条の２各項及び同法第18条第23項の規定に基づく完了検査、</t>
    <rPh sb="7" eb="9">
      <t>カクコウ</t>
    </rPh>
    <phoneticPr fontId="47"/>
  </si>
  <si>
    <t>軽微変更説明書・追加説明書及び各種届出等を当社に申請する場合に必要になります。</t>
    <rPh sb="0" eb="2">
      <t>ケイビ</t>
    </rPh>
    <rPh sb="2" eb="4">
      <t>ヘンコウ</t>
    </rPh>
    <rPh sb="4" eb="7">
      <t>セツメイショ</t>
    </rPh>
    <rPh sb="8" eb="10">
      <t>ツイカ</t>
    </rPh>
    <rPh sb="10" eb="13">
      <t>セツメイショ</t>
    </rPh>
    <rPh sb="13" eb="14">
      <t>オヨ</t>
    </rPh>
    <rPh sb="15" eb="17">
      <t>カクシュ</t>
    </rPh>
    <rPh sb="17" eb="19">
      <t>トドケデ</t>
    </rPh>
    <rPh sb="19" eb="20">
      <t>トウ</t>
    </rPh>
    <phoneticPr fontId="47"/>
  </si>
  <si>
    <r>
      <t xml:space="preserve">ただし、当社へその他業務を申請する場合は、別途 </t>
    </r>
    <r>
      <rPr>
        <u/>
        <sz val="9"/>
        <color theme="1"/>
        <rFont val="ＭＳ 明朝"/>
        <family val="1"/>
        <charset val="128"/>
      </rPr>
      <t>『同意書』</t>
    </r>
    <r>
      <rPr>
        <sz val="9"/>
        <color theme="1"/>
        <rFont val="ＭＳ 明朝"/>
        <family val="1"/>
        <charset val="128"/>
      </rPr>
      <t>、</t>
    </r>
    <r>
      <rPr>
        <u/>
        <sz val="9"/>
        <color theme="1"/>
        <rFont val="ＭＳ 明朝"/>
        <family val="1"/>
        <charset val="128"/>
      </rPr>
      <t>『委任状兼同意書』</t>
    </r>
    <r>
      <rPr>
        <sz val="9"/>
        <color theme="1"/>
        <rFont val="ＭＳ 明朝"/>
        <family val="1"/>
        <charset val="128"/>
      </rPr>
      <t>もしくは</t>
    </r>
    <r>
      <rPr>
        <u/>
        <sz val="9"/>
        <color theme="1"/>
        <rFont val="ＭＳ 明朝"/>
        <family val="1"/>
        <charset val="128"/>
      </rPr>
      <t>『宣言書』</t>
    </r>
    <rPh sb="44" eb="47">
      <t>センゲンショ</t>
    </rPh>
    <phoneticPr fontId="47"/>
  </si>
  <si>
    <t>が必要になる場合がありますので、ご注意ください。</t>
    <phoneticPr fontId="47"/>
  </si>
  <si>
    <t>『同意書』は、当社に住宅性能評価、長期使用構造等確認もしくは建築物エネルギー消費性能確保計画を</t>
    <rPh sb="1" eb="4">
      <t>ドウイショ</t>
    </rPh>
    <rPh sb="7" eb="9">
      <t>トウシャ</t>
    </rPh>
    <rPh sb="10" eb="16">
      <t>ジュウタクセイノウヒョウカ</t>
    </rPh>
    <rPh sb="17" eb="24">
      <t>チョウキシヨウコウゾウトウ</t>
    </rPh>
    <rPh sb="24" eb="26">
      <t>カクニン</t>
    </rPh>
    <phoneticPr fontId="47"/>
  </si>
  <si>
    <t>申請する場合に、それら審査に使用した図書等を当社の確認検査に使用することに同意をもらう書面として</t>
    <rPh sb="11" eb="13">
      <t>シンサ</t>
    </rPh>
    <rPh sb="14" eb="16">
      <t>シヨウ</t>
    </rPh>
    <rPh sb="18" eb="20">
      <t>トショ</t>
    </rPh>
    <rPh sb="20" eb="21">
      <t>トウ</t>
    </rPh>
    <rPh sb="22" eb="24">
      <t>トウシャ</t>
    </rPh>
    <rPh sb="25" eb="27">
      <t>カクニン</t>
    </rPh>
    <rPh sb="27" eb="29">
      <t>ケンサ</t>
    </rPh>
    <rPh sb="30" eb="32">
      <t>シヨウ</t>
    </rPh>
    <rPh sb="37" eb="39">
      <t>ドウイ</t>
    </rPh>
    <rPh sb="43" eb="45">
      <t>ショメン</t>
    </rPh>
    <phoneticPr fontId="47"/>
  </si>
  <si>
    <t>必要になります。（委任状と同時に本件同意をもらうことが可能な場合は、『委任状兼同意書』をご利用ください。）</t>
    <rPh sb="0" eb="2">
      <t>ヒツヨウ</t>
    </rPh>
    <rPh sb="9" eb="12">
      <t>イニンジョウ</t>
    </rPh>
    <rPh sb="13" eb="15">
      <t>ドウジ</t>
    </rPh>
    <rPh sb="16" eb="18">
      <t>ホンケン</t>
    </rPh>
    <rPh sb="18" eb="20">
      <t>ドウイ</t>
    </rPh>
    <rPh sb="27" eb="29">
      <t>カノウ</t>
    </rPh>
    <rPh sb="30" eb="32">
      <t>バアイ</t>
    </rPh>
    <rPh sb="45" eb="47">
      <t>リヨウ</t>
    </rPh>
    <phoneticPr fontId="47"/>
  </si>
  <si>
    <t>『委任状兼同意書』は、確認検査の委任に加えて、当社に住宅性能評価、長期使用構造等確認</t>
    <rPh sb="1" eb="4">
      <t>イニンジョウ</t>
    </rPh>
    <rPh sb="4" eb="8">
      <t>ケンドウイショ</t>
    </rPh>
    <rPh sb="11" eb="15">
      <t>カクニンケンサ</t>
    </rPh>
    <rPh sb="16" eb="18">
      <t>イニン</t>
    </rPh>
    <rPh sb="19" eb="20">
      <t>クワ</t>
    </rPh>
    <rPh sb="23" eb="25">
      <t>トウシャ</t>
    </rPh>
    <rPh sb="26" eb="32">
      <t>ジュウタクセイノウヒョウカ</t>
    </rPh>
    <rPh sb="33" eb="40">
      <t>チョウキシヨウコウゾウトウ</t>
    </rPh>
    <rPh sb="40" eb="42">
      <t>カクニン</t>
    </rPh>
    <phoneticPr fontId="47"/>
  </si>
  <si>
    <t>もしくは建築物エネルギー消費性能確保計画を申請する場合に必要になります。</t>
    <phoneticPr fontId="47"/>
  </si>
  <si>
    <t>建築物エネルギー消費性能確保計画を省略する（コース１）を予定している場合に必要になります。</t>
    <rPh sb="28" eb="30">
      <t>ヨテイ</t>
    </rPh>
    <phoneticPr fontId="47"/>
  </si>
  <si>
    <t>④</t>
    <phoneticPr fontId="2"/>
  </si>
  <si>
    <t>⑤</t>
    <phoneticPr fontId="2"/>
  </si>
  <si>
    <t>⑥</t>
    <phoneticPr fontId="2"/>
  </si>
  <si>
    <t>委任者(建築主等)と委任先(代理者)との間で生じた問題について、当社はその責任を負わないことを予め</t>
    <rPh sb="0" eb="3">
      <t>イニンシャ</t>
    </rPh>
    <rPh sb="12" eb="13">
      <t>サキ</t>
    </rPh>
    <rPh sb="32" eb="34">
      <t>トウシャ</t>
    </rPh>
    <phoneticPr fontId="47"/>
  </si>
  <si>
    <t>⑦</t>
    <phoneticPr fontId="2"/>
  </si>
  <si>
    <t>⑧</t>
    <phoneticPr fontId="2"/>
  </si>
  <si>
    <t>(1) 建築主等の押印による委任状(原本)</t>
    <rPh sb="4" eb="7">
      <t>ケンチクヌシ</t>
    </rPh>
    <rPh sb="7" eb="8">
      <t>トウ</t>
    </rPh>
    <rPh sb="9" eb="11">
      <t>オウイン</t>
    </rPh>
    <rPh sb="14" eb="17">
      <t>イニンジョウ</t>
    </rPh>
    <rPh sb="18" eb="20">
      <t>ゲンポン</t>
    </rPh>
    <phoneticPr fontId="47"/>
  </si>
  <si>
    <t>(2) 建築主等の押印による委任状(原本の写し)</t>
    <rPh sb="4" eb="7">
      <t>ケンチクヌシ</t>
    </rPh>
    <rPh sb="7" eb="8">
      <t>トウ</t>
    </rPh>
    <rPh sb="9" eb="11">
      <t>オウイン</t>
    </rPh>
    <rPh sb="14" eb="17">
      <t>イニンジョウ</t>
    </rPh>
    <rPh sb="18" eb="20">
      <t>ゲンポン</t>
    </rPh>
    <rPh sb="21" eb="22">
      <t>ウツ</t>
    </rPh>
    <phoneticPr fontId="47"/>
  </si>
  <si>
    <t>(3) 建築主等の自署による委任状(原本)</t>
    <rPh sb="4" eb="7">
      <t>ケンチクヌシ</t>
    </rPh>
    <rPh sb="7" eb="8">
      <t>トウ</t>
    </rPh>
    <rPh sb="9" eb="11">
      <t>ジショ</t>
    </rPh>
    <rPh sb="14" eb="17">
      <t>イニンジョウ</t>
    </rPh>
    <rPh sb="18" eb="20">
      <t>ゲンポン</t>
    </rPh>
    <phoneticPr fontId="47"/>
  </si>
  <si>
    <t>(4) 建築主等の自署による委任状(原本の写し)</t>
    <rPh sb="4" eb="7">
      <t>ケンチクヌシ</t>
    </rPh>
    <rPh sb="7" eb="8">
      <t>トウ</t>
    </rPh>
    <rPh sb="9" eb="11">
      <t>ジショ</t>
    </rPh>
    <rPh sb="14" eb="17">
      <t>イニンジョウ</t>
    </rPh>
    <rPh sb="18" eb="20">
      <t>ゲンポン</t>
    </rPh>
    <rPh sb="21" eb="22">
      <t>ウツ</t>
    </rPh>
    <phoneticPr fontId="47"/>
  </si>
  <si>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47"/>
  </si>
  <si>
    <t>同意書</t>
    <rPh sb="0" eb="3">
      <t>ドウイショ</t>
    </rPh>
    <phoneticPr fontId="31"/>
  </si>
  <si>
    <t>JTC-第6-3号様式</t>
    <phoneticPr fontId="2"/>
  </si>
  <si>
    <t>同　意　書</t>
    <rPh sb="0" eb="1">
      <t>ドウ</t>
    </rPh>
    <rPh sb="2" eb="3">
      <t>イ</t>
    </rPh>
    <rPh sb="4" eb="5">
      <t>ショ</t>
    </rPh>
    <phoneticPr fontId="2"/>
  </si>
  <si>
    <t>　私は、下記の建築物等に係る指定確認検査機関、登録住宅性能評価機関及び登録建築物エネルギー</t>
    <rPh sb="1" eb="2">
      <t>ワタシ</t>
    </rPh>
    <rPh sb="13" eb="21">
      <t>シテイカクニンケンサキカン</t>
    </rPh>
    <phoneticPr fontId="47"/>
  </si>
  <si>
    <t>　消費性能判定機関である貴社が交付した通知書等の写しや各審査において要した図書等を</t>
    <phoneticPr fontId="47"/>
  </si>
  <si>
    <t>　貴社の業務実施に際して利用することをあらかじめ同意します。</t>
    <phoneticPr fontId="47"/>
  </si>
  <si>
    <t>　また、下記の建築物等に係る指定確認検査機関、登録住宅性能評価機関及び登録建築物エネルギー</t>
    <rPh sb="13" eb="21">
      <t>シテイカクニンケンサキカン</t>
    </rPh>
    <phoneticPr fontId="2"/>
  </si>
  <si>
    <t>　消費性能判定機関である貴社が交付した通知書等の写しや各審査において要した図書等を</t>
    <phoneticPr fontId="2"/>
  </si>
  <si>
    <t>　貴社の業務実施に際して利用することをあらかじめ同意します。</t>
    <rPh sb="1" eb="3">
      <t>キシャ</t>
    </rPh>
    <phoneticPr fontId="2"/>
  </si>
  <si>
    <t>長期使用構造等変更確認申請</t>
    <rPh sb="0" eb="2">
      <t>チョウキ</t>
    </rPh>
    <rPh sb="2" eb="4">
      <t>シヨウ</t>
    </rPh>
    <rPh sb="4" eb="7">
      <t>コウゾウトウ</t>
    </rPh>
    <rPh sb="7" eb="9">
      <t>ヘンコウ</t>
    </rPh>
    <rPh sb="9" eb="11">
      <t>カクニン</t>
    </rPh>
    <rPh sb="11" eb="13">
      <t>シンセイ</t>
    </rPh>
    <phoneticPr fontId="2"/>
  </si>
  <si>
    <t>委任状兼同意書</t>
    <rPh sb="0" eb="3">
      <t>イニンジョウ</t>
    </rPh>
    <rPh sb="3" eb="4">
      <t>ケン</t>
    </rPh>
    <rPh sb="4" eb="7">
      <t>ドウイショ</t>
    </rPh>
    <phoneticPr fontId="31"/>
  </si>
  <si>
    <t>JTC250501-01</t>
    <phoneticPr fontId="2"/>
  </si>
  <si>
    <t>JTC250501-02</t>
    <phoneticPr fontId="2"/>
  </si>
  <si>
    <t>□</t>
    <phoneticPr fontId="47"/>
  </si>
  <si>
    <t>当社</t>
    <phoneticPr fontId="47"/>
  </si>
  <si>
    <t>防火耐火性能等</t>
    <rPh sb="0" eb="2">
      <t>ボウカ</t>
    </rPh>
    <rPh sb="2" eb="4">
      <t>タイカ</t>
    </rPh>
    <rPh sb="4" eb="6">
      <t>セイノウ</t>
    </rPh>
    <rPh sb="6" eb="7">
      <t>トウ</t>
    </rPh>
    <phoneticPr fontId="2"/>
  </si>
  <si>
    <t>緑化緑地条例※</t>
    <rPh sb="0" eb="2">
      <t>リョクカ</t>
    </rPh>
    <rPh sb="2" eb="4">
      <t>リョクチ</t>
    </rPh>
    <rPh sb="4" eb="6">
      <t>ジョウレイ</t>
    </rPh>
    <phoneticPr fontId="2"/>
  </si>
  <si>
    <t>狭あい協議等（２項）</t>
    <rPh sb="0" eb="1">
      <t>キョウ</t>
    </rPh>
    <rPh sb="3" eb="5">
      <t>キョウギ</t>
    </rPh>
    <rPh sb="5" eb="6">
      <t>トウ</t>
    </rPh>
    <rPh sb="8" eb="9">
      <t>コウ</t>
    </rPh>
    <phoneticPr fontId="2"/>
  </si>
  <si>
    <t>JTC250501-3-1</t>
    <phoneticPr fontId="2"/>
  </si>
  <si>
    <r>
      <rPr>
        <u/>
        <sz val="9"/>
        <rFont val="ＭＳ 明朝"/>
        <family val="1"/>
        <charset val="128"/>
      </rPr>
      <t>必要書類一覧表</t>
    </r>
    <r>
      <rPr>
        <sz val="9"/>
        <rFont val="ＭＳ 明朝"/>
        <family val="1"/>
        <charset val="128"/>
      </rPr>
      <t>(確認申請)を兼ねる、木造2階3階、型式・型式製造者は①②まで</t>
    </r>
    <rPh sb="0" eb="7">
      <t>ヒツヨウショルイイチランヒョウ</t>
    </rPh>
    <rPh sb="8" eb="12">
      <t>カクニンシンセイ</t>
    </rPh>
    <rPh sb="14" eb="15">
      <t>カ</t>
    </rPh>
    <rPh sb="18" eb="20">
      <t>モクゾウ</t>
    </rPh>
    <rPh sb="21" eb="22">
      <t>カイ</t>
    </rPh>
    <rPh sb="23" eb="24">
      <t>カイ</t>
    </rPh>
    <rPh sb="25" eb="27">
      <t>カタシキ</t>
    </rPh>
    <rPh sb="28" eb="30">
      <t>カタシキ</t>
    </rPh>
    <rPh sb="30" eb="33">
      <t>セイゾウシャ</t>
    </rPh>
    <phoneticPr fontId="51"/>
  </si>
  <si>
    <t>委任状と同意書を1枚に兼ねるもの</t>
    <rPh sb="0" eb="3">
      <t>イニンジョウ</t>
    </rPh>
    <rPh sb="4" eb="7">
      <t>ドウイショ</t>
    </rPh>
    <rPh sb="9" eb="10">
      <t>マイ</t>
    </rPh>
    <rPh sb="11" eb="12">
      <t>カ</t>
    </rPh>
    <phoneticPr fontId="51"/>
  </si>
  <si>
    <t>設計住宅性能評価・長期構造確認を受けて省エネ適判申請を省略する予定の場合</t>
    <rPh sb="9" eb="11">
      <t>チョウキ</t>
    </rPh>
    <rPh sb="11" eb="13">
      <t>コウゾウ</t>
    </rPh>
    <rPh sb="13" eb="15">
      <t>カクニン</t>
    </rPh>
    <rPh sb="16" eb="17">
      <t>ウ</t>
    </rPh>
    <rPh sb="19" eb="20">
      <t>ショウ</t>
    </rPh>
    <rPh sb="31" eb="33">
      <t>ヨテイ</t>
    </rPh>
    <phoneticPr fontId="47"/>
  </si>
  <si>
    <t>省エネルギー仕様基準(誘導基準)による仕様表</t>
    <rPh sb="0" eb="1">
      <t>ショウ</t>
    </rPh>
    <rPh sb="6" eb="8">
      <t>シヨウ</t>
    </rPh>
    <rPh sb="8" eb="10">
      <t>キジュン</t>
    </rPh>
    <rPh sb="11" eb="13">
      <t>ユウドウ</t>
    </rPh>
    <rPh sb="13" eb="15">
      <t>キジュン</t>
    </rPh>
    <rPh sb="19" eb="21">
      <t>シヨウ</t>
    </rPh>
    <rPh sb="21" eb="22">
      <t>ヒョウ</t>
    </rPh>
    <phoneticPr fontId="2"/>
  </si>
  <si>
    <t>(昇降機併願)申請書第四面別紙</t>
    <rPh sb="1" eb="4">
      <t>ショウコウキ</t>
    </rPh>
    <rPh sb="4" eb="6">
      <t>ヘイガン</t>
    </rPh>
    <rPh sb="7" eb="10">
      <t>シンセイショ</t>
    </rPh>
    <rPh sb="10" eb="11">
      <t>ダイ</t>
    </rPh>
    <rPh sb="11" eb="12">
      <t>ヨン</t>
    </rPh>
    <rPh sb="12" eb="13">
      <t>メン</t>
    </rPh>
    <rPh sb="13" eb="15">
      <t>ベッシ</t>
    </rPh>
    <phoneticPr fontId="2"/>
  </si>
  <si>
    <t>ホームエレベーター等で確認申請併願(住戸内・2階で500㎡以内)</t>
    <rPh sb="9" eb="10">
      <t>トウ</t>
    </rPh>
    <rPh sb="11" eb="13">
      <t>カクニン</t>
    </rPh>
    <rPh sb="13" eb="15">
      <t>シンセイ</t>
    </rPh>
    <rPh sb="15" eb="17">
      <t>ヘイガン</t>
    </rPh>
    <rPh sb="18" eb="20">
      <t>ジュウコ</t>
    </rPh>
    <rPh sb="20" eb="21">
      <t>ナイ</t>
    </rPh>
    <rPh sb="23" eb="24">
      <t>カイ</t>
    </rPh>
    <rPh sb="29" eb="31">
      <t>イナイ</t>
    </rPh>
    <phoneticPr fontId="2"/>
  </si>
  <si>
    <t>条例による対象建築物と規模を超える場合(寸法・円滑化経路等平面図記載)</t>
    <rPh sb="0" eb="2">
      <t>ジョウレイ</t>
    </rPh>
    <rPh sb="5" eb="7">
      <t>タイショウ</t>
    </rPh>
    <rPh sb="7" eb="10">
      <t>ケンチクブツ</t>
    </rPh>
    <rPh sb="11" eb="13">
      <t>キボ</t>
    </rPh>
    <rPh sb="14" eb="15">
      <t>コ</t>
    </rPh>
    <rPh sb="17" eb="19">
      <t>バアイ</t>
    </rPh>
    <rPh sb="20" eb="22">
      <t>スンポウ</t>
    </rPh>
    <rPh sb="23" eb="26">
      <t>エンカツカ</t>
    </rPh>
    <rPh sb="26" eb="28">
      <t>ケイロ</t>
    </rPh>
    <rPh sb="28" eb="29">
      <t>トウ</t>
    </rPh>
    <rPh sb="29" eb="32">
      <t>ヘイメンズ</t>
    </rPh>
    <rPh sb="32" eb="34">
      <t>キサイ</t>
    </rPh>
    <phoneticPr fontId="51"/>
  </si>
  <si>
    <t>申請書第四面別紙(別棟)</t>
    <phoneticPr fontId="51"/>
  </si>
  <si>
    <t>敷地に既存建築物別棟である場合</t>
    <rPh sb="0" eb="2">
      <t>シキチ</t>
    </rPh>
    <rPh sb="3" eb="5">
      <t>キゾン</t>
    </rPh>
    <rPh sb="5" eb="8">
      <t>ケンチクブツ</t>
    </rPh>
    <rPh sb="8" eb="9">
      <t>ベツ</t>
    </rPh>
    <rPh sb="9" eb="10">
      <t>トウ</t>
    </rPh>
    <rPh sb="13" eb="15">
      <t>バアイ</t>
    </rPh>
    <phoneticPr fontId="51"/>
  </si>
  <si>
    <t>当社の事前相談等で打合せ済となったもの</t>
    <rPh sb="0" eb="2">
      <t>トウシャ</t>
    </rPh>
    <rPh sb="3" eb="7">
      <t>ジゼンソウダン</t>
    </rPh>
    <rPh sb="7" eb="8">
      <t>トウ</t>
    </rPh>
    <rPh sb="9" eb="11">
      <t>ウチアワ</t>
    </rPh>
    <rPh sb="12" eb="13">
      <t>ズミ</t>
    </rPh>
    <phoneticPr fontId="51"/>
  </si>
  <si>
    <t>中高層標識設置等届(写し)</t>
    <rPh sb="0" eb="3">
      <t>チュウコウソウ</t>
    </rPh>
    <rPh sb="3" eb="5">
      <t>ヒョウシキ</t>
    </rPh>
    <rPh sb="5" eb="7">
      <t>セッチ</t>
    </rPh>
    <rPh sb="7" eb="8">
      <t>トウ</t>
    </rPh>
    <rPh sb="8" eb="9">
      <t>トドケ</t>
    </rPh>
    <rPh sb="10" eb="11">
      <t>ウツ</t>
    </rPh>
    <phoneticPr fontId="51"/>
  </si>
  <si>
    <t>狭あい(細街路)協議書等(写し)</t>
    <rPh sb="0" eb="1">
      <t>キョウ</t>
    </rPh>
    <rPh sb="4" eb="7">
      <t>サイガイロ</t>
    </rPh>
    <rPh sb="8" eb="10">
      <t>キョウギ</t>
    </rPh>
    <rPh sb="10" eb="11">
      <t>ショ</t>
    </rPh>
    <rPh sb="11" eb="12">
      <t>トウ</t>
    </rPh>
    <rPh sb="13" eb="14">
      <t>ウツ</t>
    </rPh>
    <phoneticPr fontId="51"/>
  </si>
  <si>
    <t>(1号)道路査定図、認定幅員の分かる路線図 (2号)開発登録等、土地利用計画図等</t>
    <rPh sb="2" eb="3">
      <t>ゴウ</t>
    </rPh>
    <rPh sb="4" eb="6">
      <t>ドウロ</t>
    </rPh>
    <rPh sb="6" eb="9">
      <t>サテイズ</t>
    </rPh>
    <rPh sb="10" eb="12">
      <t>ニンテイ</t>
    </rPh>
    <rPh sb="12" eb="14">
      <t>フクイン</t>
    </rPh>
    <rPh sb="15" eb="16">
      <t>ワ</t>
    </rPh>
    <rPh sb="18" eb="21">
      <t>ロセンズ</t>
    </rPh>
    <phoneticPr fontId="51"/>
  </si>
  <si>
    <t>(4号)指定道路根拠 (5号)位置指定道路図等</t>
    <rPh sb="2" eb="3">
      <t>ゴウ</t>
    </rPh>
    <rPh sb="4" eb="6">
      <t>シテイ</t>
    </rPh>
    <rPh sb="6" eb="8">
      <t>ドウロ</t>
    </rPh>
    <rPh sb="8" eb="10">
      <t>コンキョ</t>
    </rPh>
    <rPh sb="22" eb="23">
      <t>トウ</t>
    </rPh>
    <phoneticPr fontId="51"/>
  </si>
  <si>
    <t>JTC250501-3-2</t>
    <phoneticPr fontId="2"/>
  </si>
  <si>
    <t>採光、換気、排煙、無窓居室の算定、消防法有窓階判定、防火・排煙検討</t>
    <rPh sb="0" eb="2">
      <t>サイコウ</t>
    </rPh>
    <rPh sb="3" eb="5">
      <t>カンキ</t>
    </rPh>
    <rPh sb="6" eb="8">
      <t>ハイエン</t>
    </rPh>
    <rPh sb="9" eb="13">
      <t>ムソウキョシツ</t>
    </rPh>
    <rPh sb="14" eb="16">
      <t>サンテイ</t>
    </rPh>
    <rPh sb="17" eb="20">
      <t>ショウボウホウ</t>
    </rPh>
    <rPh sb="20" eb="21">
      <t>ア</t>
    </rPh>
    <rPh sb="21" eb="22">
      <t>マド</t>
    </rPh>
    <rPh sb="22" eb="23">
      <t>カイ</t>
    </rPh>
    <rPh sb="23" eb="25">
      <t>ハンテイ</t>
    </rPh>
    <rPh sb="26" eb="28">
      <t>ボウカ</t>
    </rPh>
    <rPh sb="29" eb="31">
      <t>ハイエン</t>
    </rPh>
    <rPh sb="31" eb="33">
      <t>ケントウ</t>
    </rPh>
    <phoneticPr fontId="51"/>
  </si>
  <si>
    <t>平均地盤算定図一式</t>
    <rPh sb="0" eb="2">
      <t>ヘイキン</t>
    </rPh>
    <rPh sb="2" eb="4">
      <t>ジバン</t>
    </rPh>
    <rPh sb="4" eb="6">
      <t>サンテイ</t>
    </rPh>
    <rPh sb="6" eb="7">
      <t>ズ</t>
    </rPh>
    <rPh sb="7" eb="9">
      <t>イッシキ</t>
    </rPh>
    <phoneticPr fontId="51"/>
  </si>
  <si>
    <t>時間日影図、等時間日影図、日影形状算定表、真北根拠資料</t>
    <rPh sb="0" eb="2">
      <t>ジカン</t>
    </rPh>
    <rPh sb="2" eb="5">
      <t>ニチエイズ</t>
    </rPh>
    <rPh sb="6" eb="7">
      <t>トウ</t>
    </rPh>
    <rPh sb="7" eb="9">
      <t>ジカン</t>
    </rPh>
    <rPh sb="9" eb="12">
      <t>ニチエイズ</t>
    </rPh>
    <rPh sb="13" eb="15">
      <t>ニチエイ</t>
    </rPh>
    <rPh sb="15" eb="17">
      <t>ケイジョウ</t>
    </rPh>
    <rPh sb="17" eb="20">
      <t>サンテイヒョウ</t>
    </rPh>
    <rPh sb="21" eb="25">
      <t>マキタコンキョ</t>
    </rPh>
    <rPh sb="25" eb="27">
      <t>シリョウ</t>
    </rPh>
    <phoneticPr fontId="51"/>
  </si>
  <si>
    <t>省エネ仕様基準(誘導基準)、劣化対策基準</t>
    <rPh sb="0" eb="1">
      <t>ショウ</t>
    </rPh>
    <rPh sb="3" eb="5">
      <t>シヨウ</t>
    </rPh>
    <rPh sb="5" eb="7">
      <t>キジュン</t>
    </rPh>
    <rPh sb="8" eb="10">
      <t>ユウドウ</t>
    </rPh>
    <rPh sb="10" eb="12">
      <t>キジュン</t>
    </rPh>
    <rPh sb="14" eb="16">
      <t>レッカ</t>
    </rPh>
    <rPh sb="16" eb="18">
      <t>タイサク</t>
    </rPh>
    <rPh sb="18" eb="20">
      <t>キジュン</t>
    </rPh>
    <phoneticPr fontId="47"/>
  </si>
  <si>
    <t>性能規定等の設計図、検証図一式</t>
    <rPh sb="0" eb="2">
      <t>セイノウ</t>
    </rPh>
    <rPh sb="2" eb="4">
      <t>キテイ</t>
    </rPh>
    <rPh sb="4" eb="5">
      <t>トウ</t>
    </rPh>
    <rPh sb="6" eb="9">
      <t>セッケイズ</t>
    </rPh>
    <rPh sb="10" eb="12">
      <t>ケンショウ</t>
    </rPh>
    <rPh sb="12" eb="13">
      <t>ズ</t>
    </rPh>
    <rPh sb="13" eb="15">
      <t>イッシキ</t>
    </rPh>
    <phoneticPr fontId="51"/>
  </si>
  <si>
    <t>※柱頭柱脚金物算定（N値計算法）</t>
    <rPh sb="1" eb="3">
      <t>ハシラアタマ</t>
    </rPh>
    <rPh sb="3" eb="5">
      <t>チュウキャク</t>
    </rPh>
    <rPh sb="5" eb="9">
      <t>カナモノサンテイ</t>
    </rPh>
    <rPh sb="11" eb="12">
      <t>チ</t>
    </rPh>
    <rPh sb="12" eb="15">
      <t>ケイサンホウ</t>
    </rPh>
    <phoneticPr fontId="2"/>
  </si>
  <si>
    <t>※構造設計標準仕様書</t>
    <rPh sb="1" eb="3">
      <t>コウゾウ</t>
    </rPh>
    <rPh sb="3" eb="5">
      <t>セッケイ</t>
    </rPh>
    <rPh sb="5" eb="7">
      <t>ヒョウジュン</t>
    </rPh>
    <rPh sb="7" eb="10">
      <t>シヨウショ</t>
    </rPh>
    <phoneticPr fontId="51"/>
  </si>
  <si>
    <t>※基礎伏図</t>
    <rPh sb="1" eb="3">
      <t>キソ</t>
    </rPh>
    <rPh sb="3" eb="5">
      <t>フセズ</t>
    </rPh>
    <phoneticPr fontId="51"/>
  </si>
  <si>
    <t>※各階床伏図</t>
    <rPh sb="1" eb="3">
      <t>カクカイ</t>
    </rPh>
    <rPh sb="3" eb="4">
      <t>ユカ</t>
    </rPh>
    <rPh sb="4" eb="6">
      <t>フセズ</t>
    </rPh>
    <phoneticPr fontId="51"/>
  </si>
  <si>
    <t>※小屋伏図</t>
    <rPh sb="1" eb="3">
      <t>コヤ</t>
    </rPh>
    <rPh sb="3" eb="5">
      <t>フセズ</t>
    </rPh>
    <phoneticPr fontId="51"/>
  </si>
  <si>
    <t>※軸組図</t>
    <rPh sb="1" eb="4">
      <t>ジクグミズ</t>
    </rPh>
    <phoneticPr fontId="51"/>
  </si>
  <si>
    <t>※構造詳細図・構造標準図等</t>
    <rPh sb="1" eb="3">
      <t>コウゾウ</t>
    </rPh>
    <rPh sb="3" eb="6">
      <t>ショウサイズ</t>
    </rPh>
    <rPh sb="7" eb="9">
      <t>コウゾウ</t>
    </rPh>
    <rPh sb="9" eb="12">
      <t>ヒョウジュンズ</t>
    </rPh>
    <rPh sb="12" eb="13">
      <t>トウ</t>
    </rPh>
    <phoneticPr fontId="51"/>
  </si>
  <si>
    <t>※部材断面表</t>
    <rPh sb="1" eb="3">
      <t>ブザイ</t>
    </rPh>
    <rPh sb="3" eb="6">
      <t>ダンメンヒョウ</t>
    </rPh>
    <phoneticPr fontId="51"/>
  </si>
  <si>
    <t>※使用構造材料一覧表</t>
    <rPh sb="1" eb="5">
      <t>シヨウコウゾウ</t>
    </rPh>
    <rPh sb="5" eb="7">
      <t>ザイリョウ</t>
    </rPh>
    <rPh sb="7" eb="10">
      <t>イチランヒョウ</t>
    </rPh>
    <phoneticPr fontId="51"/>
  </si>
  <si>
    <t>※構造計算書</t>
    <rPh sb="1" eb="3">
      <t>コウゾウ</t>
    </rPh>
    <rPh sb="3" eb="6">
      <t>ケイサンショ</t>
    </rPh>
    <phoneticPr fontId="51"/>
  </si>
  <si>
    <t>※その他</t>
    <rPh sb="3" eb="4">
      <t>ホカ</t>
    </rPh>
    <phoneticPr fontId="51"/>
  </si>
  <si>
    <t>JTC250501-3-3</t>
    <phoneticPr fontId="2"/>
  </si>
  <si>
    <t>※応力図</t>
    <rPh sb="1" eb="4">
      <t>オウリョクズ</t>
    </rPh>
    <phoneticPr fontId="47"/>
  </si>
  <si>
    <t>電算出力で内容が確認できない場合</t>
    <rPh sb="0" eb="4">
      <t>デンサンシュツリョク</t>
    </rPh>
    <rPh sb="5" eb="7">
      <t>ナイヨウ</t>
    </rPh>
    <rPh sb="8" eb="10">
      <t>カクニン</t>
    </rPh>
    <rPh sb="14" eb="16">
      <t>バアイ</t>
    </rPh>
    <phoneticPr fontId="47"/>
  </si>
  <si>
    <t>※基礎反力図</t>
    <rPh sb="1" eb="6">
      <t>キソハンリョクズ</t>
    </rPh>
    <phoneticPr fontId="47"/>
  </si>
  <si>
    <t>※断面検定比図</t>
    <rPh sb="1" eb="7">
      <t>ダンメンケンテイヒズ</t>
    </rPh>
    <phoneticPr fontId="47"/>
  </si>
  <si>
    <t>注)換気設備図、換気計算、風量根拠等、空調設備図等、シックハウス対策</t>
    <rPh sb="0" eb="1">
      <t>チュウ</t>
    </rPh>
    <rPh sb="2" eb="4">
      <t>カンキ</t>
    </rPh>
    <rPh sb="4" eb="6">
      <t>セツビ</t>
    </rPh>
    <rPh sb="6" eb="7">
      <t>ズ</t>
    </rPh>
    <rPh sb="8" eb="10">
      <t>カンキ</t>
    </rPh>
    <rPh sb="10" eb="12">
      <t>ケイサン</t>
    </rPh>
    <rPh sb="13" eb="15">
      <t>フウリョウ</t>
    </rPh>
    <rPh sb="15" eb="17">
      <t>コンキョ</t>
    </rPh>
    <rPh sb="17" eb="18">
      <t>トウ</t>
    </rPh>
    <rPh sb="19" eb="21">
      <t>クウチョウ</t>
    </rPh>
    <rPh sb="21" eb="23">
      <t>セツビ</t>
    </rPh>
    <rPh sb="23" eb="24">
      <t>ズ</t>
    </rPh>
    <rPh sb="24" eb="25">
      <t>トウ</t>
    </rPh>
    <rPh sb="32" eb="34">
      <t>タイサク</t>
    </rPh>
    <phoneticPr fontId="51"/>
  </si>
  <si>
    <t>JTC250501-1</t>
    <phoneticPr fontId="2"/>
  </si>
  <si>
    <t>必要書類一覧表（確認申請）①</t>
    <rPh sb="0" eb="2">
      <t>ヒツヨウ</t>
    </rPh>
    <rPh sb="2" eb="4">
      <t>ショルイ</t>
    </rPh>
    <rPh sb="4" eb="6">
      <t>イチラン</t>
    </rPh>
    <rPh sb="6" eb="7">
      <t>ヒョウ</t>
    </rPh>
    <rPh sb="8" eb="10">
      <t>カクニン</t>
    </rPh>
    <rPh sb="10" eb="12">
      <t>シンセイ</t>
    </rPh>
    <phoneticPr fontId="2"/>
  </si>
  <si>
    <t>JTC250501-2</t>
    <phoneticPr fontId="2"/>
  </si>
  <si>
    <t>必要書類一覧表（確認申請）②</t>
    <rPh sb="0" eb="2">
      <t>ヒツヨウ</t>
    </rPh>
    <rPh sb="2" eb="4">
      <t>ショルイ</t>
    </rPh>
    <rPh sb="4" eb="6">
      <t>イチラン</t>
    </rPh>
    <rPh sb="6" eb="7">
      <t>ヒョウ</t>
    </rPh>
    <rPh sb="8" eb="10">
      <t>カクニン</t>
    </rPh>
    <rPh sb="10" eb="12">
      <t>シンセイ</t>
    </rPh>
    <phoneticPr fontId="2"/>
  </si>
  <si>
    <t>JTC250501-3</t>
    <phoneticPr fontId="2"/>
  </si>
  <si>
    <t>必要書類一覧表（確認申請）③</t>
    <rPh sb="0" eb="2">
      <t>ヒツヨウ</t>
    </rPh>
    <rPh sb="2" eb="4">
      <t>ショルイ</t>
    </rPh>
    <rPh sb="4" eb="6">
      <t>イチラン</t>
    </rPh>
    <rPh sb="6" eb="7">
      <t>ヒョウ</t>
    </rPh>
    <rPh sb="8" eb="10">
      <t>カクニン</t>
    </rPh>
    <rPh sb="10" eb="12">
      <t>シンセイ</t>
    </rPh>
    <phoneticPr fontId="2"/>
  </si>
  <si>
    <t>※宅造法・盛土規制法判定ﾁｪｯｸﾘｽﾄ</t>
    <rPh sb="1" eb="3">
      <t>タクゾウ</t>
    </rPh>
    <rPh sb="3" eb="4">
      <t>ホウ</t>
    </rPh>
    <rPh sb="5" eb="7">
      <t>モリツチ</t>
    </rPh>
    <rPh sb="7" eb="10">
      <t>キセイホウ</t>
    </rPh>
    <rPh sb="10" eb="12">
      <t>ハンテイ</t>
    </rPh>
    <phoneticPr fontId="51"/>
  </si>
  <si>
    <t>群馬県、さいたま市</t>
    <rPh sb="0" eb="2">
      <t>グンマ</t>
    </rPh>
    <rPh sb="2" eb="3">
      <t>ケン</t>
    </rPh>
    <rPh sb="8" eb="9">
      <t>シ</t>
    </rPh>
    <phoneticPr fontId="2"/>
  </si>
  <si>
    <t>断熱材範囲図</t>
    <rPh sb="0" eb="3">
      <t>ダンネツザイ</t>
    </rPh>
    <rPh sb="3" eb="5">
      <t>ハンイ</t>
    </rPh>
    <rPh sb="5" eb="6">
      <t>ズ</t>
    </rPh>
    <phoneticPr fontId="51"/>
  </si>
  <si>
    <t>省エネ断熱材仕様、位置(平面図、断面図)</t>
    <phoneticPr fontId="47"/>
  </si>
  <si>
    <t>2026/4/1　建築基準法施行令第43条第1項　経過措置の終了</t>
    <phoneticPr fontId="25"/>
  </si>
  <si>
    <t>2026/4/1　建築基準法施行令第43条第1項　経過措置の終了</t>
    <phoneticPr fontId="30"/>
  </si>
  <si>
    <t>【２０．その他必要な事項 】</t>
    <phoneticPr fontId="2"/>
  </si>
  <si>
    <t>Update 26.04.01</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</si>
</sst>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_ "/>
    <numFmt numFmtId="177" formatCode="0.00_ "/>
    <numFmt numFmtId="178" formatCode="0.00&quot;㎡&quot;"/>
    <numFmt numFmtId="179" formatCode="0.000&quot;m&quot;"/>
    <numFmt numFmtId="180" formatCode="0.00_);[Red]\(0.00\)"/>
    <numFmt numFmtId="181" formatCode="0.000_ "/>
    <numFmt numFmtId="182" formatCode="0.0000_ "/>
    <numFmt numFmtId="183" formatCode="#,##0.000;[Red]#,##0.000"/>
    <numFmt numFmtId="184" formatCode="#,##0_);[Red]\(#,##0\)"/>
    <numFmt numFmtId="185" formatCode="0.00_ ;[Red]\-0.00\ "/>
    <numFmt numFmtId="186" formatCode="yyyy/m/d;@"/>
    <numFmt numFmtId="187" formatCode="#,##0.00_);[Red]\(#,##0.00\)"/>
    <numFmt numFmtId="188" formatCode="0_);[Red]\(0\)"/>
    <numFmt numFmtId="189" formatCode="#,##0.000_);[Red]\(#,##0.000\)"/>
    <numFmt numFmtId="190" formatCode="m/d;@"/>
    <numFmt numFmtId="191" formatCode="#,##0_ "/>
    <numFmt numFmtId="192" formatCode="0_ "/>
  </numFmts>
  <fonts count="6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u/>
      <sz val="9"/>
      <name val="ＭＳ 明朝"/>
      <family val="1"/>
      <charset val="128"/>
    </font>
    <font>
      <sz val="6"/>
      <name val="ＭＳ Ｐゴシック"/>
      <family val="3"/>
      <charset val="128"/>
    </font>
    <font>
      <sz val="6"/>
      <name val="ＭＳ Ｐゴシック"/>
      <family val="3"/>
      <charset val="128"/>
    </font>
    <font>
      <u/>
      <sz val="9"/>
      <color indexed="12"/>
      <name val="ＭＳ 明朝"/>
      <family val="1"/>
      <charset val="128"/>
    </font>
    <font>
      <b/>
      <sz val="9"/>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sz val="10"/>
      <color theme="1"/>
      <name val="ＭＳ 明朝"/>
      <family val="1"/>
      <charset val="128"/>
    </font>
    <font>
      <b/>
      <sz val="10"/>
      <color theme="1"/>
      <name val="ＭＳ 明朝"/>
      <family val="1"/>
      <charset val="128"/>
    </font>
    <font>
      <sz val="9"/>
      <color rgb="FFFF0000"/>
      <name val="ＭＳ 明朝"/>
      <family val="1"/>
      <charset val="128"/>
    </font>
    <font>
      <b/>
      <sz val="10"/>
      <color rgb="FF002060"/>
      <name val="ＭＳ 明朝"/>
      <family val="1"/>
      <charset val="128"/>
    </font>
    <font>
      <b/>
      <sz val="9"/>
      <color theme="1"/>
      <name val="ＭＳ 明朝"/>
      <family val="1"/>
      <charset val="128"/>
    </font>
    <font>
      <b/>
      <sz val="18"/>
      <color theme="1"/>
      <name val="ＭＳ 明朝"/>
      <family val="1"/>
      <charset val="128"/>
    </font>
    <font>
      <sz val="6"/>
      <name val="ＭＳ Ｐゴシック"/>
      <family val="3"/>
      <charset val="128"/>
      <scheme val="minor"/>
    </font>
    <font>
      <sz val="9"/>
      <color theme="0"/>
      <name val="ＭＳ 明朝"/>
      <family val="1"/>
      <charset val="128"/>
    </font>
    <font>
      <u/>
      <sz val="9"/>
      <color theme="1"/>
      <name val="ＭＳ 明朝"/>
      <family val="1"/>
      <charset val="128"/>
    </font>
    <font>
      <sz val="9"/>
      <color indexed="81"/>
      <name val="ＭＳ 明朝"/>
      <family val="1"/>
      <charset val="128"/>
    </font>
    <font>
      <sz val="6"/>
      <name val="ＭＳ ゴシック"/>
      <family val="3"/>
      <charset val="128"/>
    </font>
    <font>
      <sz val="11"/>
      <color theme="1"/>
      <name val="ＭＳ Ｐゴシック"/>
      <family val="3"/>
      <charset val="128"/>
    </font>
    <font>
      <b/>
      <sz val="14"/>
      <color theme="0"/>
      <name val="ＭＳ 明朝"/>
      <family val="1"/>
      <charset val="128"/>
    </font>
    <font>
      <strike/>
      <sz val="9"/>
      <color theme="1"/>
      <name val="ＭＳ 明朝"/>
      <family val="1"/>
      <charset val="128"/>
    </font>
    <font>
      <sz val="10.5"/>
      <color theme="1"/>
      <name val="ＭＳ 明朝"/>
      <family val="1"/>
      <charset val="128"/>
    </font>
    <font>
      <sz val="12"/>
      <color indexed="81"/>
      <name val="ＭＳ Ｐゴシック"/>
      <family val="3"/>
      <charset val="128"/>
      <scheme val="minor"/>
    </font>
    <font>
      <b/>
      <sz val="11"/>
      <color theme="1"/>
      <name val="ＭＳ 明朝"/>
      <family val="1"/>
      <charset val="128"/>
    </font>
    <font>
      <sz val="10"/>
      <color theme="1"/>
      <name val="ＭＳ Ｐゴシック"/>
      <family val="3"/>
      <charset val="128"/>
    </font>
    <font>
      <sz val="9"/>
      <color rgb="FFFF0000"/>
      <name val="ＭＳ Ｐゴシック"/>
      <family val="3"/>
      <charset val="128"/>
      <scheme val="minor"/>
    </font>
    <font>
      <sz val="9"/>
      <color theme="0"/>
      <name val="ＭＳ Ｐゴシック"/>
      <family val="3"/>
      <charset val="128"/>
      <scheme val="minor"/>
    </font>
    <font>
      <sz val="9"/>
      <color theme="1"/>
      <name val="ＭＳ Ｐゴシック"/>
      <family val="3"/>
      <charset val="128"/>
      <scheme val="minor"/>
    </font>
    <font>
      <sz val="11"/>
      <name val="ＭＳ 明朝"/>
      <family val="1"/>
      <charset val="128"/>
    </font>
    <font>
      <b/>
      <sz val="14"/>
      <name val="ＭＳ 明朝"/>
      <family val="1"/>
      <charset val="128"/>
    </font>
    <font>
      <sz val="10"/>
      <name val="ＭＳ 明朝"/>
      <family val="1"/>
      <charset val="128"/>
    </font>
    <font>
      <b/>
      <sz val="10"/>
      <name val="ＭＳ 明朝"/>
      <family val="1"/>
      <charset val="128"/>
    </font>
    <font>
      <u/>
      <sz val="10"/>
      <name val="ＭＳ 明朝"/>
      <family val="1"/>
      <charset val="128"/>
    </font>
    <font>
      <b/>
      <u/>
      <sz val="10"/>
      <name val="ＭＳ 明朝"/>
      <family val="1"/>
      <charset val="128"/>
    </font>
    <font>
      <strike/>
      <sz val="9"/>
      <name val="ＭＳ 明朝"/>
      <family val="1"/>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bgColor indexed="64"/>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right/>
      <top style="thin">
        <color auto="1"/>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top/>
      <bottom style="thin">
        <color theme="0" tint="-0.249977111117893"/>
      </bottom>
      <diagonal/>
    </border>
    <border>
      <left/>
      <right/>
      <top/>
      <bottom style="thin">
        <color theme="0" tint="-0.2499465926084170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double">
        <color auto="1"/>
      </right>
      <top style="thin">
        <color auto="1"/>
      </top>
      <bottom style="thin">
        <color auto="1"/>
      </bottom>
      <diagonal/>
    </border>
    <border>
      <left style="double">
        <color auto="1"/>
      </left>
      <right/>
      <top style="thin">
        <color auto="1"/>
      </top>
      <bottom style="thin">
        <color auto="1"/>
      </bottom>
      <diagonal/>
    </border>
    <border>
      <left/>
      <right style="double">
        <color auto="1"/>
      </right>
      <top style="thin">
        <color auto="1"/>
      </top>
      <bottom/>
      <diagonal/>
    </border>
    <border>
      <left style="double">
        <color auto="1"/>
      </left>
      <right/>
      <top style="thin">
        <color auto="1"/>
      </top>
      <bottom/>
      <diagonal/>
    </border>
    <border>
      <left/>
      <right style="double">
        <color auto="1"/>
      </right>
      <top/>
      <bottom style="thin">
        <color auto="1"/>
      </bottom>
      <diagonal/>
    </border>
    <border>
      <left style="double">
        <color auto="1"/>
      </left>
      <right/>
      <top/>
      <bottom style="thin">
        <color auto="1"/>
      </bottom>
      <diagonal/>
    </border>
    <border>
      <left/>
      <right style="double">
        <color auto="1"/>
      </right>
      <top/>
      <bottom/>
      <diagonal/>
    </border>
    <border>
      <left style="double">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hair">
        <color indexed="64"/>
      </top>
      <bottom style="medium">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dotted">
        <color indexed="64"/>
      </left>
      <right/>
      <top style="thin">
        <color indexed="64"/>
      </top>
      <bottom/>
      <diagonal/>
    </border>
    <border>
      <left style="dotted">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dotted">
        <color indexed="64"/>
      </right>
      <top/>
      <bottom style="dotted">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6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2"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8" fillId="0" borderId="0" applyFont="0" applyFill="0" applyBorder="0" applyAlignment="0" applyProtection="0">
      <alignment vertical="center"/>
    </xf>
    <xf numFmtId="38" fontId="36" fillId="0" borderId="0" applyFont="0" applyFill="0" applyBorder="0" applyAlignment="0" applyProtection="0">
      <alignment vertical="center"/>
    </xf>
    <xf numFmtId="38" fontId="34"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8" fillId="0" borderId="0">
      <alignment vertical="center"/>
    </xf>
    <xf numFmtId="0" fontId="19" fillId="0" borderId="0"/>
    <xf numFmtId="0" fontId="34" fillId="0" borderId="0">
      <alignment vertical="center"/>
    </xf>
    <xf numFmtId="0" fontId="19" fillId="0" borderId="0">
      <alignment vertical="center"/>
    </xf>
    <xf numFmtId="0" fontId="36" fillId="0" borderId="0">
      <alignment vertical="center"/>
    </xf>
    <xf numFmtId="0" fontId="34" fillId="0" borderId="0">
      <alignment vertical="center"/>
    </xf>
    <xf numFmtId="0" fontId="37" fillId="0" borderId="0" applyNumberFormat="0" applyFill="0" applyBorder="0" applyAlignment="0" applyProtection="0">
      <alignment vertical="center"/>
    </xf>
    <xf numFmtId="0" fontId="18" fillId="4" borderId="0" applyNumberFormat="0" applyBorder="0" applyAlignment="0" applyProtection="0">
      <alignment vertical="center"/>
    </xf>
    <xf numFmtId="0" fontId="52" fillId="0" borderId="0">
      <alignment vertical="center"/>
    </xf>
    <xf numFmtId="38" fontId="52" fillId="0" borderId="0" applyFont="0" applyFill="0" applyBorder="0" applyAlignment="0" applyProtection="0">
      <alignment vertical="center"/>
    </xf>
    <xf numFmtId="0" fontId="62" fillId="0" borderId="0">
      <alignment vertical="center"/>
    </xf>
    <xf numFmtId="0" fontId="34" fillId="0" borderId="0">
      <alignment vertical="center"/>
    </xf>
  </cellStyleXfs>
  <cellXfs count="1205">
    <xf numFmtId="0" fontId="0" fillId="0" borderId="0" xfId="0">
      <alignment vertical="center"/>
    </xf>
    <xf numFmtId="0" fontId="38" fillId="0" borderId="0" xfId="0" applyFont="1">
      <alignment vertical="center"/>
    </xf>
    <xf numFmtId="0" fontId="39" fillId="0" borderId="0" xfId="0" applyFont="1">
      <alignment vertical="center"/>
    </xf>
    <xf numFmtId="49" fontId="22" fillId="0" borderId="0" xfId="48" applyNumberFormat="1" applyFont="1" applyAlignment="1">
      <alignment horizontal="left" vertical="center"/>
    </xf>
    <xf numFmtId="0" fontId="38" fillId="0" borderId="0" xfId="0" applyFont="1" applyAlignment="1">
      <alignment horizontal="left" vertical="center"/>
    </xf>
    <xf numFmtId="0" fontId="38" fillId="24" borderId="11" xfId="0" applyFont="1" applyFill="1" applyBorder="1" applyAlignment="1">
      <alignment horizontal="center" vertical="center"/>
    </xf>
    <xf numFmtId="0" fontId="38" fillId="25" borderId="0" xfId="0" applyFont="1" applyFill="1">
      <alignment vertical="center"/>
    </xf>
    <xf numFmtId="0" fontId="39" fillId="25" borderId="0" xfId="0" applyFont="1" applyFill="1">
      <alignment vertical="center"/>
    </xf>
    <xf numFmtId="0" fontId="40" fillId="25" borderId="0" xfId="0" applyFont="1" applyFill="1">
      <alignment vertical="center"/>
    </xf>
    <xf numFmtId="0" fontId="38" fillId="25" borderId="0" xfId="0" applyFont="1" applyFill="1" applyAlignment="1">
      <alignment horizontal="center" vertical="center"/>
    </xf>
    <xf numFmtId="0" fontId="38" fillId="25" borderId="0" xfId="0" applyFont="1" applyFill="1" applyAlignment="1">
      <alignment vertical="center" wrapText="1"/>
    </xf>
    <xf numFmtId="0" fontId="38" fillId="25" borderId="0" xfId="0" applyFont="1" applyFill="1" applyAlignment="1">
      <alignment horizontal="right" vertical="top"/>
    </xf>
    <xf numFmtId="0" fontId="38" fillId="25" borderId="0" xfId="0" applyFont="1" applyFill="1" applyAlignment="1">
      <alignment vertical="center" shrinkToFit="1"/>
    </xf>
    <xf numFmtId="0" fontId="38" fillId="25" borderId="12" xfId="0" applyFont="1" applyFill="1" applyBorder="1">
      <alignment vertical="center"/>
    </xf>
    <xf numFmtId="0" fontId="38" fillId="25" borderId="13" xfId="0" applyFont="1" applyFill="1" applyBorder="1" applyAlignment="1">
      <alignment vertical="top"/>
    </xf>
    <xf numFmtId="0" fontId="38" fillId="25" borderId="14" xfId="0" applyFont="1" applyFill="1" applyBorder="1" applyAlignment="1">
      <alignment vertical="top"/>
    </xf>
    <xf numFmtId="0" fontId="38" fillId="25" borderId="15" xfId="0" applyFont="1" applyFill="1" applyBorder="1" applyAlignment="1">
      <alignment vertical="top"/>
    </xf>
    <xf numFmtId="0" fontId="38" fillId="25" borderId="0" xfId="0" applyFont="1" applyFill="1" applyAlignment="1">
      <alignment vertical="top"/>
    </xf>
    <xf numFmtId="0" fontId="38" fillId="25" borderId="16" xfId="0" applyFont="1" applyFill="1" applyBorder="1" applyAlignment="1">
      <alignment vertical="top"/>
    </xf>
    <xf numFmtId="0" fontId="38" fillId="25" borderId="17" xfId="0" applyFont="1" applyFill="1" applyBorder="1" applyAlignment="1">
      <alignment vertical="top"/>
    </xf>
    <xf numFmtId="0" fontId="38" fillId="25" borderId="11" xfId="0" applyFont="1" applyFill="1" applyBorder="1" applyAlignment="1">
      <alignment vertical="top"/>
    </xf>
    <xf numFmtId="0" fontId="38" fillId="25" borderId="18" xfId="0" applyFont="1" applyFill="1" applyBorder="1" applyAlignment="1">
      <alignment vertical="top"/>
    </xf>
    <xf numFmtId="0" fontId="38" fillId="25" borderId="10" xfId="0" applyFont="1" applyFill="1" applyBorder="1" applyAlignment="1">
      <alignment horizontal="center" vertical="center"/>
    </xf>
    <xf numFmtId="0" fontId="38" fillId="25" borderId="19" xfId="0" applyFont="1" applyFill="1" applyBorder="1" applyAlignment="1">
      <alignment horizontal="center" vertical="center"/>
    </xf>
    <xf numFmtId="0" fontId="38" fillId="25" borderId="15" xfId="0" applyFont="1" applyFill="1" applyBorder="1">
      <alignment vertical="center"/>
    </xf>
    <xf numFmtId="0" fontId="38" fillId="25" borderId="16" xfId="0" applyFont="1" applyFill="1" applyBorder="1">
      <alignment vertical="center"/>
    </xf>
    <xf numFmtId="0" fontId="38" fillId="25" borderId="20" xfId="0" applyFont="1" applyFill="1" applyBorder="1">
      <alignment vertical="center"/>
    </xf>
    <xf numFmtId="0" fontId="38" fillId="25" borderId="10" xfId="0" applyFont="1" applyFill="1" applyBorder="1">
      <alignment vertical="center"/>
    </xf>
    <xf numFmtId="0" fontId="38" fillId="25" borderId="19" xfId="0" applyFont="1" applyFill="1" applyBorder="1">
      <alignment vertical="center"/>
    </xf>
    <xf numFmtId="0" fontId="38" fillId="25" borderId="17" xfId="0" applyFont="1" applyFill="1" applyBorder="1">
      <alignment vertical="center"/>
    </xf>
    <xf numFmtId="0" fontId="38" fillId="25" borderId="11" xfId="0" applyFont="1" applyFill="1" applyBorder="1">
      <alignment vertical="center"/>
    </xf>
    <xf numFmtId="0" fontId="38" fillId="25" borderId="18" xfId="0" applyFont="1" applyFill="1" applyBorder="1">
      <alignment vertical="center"/>
    </xf>
    <xf numFmtId="0" fontId="38" fillId="25" borderId="11" xfId="0" applyFont="1" applyFill="1" applyBorder="1" applyAlignment="1">
      <alignment horizontal="center" vertical="center"/>
    </xf>
    <xf numFmtId="0" fontId="38" fillId="25" borderId="0" xfId="0" applyFont="1" applyFill="1" applyAlignment="1">
      <alignment horizontal="right" vertical="center"/>
    </xf>
    <xf numFmtId="0" fontId="38" fillId="25" borderId="0" xfId="0" applyFont="1" applyFill="1" applyAlignment="1">
      <alignment horizontal="left" vertical="center"/>
    </xf>
    <xf numFmtId="0" fontId="38" fillId="25" borderId="13" xfId="0" applyFont="1" applyFill="1" applyBorder="1" applyAlignment="1">
      <alignment vertical="center" shrinkToFit="1"/>
    </xf>
    <xf numFmtId="0" fontId="38" fillId="24" borderId="0" xfId="0" applyFont="1" applyFill="1" applyAlignment="1">
      <alignment horizontal="center" vertical="center"/>
    </xf>
    <xf numFmtId="182" fontId="38" fillId="0" borderId="0" xfId="0" applyNumberFormat="1" applyFont="1">
      <alignment vertical="center"/>
    </xf>
    <xf numFmtId="177" fontId="38" fillId="0" borderId="0" xfId="0" applyNumberFormat="1" applyFont="1">
      <alignment vertical="center"/>
    </xf>
    <xf numFmtId="0" fontId="22" fillId="25" borderId="0" xfId="48" applyFont="1" applyFill="1" applyAlignment="1">
      <alignment horizontal="center" vertical="center" shrinkToFit="1"/>
    </xf>
    <xf numFmtId="0" fontId="38" fillId="25" borderId="13" xfId="0" applyFont="1" applyFill="1" applyBorder="1">
      <alignment vertical="center"/>
    </xf>
    <xf numFmtId="0" fontId="38" fillId="25" borderId="11" xfId="0" applyFont="1" applyFill="1" applyBorder="1" applyAlignment="1">
      <alignment horizontal="right" vertical="center"/>
    </xf>
    <xf numFmtId="0" fontId="22" fillId="25" borderId="11" xfId="48" applyFont="1" applyFill="1" applyBorder="1" applyAlignment="1">
      <alignment horizontal="center" vertical="center" shrinkToFit="1"/>
    </xf>
    <xf numFmtId="49" fontId="38" fillId="0" borderId="0" xfId="0" applyNumberFormat="1" applyFont="1" applyAlignment="1">
      <alignment horizontal="left" vertical="center"/>
    </xf>
    <xf numFmtId="49" fontId="38" fillId="0" borderId="0" xfId="0" quotePrefix="1" applyNumberFormat="1" applyFont="1" applyAlignment="1">
      <alignment horizontal="left" vertical="center"/>
    </xf>
    <xf numFmtId="0" fontId="38" fillId="25" borderId="10" xfId="0" applyFont="1" applyFill="1" applyBorder="1" applyAlignment="1">
      <alignment vertical="center" shrinkToFit="1"/>
    </xf>
    <xf numFmtId="0" fontId="38" fillId="25" borderId="13" xfId="0" applyFont="1" applyFill="1" applyBorder="1" applyAlignment="1">
      <alignment horizontal="right" vertical="center"/>
    </xf>
    <xf numFmtId="179" fontId="22" fillId="25" borderId="0" xfId="48" applyNumberFormat="1" applyFont="1" applyFill="1" applyAlignment="1" applyProtection="1">
      <alignment vertical="center" shrinkToFit="1"/>
      <protection locked="0"/>
    </xf>
    <xf numFmtId="0" fontId="38" fillId="24" borderId="0" xfId="0" applyFont="1" applyFill="1" applyAlignment="1">
      <alignment horizontal="right" vertical="center"/>
    </xf>
    <xf numFmtId="0" fontId="38" fillId="25" borderId="11" xfId="0" applyFont="1" applyFill="1" applyBorder="1" applyAlignment="1">
      <alignment vertical="center" shrinkToFit="1"/>
    </xf>
    <xf numFmtId="0" fontId="38" fillId="24" borderId="0" xfId="0" applyFont="1" applyFill="1">
      <alignment vertical="center"/>
    </xf>
    <xf numFmtId="0" fontId="38" fillId="24" borderId="11" xfId="0" applyFont="1" applyFill="1" applyBorder="1">
      <alignment vertical="center"/>
    </xf>
    <xf numFmtId="49" fontId="22" fillId="0" borderId="0" xfId="48" applyNumberFormat="1" applyFont="1">
      <alignment vertical="center"/>
    </xf>
    <xf numFmtId="0" fontId="38" fillId="25" borderId="11" xfId="0" applyFont="1" applyFill="1" applyBorder="1" applyAlignment="1">
      <alignment horizontal="left" vertical="center"/>
    </xf>
    <xf numFmtId="0" fontId="38" fillId="25" borderId="0" xfId="0" applyFont="1" applyFill="1" applyAlignment="1">
      <alignment horizontal="left" vertical="top"/>
    </xf>
    <xf numFmtId="0" fontId="38" fillId="25" borderId="0" xfId="0" applyFont="1" applyFill="1" applyAlignment="1">
      <alignment horizontal="center" vertical="top"/>
    </xf>
    <xf numFmtId="0" fontId="38" fillId="0" borderId="0" xfId="0" applyFont="1" applyAlignment="1">
      <alignment vertical="center" shrinkToFit="1"/>
    </xf>
    <xf numFmtId="0" fontId="38" fillId="0" borderId="0" xfId="0" applyFont="1" applyAlignment="1">
      <alignment horizontal="left" vertical="center" shrinkToFit="1"/>
    </xf>
    <xf numFmtId="0" fontId="38" fillId="0" borderId="0" xfId="0" applyFont="1" applyAlignment="1">
      <alignment horizontal="center" vertical="center" shrinkToFit="1"/>
    </xf>
    <xf numFmtId="0" fontId="38" fillId="25" borderId="0" xfId="0" applyFont="1" applyFill="1" applyAlignment="1">
      <alignment horizontal="center" vertical="center" shrinkToFit="1"/>
    </xf>
    <xf numFmtId="0" fontId="43" fillId="0" borderId="0" xfId="0" applyFont="1" applyAlignment="1">
      <alignment horizontal="left" vertical="center"/>
    </xf>
    <xf numFmtId="0" fontId="38" fillId="26" borderId="0" xfId="0" applyFont="1" applyFill="1" applyAlignment="1">
      <alignment horizontal="center" vertical="center"/>
    </xf>
    <xf numFmtId="0" fontId="38" fillId="0" borderId="11" xfId="0" applyFont="1" applyBorder="1" applyAlignment="1">
      <alignment horizontal="center" vertical="center"/>
    </xf>
    <xf numFmtId="0" fontId="38" fillId="0" borderId="11" xfId="0" applyFont="1" applyBorder="1">
      <alignment vertical="center"/>
    </xf>
    <xf numFmtId="0" fontId="38" fillId="26" borderId="0" xfId="0" applyFont="1" applyFill="1">
      <alignment vertical="center"/>
    </xf>
    <xf numFmtId="0" fontId="43" fillId="26" borderId="0" xfId="0" applyFont="1" applyFill="1">
      <alignment vertical="center"/>
    </xf>
    <xf numFmtId="0" fontId="43" fillId="0" borderId="0" xfId="0" applyFont="1" applyAlignment="1">
      <alignment horizontal="left" vertical="center" shrinkToFit="1"/>
    </xf>
    <xf numFmtId="49" fontId="43" fillId="0" borderId="0" xfId="0" applyNumberFormat="1" applyFont="1" applyAlignment="1">
      <alignment horizontal="left" vertical="center" shrinkToFit="1"/>
    </xf>
    <xf numFmtId="0" fontId="22" fillId="0" borderId="0" xfId="0" applyFont="1" applyAlignment="1">
      <alignment horizontal="left" vertical="center" shrinkToFit="1"/>
    </xf>
    <xf numFmtId="49" fontId="22" fillId="0" borderId="0" xfId="0" applyNumberFormat="1" applyFont="1" applyAlignment="1">
      <alignment horizontal="left" vertical="center" shrinkToFit="1"/>
    </xf>
    <xf numFmtId="0" fontId="38" fillId="0" borderId="11" xfId="0" applyFont="1" applyBorder="1" applyAlignment="1">
      <alignment horizontal="left" vertical="center" shrinkToFit="1"/>
    </xf>
    <xf numFmtId="0" fontId="43" fillId="26" borderId="11" xfId="0" applyFont="1" applyFill="1" applyBorder="1">
      <alignment vertical="center"/>
    </xf>
    <xf numFmtId="0" fontId="22" fillId="0" borderId="11" xfId="0" applyFont="1" applyBorder="1" applyAlignment="1">
      <alignment horizontal="left" vertical="center" shrinkToFit="1"/>
    </xf>
    <xf numFmtId="49" fontId="22" fillId="0" borderId="11" xfId="0" applyNumberFormat="1" applyFont="1" applyBorder="1" applyAlignment="1">
      <alignment horizontal="left" vertical="center" shrinkToFit="1"/>
    </xf>
    <xf numFmtId="49" fontId="38" fillId="25" borderId="0" xfId="0" applyNumberFormat="1" applyFont="1" applyFill="1" applyAlignment="1">
      <alignment vertical="center" shrinkToFit="1"/>
    </xf>
    <xf numFmtId="49" fontId="38" fillId="25" borderId="11" xfId="0" applyNumberFormat="1" applyFont="1" applyFill="1" applyBorder="1" applyAlignment="1">
      <alignment vertical="center" shrinkToFit="1"/>
    </xf>
    <xf numFmtId="0" fontId="38" fillId="25" borderId="0" xfId="0" applyFont="1" applyFill="1" applyAlignment="1">
      <alignment horizontal="left" vertical="center" shrinkToFit="1"/>
    </xf>
    <xf numFmtId="0" fontId="22" fillId="25" borderId="0" xfId="48" applyFont="1" applyFill="1" applyAlignment="1" applyProtection="1">
      <alignment horizontal="center" vertical="center" shrinkToFit="1"/>
      <protection locked="0"/>
    </xf>
    <xf numFmtId="181" fontId="38" fillId="0" borderId="0" xfId="0" applyNumberFormat="1" applyFont="1">
      <alignment vertical="center"/>
    </xf>
    <xf numFmtId="179" fontId="22" fillId="25" borderId="0" xfId="48" applyNumberFormat="1" applyFont="1" applyFill="1" applyAlignment="1" applyProtection="1">
      <alignment horizontal="left" vertical="center" shrinkToFit="1"/>
      <protection locked="0"/>
    </xf>
    <xf numFmtId="0" fontId="38" fillId="25" borderId="10" xfId="0" applyFont="1" applyFill="1" applyBorder="1" applyAlignment="1">
      <alignment horizontal="left" vertical="center"/>
    </xf>
    <xf numFmtId="178" fontId="22" fillId="25" borderId="10" xfId="36" applyNumberFormat="1" applyFont="1" applyFill="1" applyBorder="1" applyAlignment="1" applyProtection="1">
      <alignment horizontal="left" vertical="center" shrinkToFit="1"/>
      <protection locked="0"/>
    </xf>
    <xf numFmtId="0" fontId="29" fillId="0" borderId="0" xfId="0" applyFont="1" applyAlignment="1">
      <alignment horizontal="left" vertical="center"/>
    </xf>
    <xf numFmtId="0" fontId="38" fillId="25" borderId="0" xfId="0" applyFont="1" applyFill="1" applyAlignment="1">
      <alignment horizontal="left" vertical="top" wrapText="1"/>
    </xf>
    <xf numFmtId="0" fontId="38" fillId="24" borderId="16" xfId="0" applyFont="1" applyFill="1" applyBorder="1">
      <alignment vertical="center"/>
    </xf>
    <xf numFmtId="0" fontId="39" fillId="24" borderId="15" xfId="0" applyFont="1" applyFill="1" applyBorder="1">
      <alignment vertical="center"/>
    </xf>
    <xf numFmtId="0" fontId="39" fillId="24" borderId="0" xfId="0" applyFont="1" applyFill="1">
      <alignment vertical="center"/>
    </xf>
    <xf numFmtId="0" fontId="38" fillId="24" borderId="15" xfId="0" applyFont="1" applyFill="1" applyBorder="1">
      <alignment vertical="center"/>
    </xf>
    <xf numFmtId="0" fontId="39" fillId="24" borderId="16" xfId="0" applyFont="1" applyFill="1" applyBorder="1">
      <alignment vertical="center"/>
    </xf>
    <xf numFmtId="0" fontId="38" fillId="24" borderId="17" xfId="0" applyFont="1" applyFill="1" applyBorder="1">
      <alignment vertical="center"/>
    </xf>
    <xf numFmtId="0" fontId="38" fillId="24" borderId="18" xfId="0" applyFont="1" applyFill="1" applyBorder="1">
      <alignment vertical="center"/>
    </xf>
    <xf numFmtId="0" fontId="38" fillId="27" borderId="0" xfId="0" applyFont="1" applyFill="1">
      <alignment vertical="center"/>
    </xf>
    <xf numFmtId="0" fontId="39" fillId="27" borderId="15" xfId="0" applyFont="1" applyFill="1" applyBorder="1">
      <alignment vertical="center"/>
    </xf>
    <xf numFmtId="0" fontId="39" fillId="27" borderId="0" xfId="0" applyFont="1" applyFill="1">
      <alignment vertical="center"/>
    </xf>
    <xf numFmtId="0" fontId="38" fillId="27" borderId="15" xfId="0" applyFont="1" applyFill="1" applyBorder="1">
      <alignment vertical="center"/>
    </xf>
    <xf numFmtId="0" fontId="38" fillId="27" borderId="17" xfId="0" applyFont="1" applyFill="1" applyBorder="1">
      <alignment vertical="center"/>
    </xf>
    <xf numFmtId="0" fontId="38" fillId="27" borderId="11" xfId="0" applyFont="1" applyFill="1" applyBorder="1">
      <alignment vertical="center"/>
    </xf>
    <xf numFmtId="0" fontId="38" fillId="26" borderId="16" xfId="0" applyFont="1" applyFill="1" applyBorder="1">
      <alignment vertical="center"/>
    </xf>
    <xf numFmtId="0" fontId="38" fillId="26" borderId="15" xfId="0" applyFont="1" applyFill="1" applyBorder="1">
      <alignment vertical="center"/>
    </xf>
    <xf numFmtId="0" fontId="39" fillId="26" borderId="15" xfId="0" applyFont="1" applyFill="1" applyBorder="1">
      <alignment vertical="center"/>
    </xf>
    <xf numFmtId="0" fontId="39" fillId="26" borderId="16" xfId="0" applyFont="1" applyFill="1" applyBorder="1">
      <alignment vertical="center"/>
    </xf>
    <xf numFmtId="0" fontId="38" fillId="26" borderId="17" xfId="0" applyFont="1" applyFill="1" applyBorder="1">
      <alignment vertical="center"/>
    </xf>
    <xf numFmtId="0" fontId="38" fillId="26" borderId="11" xfId="0" applyFont="1" applyFill="1" applyBorder="1">
      <alignment vertical="center"/>
    </xf>
    <xf numFmtId="0" fontId="38" fillId="26" borderId="18" xfId="0" applyFont="1" applyFill="1" applyBorder="1">
      <alignment vertical="center"/>
    </xf>
    <xf numFmtId="0" fontId="32" fillId="24" borderId="0" xfId="28" applyFill="1" applyBorder="1" applyAlignment="1" applyProtection="1">
      <alignment vertical="center"/>
    </xf>
    <xf numFmtId="0" fontId="32" fillId="27" borderId="0" xfId="28" applyFill="1" applyBorder="1" applyAlignment="1" applyProtection="1">
      <alignment vertical="center"/>
    </xf>
    <xf numFmtId="0" fontId="32" fillId="26" borderId="0" xfId="28" applyFill="1" applyBorder="1" applyAlignment="1" applyProtection="1">
      <alignment vertical="center"/>
    </xf>
    <xf numFmtId="0" fontId="38" fillId="0" borderId="0" xfId="0" applyFont="1" applyAlignment="1">
      <alignment horizontal="center" vertical="center"/>
    </xf>
    <xf numFmtId="0" fontId="38" fillId="24" borderId="13" xfId="0" applyFont="1" applyFill="1" applyBorder="1">
      <alignment vertical="center"/>
    </xf>
    <xf numFmtId="0" fontId="38" fillId="24" borderId="14" xfId="0" applyFont="1" applyFill="1" applyBorder="1">
      <alignment vertical="center"/>
    </xf>
    <xf numFmtId="0" fontId="32" fillId="24" borderId="0" xfId="28" applyFill="1" applyAlignment="1" applyProtection="1">
      <alignment vertical="center"/>
    </xf>
    <xf numFmtId="177" fontId="22" fillId="25" borderId="0" xfId="48" applyNumberFormat="1" applyFont="1" applyFill="1" applyAlignment="1" applyProtection="1">
      <alignment horizontal="right" vertical="center" shrinkToFit="1"/>
      <protection locked="0"/>
    </xf>
    <xf numFmtId="180" fontId="22" fillId="25" borderId="0" xfId="48" applyNumberFormat="1" applyFont="1" applyFill="1" applyAlignment="1" applyProtection="1">
      <alignment horizontal="right" vertical="center" shrinkToFit="1"/>
      <protection locked="0"/>
    </xf>
    <xf numFmtId="0" fontId="43" fillId="25" borderId="0" xfId="0" applyFont="1" applyFill="1">
      <alignment vertical="center"/>
    </xf>
    <xf numFmtId="2" fontId="43" fillId="25" borderId="0" xfId="0" applyNumberFormat="1" applyFont="1" applyFill="1">
      <alignment vertical="center"/>
    </xf>
    <xf numFmtId="177" fontId="43" fillId="25" borderId="0" xfId="0" applyNumberFormat="1" applyFont="1" applyFill="1">
      <alignment vertical="center"/>
    </xf>
    <xf numFmtId="177" fontId="22" fillId="25" borderId="0" xfId="48" applyNumberFormat="1" applyFont="1" applyFill="1" applyAlignment="1">
      <alignment horizontal="right" vertical="center" shrinkToFit="1"/>
    </xf>
    <xf numFmtId="0" fontId="22" fillId="25" borderId="0" xfId="48" applyFont="1" applyFill="1" applyAlignment="1">
      <alignment horizontal="left" vertical="center" shrinkToFit="1"/>
    </xf>
    <xf numFmtId="0" fontId="38" fillId="24" borderId="11" xfId="0" applyFont="1" applyFill="1" applyBorder="1" applyAlignment="1" applyProtection="1">
      <alignment horizontal="center" vertical="center"/>
      <protection locked="0"/>
    </xf>
    <xf numFmtId="0" fontId="38" fillId="24" borderId="0" xfId="0" applyFont="1" applyFill="1" applyAlignment="1" applyProtection="1">
      <alignment horizontal="center" vertical="center"/>
      <protection locked="0"/>
    </xf>
    <xf numFmtId="0" fontId="38" fillId="24" borderId="10" xfId="0" applyFont="1" applyFill="1" applyBorder="1" applyAlignment="1" applyProtection="1">
      <alignment horizontal="center" vertical="center"/>
      <protection locked="0"/>
    </xf>
    <xf numFmtId="0" fontId="48" fillId="25" borderId="0" xfId="0" applyFont="1" applyFill="1">
      <alignment vertical="center"/>
    </xf>
    <xf numFmtId="0" fontId="38" fillId="30" borderId="0" xfId="0" applyFont="1" applyFill="1" applyAlignment="1">
      <alignment horizontal="left" vertical="center" shrinkToFit="1"/>
    </xf>
    <xf numFmtId="0" fontId="38" fillId="31" borderId="0" xfId="0" applyFont="1" applyFill="1" applyAlignment="1">
      <alignment horizontal="left" vertical="center" shrinkToFit="1"/>
    </xf>
    <xf numFmtId="0" fontId="38" fillId="25" borderId="13" xfId="0" applyFont="1" applyFill="1" applyBorder="1" applyAlignment="1">
      <alignment horizontal="center" vertical="center"/>
    </xf>
    <xf numFmtId="0" fontId="38" fillId="25" borderId="60" xfId="0" applyFont="1" applyFill="1" applyBorder="1">
      <alignment vertical="center"/>
    </xf>
    <xf numFmtId="0" fontId="22" fillId="25" borderId="0" xfId="0" applyFont="1" applyFill="1">
      <alignment vertical="center"/>
    </xf>
    <xf numFmtId="0" fontId="43" fillId="25" borderId="11" xfId="0" applyFont="1" applyFill="1" applyBorder="1">
      <alignment vertical="center"/>
    </xf>
    <xf numFmtId="0" fontId="22" fillId="25" borderId="20" xfId="0" applyFont="1" applyFill="1" applyBorder="1">
      <alignment vertical="center"/>
    </xf>
    <xf numFmtId="0" fontId="41" fillId="24" borderId="0" xfId="0" applyFont="1" applyFill="1" applyAlignment="1">
      <alignment horizontal="center" vertical="center"/>
    </xf>
    <xf numFmtId="0" fontId="41" fillId="24" borderId="60" xfId="0" applyFont="1" applyFill="1" applyBorder="1" applyAlignment="1">
      <alignment horizontal="center" vertical="center"/>
    </xf>
    <xf numFmtId="0" fontId="22" fillId="0" borderId="0" xfId="0" applyFont="1">
      <alignment vertical="center"/>
    </xf>
    <xf numFmtId="0" fontId="38" fillId="0" borderId="0" xfId="0" applyFont="1" applyAlignment="1">
      <alignment vertical="top"/>
    </xf>
    <xf numFmtId="0" fontId="38" fillId="24" borderId="10" xfId="0" applyFont="1" applyFill="1" applyBorder="1" applyAlignment="1">
      <alignment horizontal="center" vertical="center"/>
    </xf>
    <xf numFmtId="0" fontId="22" fillId="25" borderId="10" xfId="48" applyFont="1" applyFill="1" applyBorder="1" applyAlignment="1">
      <alignment horizontal="center" vertical="center" shrinkToFit="1"/>
    </xf>
    <xf numFmtId="0" fontId="22" fillId="25" borderId="60" xfId="0" applyFont="1" applyFill="1" applyBorder="1">
      <alignment vertical="center"/>
    </xf>
    <xf numFmtId="0" fontId="22" fillId="25" borderId="10" xfId="0" applyFont="1" applyFill="1" applyBorder="1">
      <alignment vertical="center"/>
    </xf>
    <xf numFmtId="0" fontId="22" fillId="25" borderId="10" xfId="0" applyFont="1" applyFill="1" applyBorder="1" applyAlignment="1">
      <alignment horizontal="center" vertical="center"/>
    </xf>
    <xf numFmtId="0" fontId="22" fillId="25" borderId="10" xfId="0" applyFont="1" applyFill="1" applyBorder="1" applyAlignment="1">
      <alignment horizontal="left" vertical="center" shrinkToFit="1"/>
    </xf>
    <xf numFmtId="0" fontId="22" fillId="25" borderId="11" xfId="0" applyFont="1" applyFill="1" applyBorder="1">
      <alignment vertical="center"/>
    </xf>
    <xf numFmtId="177" fontId="48" fillId="25" borderId="0" xfId="0" applyNumberFormat="1" applyFont="1" applyFill="1">
      <alignment vertical="center"/>
    </xf>
    <xf numFmtId="0" fontId="22" fillId="25" borderId="0" xfId="0" applyFont="1" applyFill="1" applyAlignment="1">
      <alignment vertical="center" shrinkToFit="1"/>
    </xf>
    <xf numFmtId="0" fontId="48" fillId="25" borderId="0" xfId="0" applyFont="1" applyFill="1" applyAlignment="1">
      <alignment horizontal="right" vertical="center"/>
    </xf>
    <xf numFmtId="0" fontId="38" fillId="0" borderId="0" xfId="57" applyFont="1">
      <alignment vertical="center"/>
    </xf>
    <xf numFmtId="0" fontId="38" fillId="0" borderId="15" xfId="0" applyFont="1" applyBorder="1">
      <alignment vertical="center"/>
    </xf>
    <xf numFmtId="0" fontId="38" fillId="0" borderId="60" xfId="0" applyFont="1" applyBorder="1">
      <alignment vertical="center"/>
    </xf>
    <xf numFmtId="0" fontId="38" fillId="0" borderId="16" xfId="0" applyFont="1" applyBorder="1">
      <alignment vertical="center"/>
    </xf>
    <xf numFmtId="0" fontId="32" fillId="27" borderId="0" xfId="28" applyFill="1" applyAlignment="1" applyProtection="1">
      <alignment vertical="center"/>
    </xf>
    <xf numFmtId="0" fontId="38" fillId="0" borderId="0" xfId="0" quotePrefix="1" applyFont="1">
      <alignment vertical="center"/>
    </xf>
    <xf numFmtId="0" fontId="41" fillId="0" borderId="0" xfId="0" applyFont="1" applyAlignment="1">
      <alignment horizontal="left" vertical="top" wrapText="1" shrinkToFit="1"/>
    </xf>
    <xf numFmtId="0" fontId="41" fillId="0" borderId="0" xfId="0" applyFont="1">
      <alignment vertical="center"/>
    </xf>
    <xf numFmtId="0" fontId="41" fillId="0" borderId="0" xfId="0" applyFont="1" applyAlignment="1">
      <alignment vertical="top"/>
    </xf>
    <xf numFmtId="0" fontId="41" fillId="0" borderId="0" xfId="0" applyFont="1" applyAlignment="1">
      <alignment horizontal="right" vertical="top"/>
    </xf>
    <xf numFmtId="0" fontId="41" fillId="0" borderId="60" xfId="0" applyFont="1" applyBorder="1">
      <alignment vertical="center"/>
    </xf>
    <xf numFmtId="0" fontId="41" fillId="0" borderId="0" xfId="0" applyFont="1" applyAlignment="1">
      <alignment horizontal="center" vertical="center"/>
    </xf>
    <xf numFmtId="0" fontId="41" fillId="0" borderId="11" xfId="0" applyFont="1" applyBorder="1">
      <alignment vertical="center"/>
    </xf>
    <xf numFmtId="0" fontId="38" fillId="0" borderId="11" xfId="0" applyFont="1" applyBorder="1" applyAlignment="1">
      <alignment horizontal="right" vertical="center"/>
    </xf>
    <xf numFmtId="0" fontId="42" fillId="0" borderId="0" xfId="0" applyFont="1">
      <alignment vertical="center"/>
    </xf>
    <xf numFmtId="0" fontId="39" fillId="0" borderId="0" xfId="57" applyFont="1">
      <alignment vertical="center"/>
    </xf>
    <xf numFmtId="0" fontId="57" fillId="0" borderId="0" xfId="57" applyFont="1" applyAlignment="1">
      <alignment horizontal="center" vertical="center"/>
    </xf>
    <xf numFmtId="0" fontId="39" fillId="0" borderId="0" xfId="57" applyFont="1" applyProtection="1">
      <alignment vertical="center"/>
      <protection locked="0"/>
    </xf>
    <xf numFmtId="188" fontId="39" fillId="0" borderId="0" xfId="57" applyNumberFormat="1" applyFont="1">
      <alignment vertical="center"/>
    </xf>
    <xf numFmtId="0" fontId="55" fillId="0" borderId="0" xfId="57" applyFont="1" applyAlignment="1">
      <alignment horizontal="center" vertical="center"/>
    </xf>
    <xf numFmtId="0" fontId="39" fillId="0" borderId="0" xfId="57" applyFont="1" applyAlignment="1">
      <alignment horizontal="left" vertical="center"/>
    </xf>
    <xf numFmtId="0" fontId="39" fillId="0" borderId="60" xfId="57" applyFont="1" applyBorder="1" applyAlignment="1">
      <alignment horizontal="left" vertical="center"/>
    </xf>
    <xf numFmtId="0" fontId="39" fillId="0" borderId="60" xfId="57" applyFont="1" applyBorder="1">
      <alignment vertical="center"/>
    </xf>
    <xf numFmtId="0" fontId="39" fillId="0" borderId="119" xfId="57" applyFont="1" applyBorder="1">
      <alignment vertical="center"/>
    </xf>
    <xf numFmtId="0" fontId="39" fillId="0" borderId="15" xfId="57" applyFont="1" applyBorder="1">
      <alignment vertical="center"/>
    </xf>
    <xf numFmtId="0" fontId="39" fillId="0" borderId="16" xfId="57" applyFont="1" applyBorder="1">
      <alignment vertical="center"/>
    </xf>
    <xf numFmtId="0" fontId="39" fillId="0" borderId="0" xfId="57" applyFont="1" applyAlignment="1" applyProtection="1">
      <alignment vertical="center" shrinkToFit="1"/>
      <protection locked="0"/>
    </xf>
    <xf numFmtId="0" fontId="39" fillId="0" borderId="122" xfId="57" applyFont="1" applyBorder="1" applyAlignment="1">
      <alignment horizontal="left" vertical="center"/>
    </xf>
    <xf numFmtId="0" fontId="39" fillId="0" borderId="11" xfId="57" applyFont="1" applyBorder="1" applyAlignment="1">
      <alignment horizontal="left" vertical="center"/>
    </xf>
    <xf numFmtId="0" fontId="39" fillId="0" borderId="122" xfId="57" applyFont="1" applyBorder="1" applyAlignment="1">
      <alignment horizontal="center" vertical="center"/>
    </xf>
    <xf numFmtId="0" fontId="39" fillId="0" borderId="123" xfId="57" applyFont="1" applyBorder="1" applyAlignment="1">
      <alignment horizontal="center" vertical="center"/>
    </xf>
    <xf numFmtId="0" fontId="39" fillId="0" borderId="123" xfId="57" applyFont="1" applyBorder="1" applyAlignment="1">
      <alignment horizontal="left" vertical="center"/>
    </xf>
    <xf numFmtId="0" fontId="39" fillId="0" borderId="0" xfId="57" applyFont="1" applyAlignment="1" applyProtection="1">
      <alignment horizontal="center" vertical="center" wrapText="1"/>
      <protection locked="0"/>
    </xf>
    <xf numFmtId="0" fontId="39" fillId="0" borderId="122" xfId="57" applyFont="1" applyBorder="1">
      <alignment vertical="center"/>
    </xf>
    <xf numFmtId="0" fontId="39" fillId="0" borderId="123" xfId="57" applyFont="1" applyBorder="1">
      <alignment vertical="center"/>
    </xf>
    <xf numFmtId="0" fontId="39" fillId="0" borderId="17" xfId="57" applyFont="1" applyBorder="1">
      <alignment vertical="center"/>
    </xf>
    <xf numFmtId="0" fontId="39" fillId="0" borderId="11" xfId="57" applyFont="1" applyBorder="1">
      <alignment vertical="center"/>
    </xf>
    <xf numFmtId="0" fontId="39" fillId="0" borderId="18" xfId="57" applyFont="1" applyBorder="1">
      <alignment vertical="center"/>
    </xf>
    <xf numFmtId="0" fontId="39" fillId="0" borderId="0" xfId="57" applyFont="1" applyAlignment="1" applyProtection="1">
      <alignment horizontal="left" vertical="center"/>
      <protection locked="0"/>
    </xf>
    <xf numFmtId="0" fontId="39" fillId="0" borderId="0" xfId="57" applyFont="1" applyAlignment="1">
      <alignment horizontal="center" vertical="center"/>
    </xf>
    <xf numFmtId="0" fontId="39" fillId="0" borderId="11" xfId="57" applyFont="1" applyBorder="1" applyAlignment="1">
      <alignment horizontal="center" vertical="center"/>
    </xf>
    <xf numFmtId="0" fontId="39" fillId="0" borderId="124" xfId="57" applyFont="1" applyBorder="1" applyAlignment="1">
      <alignment horizontal="center" vertical="center"/>
    </xf>
    <xf numFmtId="0" fontId="39" fillId="0" borderId="60" xfId="57" applyFont="1" applyBorder="1" applyAlignment="1">
      <alignment horizontal="center" vertical="center"/>
    </xf>
    <xf numFmtId="0" fontId="39" fillId="0" borderId="119" xfId="57" applyFont="1" applyBorder="1" applyAlignment="1">
      <alignment horizontal="center" vertical="center"/>
    </xf>
    <xf numFmtId="0" fontId="39" fillId="0" borderId="121" xfId="57" applyFont="1" applyBorder="1">
      <alignment vertical="center"/>
    </xf>
    <xf numFmtId="0" fontId="39" fillId="0" borderId="121" xfId="57" applyFont="1" applyBorder="1" applyAlignment="1">
      <alignment vertical="center" shrinkToFit="1"/>
    </xf>
    <xf numFmtId="0" fontId="39" fillId="0" borderId="124" xfId="57" applyFont="1" applyBorder="1">
      <alignment vertical="center"/>
    </xf>
    <xf numFmtId="0" fontId="39" fillId="0" borderId="17" xfId="57" applyFont="1" applyBorder="1" applyAlignment="1">
      <alignment horizontal="left" vertical="center"/>
    </xf>
    <xf numFmtId="0" fontId="39" fillId="0" borderId="11" xfId="57" applyFont="1" applyBorder="1" applyAlignment="1">
      <alignment vertical="center" shrinkToFit="1"/>
    </xf>
    <xf numFmtId="0" fontId="39" fillId="0" borderId="11" xfId="57" applyFont="1" applyBorder="1" applyAlignment="1">
      <alignment horizontal="left" vertical="center" wrapText="1"/>
    </xf>
    <xf numFmtId="0" fontId="39" fillId="0" borderId="121" xfId="57" applyFont="1" applyBorder="1" applyAlignment="1">
      <alignment horizontal="left" vertical="center" wrapText="1"/>
    </xf>
    <xf numFmtId="0" fontId="39" fillId="0" borderId="122" xfId="57" applyFont="1" applyBorder="1" applyAlignment="1">
      <alignment horizontal="left" vertical="center" wrapText="1"/>
    </xf>
    <xf numFmtId="0" fontId="39" fillId="0" borderId="0" xfId="57" applyFont="1" applyAlignment="1">
      <alignment horizontal="left" vertical="center" wrapText="1"/>
    </xf>
    <xf numFmtId="0" fontId="39" fillId="0" borderId="16" xfId="57" applyFont="1" applyBorder="1" applyAlignment="1">
      <alignment horizontal="left" vertical="center" wrapText="1"/>
    </xf>
    <xf numFmtId="0" fontId="39" fillId="0" borderId="0" xfId="57" applyFont="1" applyAlignment="1">
      <alignment horizontal="right" vertical="center" wrapText="1"/>
    </xf>
    <xf numFmtId="0" fontId="39" fillId="0" borderId="16" xfId="57" applyFont="1" applyBorder="1" applyAlignment="1">
      <alignment horizontal="left" vertical="center"/>
    </xf>
    <xf numFmtId="0" fontId="39" fillId="0" borderId="0" xfId="57" applyFont="1" applyAlignment="1">
      <alignment horizontal="left" vertical="center" shrinkToFit="1"/>
    </xf>
    <xf numFmtId="0" fontId="39" fillId="0" borderId="16" xfId="57" applyFont="1" applyBorder="1" applyAlignment="1">
      <alignment horizontal="left" vertical="center" shrinkToFit="1"/>
    </xf>
    <xf numFmtId="0" fontId="39" fillId="0" borderId="125" xfId="57" applyFont="1" applyBorder="1">
      <alignment vertical="center"/>
    </xf>
    <xf numFmtId="0" fontId="39" fillId="0" borderId="126" xfId="57" applyFont="1" applyBorder="1">
      <alignment vertical="center"/>
    </xf>
    <xf numFmtId="0" fontId="39" fillId="0" borderId="127" xfId="57" applyFont="1" applyBorder="1">
      <alignment vertical="center"/>
    </xf>
    <xf numFmtId="0" fontId="39" fillId="0" borderId="128" xfId="57" applyFont="1" applyBorder="1">
      <alignment vertical="center"/>
    </xf>
    <xf numFmtId="191" fontId="39" fillId="0" borderId="0" xfId="57" applyNumberFormat="1" applyFont="1" applyAlignment="1" applyProtection="1">
      <alignment horizontal="center" vertical="center" shrinkToFit="1"/>
      <protection locked="0"/>
    </xf>
    <xf numFmtId="191" fontId="39" fillId="0" borderId="11" xfId="57" applyNumberFormat="1" applyFont="1" applyBorder="1" applyAlignment="1" applyProtection="1">
      <alignment horizontal="center" vertical="center" shrinkToFit="1"/>
      <protection locked="0"/>
    </xf>
    <xf numFmtId="0" fontId="39" fillId="0" borderId="129" xfId="57" applyFont="1" applyBorder="1">
      <alignment vertical="center"/>
    </xf>
    <xf numFmtId="0" fontId="39" fillId="0" borderId="130" xfId="57" applyFont="1" applyBorder="1">
      <alignment vertical="center"/>
    </xf>
    <xf numFmtId="0" fontId="39" fillId="0" borderId="120" xfId="57" applyFont="1" applyBorder="1" applyAlignment="1">
      <alignment horizontal="left" vertical="center" wrapText="1"/>
    </xf>
    <xf numFmtId="187" fontId="39" fillId="0" borderId="0" xfId="57" applyNumberFormat="1" applyFont="1" applyAlignment="1" applyProtection="1">
      <alignment horizontal="center" vertical="center" shrinkToFit="1"/>
      <protection locked="0"/>
    </xf>
    <xf numFmtId="0" fontId="39" fillId="0" borderId="131" xfId="57" applyFont="1" applyBorder="1">
      <alignment vertical="center"/>
    </xf>
    <xf numFmtId="0" fontId="39" fillId="0" borderId="132" xfId="57" applyFont="1" applyBorder="1">
      <alignment vertical="center"/>
    </xf>
    <xf numFmtId="0" fontId="39" fillId="0" borderId="133" xfId="57" applyFont="1" applyBorder="1">
      <alignment vertical="center"/>
    </xf>
    <xf numFmtId="0" fontId="39" fillId="0" borderId="46" xfId="57" applyFont="1" applyBorder="1">
      <alignment vertical="center"/>
    </xf>
    <xf numFmtId="191" fontId="39" fillId="0" borderId="11" xfId="57" applyNumberFormat="1" applyFont="1" applyBorder="1" applyAlignment="1" applyProtection="1">
      <alignment horizontal="center" vertical="center"/>
      <protection locked="0"/>
    </xf>
    <xf numFmtId="191" fontId="39" fillId="0" borderId="60" xfId="57" applyNumberFormat="1" applyFont="1" applyBorder="1" applyAlignment="1" applyProtection="1">
      <alignment vertical="center" shrinkToFit="1"/>
      <protection locked="0"/>
    </xf>
    <xf numFmtId="187" fontId="39" fillId="0" borderId="0" xfId="57" applyNumberFormat="1" applyFont="1" applyAlignment="1" applyProtection="1">
      <alignment vertical="center" shrinkToFit="1"/>
      <protection locked="0"/>
    </xf>
    <xf numFmtId="188" fontId="39" fillId="0" borderId="0" xfId="57" applyNumberFormat="1" applyFont="1" applyProtection="1">
      <alignment vertical="center"/>
      <protection locked="0"/>
    </xf>
    <xf numFmtId="0" fontId="39" fillId="0" borderId="134" xfId="57" applyFont="1" applyBorder="1">
      <alignment vertical="center"/>
    </xf>
    <xf numFmtId="0" fontId="55" fillId="0" borderId="0" xfId="57" applyFont="1">
      <alignment vertical="center"/>
    </xf>
    <xf numFmtId="191" fontId="39" fillId="0" borderId="0" xfId="57" applyNumberFormat="1" applyFont="1" applyAlignment="1" applyProtection="1">
      <alignment vertical="center" shrinkToFit="1"/>
      <protection locked="0"/>
    </xf>
    <xf numFmtId="0" fontId="39" fillId="0" borderId="15" xfId="57" applyFont="1" applyBorder="1" applyAlignment="1">
      <alignment vertical="center" shrinkToFit="1"/>
    </xf>
    <xf numFmtId="176" fontId="39" fillId="0" borderId="11" xfId="57" applyNumberFormat="1" applyFont="1" applyBorder="1" applyAlignment="1" applyProtection="1">
      <alignment horizontal="center" vertical="center" shrinkToFit="1"/>
      <protection locked="0"/>
    </xf>
    <xf numFmtId="0" fontId="39" fillId="0" borderId="0" xfId="57" applyFont="1" applyAlignment="1">
      <alignment vertical="top"/>
    </xf>
    <xf numFmtId="0" fontId="39" fillId="0" borderId="12" xfId="57" applyFont="1" applyBorder="1">
      <alignment vertical="center"/>
    </xf>
    <xf numFmtId="0" fontId="39" fillId="24" borderId="124" xfId="57" applyFont="1" applyFill="1" applyBorder="1">
      <alignment vertical="center"/>
    </xf>
    <xf numFmtId="0" fontId="39" fillId="24" borderId="17" xfId="57" applyFont="1" applyFill="1" applyBorder="1">
      <alignment vertical="center"/>
    </xf>
    <xf numFmtId="0" fontId="39" fillId="24" borderId="60" xfId="57" applyFont="1" applyFill="1" applyBorder="1">
      <alignment vertical="center"/>
    </xf>
    <xf numFmtId="0" fontId="39" fillId="24" borderId="11" xfId="57" applyFont="1" applyFill="1" applyBorder="1">
      <alignment vertical="center"/>
    </xf>
    <xf numFmtId="0" fontId="39" fillId="24" borderId="15" xfId="57" applyFont="1" applyFill="1" applyBorder="1">
      <alignment vertical="center"/>
    </xf>
    <xf numFmtId="0" fontId="39" fillId="24" borderId="60" xfId="57" applyFont="1" applyFill="1" applyBorder="1" applyAlignment="1">
      <alignment horizontal="left" vertical="center"/>
    </xf>
    <xf numFmtId="0" fontId="39" fillId="24" borderId="0" xfId="57" applyFont="1" applyFill="1">
      <alignment vertical="center"/>
    </xf>
    <xf numFmtId="0" fontId="39" fillId="24" borderId="121" xfId="57" applyFont="1" applyFill="1" applyBorder="1">
      <alignment vertical="center"/>
    </xf>
    <xf numFmtId="0" fontId="39" fillId="24" borderId="122" xfId="57" applyFont="1" applyFill="1" applyBorder="1">
      <alignment vertical="center"/>
    </xf>
    <xf numFmtId="0" fontId="39" fillId="24" borderId="121" xfId="57" applyFont="1" applyFill="1" applyBorder="1" applyAlignment="1">
      <alignment vertical="center" wrapText="1"/>
    </xf>
    <xf numFmtId="0" fontId="39" fillId="24" borderId="126" xfId="57" applyFont="1" applyFill="1" applyBorder="1" applyAlignment="1">
      <alignment vertical="center" wrapText="1"/>
    </xf>
    <xf numFmtId="0" fontId="39" fillId="0" borderId="0" xfId="57" applyFont="1" applyAlignment="1" applyProtection="1">
      <alignment horizontal="center" vertical="center"/>
      <protection locked="0"/>
    </xf>
    <xf numFmtId="0" fontId="39" fillId="24" borderId="130" xfId="57" applyFont="1" applyFill="1" applyBorder="1">
      <alignment vertical="center"/>
    </xf>
    <xf numFmtId="0" fontId="39" fillId="24" borderId="0" xfId="57" applyFont="1" applyFill="1" applyAlignment="1">
      <alignment horizontal="left" vertical="center"/>
    </xf>
    <xf numFmtId="0" fontId="39" fillId="24" borderId="126" xfId="57" applyFont="1" applyFill="1" applyBorder="1">
      <alignment vertical="center"/>
    </xf>
    <xf numFmtId="0" fontId="39" fillId="24" borderId="128" xfId="57" applyFont="1" applyFill="1" applyBorder="1">
      <alignment vertical="center"/>
    </xf>
    <xf numFmtId="0" fontId="57" fillId="0" borderId="0" xfId="0" applyFont="1">
      <alignment vertical="center"/>
    </xf>
    <xf numFmtId="0" fontId="41" fillId="0" borderId="15" xfId="57" applyFont="1" applyBorder="1" applyAlignment="1">
      <alignment vertical="center" wrapText="1"/>
    </xf>
    <xf numFmtId="49" fontId="41" fillId="0" borderId="15" xfId="57" applyNumberFormat="1" applyFont="1" applyBorder="1" applyAlignment="1">
      <alignment vertical="center" wrapText="1"/>
    </xf>
    <xf numFmtId="0" fontId="41" fillId="0" borderId="0" xfId="57" applyFont="1">
      <alignment vertical="center"/>
    </xf>
    <xf numFmtId="0" fontId="41" fillId="0" borderId="0" xfId="57" applyFont="1" applyAlignment="1">
      <alignment horizontal="center" vertical="center" wrapText="1"/>
    </xf>
    <xf numFmtId="0" fontId="41" fillId="0" borderId="0" xfId="57" applyFont="1" applyAlignment="1">
      <alignment vertical="center" wrapText="1"/>
    </xf>
    <xf numFmtId="0" fontId="41" fillId="0" borderId="0" xfId="57" applyFont="1" applyAlignment="1">
      <alignment horizontal="left" vertical="center" wrapText="1"/>
    </xf>
    <xf numFmtId="0" fontId="41" fillId="0" borderId="0" xfId="57" applyFont="1" applyAlignment="1">
      <alignment horizontal="left" vertical="center"/>
    </xf>
    <xf numFmtId="0" fontId="41" fillId="0" borderId="0" xfId="57" applyFont="1" applyAlignment="1">
      <alignment horizontal="center" vertical="center"/>
    </xf>
    <xf numFmtId="0" fontId="58" fillId="0" borderId="0" xfId="57" applyFont="1">
      <alignment vertical="center"/>
    </xf>
    <xf numFmtId="49" fontId="41" fillId="0" borderId="0" xfId="57" applyNumberFormat="1" applyFont="1" applyAlignment="1">
      <alignment horizontal="center" vertical="center"/>
    </xf>
    <xf numFmtId="0" fontId="41" fillId="0" borderId="15" xfId="57" applyFont="1" applyBorder="1">
      <alignment vertical="center"/>
    </xf>
    <xf numFmtId="0" fontId="39" fillId="0" borderId="60" xfId="57" applyFont="1" applyBorder="1" applyAlignment="1">
      <alignment horizontal="left" vertical="center" wrapText="1"/>
    </xf>
    <xf numFmtId="0" fontId="38" fillId="25" borderId="122" xfId="0" applyFont="1" applyFill="1" applyBorder="1">
      <alignment vertical="center"/>
    </xf>
    <xf numFmtId="2" fontId="59" fillId="25" borderId="0" xfId="0" applyNumberFormat="1" applyFont="1" applyFill="1">
      <alignment vertical="center"/>
    </xf>
    <xf numFmtId="0" fontId="60" fillId="25" borderId="0" xfId="0" applyFont="1" applyFill="1">
      <alignment vertical="center"/>
    </xf>
    <xf numFmtId="0" fontId="61" fillId="25" borderId="0" xfId="0" applyFont="1" applyFill="1">
      <alignment vertical="center"/>
    </xf>
    <xf numFmtId="0" fontId="38" fillId="25" borderId="0" xfId="0" applyFont="1" applyFill="1" applyAlignment="1" applyProtection="1">
      <alignment horizontal="right" vertical="center"/>
      <protection locked="0"/>
    </xf>
    <xf numFmtId="0" fontId="38" fillId="25" borderId="11" xfId="0" applyFont="1" applyFill="1" applyBorder="1" applyAlignment="1" applyProtection="1">
      <alignment horizontal="right" vertical="center"/>
      <protection locked="0"/>
    </xf>
    <xf numFmtId="0" fontId="38" fillId="25" borderId="11" xfId="0" applyFont="1" applyFill="1" applyBorder="1" applyAlignment="1" applyProtection="1">
      <alignment horizontal="center" vertical="center"/>
      <protection locked="0"/>
    </xf>
    <xf numFmtId="0" fontId="22" fillId="25" borderId="122" xfId="0" applyFont="1" applyFill="1" applyBorder="1">
      <alignment vertical="center"/>
    </xf>
    <xf numFmtId="0" fontId="22" fillId="25" borderId="0" xfId="0" applyFont="1" applyFill="1" applyAlignment="1">
      <alignment horizontal="center" vertical="center"/>
    </xf>
    <xf numFmtId="0" fontId="62" fillId="25" borderId="0" xfId="0" applyFont="1" applyFill="1">
      <alignment vertical="center"/>
    </xf>
    <xf numFmtId="0" fontId="38" fillId="25" borderId="122" xfId="0" applyFont="1" applyFill="1" applyBorder="1" applyAlignment="1">
      <alignment horizontal="left" vertical="center" shrinkToFit="1"/>
    </xf>
    <xf numFmtId="0" fontId="38" fillId="24" borderId="122" xfId="0" applyFont="1" applyFill="1" applyBorder="1" applyAlignment="1">
      <alignment horizontal="center" vertical="center"/>
    </xf>
    <xf numFmtId="0" fontId="38" fillId="25" borderId="122" xfId="0" applyFont="1" applyFill="1" applyBorder="1" applyAlignment="1">
      <alignment horizontal="center" vertical="center"/>
    </xf>
    <xf numFmtId="0" fontId="22" fillId="25" borderId="60" xfId="48" applyFont="1" applyFill="1" applyBorder="1" applyAlignment="1">
      <alignment horizontal="center" vertical="center" shrinkToFit="1"/>
    </xf>
    <xf numFmtId="0" fontId="38" fillId="25" borderId="60" xfId="0" applyFont="1" applyFill="1" applyBorder="1" applyAlignment="1">
      <alignment horizontal="center" vertical="center"/>
    </xf>
    <xf numFmtId="0" fontId="39" fillId="25" borderId="11" xfId="0" applyFont="1" applyFill="1" applyBorder="1">
      <alignment vertical="center"/>
    </xf>
    <xf numFmtId="0" fontId="22" fillId="0" borderId="0" xfId="57" applyFont="1">
      <alignment vertical="center"/>
    </xf>
    <xf numFmtId="0" fontId="22" fillId="0" borderId="0" xfId="57" applyFont="1" applyAlignment="1">
      <alignment horizontal="center" vertical="center"/>
    </xf>
    <xf numFmtId="0" fontId="38" fillId="0" borderId="0" xfId="0" applyFont="1" applyAlignment="1">
      <alignment horizontal="left" vertical="top" wrapText="1"/>
    </xf>
    <xf numFmtId="0" fontId="39" fillId="0" borderId="0" xfId="0" applyFont="1" applyAlignment="1">
      <alignment horizontal="left" vertical="top" wrapText="1"/>
    </xf>
    <xf numFmtId="0" fontId="38" fillId="0" borderId="124" xfId="0" applyFont="1" applyBorder="1">
      <alignment vertical="center"/>
    </xf>
    <xf numFmtId="0" fontId="38" fillId="0" borderId="119" xfId="0" applyFont="1" applyBorder="1">
      <alignment vertical="center"/>
    </xf>
    <xf numFmtId="0" fontId="38" fillId="0" borderId="121" xfId="0" applyFont="1" applyBorder="1">
      <alignment vertical="center"/>
    </xf>
    <xf numFmtId="0" fontId="38" fillId="0" borderId="123" xfId="0" applyFont="1" applyBorder="1">
      <alignment vertical="center"/>
    </xf>
    <xf numFmtId="0" fontId="38" fillId="0" borderId="0" xfId="0" applyFont="1" applyAlignment="1">
      <alignment horizontal="right" vertical="top"/>
    </xf>
    <xf numFmtId="0" fontId="43" fillId="0" borderId="0" xfId="57" applyFont="1">
      <alignment vertical="center"/>
    </xf>
    <xf numFmtId="0" fontId="22" fillId="0" borderId="0" xfId="0" applyFont="1" applyAlignment="1">
      <alignment horizontal="justify" vertical="center"/>
    </xf>
    <xf numFmtId="0" fontId="22" fillId="25" borderId="11" xfId="0" applyFont="1" applyFill="1" applyBorder="1" applyAlignment="1">
      <alignment horizontal="center" vertical="center"/>
    </xf>
    <xf numFmtId="0" fontId="22" fillId="0" borderId="0" xfId="0" applyFont="1" applyAlignment="1">
      <alignment horizontal="right" vertical="center"/>
    </xf>
    <xf numFmtId="0" fontId="22" fillId="0" borderId="0" xfId="0" applyFont="1" applyAlignment="1">
      <alignment horizontal="center" vertical="center"/>
    </xf>
    <xf numFmtId="0" fontId="33" fillId="0" borderId="0" xfId="0" applyFont="1">
      <alignment vertical="center"/>
    </xf>
    <xf numFmtId="0" fontId="64" fillId="0" borderId="0" xfId="0" applyFont="1">
      <alignment vertical="center"/>
    </xf>
    <xf numFmtId="0" fontId="22" fillId="0" borderId="11" xfId="0" applyFont="1" applyBorder="1" applyAlignment="1">
      <alignment horizontal="center" vertical="center"/>
    </xf>
    <xf numFmtId="0" fontId="22" fillId="0" borderId="121" xfId="0" applyFont="1" applyBorder="1" applyAlignment="1">
      <alignment horizontal="center" vertical="center"/>
    </xf>
    <xf numFmtId="0" fontId="22" fillId="0" borderId="122" xfId="0" applyFont="1" applyBorder="1" applyAlignment="1">
      <alignment horizontal="center" vertical="center"/>
    </xf>
    <xf numFmtId="0" fontId="22" fillId="0" borderId="144" xfId="0" applyFont="1" applyBorder="1" applyAlignment="1">
      <alignment vertical="center" shrinkToFit="1"/>
    </xf>
    <xf numFmtId="0" fontId="65" fillId="0" borderId="0" xfId="0" applyFont="1">
      <alignment vertical="center"/>
    </xf>
    <xf numFmtId="0" fontId="22" fillId="0" borderId="47" xfId="0" applyFont="1" applyBorder="1" applyAlignment="1">
      <alignment horizontal="center" vertical="center" shrinkToFit="1"/>
    </xf>
    <xf numFmtId="0" fontId="22" fillId="0" borderId="48" xfId="0" applyFont="1" applyBorder="1" applyAlignment="1">
      <alignment horizontal="center" vertical="center" shrinkToFit="1"/>
    </xf>
    <xf numFmtId="0" fontId="22" fillId="32" borderId="76" xfId="0" applyFont="1" applyFill="1" applyBorder="1" applyAlignment="1">
      <alignment horizontal="center" vertical="center"/>
    </xf>
    <xf numFmtId="186" fontId="22" fillId="0" borderId="0" xfId="0" applyNumberFormat="1" applyFont="1">
      <alignment vertical="center"/>
    </xf>
    <xf numFmtId="0" fontId="22" fillId="0" borderId="122" xfId="0" applyFont="1" applyBorder="1" applyAlignment="1">
      <alignment horizontal="center" vertical="center" shrinkToFit="1"/>
    </xf>
    <xf numFmtId="0" fontId="22" fillId="0" borderId="43" xfId="0" applyFont="1" applyBorder="1" applyAlignment="1">
      <alignment horizontal="center" vertical="center" shrinkToFit="1"/>
    </xf>
    <xf numFmtId="0" fontId="22" fillId="0" borderId="75" xfId="0" applyFont="1" applyBorder="1" applyAlignment="1">
      <alignment horizontal="center" vertical="center" shrinkToFit="1"/>
    </xf>
    <xf numFmtId="0" fontId="22" fillId="0" borderId="106" xfId="0" applyFont="1" applyBorder="1" applyAlignment="1">
      <alignment horizontal="center" vertical="center" shrinkToFit="1"/>
    </xf>
    <xf numFmtId="0" fontId="22" fillId="32" borderId="105" xfId="0" applyFont="1" applyFill="1" applyBorder="1" applyAlignment="1">
      <alignment horizontal="center" vertical="center"/>
    </xf>
    <xf numFmtId="0" fontId="22" fillId="0" borderId="47" xfId="0" applyFont="1" applyBorder="1">
      <alignment vertical="center"/>
    </xf>
    <xf numFmtId="0" fontId="22" fillId="0" borderId="60" xfId="0" applyFont="1" applyBorder="1" applyAlignment="1">
      <alignment horizontal="center" vertical="center"/>
    </xf>
    <xf numFmtId="0" fontId="22" fillId="0" borderId="122" xfId="0" applyFont="1" applyBorder="1">
      <alignment vertical="center"/>
    </xf>
    <xf numFmtId="0" fontId="22" fillId="0" borderId="75" xfId="0" applyFont="1" applyBorder="1" applyAlignment="1">
      <alignment horizontal="center" vertical="center"/>
    </xf>
    <xf numFmtId="0" fontId="22" fillId="0" borderId="121" xfId="0" applyFont="1" applyBorder="1">
      <alignment vertical="center"/>
    </xf>
    <xf numFmtId="0" fontId="22" fillId="0" borderId="43" xfId="0" applyFont="1" applyBorder="1">
      <alignment vertical="center"/>
    </xf>
    <xf numFmtId="0" fontId="22" fillId="0" borderId="15" xfId="0" applyFont="1" applyBorder="1">
      <alignment vertical="center"/>
    </xf>
    <xf numFmtId="0" fontId="22" fillId="0" borderId="0" xfId="0" applyFont="1" applyAlignment="1">
      <alignment vertical="top"/>
    </xf>
    <xf numFmtId="0" fontId="22" fillId="0" borderId="16" xfId="0" applyFont="1" applyBorder="1">
      <alignment vertical="center"/>
    </xf>
    <xf numFmtId="0" fontId="22" fillId="0" borderId="17" xfId="0" applyFont="1" applyBorder="1">
      <alignment vertical="center"/>
    </xf>
    <xf numFmtId="0" fontId="22" fillId="0" borderId="11" xfId="0" applyFont="1" applyBorder="1" applyAlignment="1">
      <alignment vertical="top"/>
    </xf>
    <xf numFmtId="0" fontId="22" fillId="0" borderId="11" xfId="0" applyFont="1" applyBorder="1">
      <alignment vertical="center"/>
    </xf>
    <xf numFmtId="0" fontId="22" fillId="0" borderId="18" xfId="0" applyFont="1" applyBorder="1">
      <alignment vertical="center"/>
    </xf>
    <xf numFmtId="0" fontId="63" fillId="0" borderId="0" xfId="0" applyFont="1" applyAlignment="1">
      <alignment horizontal="center" vertical="center"/>
    </xf>
    <xf numFmtId="0" fontId="22" fillId="0" borderId="62" xfId="0" applyFont="1" applyBorder="1">
      <alignment vertical="center"/>
    </xf>
    <xf numFmtId="0" fontId="22" fillId="0" borderId="112" xfId="0" applyFont="1" applyBorder="1">
      <alignment vertical="center"/>
    </xf>
    <xf numFmtId="0" fontId="22" fillId="0" borderId="11" xfId="0" applyFont="1" applyBorder="1" applyAlignment="1">
      <alignment horizontal="right" vertical="center"/>
    </xf>
    <xf numFmtId="0" fontId="22" fillId="0" borderId="60" xfId="0" applyFont="1" applyBorder="1">
      <alignment vertical="center"/>
    </xf>
    <xf numFmtId="0" fontId="22" fillId="0" borderId="102" xfId="0" applyFont="1" applyBorder="1">
      <alignment vertical="center"/>
    </xf>
    <xf numFmtId="0" fontId="22" fillId="0" borderId="114" xfId="0" applyFont="1" applyBorder="1">
      <alignment vertical="center"/>
    </xf>
    <xf numFmtId="0" fontId="22" fillId="0" borderId="71" xfId="0" applyFont="1" applyBorder="1">
      <alignment vertical="center"/>
    </xf>
    <xf numFmtId="0" fontId="22" fillId="0" borderId="119" xfId="0" applyFont="1" applyBorder="1">
      <alignment vertical="center"/>
    </xf>
    <xf numFmtId="0" fontId="22" fillId="0" borderId="123" xfId="0" applyFont="1" applyBorder="1">
      <alignment vertical="center"/>
    </xf>
    <xf numFmtId="0" fontId="22" fillId="0" borderId="102" xfId="0" applyFont="1" applyBorder="1" applyAlignment="1">
      <alignment horizontal="center" vertical="center"/>
    </xf>
    <xf numFmtId="0" fontId="22" fillId="0" borderId="122" xfId="0" applyFont="1" applyBorder="1" applyAlignment="1">
      <alignment horizontal="right" vertical="center"/>
    </xf>
    <xf numFmtId="0" fontId="22" fillId="0" borderId="122" xfId="0" applyFont="1" applyBorder="1" applyAlignment="1">
      <alignment vertical="center" shrinkToFit="1"/>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69" xfId="0" applyFont="1" applyBorder="1">
      <alignment vertical="center"/>
    </xf>
    <xf numFmtId="0" fontId="22" fillId="0" borderId="83" xfId="0" applyFont="1" applyBorder="1" applyAlignment="1">
      <alignment horizontal="center" vertical="center"/>
    </xf>
    <xf numFmtId="0" fontId="22" fillId="0" borderId="114" xfId="0" applyFont="1" applyBorder="1" applyAlignment="1">
      <alignment horizontal="center" vertical="center"/>
    </xf>
    <xf numFmtId="0" fontId="22" fillId="0" borderId="75" xfId="0" applyFont="1" applyBorder="1">
      <alignment vertical="center"/>
    </xf>
    <xf numFmtId="0" fontId="22" fillId="0" borderId="106" xfId="0" applyFont="1" applyBorder="1">
      <alignment vertical="center"/>
    </xf>
    <xf numFmtId="0" fontId="22" fillId="0" borderId="0" xfId="0" applyFont="1" applyAlignment="1">
      <alignment vertical="center" shrinkToFit="1"/>
    </xf>
    <xf numFmtId="0" fontId="22" fillId="0" borderId="0" xfId="0" applyFont="1" applyAlignment="1">
      <alignment horizontal="center" vertical="center" shrinkToFit="1"/>
    </xf>
    <xf numFmtId="0" fontId="22" fillId="0" borderId="48" xfId="0" applyFont="1" applyBorder="1" applyAlignment="1">
      <alignment horizontal="center" vertical="center"/>
    </xf>
    <xf numFmtId="0" fontId="22" fillId="0" borderId="43" xfId="0" applyFont="1" applyBorder="1" applyAlignment="1">
      <alignment horizontal="center" vertical="center"/>
    </xf>
    <xf numFmtId="187" fontId="22" fillId="0" borderId="75" xfId="0" applyNumberFormat="1" applyFont="1" applyBorder="1">
      <alignment vertical="center"/>
    </xf>
    <xf numFmtId="187" fontId="22" fillId="0" borderId="75" xfId="0" applyNumberFormat="1" applyFont="1" applyBorder="1" applyAlignment="1">
      <alignment horizontal="center" vertical="center"/>
    </xf>
    <xf numFmtId="0" fontId="22" fillId="0" borderId="124" xfId="0" applyFont="1" applyBorder="1">
      <alignment vertical="center"/>
    </xf>
    <xf numFmtId="0" fontId="22" fillId="0" borderId="0" xfId="59" applyFont="1">
      <alignment vertical="center"/>
    </xf>
    <xf numFmtId="0" fontId="33" fillId="0" borderId="0" xfId="0" applyFont="1" applyAlignment="1">
      <alignment horizontal="center" vertical="center"/>
    </xf>
    <xf numFmtId="0" fontId="66" fillId="0" borderId="0" xfId="0" applyFont="1">
      <alignment vertical="center"/>
    </xf>
    <xf numFmtId="0" fontId="29" fillId="0" borderId="0" xfId="0" applyFont="1">
      <alignment vertical="center"/>
    </xf>
    <xf numFmtId="0" fontId="22" fillId="0" borderId="81" xfId="0" applyFont="1" applyBorder="1">
      <alignment vertical="center"/>
    </xf>
    <xf numFmtId="0" fontId="22" fillId="0" borderId="79" xfId="0" applyFont="1" applyBorder="1">
      <alignment vertical="center"/>
    </xf>
    <xf numFmtId="0" fontId="22" fillId="0" borderId="80" xfId="0" applyFont="1" applyBorder="1">
      <alignment vertical="center"/>
    </xf>
    <xf numFmtId="0" fontId="22" fillId="0" borderId="68" xfId="0" applyFont="1" applyBorder="1">
      <alignment vertical="center"/>
    </xf>
    <xf numFmtId="0" fontId="22" fillId="0" borderId="70" xfId="0" applyFont="1" applyBorder="1">
      <alignment vertical="center"/>
    </xf>
    <xf numFmtId="0" fontId="22" fillId="0" borderId="88" xfId="0" applyFont="1" applyBorder="1">
      <alignment vertical="center"/>
    </xf>
    <xf numFmtId="0" fontId="22" fillId="0" borderId="86" xfId="0" applyFont="1" applyBorder="1">
      <alignment vertical="center"/>
    </xf>
    <xf numFmtId="0" fontId="22" fillId="0" borderId="87" xfId="0" applyFont="1" applyBorder="1">
      <alignment vertical="center"/>
    </xf>
    <xf numFmtId="0" fontId="22" fillId="0" borderId="93" xfId="0" applyFont="1" applyBorder="1">
      <alignment vertical="center"/>
    </xf>
    <xf numFmtId="0" fontId="22" fillId="0" borderId="91" xfId="0" applyFont="1" applyBorder="1">
      <alignment vertical="center"/>
    </xf>
    <xf numFmtId="0" fontId="22" fillId="0" borderId="92" xfId="0" applyFont="1" applyBorder="1">
      <alignment vertical="center"/>
    </xf>
    <xf numFmtId="0" fontId="29" fillId="0" borderId="124" xfId="0" applyFont="1" applyBorder="1">
      <alignment vertical="center"/>
    </xf>
    <xf numFmtId="0" fontId="22" fillId="0" borderId="0" xfId="59" applyFont="1" applyAlignment="1">
      <alignment horizontal="center" vertical="center"/>
    </xf>
    <xf numFmtId="0" fontId="22" fillId="0" borderId="65" xfId="0" applyFont="1" applyBorder="1">
      <alignment vertical="center"/>
    </xf>
    <xf numFmtId="0" fontId="22" fillId="0" borderId="66" xfId="0" applyFont="1" applyBorder="1">
      <alignment vertical="center"/>
    </xf>
    <xf numFmtId="0" fontId="22" fillId="0" borderId="67" xfId="0" applyFont="1" applyBorder="1">
      <alignment vertical="center"/>
    </xf>
    <xf numFmtId="0" fontId="22" fillId="0" borderId="100" xfId="0" applyFont="1" applyBorder="1">
      <alignment vertical="center"/>
    </xf>
    <xf numFmtId="0" fontId="29" fillId="0" borderId="88" xfId="0" applyFont="1" applyBorder="1">
      <alignment vertical="center"/>
    </xf>
    <xf numFmtId="0" fontId="22" fillId="0" borderId="80" xfId="59" applyFont="1" applyBorder="1" applyAlignment="1">
      <alignment vertical="center" textRotation="255"/>
    </xf>
    <xf numFmtId="0" fontId="22" fillId="0" borderId="79" xfId="59" applyFont="1" applyBorder="1">
      <alignment vertical="center"/>
    </xf>
    <xf numFmtId="0" fontId="22" fillId="0" borderId="87" xfId="59" applyFont="1" applyBorder="1" applyAlignment="1">
      <alignment vertical="center" textRotation="255"/>
    </xf>
    <xf numFmtId="0" fontId="22" fillId="0" borderId="86" xfId="59" applyFont="1" applyBorder="1">
      <alignment vertical="center"/>
    </xf>
    <xf numFmtId="0" fontId="22" fillId="0" borderId="16" xfId="59" applyFont="1" applyBorder="1">
      <alignment vertical="center"/>
    </xf>
    <xf numFmtId="0" fontId="22" fillId="0" borderId="68" xfId="59" applyFont="1" applyBorder="1">
      <alignment vertical="center"/>
    </xf>
    <xf numFmtId="0" fontId="22" fillId="0" borderId="69" xfId="59" applyFont="1" applyBorder="1">
      <alignment vertical="center"/>
    </xf>
    <xf numFmtId="0" fontId="22" fillId="0" borderId="70" xfId="59" applyFont="1" applyBorder="1">
      <alignment vertical="center"/>
    </xf>
    <xf numFmtId="0" fontId="22" fillId="0" borderId="92" xfId="59" applyFont="1" applyBorder="1" applyAlignment="1">
      <alignment vertical="center" textRotation="255"/>
    </xf>
    <xf numFmtId="0" fontId="22" fillId="0" borderId="11" xfId="59" applyFont="1" applyBorder="1">
      <alignment vertical="center"/>
    </xf>
    <xf numFmtId="0" fontId="22" fillId="0" borderId="60" xfId="0" applyFont="1" applyBorder="1" applyAlignment="1">
      <alignment vertical="center" wrapText="1"/>
    </xf>
    <xf numFmtId="0" fontId="22" fillId="0" borderId="119" xfId="0" applyFont="1" applyBorder="1" applyAlignment="1">
      <alignment vertical="center" wrapText="1"/>
    </xf>
    <xf numFmtId="0" fontId="22" fillId="0" borderId="68" xfId="0" applyFont="1" applyBorder="1" applyAlignment="1">
      <alignment vertical="center" wrapText="1"/>
    </xf>
    <xf numFmtId="0" fontId="22" fillId="0" borderId="69" xfId="0" applyFont="1" applyBorder="1" applyAlignment="1">
      <alignment vertical="center" wrapText="1"/>
    </xf>
    <xf numFmtId="0" fontId="22" fillId="0" borderId="70" xfId="0" applyFont="1" applyBorder="1" applyAlignment="1">
      <alignment vertical="center" wrapText="1"/>
    </xf>
    <xf numFmtId="0" fontId="22" fillId="0" borderId="15" xfId="59" applyFont="1" applyBorder="1">
      <alignment vertical="center"/>
    </xf>
    <xf numFmtId="0" fontId="22" fillId="0" borderId="86" xfId="59" applyFont="1" applyBorder="1" applyAlignment="1">
      <alignment vertical="center" textRotation="255"/>
    </xf>
    <xf numFmtId="0" fontId="22" fillId="0" borderId="66" xfId="0" applyFont="1" applyBorder="1" applyAlignment="1">
      <alignment vertical="center" wrapText="1"/>
    </xf>
    <xf numFmtId="0" fontId="22" fillId="0" borderId="67" xfId="0" applyFont="1" applyBorder="1" applyAlignment="1">
      <alignment vertical="center" wrapText="1"/>
    </xf>
    <xf numFmtId="0" fontId="22" fillId="0" borderId="66" xfId="59" applyFont="1" applyBorder="1">
      <alignment vertical="center"/>
    </xf>
    <xf numFmtId="0" fontId="22" fillId="0" borderId="91" xfId="59" applyFont="1" applyBorder="1" applyAlignment="1">
      <alignment vertical="center" textRotation="255"/>
    </xf>
    <xf numFmtId="0" fontId="22" fillId="0" borderId="91" xfId="59" applyFont="1" applyBorder="1">
      <alignment vertical="center"/>
    </xf>
    <xf numFmtId="0" fontId="22" fillId="0" borderId="79" xfId="59" applyFont="1" applyBorder="1" applyAlignment="1">
      <alignment vertical="center" textRotation="255"/>
    </xf>
    <xf numFmtId="0" fontId="22" fillId="0" borderId="87" xfId="59" applyFont="1" applyBorder="1">
      <alignment vertical="center"/>
    </xf>
    <xf numFmtId="0" fontId="22" fillId="0" borderId="88" xfId="59" applyFont="1" applyBorder="1">
      <alignment vertical="center"/>
    </xf>
    <xf numFmtId="0" fontId="22" fillId="0" borderId="98" xfId="59" applyFont="1" applyBorder="1">
      <alignment vertical="center"/>
    </xf>
    <xf numFmtId="0" fontId="22" fillId="0" borderId="99" xfId="59" applyFont="1" applyBorder="1">
      <alignment vertical="center"/>
    </xf>
    <xf numFmtId="0" fontId="22" fillId="0" borderId="100" xfId="59" applyFont="1" applyBorder="1">
      <alignment vertical="center"/>
    </xf>
    <xf numFmtId="0" fontId="22" fillId="0" borderId="11" xfId="59" applyFont="1" applyBorder="1" applyAlignment="1">
      <alignment vertical="center" textRotation="255"/>
    </xf>
    <xf numFmtId="0" fontId="22" fillId="0" borderId="65" xfId="59" applyFont="1" applyBorder="1">
      <alignment vertical="center"/>
    </xf>
    <xf numFmtId="0" fontId="22" fillId="0" borderId="67" xfId="59" applyFont="1" applyBorder="1">
      <alignment vertical="center"/>
    </xf>
    <xf numFmtId="0" fontId="22" fillId="0" borderId="81" xfId="59" applyFont="1" applyBorder="1">
      <alignment vertical="center"/>
    </xf>
    <xf numFmtId="0" fontId="22" fillId="0" borderId="80" xfId="59" applyFont="1" applyBorder="1">
      <alignment vertical="center"/>
    </xf>
    <xf numFmtId="0" fontId="22" fillId="0" borderId="66" xfId="59" applyFont="1" applyBorder="1" applyAlignment="1">
      <alignment vertical="center" textRotation="255"/>
    </xf>
    <xf numFmtId="0" fontId="22" fillId="0" borderId="65" xfId="0" applyFont="1" applyBorder="1" applyAlignment="1">
      <alignment vertical="center" shrinkToFit="1"/>
    </xf>
    <xf numFmtId="0" fontId="22" fillId="0" borderId="66" xfId="0" applyFont="1" applyBorder="1" applyAlignment="1">
      <alignment vertical="center" shrinkToFit="1"/>
    </xf>
    <xf numFmtId="0" fontId="22" fillId="0" borderId="67" xfId="0" applyFont="1" applyBorder="1" applyAlignment="1">
      <alignment vertical="center" shrinkToFit="1"/>
    </xf>
    <xf numFmtId="0" fontId="22" fillId="0" borderId="88" xfId="0" applyFont="1" applyBorder="1" applyAlignment="1">
      <alignment vertical="center" shrinkToFit="1"/>
    </xf>
    <xf numFmtId="0" fontId="22" fillId="0" borderId="86" xfId="0" applyFont="1" applyBorder="1" applyAlignment="1">
      <alignment vertical="center" shrinkToFit="1"/>
    </xf>
    <xf numFmtId="0" fontId="22" fillId="0" borderId="87" xfId="0" applyFont="1" applyBorder="1" applyAlignment="1">
      <alignment vertical="center" shrinkToFit="1"/>
    </xf>
    <xf numFmtId="0" fontId="22" fillId="0" borderId="60" xfId="59" applyFont="1" applyBorder="1" applyAlignment="1">
      <alignment vertical="center" textRotation="255"/>
    </xf>
    <xf numFmtId="0" fontId="22" fillId="0" borderId="60" xfId="59" applyFont="1" applyBorder="1">
      <alignment vertical="center"/>
    </xf>
    <xf numFmtId="0" fontId="41" fillId="0" borderId="0" xfId="0" applyFont="1" applyAlignment="1">
      <alignment vertical="center" shrinkToFit="1"/>
    </xf>
    <xf numFmtId="0" fontId="38" fillId="0" borderId="149" xfId="0" applyFont="1" applyBorder="1">
      <alignment vertical="center"/>
    </xf>
    <xf numFmtId="0" fontId="38" fillId="0" borderId="150" xfId="0" applyFont="1" applyBorder="1">
      <alignment vertical="center"/>
    </xf>
    <xf numFmtId="0" fontId="38" fillId="0" borderId="151" xfId="0" applyFont="1" applyBorder="1">
      <alignment vertical="center"/>
    </xf>
    <xf numFmtId="0" fontId="41" fillId="24" borderId="152" xfId="0" applyFont="1" applyFill="1" applyBorder="1" applyAlignment="1">
      <alignment horizontal="center" vertical="center"/>
    </xf>
    <xf numFmtId="0" fontId="41" fillId="0" borderId="152" xfId="0" applyFont="1" applyBorder="1">
      <alignment vertical="center"/>
    </xf>
    <xf numFmtId="0" fontId="38" fillId="0" borderId="152" xfId="0" applyFont="1" applyBorder="1">
      <alignment vertical="center"/>
    </xf>
    <xf numFmtId="0" fontId="38" fillId="0" borderId="153" xfId="0" applyFont="1" applyBorder="1">
      <alignment vertical="center"/>
    </xf>
    <xf numFmtId="0" fontId="39" fillId="0" borderId="60" xfId="0" applyFont="1" applyBorder="1">
      <alignment vertical="center"/>
    </xf>
    <xf numFmtId="0" fontId="39" fillId="0" borderId="150" xfId="0" applyFont="1" applyBorder="1">
      <alignment vertical="center"/>
    </xf>
    <xf numFmtId="0" fontId="39" fillId="0" borderId="154" xfId="0" applyFont="1" applyBorder="1">
      <alignment vertical="center"/>
    </xf>
    <xf numFmtId="0" fontId="41" fillId="24" borderId="155" xfId="0" applyFont="1" applyFill="1" applyBorder="1" applyAlignment="1">
      <alignment horizontal="center" vertical="center"/>
    </xf>
    <xf numFmtId="0" fontId="41" fillId="0" borderId="155" xfId="0" applyFont="1" applyBorder="1">
      <alignment vertical="center"/>
    </xf>
    <xf numFmtId="0" fontId="39" fillId="0" borderId="155" xfId="0" applyFont="1" applyBorder="1">
      <alignment vertical="center"/>
    </xf>
    <xf numFmtId="0" fontId="38" fillId="0" borderId="155" xfId="0" applyFont="1" applyBorder="1">
      <alignment vertical="center"/>
    </xf>
    <xf numFmtId="0" fontId="38" fillId="0" borderId="156" xfId="0" applyFont="1" applyBorder="1">
      <alignment vertical="center"/>
    </xf>
    <xf numFmtId="0" fontId="38" fillId="0" borderId="157" xfId="0" applyFont="1" applyBorder="1">
      <alignment vertical="center"/>
    </xf>
    <xf numFmtId="0" fontId="38" fillId="0" borderId="158" xfId="0" applyFont="1" applyBorder="1">
      <alignment vertical="center"/>
    </xf>
    <xf numFmtId="0" fontId="38" fillId="0" borderId="17" xfId="0" applyFont="1" applyBorder="1">
      <alignment vertical="center"/>
    </xf>
    <xf numFmtId="0" fontId="41" fillId="24" borderId="11" xfId="0" applyFont="1" applyFill="1" applyBorder="1" applyAlignment="1">
      <alignment horizontal="center" vertical="center"/>
    </xf>
    <xf numFmtId="0" fontId="39" fillId="0" borderId="11" xfId="0" applyFont="1" applyBorder="1">
      <alignment vertical="center"/>
    </xf>
    <xf numFmtId="0" fontId="38" fillId="0" borderId="18" xfId="0" applyFont="1" applyBorder="1">
      <alignment vertical="center"/>
    </xf>
    <xf numFmtId="0" fontId="41" fillId="24" borderId="122" xfId="0" applyFont="1" applyFill="1" applyBorder="1" applyAlignment="1">
      <alignment horizontal="center" vertical="center"/>
    </xf>
    <xf numFmtId="0" fontId="41" fillId="0" borderId="122" xfId="0" applyFont="1" applyBorder="1">
      <alignment vertical="center"/>
    </xf>
    <xf numFmtId="0" fontId="38" fillId="0" borderId="122" xfId="0" applyFont="1" applyBorder="1">
      <alignment vertical="center"/>
    </xf>
    <xf numFmtId="0" fontId="39" fillId="0" borderId="122" xfId="0" applyFont="1" applyBorder="1">
      <alignment vertical="center"/>
    </xf>
    <xf numFmtId="0" fontId="38" fillId="0" borderId="122" xfId="0" applyFont="1" applyBorder="1" applyAlignment="1">
      <alignment horizontal="center" vertical="center"/>
    </xf>
    <xf numFmtId="0" fontId="38" fillId="0" borderId="0" xfId="60" applyFont="1">
      <alignment vertical="center"/>
    </xf>
    <xf numFmtId="0" fontId="41" fillId="0" borderId="0" xfId="60" applyFont="1">
      <alignment vertical="center"/>
    </xf>
    <xf numFmtId="0" fontId="38" fillId="0" borderId="0" xfId="60" applyFont="1" applyAlignment="1">
      <alignment horizontal="left" vertical="center"/>
    </xf>
    <xf numFmtId="0" fontId="41" fillId="0" borderId="0" xfId="60" applyFont="1" applyAlignment="1">
      <alignment vertical="top"/>
    </xf>
    <xf numFmtId="0" fontId="41" fillId="0" borderId="0" xfId="60" applyFont="1" applyAlignment="1">
      <alignment horizontal="left" vertical="top" wrapText="1" shrinkToFit="1"/>
    </xf>
    <xf numFmtId="0" fontId="41" fillId="0" borderId="0" xfId="60" applyFont="1" applyAlignment="1">
      <alignment horizontal="left" vertical="center"/>
    </xf>
    <xf numFmtId="0" fontId="41" fillId="0" borderId="0" xfId="60" applyFont="1" applyAlignment="1">
      <alignment horizontal="left" vertical="center" shrinkToFit="1"/>
    </xf>
    <xf numFmtId="0" fontId="41" fillId="0" borderId="0" xfId="60" applyFont="1" applyAlignment="1">
      <alignment horizontal="center" vertical="center"/>
    </xf>
    <xf numFmtId="0" fontId="41" fillId="24" borderId="0" xfId="60" applyFont="1" applyFill="1" applyAlignment="1">
      <alignment horizontal="center" vertical="center"/>
    </xf>
    <xf numFmtId="0" fontId="39" fillId="0" borderId="0" xfId="60" applyFont="1">
      <alignment vertical="center"/>
    </xf>
    <xf numFmtId="0" fontId="41" fillId="0" borderId="0" xfId="60" applyFont="1" applyAlignment="1">
      <alignment horizontal="right" vertical="top"/>
    </xf>
    <xf numFmtId="0" fontId="41" fillId="0" borderId="0" xfId="60" applyFont="1" applyAlignment="1">
      <alignment vertical="top" shrinkToFit="1"/>
    </xf>
    <xf numFmtId="0" fontId="38" fillId="0" borderId="124" xfId="60" applyFont="1" applyBorder="1">
      <alignment vertical="center"/>
    </xf>
    <xf numFmtId="0" fontId="41" fillId="24" borderId="60" xfId="60" applyFont="1" applyFill="1" applyBorder="1" applyAlignment="1">
      <alignment horizontal="center" vertical="center"/>
    </xf>
    <xf numFmtId="0" fontId="41" fillId="0" borderId="60" xfId="60" applyFont="1" applyBorder="1">
      <alignment vertical="center"/>
    </xf>
    <xf numFmtId="0" fontId="38" fillId="0" borderId="60" xfId="60" applyFont="1" applyBorder="1">
      <alignment vertical="center"/>
    </xf>
    <xf numFmtId="0" fontId="38" fillId="0" borderId="149" xfId="60" applyFont="1" applyBorder="1">
      <alignment vertical="center"/>
    </xf>
    <xf numFmtId="0" fontId="38" fillId="0" borderId="119" xfId="60" applyFont="1" applyBorder="1">
      <alignment vertical="center"/>
    </xf>
    <xf numFmtId="0" fontId="38" fillId="0" borderId="15" xfId="60" applyFont="1" applyBorder="1">
      <alignment vertical="center"/>
    </xf>
    <xf numFmtId="0" fontId="38" fillId="0" borderId="150" xfId="60" applyFont="1" applyBorder="1">
      <alignment vertical="center"/>
    </xf>
    <xf numFmtId="0" fontId="38" fillId="0" borderId="16" xfId="60" applyFont="1" applyBorder="1">
      <alignment vertical="center"/>
    </xf>
    <xf numFmtId="0" fontId="38" fillId="0" borderId="151" xfId="60" applyFont="1" applyBorder="1">
      <alignment vertical="center"/>
    </xf>
    <xf numFmtId="0" fontId="41" fillId="24" borderId="152" xfId="60" applyFont="1" applyFill="1" applyBorder="1" applyAlignment="1">
      <alignment horizontal="center" vertical="center"/>
    </xf>
    <xf numFmtId="0" fontId="41" fillId="0" borderId="152" xfId="60" applyFont="1" applyBorder="1">
      <alignment vertical="center"/>
    </xf>
    <xf numFmtId="0" fontId="38" fillId="0" borderId="152" xfId="60" applyFont="1" applyBorder="1">
      <alignment vertical="center"/>
    </xf>
    <xf numFmtId="0" fontId="38" fillId="0" borderId="153" xfId="60" applyFont="1" applyBorder="1">
      <alignment vertical="center"/>
    </xf>
    <xf numFmtId="0" fontId="39" fillId="0" borderId="60" xfId="60" applyFont="1" applyBorder="1">
      <alignment vertical="center"/>
    </xf>
    <xf numFmtId="0" fontId="39" fillId="0" borderId="150" xfId="60" applyFont="1" applyBorder="1">
      <alignment vertical="center"/>
    </xf>
    <xf numFmtId="0" fontId="41" fillId="24" borderId="155" xfId="60" applyFont="1" applyFill="1" applyBorder="1" applyAlignment="1">
      <alignment horizontal="center" vertical="center"/>
    </xf>
    <xf numFmtId="0" fontId="41" fillId="0" borderId="155" xfId="60" applyFont="1" applyBorder="1">
      <alignment vertical="center"/>
    </xf>
    <xf numFmtId="0" fontId="38" fillId="0" borderId="17" xfId="60" applyFont="1" applyBorder="1">
      <alignment vertical="center"/>
    </xf>
    <xf numFmtId="0" fontId="41" fillId="24" borderId="11" xfId="60" applyFont="1" applyFill="1" applyBorder="1" applyAlignment="1">
      <alignment horizontal="center" vertical="center"/>
    </xf>
    <xf numFmtId="0" fontId="41" fillId="0" borderId="11" xfId="60" applyFont="1" applyBorder="1">
      <alignment vertical="center"/>
    </xf>
    <xf numFmtId="0" fontId="38" fillId="0" borderId="11" xfId="60" applyFont="1" applyBorder="1">
      <alignment vertical="center"/>
    </xf>
    <xf numFmtId="0" fontId="38" fillId="0" borderId="18" xfId="60" applyFont="1" applyBorder="1">
      <alignment vertical="center"/>
    </xf>
    <xf numFmtId="0" fontId="38" fillId="0" borderId="121" xfId="60" applyFont="1" applyBorder="1">
      <alignment vertical="center"/>
    </xf>
    <xf numFmtId="0" fontId="41" fillId="24" borderId="122" xfId="60" applyFont="1" applyFill="1" applyBorder="1" applyAlignment="1">
      <alignment horizontal="center" vertical="center"/>
    </xf>
    <xf numFmtId="0" fontId="41" fillId="0" borderId="122" xfId="60" applyFont="1" applyBorder="1">
      <alignment vertical="center"/>
    </xf>
    <xf numFmtId="0" fontId="38" fillId="0" borderId="122" xfId="60" applyFont="1" applyBorder="1">
      <alignment vertical="center"/>
    </xf>
    <xf numFmtId="0" fontId="38" fillId="0" borderId="123" xfId="60" applyFont="1" applyBorder="1">
      <alignment vertical="center"/>
    </xf>
    <xf numFmtId="0" fontId="39" fillId="0" borderId="122" xfId="60" applyFont="1" applyBorder="1">
      <alignment vertical="center"/>
    </xf>
    <xf numFmtId="0" fontId="38" fillId="0" borderId="122" xfId="60" applyFont="1" applyBorder="1" applyAlignment="1">
      <alignment horizontal="center" vertical="center"/>
    </xf>
    <xf numFmtId="0" fontId="38" fillId="26" borderId="60" xfId="0" applyFont="1" applyFill="1" applyBorder="1">
      <alignment vertical="center"/>
    </xf>
    <xf numFmtId="0" fontId="38" fillId="26" borderId="119" xfId="0" applyFont="1" applyFill="1" applyBorder="1">
      <alignment vertical="center"/>
    </xf>
    <xf numFmtId="0" fontId="39" fillId="26" borderId="0" xfId="0" applyFont="1" applyFill="1">
      <alignment vertical="center"/>
    </xf>
    <xf numFmtId="0" fontId="41" fillId="0" borderId="0" xfId="0" applyFont="1" applyAlignment="1">
      <alignment horizontal="left" vertical="center"/>
    </xf>
    <xf numFmtId="0" fontId="41" fillId="0" borderId="0" xfId="0" applyFont="1" applyAlignment="1">
      <alignment horizontal="left" vertical="center" shrinkToFit="1"/>
    </xf>
    <xf numFmtId="0" fontId="41" fillId="0" borderId="0" xfId="0" applyFont="1" applyAlignment="1">
      <alignment vertical="top" shrinkToFit="1"/>
    </xf>
    <xf numFmtId="0" fontId="32" fillId="26" borderId="0" xfId="28" applyFill="1" applyAlignment="1" applyProtection="1">
      <alignment vertical="center"/>
    </xf>
    <xf numFmtId="0" fontId="22" fillId="0" borderId="162" xfId="0" applyFont="1" applyBorder="1">
      <alignment vertical="center"/>
    </xf>
    <xf numFmtId="0" fontId="22" fillId="0" borderId="59" xfId="0" applyFont="1" applyBorder="1">
      <alignment vertical="center"/>
    </xf>
    <xf numFmtId="0" fontId="22" fillId="0" borderId="161" xfId="0" applyFont="1" applyBorder="1">
      <alignment vertical="center"/>
    </xf>
    <xf numFmtId="0" fontId="38" fillId="30" borderId="0" xfId="0" applyFont="1" applyFill="1" applyAlignment="1">
      <alignment vertical="center" shrinkToFit="1"/>
    </xf>
    <xf numFmtId="0" fontId="38" fillId="30" borderId="0" xfId="0" applyFont="1" applyFill="1" applyAlignment="1">
      <alignment horizontal="center" vertical="center" shrinkToFit="1"/>
    </xf>
    <xf numFmtId="0" fontId="22" fillId="0" borderId="0" xfId="0" applyFont="1" applyAlignment="1">
      <alignment horizontal="left" vertical="distributed" wrapText="1"/>
    </xf>
    <xf numFmtId="0" fontId="44" fillId="24" borderId="12" xfId="0" quotePrefix="1" applyFont="1" applyFill="1" applyBorder="1" applyAlignment="1">
      <alignment horizontal="center" vertical="center"/>
    </xf>
    <xf numFmtId="0" fontId="44" fillId="24" borderId="13" xfId="0" quotePrefix="1" applyFont="1" applyFill="1" applyBorder="1" applyAlignment="1">
      <alignment horizontal="center" vertical="center"/>
    </xf>
    <xf numFmtId="0" fontId="44" fillId="27" borderId="15" xfId="0" quotePrefix="1" applyFont="1" applyFill="1" applyBorder="1" applyAlignment="1">
      <alignment horizontal="center" vertical="center"/>
    </xf>
    <xf numFmtId="0" fontId="44" fillId="27" borderId="0" xfId="0" quotePrefix="1" applyFont="1" applyFill="1" applyAlignment="1">
      <alignment horizontal="center" vertical="center"/>
    </xf>
    <xf numFmtId="0" fontId="33" fillId="24" borderId="20"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9" xfId="0" applyFont="1" applyFill="1" applyBorder="1" applyAlignment="1">
      <alignment horizontal="center" vertical="center"/>
    </xf>
    <xf numFmtId="0" fontId="33" fillId="27" borderId="20" xfId="0" applyFont="1" applyFill="1" applyBorder="1" applyAlignment="1">
      <alignment horizontal="center" vertical="center"/>
    </xf>
    <xf numFmtId="0" fontId="33" fillId="27" borderId="10" xfId="0" applyFont="1" applyFill="1" applyBorder="1" applyAlignment="1">
      <alignment horizontal="center" vertical="center"/>
    </xf>
    <xf numFmtId="0" fontId="33" fillId="27" borderId="122" xfId="0" applyFont="1" applyFill="1" applyBorder="1" applyAlignment="1">
      <alignment horizontal="center" vertical="center"/>
    </xf>
    <xf numFmtId="0" fontId="33" fillId="26" borderId="121" xfId="0" applyFont="1" applyFill="1" applyBorder="1" applyAlignment="1">
      <alignment horizontal="center" vertical="center"/>
    </xf>
    <xf numFmtId="0" fontId="33" fillId="26" borderId="122" xfId="0" applyFont="1" applyFill="1" applyBorder="1" applyAlignment="1">
      <alignment horizontal="center" vertical="center"/>
    </xf>
    <xf numFmtId="0" fontId="33" fillId="26" borderId="123" xfId="0" applyFont="1" applyFill="1" applyBorder="1" applyAlignment="1">
      <alignment horizontal="center" vertical="center"/>
    </xf>
    <xf numFmtId="0" fontId="44" fillId="26" borderId="124" xfId="0" quotePrefix="1" applyFont="1" applyFill="1" applyBorder="1" applyAlignment="1">
      <alignment horizontal="center" vertical="center"/>
    </xf>
    <xf numFmtId="0" fontId="44" fillId="26" borderId="60" xfId="0" quotePrefix="1" applyFont="1" applyFill="1" applyBorder="1" applyAlignment="1">
      <alignment horizontal="center" vertical="center"/>
    </xf>
    <xf numFmtId="0" fontId="44" fillId="26" borderId="15" xfId="0" quotePrefix="1" applyFont="1" applyFill="1" applyBorder="1" applyAlignment="1">
      <alignment horizontal="center" vertical="center"/>
    </xf>
    <xf numFmtId="0" fontId="44" fillId="26" borderId="0" xfId="0" quotePrefix="1" applyFont="1" applyFill="1" applyAlignment="1">
      <alignment horizontal="center" vertical="center"/>
    </xf>
    <xf numFmtId="0" fontId="44" fillId="24" borderId="15" xfId="0" quotePrefix="1" applyFont="1" applyFill="1" applyBorder="1" applyAlignment="1">
      <alignment horizontal="center" vertical="center"/>
    </xf>
    <xf numFmtId="0" fontId="44" fillId="24" borderId="0" xfId="0" quotePrefix="1" applyFont="1" applyFill="1" applyAlignment="1">
      <alignment horizontal="center" vertical="center"/>
    </xf>
    <xf numFmtId="0" fontId="41" fillId="0" borderId="13" xfId="54" applyFont="1" applyBorder="1" applyAlignment="1">
      <alignment horizontal="center" vertical="center"/>
    </xf>
    <xf numFmtId="0" fontId="22" fillId="0" borderId="105" xfId="0" applyFont="1" applyBorder="1" applyAlignment="1">
      <alignment horizontal="center" vertical="center"/>
    </xf>
    <xf numFmtId="0" fontId="22" fillId="0" borderId="75" xfId="0" applyFont="1" applyBorder="1" applyAlignment="1">
      <alignment horizontal="center" vertical="center"/>
    </xf>
    <xf numFmtId="0" fontId="22" fillId="0" borderId="106" xfId="0" applyFont="1" applyBorder="1" applyAlignment="1">
      <alignment horizontal="center" vertical="center"/>
    </xf>
    <xf numFmtId="0" fontId="22" fillId="0" borderId="11" xfId="59" applyFont="1" applyBorder="1" applyAlignment="1">
      <alignment horizontal="center" vertical="center"/>
    </xf>
    <xf numFmtId="0" fontId="22" fillId="0" borderId="18" xfId="59" applyFont="1" applyBorder="1" applyAlignment="1">
      <alignment horizontal="center" vertical="center"/>
    </xf>
    <xf numFmtId="0" fontId="22" fillId="0" borderId="93" xfId="0" applyFont="1" applyBorder="1" applyAlignment="1">
      <alignment horizontal="center" vertical="center"/>
    </xf>
    <xf numFmtId="0" fontId="22" fillId="0" borderId="92" xfId="0" applyFont="1" applyBorder="1" applyAlignment="1">
      <alignment horizontal="center" vertical="center"/>
    </xf>
    <xf numFmtId="0" fontId="22" fillId="0" borderId="84" xfId="0" applyFont="1" applyBorder="1" applyAlignment="1">
      <alignment horizontal="center" vertical="center"/>
    </xf>
    <xf numFmtId="0" fontId="22" fillId="0" borderId="86" xfId="0" applyFont="1" applyBorder="1" applyAlignment="1">
      <alignment horizontal="center" vertical="center"/>
    </xf>
    <xf numFmtId="0" fontId="22" fillId="0" borderId="85" xfId="0" applyFont="1" applyBorder="1" applyAlignment="1">
      <alignment horizontal="center" vertical="center"/>
    </xf>
    <xf numFmtId="0" fontId="22" fillId="0" borderId="86" xfId="59" applyFont="1" applyBorder="1" applyAlignment="1">
      <alignment horizontal="center" vertical="center"/>
    </xf>
    <xf numFmtId="0" fontId="22" fillId="0" borderId="87" xfId="59" applyFont="1" applyBorder="1" applyAlignment="1">
      <alignment horizontal="center" vertical="center"/>
    </xf>
    <xf numFmtId="0" fontId="22" fillId="0" borderId="88" xfId="0" applyFont="1" applyBorder="1" applyAlignment="1">
      <alignment horizontal="center" vertical="center"/>
    </xf>
    <xf numFmtId="0" fontId="22" fillId="0" borderId="87" xfId="0" applyFont="1" applyBorder="1" applyAlignment="1">
      <alignment horizontal="center" vertical="center"/>
    </xf>
    <xf numFmtId="0" fontId="22" fillId="32" borderId="51" xfId="0" applyFont="1" applyFill="1" applyBorder="1" applyAlignment="1">
      <alignment horizontal="center" vertical="center"/>
    </xf>
    <xf numFmtId="0" fontId="22" fillId="32" borderId="47" xfId="0" applyFont="1" applyFill="1" applyBorder="1" applyAlignment="1">
      <alignment horizontal="center" vertical="center"/>
    </xf>
    <xf numFmtId="0" fontId="22" fillId="32" borderId="58" xfId="0" applyFont="1" applyFill="1" applyBorder="1" applyAlignment="1">
      <alignment horizontal="center" vertical="center"/>
    </xf>
    <xf numFmtId="0" fontId="22" fillId="32" borderId="123" xfId="59" applyFont="1" applyFill="1" applyBorder="1" applyAlignment="1">
      <alignment horizontal="center" vertical="center"/>
    </xf>
    <xf numFmtId="0" fontId="22" fillId="32" borderId="120" xfId="59" applyFont="1" applyFill="1" applyBorder="1" applyAlignment="1">
      <alignment horizontal="center" vertical="center"/>
    </xf>
    <xf numFmtId="0" fontId="22" fillId="32" borderId="121" xfId="0" applyFont="1" applyFill="1" applyBorder="1" applyAlignment="1">
      <alignment horizontal="center" vertical="center"/>
    </xf>
    <xf numFmtId="0" fontId="22" fillId="32" borderId="122" xfId="0" applyFont="1" applyFill="1" applyBorder="1" applyAlignment="1">
      <alignment horizontal="center" vertical="center"/>
    </xf>
    <xf numFmtId="0" fontId="22" fillId="32" borderId="123" xfId="0" applyFont="1" applyFill="1" applyBorder="1" applyAlignment="1">
      <alignment horizontal="center" vertical="center"/>
    </xf>
    <xf numFmtId="0" fontId="22" fillId="32" borderId="120" xfId="0" applyFont="1" applyFill="1" applyBorder="1" applyAlignment="1">
      <alignment horizontal="center" vertical="center"/>
    </xf>
    <xf numFmtId="0" fontId="22" fillId="0" borderId="121" xfId="59" applyFont="1" applyBorder="1" applyAlignment="1">
      <alignment horizontal="center" vertical="center"/>
    </xf>
    <xf numFmtId="0" fontId="22" fillId="0" borderId="123" xfId="59" applyFont="1" applyBorder="1" applyAlignment="1">
      <alignment horizontal="center" vertical="center"/>
    </xf>
    <xf numFmtId="0" fontId="22" fillId="0" borderId="101" xfId="0" applyFont="1" applyBorder="1" applyAlignment="1">
      <alignment horizontal="center" vertical="center"/>
    </xf>
    <xf numFmtId="0" fontId="22" fillId="0" borderId="60" xfId="0" applyFont="1" applyBorder="1" applyAlignment="1">
      <alignment horizontal="center" vertical="center"/>
    </xf>
    <xf numFmtId="0" fontId="22" fillId="0" borderId="102" xfId="0" applyFont="1" applyBorder="1" applyAlignment="1">
      <alignment horizontal="center" vertical="center"/>
    </xf>
    <xf numFmtId="0" fontId="22" fillId="0" borderId="60" xfId="59" applyFont="1" applyBorder="1" applyAlignment="1">
      <alignment horizontal="center" vertical="center"/>
    </xf>
    <xf numFmtId="0" fontId="22" fillId="0" borderId="119" xfId="59" applyFont="1" applyBorder="1" applyAlignment="1">
      <alignment horizontal="center" vertical="center"/>
    </xf>
    <xf numFmtId="0" fontId="22" fillId="0" borderId="81" xfId="0" applyFont="1" applyBorder="1" applyAlignment="1">
      <alignment horizontal="center" vertical="center"/>
    </xf>
    <xf numFmtId="0" fontId="22" fillId="0" borderId="80" xfId="0" applyFont="1" applyBorder="1" applyAlignment="1">
      <alignment horizontal="center" vertical="center"/>
    </xf>
    <xf numFmtId="0" fontId="22" fillId="0" borderId="84" xfId="59" applyFont="1" applyBorder="1" applyAlignment="1">
      <alignment horizontal="center" vertical="center"/>
    </xf>
    <xf numFmtId="0" fontId="22" fillId="0" borderId="77" xfId="0" applyFont="1" applyBorder="1" applyAlignment="1">
      <alignment horizontal="center" vertical="center"/>
    </xf>
    <xf numFmtId="0" fontId="22" fillId="0" borderId="79" xfId="0" applyFont="1" applyBorder="1" applyAlignment="1">
      <alignment horizontal="center" vertical="center"/>
    </xf>
    <xf numFmtId="0" fontId="22" fillId="0" borderId="78" xfId="0" applyFont="1" applyBorder="1" applyAlignment="1">
      <alignment horizontal="center" vertical="center"/>
    </xf>
    <xf numFmtId="0" fontId="22" fillId="0" borderId="77" xfId="59" applyFont="1" applyBorder="1" applyAlignment="1">
      <alignment horizontal="center" vertical="center"/>
    </xf>
    <xf numFmtId="0" fontId="22" fillId="0" borderId="80" xfId="59" applyFont="1" applyBorder="1" applyAlignment="1">
      <alignment horizontal="center" vertical="center"/>
    </xf>
    <xf numFmtId="0" fontId="63" fillId="0" borderId="0" xfId="0" applyFont="1" applyAlignment="1">
      <alignment horizontal="center" vertical="center"/>
    </xf>
    <xf numFmtId="0" fontId="22" fillId="32" borderId="61" xfId="0" applyFont="1" applyFill="1" applyBorder="1" applyAlignment="1">
      <alignment horizontal="center" vertical="center"/>
    </xf>
    <xf numFmtId="0" fontId="22" fillId="32" borderId="48" xfId="0" applyFont="1" applyFill="1" applyBorder="1" applyAlignment="1">
      <alignment horizontal="center" vertical="center"/>
    </xf>
    <xf numFmtId="0" fontId="22" fillId="32" borderId="72" xfId="59" applyFont="1" applyFill="1" applyBorder="1" applyAlignment="1">
      <alignment horizontal="center" vertical="center"/>
    </xf>
    <xf numFmtId="0" fontId="22" fillId="0" borderId="89" xfId="0" applyFont="1" applyBorder="1" applyAlignment="1">
      <alignment horizontal="center" vertical="center"/>
    </xf>
    <xf numFmtId="0" fontId="22" fillId="0" borderId="146" xfId="0" applyFont="1" applyBorder="1" applyAlignment="1">
      <alignment horizontal="center" vertical="center"/>
    </xf>
    <xf numFmtId="0" fontId="22" fillId="0" borderId="90" xfId="0" applyFont="1" applyBorder="1" applyAlignment="1">
      <alignment horizontal="center" vertical="center"/>
    </xf>
    <xf numFmtId="0" fontId="22" fillId="0" borderId="94" xfId="59" applyFont="1" applyBorder="1" applyAlignment="1">
      <alignment horizontal="center" vertical="center"/>
    </xf>
    <xf numFmtId="0" fontId="22" fillId="0" borderId="92" xfId="59" applyFont="1" applyBorder="1" applyAlignment="1">
      <alignment horizontal="center" vertical="center"/>
    </xf>
    <xf numFmtId="0" fontId="22" fillId="0" borderId="103" xfId="59" applyFont="1" applyBorder="1" applyAlignment="1">
      <alignment horizontal="center" vertical="center"/>
    </xf>
    <xf numFmtId="0" fontId="22" fillId="0" borderId="67" xfId="59" applyFont="1" applyBorder="1" applyAlignment="1">
      <alignment horizontal="center" vertical="center"/>
    </xf>
    <xf numFmtId="0" fontId="22" fillId="0" borderId="96" xfId="0" applyFont="1" applyBorder="1" applyAlignment="1">
      <alignment horizontal="center" vertical="center"/>
    </xf>
    <xf numFmtId="0" fontId="22" fillId="0" borderId="98" xfId="0" applyFont="1" applyBorder="1" applyAlignment="1">
      <alignment horizontal="center" vertical="center"/>
    </xf>
    <xf numFmtId="0" fontId="22" fillId="0" borderId="97" xfId="0" applyFont="1" applyBorder="1" applyAlignment="1">
      <alignment horizontal="center" vertical="center"/>
    </xf>
    <xf numFmtId="0" fontId="22" fillId="0" borderId="98" xfId="59" applyFont="1" applyBorder="1" applyAlignment="1">
      <alignment horizontal="center" vertical="center"/>
    </xf>
    <xf numFmtId="0" fontId="22" fillId="0" borderId="99" xfId="59" applyFont="1" applyBorder="1" applyAlignment="1">
      <alignment horizontal="center" vertical="center"/>
    </xf>
    <xf numFmtId="0" fontId="22" fillId="0" borderId="100" xfId="0" applyFont="1" applyBorder="1" applyAlignment="1">
      <alignment horizontal="center" vertical="center"/>
    </xf>
    <xf numFmtId="0" fontId="22" fillId="0" borderId="99" xfId="0" applyFont="1" applyBorder="1" applyAlignment="1">
      <alignment horizontal="center" vertical="center"/>
    </xf>
    <xf numFmtId="0" fontId="22" fillId="0" borderId="82" xfId="0" applyFont="1" applyBorder="1" applyAlignment="1">
      <alignment horizontal="center" vertical="center"/>
    </xf>
    <xf numFmtId="0" fontId="22" fillId="0" borderId="69" xfId="0" applyFont="1" applyBorder="1" applyAlignment="1">
      <alignment horizontal="center" vertical="center"/>
    </xf>
    <xf numFmtId="0" fontId="22" fillId="0" borderId="83" xfId="0" applyFont="1" applyBorder="1" applyAlignment="1">
      <alignment horizontal="center" vertical="center"/>
    </xf>
    <xf numFmtId="0" fontId="22" fillId="0" borderId="69" xfId="59" applyFont="1" applyBorder="1" applyAlignment="1">
      <alignment horizontal="center" vertical="center"/>
    </xf>
    <xf numFmtId="0" fontId="22" fillId="0" borderId="70" xfId="59" applyFont="1" applyBorder="1" applyAlignment="1">
      <alignment horizontal="center" vertical="center"/>
    </xf>
    <xf numFmtId="0" fontId="22" fillId="0" borderId="68" xfId="0" applyFont="1" applyBorder="1" applyAlignment="1">
      <alignment horizontal="center" vertical="center"/>
    </xf>
    <xf numFmtId="0" fontId="22" fillId="0" borderId="70" xfId="0" applyFont="1" applyBorder="1" applyAlignment="1">
      <alignment horizontal="center" vertical="center"/>
    </xf>
    <xf numFmtId="0" fontId="22" fillId="0" borderId="79" xfId="59" applyFont="1" applyBorder="1" applyAlignment="1">
      <alignment horizontal="center" vertical="center"/>
    </xf>
    <xf numFmtId="0" fontId="22" fillId="0" borderId="91" xfId="59" applyFont="1" applyBorder="1" applyAlignment="1">
      <alignment horizontal="center" vertical="center"/>
    </xf>
    <xf numFmtId="0" fontId="22" fillId="0" borderId="65" xfId="0" applyFont="1" applyBorder="1" applyAlignment="1">
      <alignment horizontal="center" vertical="center"/>
    </xf>
    <xf numFmtId="0" fontId="22" fillId="0" borderId="67" xfId="0" applyFont="1" applyBorder="1" applyAlignment="1">
      <alignment horizontal="center" vertical="center"/>
    </xf>
    <xf numFmtId="0" fontId="22" fillId="0" borderId="124" xfId="0" applyFont="1" applyBorder="1" applyAlignment="1">
      <alignment horizontal="center" vertical="center"/>
    </xf>
    <xf numFmtId="0" fontId="22" fillId="0" borderId="119" xfId="0" applyFont="1" applyBorder="1" applyAlignment="1">
      <alignment horizontal="center" vertical="center"/>
    </xf>
    <xf numFmtId="0" fontId="22" fillId="0" borderId="103" xfId="0" applyFont="1" applyBorder="1" applyAlignment="1">
      <alignment horizontal="center" vertical="center"/>
    </xf>
    <xf numFmtId="0" fontId="22" fillId="0" borderId="66" xfId="0" applyFont="1" applyBorder="1" applyAlignment="1">
      <alignment horizontal="center" vertical="center"/>
    </xf>
    <xf numFmtId="0" fontId="22" fillId="0" borderId="104" xfId="0" applyFont="1" applyBorder="1" applyAlignment="1">
      <alignment horizontal="center" vertical="center"/>
    </xf>
    <xf numFmtId="0" fontId="22" fillId="0" borderId="82" xfId="59" applyFont="1" applyBorder="1" applyAlignment="1">
      <alignment horizontal="center" vertical="center"/>
    </xf>
    <xf numFmtId="0" fontId="22" fillId="0" borderId="93" xfId="59" applyFont="1" applyBorder="1" applyAlignment="1">
      <alignment horizontal="center" vertical="center"/>
    </xf>
    <xf numFmtId="0" fontId="22" fillId="0" borderId="88" xfId="59" applyFont="1" applyBorder="1" applyAlignment="1">
      <alignment horizontal="center" vertical="center"/>
    </xf>
    <xf numFmtId="0" fontId="22" fillId="0" borderId="66" xfId="59" applyFont="1" applyBorder="1" applyAlignment="1">
      <alignment horizontal="center" vertical="center"/>
    </xf>
    <xf numFmtId="0" fontId="22" fillId="0" borderId="159" xfId="0" applyFont="1" applyBorder="1" applyAlignment="1">
      <alignment horizontal="center" vertical="center"/>
    </xf>
    <xf numFmtId="0" fontId="22" fillId="0" borderId="59" xfId="0" applyFont="1" applyBorder="1" applyAlignment="1">
      <alignment horizontal="center" vertical="center"/>
    </xf>
    <xf numFmtId="0" fontId="22" fillId="0" borderId="160" xfId="0" applyFont="1" applyBorder="1" applyAlignment="1">
      <alignment horizontal="center" vertical="center"/>
    </xf>
    <xf numFmtId="0" fontId="22" fillId="0" borderId="59" xfId="59" applyFont="1" applyBorder="1" applyAlignment="1">
      <alignment horizontal="center" vertical="center"/>
    </xf>
    <xf numFmtId="0" fontId="22" fillId="0" borderId="161" xfId="59" applyFont="1" applyBorder="1" applyAlignment="1">
      <alignment horizontal="center" vertical="center"/>
    </xf>
    <xf numFmtId="0" fontId="22" fillId="0" borderId="162" xfId="59" applyFont="1" applyBorder="1" applyAlignment="1">
      <alignment horizontal="center" vertical="center"/>
    </xf>
    <xf numFmtId="0" fontId="22" fillId="0" borderId="162" xfId="0" applyFont="1" applyBorder="1" applyAlignment="1">
      <alignment horizontal="center" vertical="center"/>
    </xf>
    <xf numFmtId="0" fontId="22" fillId="0" borderId="161" xfId="0" applyFont="1" applyBorder="1" applyAlignment="1">
      <alignment horizontal="center" vertical="center"/>
    </xf>
    <xf numFmtId="0" fontId="22" fillId="0" borderId="68" xfId="59" applyFont="1" applyBorder="1" applyAlignment="1">
      <alignment horizontal="center" vertical="center"/>
    </xf>
    <xf numFmtId="0" fontId="22" fillId="0" borderId="147" xfId="0" applyFont="1" applyBorder="1" applyAlignment="1">
      <alignment horizontal="center" vertical="center"/>
    </xf>
    <xf numFmtId="0" fontId="22" fillId="0" borderId="148" xfId="0" applyFont="1" applyBorder="1" applyAlignment="1">
      <alignment horizontal="center" vertical="center"/>
    </xf>
    <xf numFmtId="0" fontId="22" fillId="0" borderId="65" xfId="59" applyFont="1" applyBorder="1" applyAlignment="1">
      <alignment horizontal="center" vertical="center"/>
    </xf>
    <xf numFmtId="0" fontId="22" fillId="0" borderId="122" xfId="59" applyFont="1" applyBorder="1" applyAlignment="1">
      <alignment horizontal="center" vertical="center"/>
    </xf>
    <xf numFmtId="0" fontId="22" fillId="0" borderId="121" xfId="0" applyFont="1" applyBorder="1" applyAlignment="1">
      <alignment horizontal="center" vertical="center"/>
    </xf>
    <xf numFmtId="0" fontId="22" fillId="0" borderId="123" xfId="0" applyFont="1" applyBorder="1" applyAlignment="1">
      <alignment horizontal="center" vertical="center"/>
    </xf>
    <xf numFmtId="0" fontId="22" fillId="0" borderId="94" xfId="0" applyFont="1" applyBorder="1" applyAlignment="1">
      <alignment horizontal="center" vertical="center"/>
    </xf>
    <xf numFmtId="0" fontId="22" fillId="0" borderId="91" xfId="0" applyFont="1" applyBorder="1" applyAlignment="1">
      <alignment horizontal="center" vertical="center"/>
    </xf>
    <xf numFmtId="0" fontId="22" fillId="0" borderId="95" xfId="0" applyFont="1" applyBorder="1" applyAlignment="1">
      <alignment horizontal="center" vertical="center"/>
    </xf>
    <xf numFmtId="0" fontId="22" fillId="0" borderId="81" xfId="59"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111" xfId="0" applyFont="1" applyBorder="1" applyAlignment="1">
      <alignment horizontal="center" vertical="center"/>
    </xf>
    <xf numFmtId="0" fontId="22" fillId="0" borderId="0" xfId="0" applyFont="1" applyAlignment="1">
      <alignment horizontal="center" vertical="center"/>
    </xf>
    <xf numFmtId="0" fontId="22" fillId="0" borderId="114" xfId="0" applyFont="1" applyBorder="1" applyAlignment="1">
      <alignment horizontal="center" vertical="center"/>
    </xf>
    <xf numFmtId="0" fontId="22" fillId="0" borderId="63"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8" fillId="25" borderId="10" xfId="0" applyFont="1" applyFill="1" applyBorder="1" applyAlignment="1">
      <alignment horizontal="center" vertical="center"/>
    </xf>
    <xf numFmtId="0" fontId="38" fillId="25" borderId="0" xfId="0" applyFont="1" applyFill="1" applyAlignment="1">
      <alignment horizontal="center" vertical="center"/>
    </xf>
    <xf numFmtId="0" fontId="38" fillId="25" borderId="20" xfId="0" applyFont="1" applyFill="1" applyBorder="1" applyAlignment="1">
      <alignment horizontal="center" vertical="center"/>
    </xf>
    <xf numFmtId="0" fontId="38" fillId="25" borderId="19" xfId="0" applyFont="1" applyFill="1" applyBorder="1" applyAlignment="1">
      <alignment horizontal="center" vertical="center"/>
    </xf>
    <xf numFmtId="0" fontId="38" fillId="25" borderId="0" xfId="0" applyFont="1" applyFill="1" applyAlignment="1">
      <alignment horizontal="left" vertical="top" wrapText="1"/>
    </xf>
    <xf numFmtId="0" fontId="40" fillId="25" borderId="0" xfId="0" applyFont="1" applyFill="1" applyAlignment="1">
      <alignment horizontal="center" vertical="center"/>
    </xf>
    <xf numFmtId="0" fontId="38" fillId="25" borderId="0" xfId="0" applyFont="1" applyFill="1" applyAlignment="1">
      <alignment vertical="center" wrapText="1"/>
    </xf>
    <xf numFmtId="0" fontId="38" fillId="24" borderId="0" xfId="0" applyFont="1" applyFill="1" applyAlignment="1">
      <alignment horizontal="center" vertical="center"/>
    </xf>
    <xf numFmtId="0" fontId="45" fillId="25" borderId="0" xfId="0" applyFont="1" applyFill="1" applyAlignment="1">
      <alignment horizontal="center" vertical="center"/>
    </xf>
    <xf numFmtId="0" fontId="38" fillId="25" borderId="0" xfId="0" applyFont="1" applyFill="1" applyAlignment="1">
      <alignment vertical="top"/>
    </xf>
    <xf numFmtId="0" fontId="38" fillId="24" borderId="0" xfId="0" applyFont="1" applyFill="1" applyAlignment="1">
      <alignment horizontal="left" vertical="center" shrinkToFit="1"/>
    </xf>
    <xf numFmtId="0" fontId="38" fillId="24" borderId="11" xfId="0" applyFont="1" applyFill="1" applyBorder="1" applyAlignment="1">
      <alignment horizontal="left" vertical="center" shrinkToFit="1"/>
    </xf>
    <xf numFmtId="0" fontId="38" fillId="24" borderId="13" xfId="0" applyFont="1" applyFill="1" applyBorder="1" applyAlignment="1">
      <alignment horizontal="left" vertical="center" shrinkToFit="1"/>
    </xf>
    <xf numFmtId="0" fontId="22" fillId="24" borderId="11" xfId="0" applyFont="1" applyFill="1" applyBorder="1" applyAlignment="1">
      <alignment horizontal="left" vertical="center" shrinkToFit="1"/>
    </xf>
    <xf numFmtId="0" fontId="38" fillId="25" borderId="0" xfId="0" applyFont="1" applyFill="1" applyAlignment="1">
      <alignment horizontal="center" vertical="center" shrinkToFit="1"/>
    </xf>
    <xf numFmtId="0" fontId="38" fillId="25" borderId="0" xfId="0" applyFont="1" applyFill="1" applyAlignment="1">
      <alignment horizontal="left" vertical="center" shrinkToFit="1"/>
    </xf>
    <xf numFmtId="49" fontId="38" fillId="24" borderId="0" xfId="0" applyNumberFormat="1" applyFont="1" applyFill="1" applyAlignment="1">
      <alignment horizontal="left" vertical="center" shrinkToFit="1"/>
    </xf>
    <xf numFmtId="49" fontId="38" fillId="24" borderId="0" xfId="0" applyNumberFormat="1" applyFont="1" applyFill="1" applyAlignment="1">
      <alignment horizontal="center" vertical="center" shrinkToFit="1"/>
    </xf>
    <xf numFmtId="49" fontId="38" fillId="24" borderId="11" xfId="0" applyNumberFormat="1" applyFont="1" applyFill="1" applyBorder="1" applyAlignment="1">
      <alignment horizontal="center" vertical="center" shrinkToFit="1"/>
    </xf>
    <xf numFmtId="0" fontId="38" fillId="24" borderId="0" xfId="0" applyFont="1" applyFill="1" applyAlignment="1">
      <alignment horizontal="right" vertical="center" shrinkToFit="1"/>
    </xf>
    <xf numFmtId="49" fontId="38" fillId="24" borderId="11" xfId="0" applyNumberFormat="1" applyFont="1" applyFill="1" applyBorder="1" applyAlignment="1">
      <alignment horizontal="left" vertical="center" shrinkToFit="1"/>
    </xf>
    <xf numFmtId="0" fontId="38" fillId="25" borderId="11" xfId="0" applyFont="1" applyFill="1" applyBorder="1" applyAlignment="1">
      <alignment horizontal="left" vertical="center" shrinkToFit="1"/>
    </xf>
    <xf numFmtId="0" fontId="38" fillId="24" borderId="0" xfId="0" applyFont="1" applyFill="1" applyAlignment="1" applyProtection="1">
      <alignment horizontal="center" vertical="center"/>
      <protection locked="0"/>
    </xf>
    <xf numFmtId="0" fontId="38" fillId="24" borderId="11" xfId="0" applyFont="1" applyFill="1" applyBorder="1" applyAlignment="1" applyProtection="1">
      <alignment horizontal="center" vertical="center"/>
      <protection locked="0"/>
    </xf>
    <xf numFmtId="0" fontId="38" fillId="24" borderId="11" xfId="0" applyFont="1" applyFill="1" applyBorder="1" applyAlignment="1" applyProtection="1">
      <alignment horizontal="left" vertical="center" shrinkToFit="1"/>
      <protection locked="0"/>
    </xf>
    <xf numFmtId="0" fontId="38" fillId="25" borderId="13" xfId="0" applyFont="1" applyFill="1" applyBorder="1" applyAlignment="1">
      <alignment horizontal="left" vertical="center" shrinkToFit="1"/>
    </xf>
    <xf numFmtId="0" fontId="38" fillId="24" borderId="0" xfId="0" applyFont="1" applyFill="1" applyAlignment="1" applyProtection="1">
      <alignment horizontal="left" vertical="center" shrinkToFit="1"/>
      <protection locked="0"/>
    </xf>
    <xf numFmtId="0" fontId="38" fillId="25" borderId="11" xfId="0" applyFont="1" applyFill="1" applyBorder="1" applyAlignment="1">
      <alignment horizontal="center" vertical="center"/>
    </xf>
    <xf numFmtId="0" fontId="38" fillId="24" borderId="0" xfId="0" applyFont="1" applyFill="1" applyAlignment="1" applyProtection="1">
      <alignment horizontal="right" vertical="center"/>
      <protection locked="0"/>
    </xf>
    <xf numFmtId="0" fontId="38" fillId="24" borderId="10" xfId="0" applyFont="1" applyFill="1" applyBorder="1" applyAlignment="1" applyProtection="1">
      <alignment horizontal="center" vertical="center"/>
      <protection locked="0"/>
    </xf>
    <xf numFmtId="0" fontId="38" fillId="24" borderId="0" xfId="0" applyFont="1" applyFill="1" applyAlignment="1" applyProtection="1">
      <alignment horizontal="right" vertical="center" shrinkToFit="1"/>
      <protection locked="0"/>
    </xf>
    <xf numFmtId="177" fontId="38" fillId="25" borderId="0" xfId="0" applyNumberFormat="1" applyFont="1" applyFill="1" applyAlignment="1">
      <alignment horizontal="right" vertical="center"/>
    </xf>
    <xf numFmtId="177" fontId="22" fillId="24" borderId="0" xfId="48" applyNumberFormat="1" applyFont="1" applyFill="1" applyAlignment="1" applyProtection="1">
      <alignment horizontal="right" vertical="center" shrinkToFit="1"/>
      <protection locked="0"/>
    </xf>
    <xf numFmtId="177" fontId="22" fillId="25" borderId="11" xfId="48" applyNumberFormat="1" applyFont="1" applyFill="1" applyBorder="1" applyAlignment="1">
      <alignment horizontal="right" vertical="center" shrinkToFit="1"/>
    </xf>
    <xf numFmtId="0" fontId="38" fillId="24" borderId="11" xfId="0" applyFont="1" applyFill="1" applyBorder="1" applyAlignment="1" applyProtection="1">
      <alignment horizontal="right" vertical="center"/>
      <protection locked="0"/>
    </xf>
    <xf numFmtId="181" fontId="22" fillId="24" borderId="0" xfId="48" applyNumberFormat="1" applyFont="1" applyFill="1" applyAlignment="1" applyProtection="1">
      <alignment horizontal="right" vertical="center" shrinkToFit="1"/>
      <protection locked="0"/>
    </xf>
    <xf numFmtId="177" fontId="22" fillId="25" borderId="0" xfId="48" applyNumberFormat="1" applyFont="1" applyFill="1" applyAlignment="1">
      <alignment horizontal="right" vertical="center" shrinkToFit="1"/>
    </xf>
    <xf numFmtId="0" fontId="38" fillId="24" borderId="0" xfId="0" applyFont="1" applyFill="1" applyAlignment="1" applyProtection="1">
      <alignment horizontal="center" vertical="center" shrinkToFit="1"/>
      <protection locked="0"/>
    </xf>
    <xf numFmtId="0" fontId="38" fillId="25" borderId="13" xfId="0" applyFont="1" applyFill="1" applyBorder="1" applyAlignment="1">
      <alignment horizontal="center" vertical="center"/>
    </xf>
    <xf numFmtId="49" fontId="38" fillId="28" borderId="11" xfId="0" applyNumberFormat="1" applyFont="1" applyFill="1" applyBorder="1" applyAlignment="1" applyProtection="1">
      <alignment horizontal="center" vertical="center"/>
      <protection locked="0"/>
    </xf>
    <xf numFmtId="49" fontId="22" fillId="25" borderId="0" xfId="48" applyNumberFormat="1" applyFont="1" applyFill="1" applyAlignment="1">
      <alignment horizontal="center" vertical="center" shrinkToFit="1"/>
    </xf>
    <xf numFmtId="49" fontId="38" fillId="28" borderId="0" xfId="0" applyNumberFormat="1" applyFont="1" applyFill="1" applyAlignment="1" applyProtection="1">
      <alignment horizontal="center" vertical="center"/>
      <protection locked="0"/>
    </xf>
    <xf numFmtId="0" fontId="22" fillId="25" borderId="0" xfId="0" applyFont="1" applyFill="1" applyAlignment="1">
      <alignment vertical="center" shrinkToFit="1"/>
    </xf>
    <xf numFmtId="0" fontId="38" fillId="24" borderId="10" xfId="0" applyFont="1" applyFill="1" applyBorder="1" applyAlignment="1" applyProtection="1">
      <alignment horizontal="left" vertical="center" shrinkToFit="1"/>
      <protection locked="0"/>
    </xf>
    <xf numFmtId="183" fontId="22" fillId="24" borderId="0" xfId="48" applyNumberFormat="1" applyFont="1" applyFill="1" applyAlignment="1" applyProtection="1">
      <alignment horizontal="right" vertical="center" shrinkToFit="1"/>
      <protection locked="0"/>
    </xf>
    <xf numFmtId="183" fontId="22" fillId="24" borderId="11" xfId="48" applyNumberFormat="1" applyFont="1" applyFill="1" applyBorder="1" applyAlignment="1" applyProtection="1">
      <alignment horizontal="right" vertical="center" shrinkToFit="1"/>
      <protection locked="0"/>
    </xf>
    <xf numFmtId="177" fontId="48" fillId="25" borderId="0" xfId="0" applyNumberFormat="1" applyFont="1" applyFill="1">
      <alignment vertical="center"/>
    </xf>
    <xf numFmtId="0" fontId="60" fillId="25" borderId="0" xfId="0" applyFont="1" applyFill="1">
      <alignment vertical="center"/>
    </xf>
    <xf numFmtId="177" fontId="22" fillId="24" borderId="0" xfId="36" applyNumberFormat="1" applyFont="1" applyFill="1" applyBorder="1" applyAlignment="1" applyProtection="1">
      <alignment horizontal="right" vertical="center" shrinkToFit="1"/>
      <protection locked="0"/>
    </xf>
    <xf numFmtId="177" fontId="22" fillId="25" borderId="0" xfId="36" applyNumberFormat="1" applyFont="1" applyFill="1" applyBorder="1" applyAlignment="1" applyProtection="1">
      <alignment horizontal="right" vertical="center" shrinkToFit="1"/>
      <protection locked="0"/>
    </xf>
    <xf numFmtId="177" fontId="22" fillId="25" borderId="11" xfId="36" applyNumberFormat="1" applyFont="1" applyFill="1" applyBorder="1" applyAlignment="1" applyProtection="1">
      <alignment horizontal="right" vertical="center" shrinkToFit="1"/>
      <protection locked="0"/>
    </xf>
    <xf numFmtId="0" fontId="38" fillId="24" borderId="10" xfId="0" applyFont="1" applyFill="1" applyBorder="1" applyAlignment="1">
      <alignment horizontal="left" vertical="center" shrinkToFit="1"/>
    </xf>
    <xf numFmtId="181" fontId="22" fillId="24" borderId="10" xfId="48" applyNumberFormat="1" applyFont="1" applyFill="1" applyBorder="1" applyAlignment="1" applyProtection="1">
      <alignment horizontal="right" vertical="center" shrinkToFit="1"/>
      <protection locked="0"/>
    </xf>
    <xf numFmtId="0" fontId="38" fillId="24" borderId="10" xfId="0" applyFont="1" applyFill="1" applyBorder="1">
      <alignment vertical="center"/>
    </xf>
    <xf numFmtId="0" fontId="38" fillId="24" borderId="0" xfId="0" applyFont="1" applyFill="1" applyAlignment="1">
      <alignment horizontal="right" vertical="center"/>
    </xf>
    <xf numFmtId="0" fontId="38" fillId="24" borderId="11" xfId="0" applyFont="1" applyFill="1" applyBorder="1" applyAlignment="1">
      <alignment horizontal="right" vertical="center"/>
    </xf>
    <xf numFmtId="0" fontId="38" fillId="24" borderId="10" xfId="0" applyFont="1" applyFill="1" applyBorder="1" applyAlignment="1">
      <alignment horizontal="left" vertical="center"/>
    </xf>
    <xf numFmtId="0" fontId="38" fillId="24" borderId="0" xfId="0" applyFont="1" applyFill="1" applyAlignment="1">
      <alignment horizontal="center" vertical="center" shrinkToFit="1"/>
    </xf>
    <xf numFmtId="0" fontId="38" fillId="24" borderId="11" xfId="0" applyFont="1" applyFill="1" applyBorder="1" applyAlignment="1">
      <alignment horizontal="center" vertical="center" shrinkToFit="1"/>
    </xf>
    <xf numFmtId="0" fontId="38" fillId="24" borderId="10" xfId="0" applyFont="1" applyFill="1" applyBorder="1" applyAlignment="1">
      <alignment horizontal="right" vertical="center" shrinkToFit="1"/>
    </xf>
    <xf numFmtId="49" fontId="38" fillId="28" borderId="13" xfId="0" applyNumberFormat="1" applyFont="1" applyFill="1" applyBorder="1" applyAlignment="1">
      <alignment horizontal="center" vertical="center"/>
    </xf>
    <xf numFmtId="49" fontId="38" fillId="28" borderId="0" xfId="0" applyNumberFormat="1" applyFont="1" applyFill="1" applyAlignment="1">
      <alignment horizontal="center" vertical="center"/>
    </xf>
    <xf numFmtId="49" fontId="38" fillId="28" borderId="11" xfId="0" applyNumberFormat="1" applyFont="1" applyFill="1" applyBorder="1" applyAlignment="1">
      <alignment horizontal="center" vertical="center"/>
    </xf>
    <xf numFmtId="49" fontId="22" fillId="24" borderId="0" xfId="0" applyNumberFormat="1" applyFont="1" applyFill="1" applyAlignment="1">
      <alignment horizontal="center" vertical="center"/>
    </xf>
    <xf numFmtId="0" fontId="38" fillId="24" borderId="0" xfId="0" applyFont="1" applyFill="1" applyAlignment="1">
      <alignment horizontal="left" vertical="center"/>
    </xf>
    <xf numFmtId="0" fontId="22" fillId="24" borderId="0" xfId="0" applyFont="1" applyFill="1" applyAlignment="1">
      <alignment horizontal="left" vertical="center"/>
    </xf>
    <xf numFmtId="177" fontId="22" fillId="24" borderId="11" xfId="36" applyNumberFormat="1" applyFont="1" applyFill="1" applyBorder="1" applyAlignment="1" applyProtection="1">
      <alignment horizontal="right" vertical="center" shrinkToFit="1"/>
      <protection locked="0"/>
    </xf>
    <xf numFmtId="0" fontId="38" fillId="24" borderId="0" xfId="0" applyFont="1" applyFill="1" applyAlignment="1">
      <alignment vertical="center" shrinkToFit="1"/>
    </xf>
    <xf numFmtId="0" fontId="38" fillId="24" borderId="10" xfId="0" applyFont="1" applyFill="1" applyBorder="1" applyAlignment="1">
      <alignment horizontal="right" vertical="center"/>
    </xf>
    <xf numFmtId="179" fontId="22" fillId="24" borderId="10" xfId="48" applyNumberFormat="1" applyFont="1" applyFill="1" applyBorder="1" applyAlignment="1" applyProtection="1">
      <alignment horizontal="right" vertical="center" shrinkToFit="1"/>
      <protection locked="0"/>
    </xf>
    <xf numFmtId="181" fontId="38" fillId="24" borderId="10" xfId="0" applyNumberFormat="1" applyFont="1" applyFill="1" applyBorder="1" applyAlignment="1">
      <alignment horizontal="right" vertical="center"/>
    </xf>
    <xf numFmtId="177" fontId="22" fillId="24" borderId="10" xfId="36" applyNumberFormat="1" applyFont="1" applyFill="1" applyBorder="1" applyAlignment="1" applyProtection="1">
      <alignment horizontal="right" vertical="center" shrinkToFit="1"/>
      <protection locked="0"/>
    </xf>
    <xf numFmtId="181" fontId="38" fillId="24" borderId="0" xfId="0" applyNumberFormat="1" applyFont="1" applyFill="1" applyAlignment="1">
      <alignment horizontal="right" vertical="center"/>
    </xf>
    <xf numFmtId="0" fontId="38" fillId="25" borderId="37" xfId="0" applyFont="1" applyFill="1" applyBorder="1" applyAlignment="1">
      <alignment horizontal="left" vertical="center" indent="1"/>
    </xf>
    <xf numFmtId="0" fontId="38" fillId="25" borderId="38" xfId="0" applyFont="1" applyFill="1" applyBorder="1" applyAlignment="1">
      <alignment horizontal="left" vertical="center" indent="1"/>
    </xf>
    <xf numFmtId="0" fontId="38" fillId="25" borderId="39" xfId="0" applyFont="1" applyFill="1" applyBorder="1" applyAlignment="1">
      <alignment horizontal="left" vertical="center" indent="1"/>
    </xf>
    <xf numFmtId="0" fontId="38" fillId="25" borderId="28" xfId="0" applyFont="1" applyFill="1" applyBorder="1" applyAlignment="1">
      <alignment horizontal="left" vertical="center" indent="1"/>
    </xf>
    <xf numFmtId="0" fontId="38" fillId="25" borderId="29" xfId="0" applyFont="1" applyFill="1" applyBorder="1" applyAlignment="1">
      <alignment horizontal="left" vertical="center" indent="1"/>
    </xf>
    <xf numFmtId="0" fontId="38" fillId="25" borderId="30" xfId="0" applyFont="1" applyFill="1" applyBorder="1" applyAlignment="1">
      <alignment horizontal="left" vertical="center" indent="1"/>
    </xf>
    <xf numFmtId="49" fontId="22" fillId="25" borderId="65" xfId="48" applyNumberFormat="1" applyFont="1" applyFill="1" applyBorder="1" applyAlignment="1" applyProtection="1">
      <alignment horizontal="center" vertical="center"/>
      <protection hidden="1"/>
    </xf>
    <xf numFmtId="49" fontId="22" fillId="25" borderId="66" xfId="48" applyNumberFormat="1" applyFont="1" applyFill="1" applyBorder="1" applyAlignment="1" applyProtection="1">
      <alignment horizontal="center" vertical="center"/>
      <protection hidden="1"/>
    </xf>
    <xf numFmtId="49" fontId="22" fillId="25" borderId="67" xfId="48" applyNumberFormat="1" applyFont="1" applyFill="1" applyBorder="1" applyAlignment="1" applyProtection="1">
      <alignment horizontal="center" vertical="center"/>
      <protection hidden="1"/>
    </xf>
    <xf numFmtId="49" fontId="22" fillId="25" borderId="15" xfId="48" applyNumberFormat="1" applyFont="1" applyFill="1" applyBorder="1" applyAlignment="1" applyProtection="1">
      <alignment horizontal="center" vertical="center"/>
      <protection hidden="1"/>
    </xf>
    <xf numFmtId="49" fontId="22" fillId="25" borderId="0" xfId="48" applyNumberFormat="1" applyFont="1" applyFill="1" applyAlignment="1" applyProtection="1">
      <alignment horizontal="center" vertical="center"/>
      <protection hidden="1"/>
    </xf>
    <xf numFmtId="49" fontId="22" fillId="25" borderId="16" xfId="48" applyNumberFormat="1" applyFont="1" applyFill="1" applyBorder="1" applyAlignment="1" applyProtection="1">
      <alignment horizontal="center" vertical="center"/>
      <protection hidden="1"/>
    </xf>
    <xf numFmtId="49" fontId="22" fillId="25" borderId="68" xfId="48" applyNumberFormat="1" applyFont="1" applyFill="1" applyBorder="1" applyAlignment="1" applyProtection="1">
      <alignment horizontal="center" vertical="center"/>
      <protection hidden="1"/>
    </xf>
    <xf numFmtId="49" fontId="22" fillId="25" borderId="69" xfId="48" applyNumberFormat="1" applyFont="1" applyFill="1" applyBorder="1" applyAlignment="1" applyProtection="1">
      <alignment horizontal="center" vertical="center"/>
      <protection hidden="1"/>
    </xf>
    <xf numFmtId="49" fontId="22" fillId="25" borderId="70" xfId="48" applyNumberFormat="1" applyFont="1" applyFill="1" applyBorder="1" applyAlignment="1" applyProtection="1">
      <alignment horizontal="center" vertical="center"/>
      <protection hidden="1"/>
    </xf>
    <xf numFmtId="0" fontId="38" fillId="25" borderId="21" xfId="0" applyFont="1" applyFill="1" applyBorder="1" applyAlignment="1">
      <alignment horizontal="left" vertical="center" indent="1"/>
    </xf>
    <xf numFmtId="0" fontId="38" fillId="25" borderId="22" xfId="0" applyFont="1" applyFill="1" applyBorder="1" applyAlignment="1">
      <alignment horizontal="left" vertical="center" indent="1"/>
    </xf>
    <xf numFmtId="0" fontId="38" fillId="25" borderId="23" xfId="0" applyFont="1" applyFill="1" applyBorder="1" applyAlignment="1">
      <alignment horizontal="left" vertical="center" indent="1"/>
    </xf>
    <xf numFmtId="49" fontId="22" fillId="25" borderId="40" xfId="48" applyNumberFormat="1" applyFont="1" applyFill="1" applyBorder="1" applyAlignment="1" applyProtection="1">
      <alignment horizontal="center" vertical="center"/>
      <protection hidden="1"/>
    </xf>
    <xf numFmtId="49" fontId="22" fillId="25" borderId="22" xfId="48" applyNumberFormat="1" applyFont="1" applyFill="1" applyBorder="1" applyAlignment="1" applyProtection="1">
      <alignment horizontal="center" vertical="center"/>
      <protection hidden="1"/>
    </xf>
    <xf numFmtId="49" fontId="22" fillId="25" borderId="23" xfId="48" applyNumberFormat="1" applyFont="1" applyFill="1" applyBorder="1" applyAlignment="1" applyProtection="1">
      <alignment horizontal="center" vertical="center"/>
      <protection hidden="1"/>
    </xf>
    <xf numFmtId="0" fontId="38" fillId="25" borderId="31" xfId="0" applyFont="1" applyFill="1" applyBorder="1" applyAlignment="1">
      <alignment horizontal="left" vertical="center" indent="1"/>
    </xf>
    <xf numFmtId="0" fontId="38" fillId="25" borderId="32" xfId="0" applyFont="1" applyFill="1" applyBorder="1" applyAlignment="1">
      <alignment horizontal="left" vertical="center" indent="1"/>
    </xf>
    <xf numFmtId="0" fontId="38" fillId="25" borderId="33" xfId="0" applyFont="1" applyFill="1" applyBorder="1" applyAlignment="1">
      <alignment horizontal="left" vertical="center" indent="1"/>
    </xf>
    <xf numFmtId="0" fontId="38" fillId="25" borderId="24" xfId="0" applyFont="1" applyFill="1" applyBorder="1" applyAlignment="1">
      <alignment horizontal="center" vertical="center"/>
    </xf>
    <xf numFmtId="0" fontId="38" fillId="25" borderId="25" xfId="0" applyFont="1" applyFill="1" applyBorder="1" applyAlignment="1">
      <alignment horizontal="center" vertical="center"/>
    </xf>
    <xf numFmtId="0" fontId="38" fillId="25" borderId="26" xfId="0" applyFont="1" applyFill="1" applyBorder="1" applyAlignment="1">
      <alignment horizontal="center" vertical="center"/>
    </xf>
    <xf numFmtId="0" fontId="38" fillId="25" borderId="27" xfId="0" applyFont="1" applyFill="1" applyBorder="1" applyAlignment="1">
      <alignment horizontal="center" vertical="center"/>
    </xf>
    <xf numFmtId="0" fontId="38" fillId="25" borderId="34" xfId="0" applyFont="1" applyFill="1" applyBorder="1" applyAlignment="1">
      <alignment horizontal="left" vertical="center" indent="1"/>
    </xf>
    <xf numFmtId="0" fontId="38" fillId="25" borderId="35" xfId="0" applyFont="1" applyFill="1" applyBorder="1" applyAlignment="1">
      <alignment horizontal="left" vertical="center" indent="1"/>
    </xf>
    <xf numFmtId="0" fontId="38" fillId="25" borderId="36" xfId="0" applyFont="1" applyFill="1" applyBorder="1" applyAlignment="1">
      <alignment horizontal="left" vertical="center" indent="1"/>
    </xf>
    <xf numFmtId="49" fontId="22" fillId="25" borderId="42" xfId="48" applyNumberFormat="1" applyFont="1" applyFill="1" applyBorder="1" applyAlignment="1" applyProtection="1">
      <alignment horizontal="center" vertical="center"/>
      <protection hidden="1"/>
    </xf>
    <xf numFmtId="49" fontId="22" fillId="25" borderId="35" xfId="48" applyNumberFormat="1" applyFont="1" applyFill="1" applyBorder="1" applyAlignment="1" applyProtection="1">
      <alignment horizontal="center" vertical="center"/>
      <protection hidden="1"/>
    </xf>
    <xf numFmtId="49" fontId="22" fillId="25" borderId="36" xfId="48" applyNumberFormat="1" applyFont="1" applyFill="1" applyBorder="1" applyAlignment="1" applyProtection="1">
      <alignment horizontal="center" vertical="center"/>
      <protection hidden="1"/>
    </xf>
    <xf numFmtId="49" fontId="22" fillId="25" borderId="41" xfId="48" applyNumberFormat="1" applyFont="1" applyFill="1" applyBorder="1" applyAlignment="1" applyProtection="1">
      <alignment horizontal="center" vertical="center"/>
      <protection hidden="1"/>
    </xf>
    <xf numFmtId="49" fontId="22" fillId="25" borderId="29" xfId="48" applyNumberFormat="1" applyFont="1" applyFill="1" applyBorder="1" applyAlignment="1" applyProtection="1">
      <alignment horizontal="center" vertical="center"/>
      <protection hidden="1"/>
    </xf>
    <xf numFmtId="49" fontId="22" fillId="25" borderId="30" xfId="48" applyNumberFormat="1" applyFont="1" applyFill="1" applyBorder="1" applyAlignment="1" applyProtection="1">
      <alignment horizontal="center" vertical="center"/>
      <protection hidden="1"/>
    </xf>
    <xf numFmtId="0" fontId="38" fillId="25" borderId="11" xfId="0" applyFont="1" applyFill="1" applyBorder="1" applyAlignment="1">
      <alignment horizontal="center" vertical="center" shrinkToFit="1"/>
    </xf>
    <xf numFmtId="0" fontId="42" fillId="25" borderId="0" xfId="0" applyFont="1" applyFill="1" applyAlignment="1">
      <alignment horizontal="center" vertical="center"/>
    </xf>
    <xf numFmtId="0" fontId="38" fillId="25" borderId="13" xfId="0" applyFont="1" applyFill="1" applyBorder="1" applyAlignment="1">
      <alignment horizontal="right" vertical="center"/>
    </xf>
    <xf numFmtId="0" fontId="38" fillId="25" borderId="12" xfId="0" applyFont="1" applyFill="1" applyBorder="1" applyAlignment="1">
      <alignment horizontal="center" vertical="center" textRotation="255"/>
    </xf>
    <xf numFmtId="0" fontId="38" fillId="25" borderId="14" xfId="0" applyFont="1" applyFill="1" applyBorder="1" applyAlignment="1">
      <alignment horizontal="center" vertical="center" textRotation="255"/>
    </xf>
    <xf numFmtId="0" fontId="38" fillId="25" borderId="15" xfId="0" applyFont="1" applyFill="1" applyBorder="1" applyAlignment="1">
      <alignment horizontal="center" vertical="center" textRotation="255"/>
    </xf>
    <xf numFmtId="0" fontId="38" fillId="25" borderId="16" xfId="0" applyFont="1" applyFill="1" applyBorder="1" applyAlignment="1">
      <alignment horizontal="center" vertical="center" textRotation="255"/>
    </xf>
    <xf numFmtId="0" fontId="38" fillId="25" borderId="17" xfId="0" applyFont="1" applyFill="1" applyBorder="1" applyAlignment="1">
      <alignment horizontal="center" vertical="center" textRotation="255"/>
    </xf>
    <xf numFmtId="0" fontId="38" fillId="25" borderId="18" xfId="0" applyFont="1" applyFill="1" applyBorder="1" applyAlignment="1">
      <alignment horizontal="center" vertical="center" textRotation="255"/>
    </xf>
    <xf numFmtId="0" fontId="38" fillId="25" borderId="12" xfId="0" applyFont="1" applyFill="1" applyBorder="1" applyAlignment="1">
      <alignment horizontal="center" vertical="center"/>
    </xf>
    <xf numFmtId="0" fontId="38" fillId="25" borderId="14" xfId="0" applyFont="1" applyFill="1" applyBorder="1" applyAlignment="1">
      <alignment horizontal="center" vertical="center"/>
    </xf>
    <xf numFmtId="0" fontId="38" fillId="25" borderId="17" xfId="0" applyFont="1" applyFill="1" applyBorder="1" applyAlignment="1">
      <alignment horizontal="center" vertical="center"/>
    </xf>
    <xf numFmtId="0" fontId="38" fillId="25" borderId="18" xfId="0" applyFont="1" applyFill="1" applyBorder="1" applyAlignment="1">
      <alignment horizontal="center" vertical="center"/>
    </xf>
    <xf numFmtId="0" fontId="38" fillId="25" borderId="20" xfId="0" applyFont="1" applyFill="1" applyBorder="1" applyAlignment="1">
      <alignment horizontal="left" vertical="center" indent="1"/>
    </xf>
    <xf numFmtId="0" fontId="38" fillId="25" borderId="10" xfId="0" applyFont="1" applyFill="1" applyBorder="1" applyAlignment="1">
      <alignment horizontal="left" vertical="center" indent="1"/>
    </xf>
    <xf numFmtId="0" fontId="38" fillId="25" borderId="19" xfId="0" applyFont="1" applyFill="1" applyBorder="1" applyAlignment="1">
      <alignment horizontal="left" vertical="center" indent="1"/>
    </xf>
    <xf numFmtId="0" fontId="38" fillId="25" borderId="60" xfId="0" applyFont="1" applyFill="1" applyBorder="1" applyAlignment="1">
      <alignment horizontal="left" vertical="center" shrinkToFit="1"/>
    </xf>
    <xf numFmtId="0" fontId="38" fillId="25" borderId="0" xfId="0" applyFont="1" applyFill="1" applyAlignment="1">
      <alignment horizontal="right" vertical="center"/>
    </xf>
    <xf numFmtId="0" fontId="38" fillId="25" borderId="0" xfId="0" applyFont="1" applyFill="1" applyAlignment="1">
      <alignment horizontal="right" vertical="center" shrinkToFit="1"/>
    </xf>
    <xf numFmtId="0" fontId="38" fillId="25" borderId="11" xfId="0" applyFont="1" applyFill="1" applyBorder="1" applyAlignment="1">
      <alignment horizontal="right" vertical="center"/>
    </xf>
    <xf numFmtId="181" fontId="22" fillId="25" borderId="0" xfId="48" applyNumberFormat="1" applyFont="1" applyFill="1" applyAlignment="1" applyProtection="1">
      <alignment horizontal="right" vertical="center" shrinkToFit="1"/>
      <protection locked="0"/>
    </xf>
    <xf numFmtId="180" fontId="22" fillId="25" borderId="0" xfId="48" applyNumberFormat="1" applyFont="1" applyFill="1" applyAlignment="1" applyProtection="1">
      <alignment horizontal="right" vertical="center" shrinkToFit="1"/>
      <protection locked="0"/>
    </xf>
    <xf numFmtId="180" fontId="22" fillId="25" borderId="11" xfId="48" applyNumberFormat="1" applyFont="1" applyFill="1" applyBorder="1" applyAlignment="1" applyProtection="1">
      <alignment horizontal="right" vertical="center" shrinkToFit="1"/>
      <protection locked="0"/>
    </xf>
    <xf numFmtId="180" fontId="38" fillId="25" borderId="0" xfId="0" applyNumberFormat="1" applyFont="1" applyFill="1" applyAlignment="1">
      <alignment horizontal="right" vertical="center"/>
    </xf>
    <xf numFmtId="0" fontId="38" fillId="25" borderId="10" xfId="0" applyFont="1" applyFill="1" applyBorder="1" applyAlignment="1">
      <alignment horizontal="left" vertical="center" shrinkToFit="1"/>
    </xf>
    <xf numFmtId="0" fontId="55" fillId="0" borderId="0" xfId="57" applyFont="1" applyAlignment="1">
      <alignment horizontal="center" vertical="center"/>
    </xf>
    <xf numFmtId="0" fontId="55" fillId="24" borderId="0" xfId="57" applyFont="1" applyFill="1" applyAlignment="1" applyProtection="1">
      <alignment horizontal="center" vertical="center" shrinkToFit="1"/>
      <protection locked="0"/>
    </xf>
    <xf numFmtId="0" fontId="55" fillId="24" borderId="117" xfId="57" applyFont="1" applyFill="1" applyBorder="1" applyAlignment="1" applyProtection="1">
      <alignment horizontal="center" vertical="center" shrinkToFit="1"/>
      <protection locked="0"/>
    </xf>
    <xf numFmtId="0" fontId="39" fillId="0" borderId="120" xfId="57" applyFont="1" applyBorder="1" applyAlignment="1">
      <alignment horizontal="left" vertical="center"/>
    </xf>
    <xf numFmtId="0" fontId="39" fillId="0" borderId="121" xfId="57" applyFont="1" applyBorder="1" applyAlignment="1" applyProtection="1">
      <alignment horizontal="left" vertical="center" indent="1" shrinkToFit="1"/>
      <protection locked="0"/>
    </xf>
    <xf numFmtId="0" fontId="39" fillId="0" borderId="122" xfId="57" applyFont="1" applyBorder="1" applyAlignment="1" applyProtection="1">
      <alignment horizontal="left" vertical="center" indent="1" shrinkToFit="1"/>
      <protection locked="0"/>
    </xf>
    <xf numFmtId="0" fontId="39" fillId="0" borderId="123" xfId="57" applyFont="1" applyBorder="1" applyAlignment="1" applyProtection="1">
      <alignment horizontal="left" vertical="center" indent="1" shrinkToFit="1"/>
      <protection locked="0"/>
    </xf>
    <xf numFmtId="0" fontId="55" fillId="24" borderId="0" xfId="57" applyFont="1" applyFill="1" applyAlignment="1" applyProtection="1">
      <alignment horizontal="center" vertical="center"/>
      <protection locked="0"/>
    </xf>
    <xf numFmtId="0" fontId="55" fillId="24" borderId="118" xfId="57" applyFont="1" applyFill="1" applyBorder="1" applyAlignment="1" applyProtection="1">
      <alignment horizontal="center" vertical="center"/>
      <protection locked="0"/>
    </xf>
    <xf numFmtId="0" fontId="39" fillId="0" borderId="0" xfId="57" applyFont="1" applyAlignment="1">
      <alignment horizontal="left" vertical="center"/>
    </xf>
    <xf numFmtId="0" fontId="39" fillId="0" borderId="121" xfId="57" applyFont="1" applyBorder="1" applyAlignment="1" applyProtection="1">
      <alignment horizontal="left" vertical="center" indent="1"/>
      <protection locked="0"/>
    </xf>
    <xf numFmtId="0" fontId="39" fillId="0" borderId="122" xfId="57" applyFont="1" applyBorder="1" applyAlignment="1" applyProtection="1">
      <alignment horizontal="left" vertical="center" indent="1"/>
      <protection locked="0"/>
    </xf>
    <xf numFmtId="0" fontId="39" fillId="0" borderId="123" xfId="57" applyFont="1" applyBorder="1" applyAlignment="1" applyProtection="1">
      <alignment horizontal="left" vertical="center" indent="1"/>
      <protection locked="0"/>
    </xf>
    <xf numFmtId="0" fontId="39" fillId="0" borderId="121" xfId="57" applyFont="1" applyBorder="1" applyAlignment="1">
      <alignment horizontal="left" vertical="center"/>
    </xf>
    <xf numFmtId="0" fontId="39" fillId="0" borderId="122" xfId="57" applyFont="1" applyBorder="1" applyAlignment="1">
      <alignment horizontal="left" vertical="center"/>
    </xf>
    <xf numFmtId="0" fontId="39" fillId="0" borderId="11" xfId="57" applyFont="1" applyBorder="1" applyAlignment="1">
      <alignment horizontal="left" vertical="center"/>
    </xf>
    <xf numFmtId="0" fontId="39" fillId="0" borderId="18" xfId="57" applyFont="1" applyBorder="1" applyAlignment="1">
      <alignment horizontal="left" vertical="center"/>
    </xf>
    <xf numFmtId="0" fontId="39" fillId="0" borderId="123" xfId="57" applyFont="1" applyBorder="1" applyAlignment="1">
      <alignment horizontal="left" vertical="center"/>
    </xf>
    <xf numFmtId="0" fontId="39" fillId="24" borderId="121" xfId="57" applyFont="1" applyFill="1" applyBorder="1" applyAlignment="1">
      <alignment horizontal="left" vertical="center" indent="1"/>
    </xf>
    <xf numFmtId="0" fontId="39" fillId="24" borderId="122" xfId="57" applyFont="1" applyFill="1" applyBorder="1" applyAlignment="1">
      <alignment horizontal="left" vertical="center" indent="1"/>
    </xf>
    <xf numFmtId="0" fontId="39" fillId="24" borderId="123" xfId="57" applyFont="1" applyFill="1" applyBorder="1" applyAlignment="1">
      <alignment horizontal="left" vertical="center" indent="1"/>
    </xf>
    <xf numFmtId="49" fontId="39" fillId="24" borderId="121" xfId="57" applyNumberFormat="1" applyFont="1" applyFill="1" applyBorder="1" applyAlignment="1" applyProtection="1">
      <alignment horizontal="left" vertical="center" indent="1"/>
      <protection locked="0"/>
    </xf>
    <xf numFmtId="49" fontId="39" fillId="24" borderId="122" xfId="57" applyNumberFormat="1" applyFont="1" applyFill="1" applyBorder="1" applyAlignment="1" applyProtection="1">
      <alignment horizontal="left" vertical="center" indent="1"/>
      <protection locked="0"/>
    </xf>
    <xf numFmtId="49" fontId="39" fillId="24" borderId="123" xfId="57" applyNumberFormat="1" applyFont="1" applyFill="1" applyBorder="1" applyAlignment="1" applyProtection="1">
      <alignment horizontal="left" vertical="center" indent="1"/>
      <protection locked="0"/>
    </xf>
    <xf numFmtId="0" fontId="39" fillId="0" borderId="121" xfId="57" applyFont="1" applyBorder="1" applyAlignment="1">
      <alignment horizontal="center" vertical="center"/>
    </xf>
    <xf numFmtId="0" fontId="39" fillId="0" borderId="122" xfId="57" applyFont="1" applyBorder="1" applyAlignment="1">
      <alignment horizontal="center" vertical="center"/>
    </xf>
    <xf numFmtId="49" fontId="39" fillId="0" borderId="122" xfId="57" applyNumberFormat="1" applyFont="1" applyBorder="1" applyAlignment="1">
      <alignment horizontal="center" vertical="center"/>
    </xf>
    <xf numFmtId="0" fontId="39" fillId="0" borderId="123" xfId="57" applyFont="1" applyBorder="1" applyAlignment="1">
      <alignment horizontal="center" vertical="center"/>
    </xf>
    <xf numFmtId="0" fontId="39" fillId="0" borderId="121" xfId="57" applyFont="1" applyBorder="1" applyAlignment="1" applyProtection="1">
      <alignment horizontal="left" vertical="center" wrapText="1" indent="1"/>
      <protection locked="0"/>
    </xf>
    <xf numFmtId="0" fontId="39" fillId="0" borderId="122" xfId="57" applyFont="1" applyBorder="1" applyAlignment="1" applyProtection="1">
      <alignment horizontal="left" vertical="center" wrapText="1" indent="1"/>
      <protection locked="0"/>
    </xf>
    <xf numFmtId="0" fontId="39" fillId="0" borderId="123" xfId="57" applyFont="1" applyBorder="1" applyAlignment="1" applyProtection="1">
      <alignment horizontal="left" vertical="center" wrapText="1" indent="1"/>
      <protection locked="0"/>
    </xf>
    <xf numFmtId="0" fontId="39" fillId="24" borderId="121" xfId="57" applyFont="1" applyFill="1" applyBorder="1" applyAlignment="1" applyProtection="1">
      <alignment horizontal="left" vertical="center" indent="1" shrinkToFit="1"/>
      <protection locked="0"/>
    </xf>
    <xf numFmtId="0" fontId="39" fillId="24" borderId="122" xfId="57" applyFont="1" applyFill="1" applyBorder="1" applyAlignment="1" applyProtection="1">
      <alignment horizontal="left" vertical="center" indent="1" shrinkToFit="1"/>
      <protection locked="0"/>
    </xf>
    <xf numFmtId="0" fontId="39" fillId="24" borderId="123" xfId="57" applyFont="1" applyFill="1" applyBorder="1" applyAlignment="1" applyProtection="1">
      <alignment horizontal="left" vertical="center" indent="1" shrinkToFit="1"/>
      <protection locked="0"/>
    </xf>
    <xf numFmtId="49" fontId="39" fillId="24" borderId="121" xfId="57" applyNumberFormat="1" applyFont="1" applyFill="1" applyBorder="1" applyAlignment="1" applyProtection="1">
      <alignment horizontal="left" vertical="center" indent="1" shrinkToFit="1"/>
      <protection locked="0"/>
    </xf>
    <xf numFmtId="49" fontId="39" fillId="24" borderId="122" xfId="57" applyNumberFormat="1" applyFont="1" applyFill="1" applyBorder="1" applyAlignment="1" applyProtection="1">
      <alignment horizontal="left" vertical="center" indent="1" shrinkToFit="1"/>
      <protection locked="0"/>
    </xf>
    <xf numFmtId="49" fontId="39" fillId="24" borderId="123" xfId="57" applyNumberFormat="1" applyFont="1" applyFill="1" applyBorder="1" applyAlignment="1" applyProtection="1">
      <alignment horizontal="left" vertical="center" indent="1" shrinkToFit="1"/>
      <protection locked="0"/>
    </xf>
    <xf numFmtId="0" fontId="39" fillId="0" borderId="121" xfId="57" applyFont="1" applyBorder="1" applyAlignment="1">
      <alignment horizontal="left" vertical="center" shrinkToFit="1"/>
    </xf>
    <xf numFmtId="0" fontId="39" fillId="0" borderId="122" xfId="57" applyFont="1" applyBorder="1" applyAlignment="1">
      <alignment horizontal="left" vertical="center" shrinkToFit="1"/>
    </xf>
    <xf numFmtId="0" fontId="39" fillId="0" borderId="123" xfId="57" applyFont="1" applyBorder="1" applyAlignment="1">
      <alignment horizontal="left" vertical="center" shrinkToFit="1"/>
    </xf>
    <xf numFmtId="0" fontId="39" fillId="0" borderId="0" xfId="57" applyFont="1" applyAlignment="1" applyProtection="1">
      <alignment horizontal="center" vertical="center" shrinkToFit="1"/>
      <protection locked="0"/>
    </xf>
    <xf numFmtId="0" fontId="39" fillId="0" borderId="122" xfId="57" applyFont="1" applyBorder="1" applyAlignment="1" applyProtection="1">
      <alignment horizontal="center" vertical="center" shrinkToFit="1"/>
      <protection locked="0"/>
    </xf>
    <xf numFmtId="0" fontId="39" fillId="24" borderId="122" xfId="57" applyFont="1" applyFill="1" applyBorder="1" applyAlignment="1" applyProtection="1">
      <alignment horizontal="center" vertical="center" shrinkToFit="1"/>
      <protection locked="0"/>
    </xf>
    <xf numFmtId="49" fontId="39" fillId="24" borderId="121" xfId="57" applyNumberFormat="1" applyFont="1" applyFill="1" applyBorder="1" applyAlignment="1" applyProtection="1">
      <alignment horizontal="left" vertical="center" wrapText="1" indent="1"/>
      <protection locked="0"/>
    </xf>
    <xf numFmtId="49" fontId="39" fillId="24" borderId="122" xfId="57" applyNumberFormat="1" applyFont="1" applyFill="1" applyBorder="1" applyAlignment="1" applyProtection="1">
      <alignment horizontal="left" vertical="center" wrapText="1" indent="1"/>
      <protection locked="0"/>
    </xf>
    <xf numFmtId="49" fontId="39" fillId="24" borderId="123" xfId="57" applyNumberFormat="1" applyFont="1" applyFill="1" applyBorder="1" applyAlignment="1" applyProtection="1">
      <alignment horizontal="left" vertical="center" wrapText="1" indent="1"/>
      <protection locked="0"/>
    </xf>
    <xf numFmtId="0" fontId="39" fillId="0" borderId="0" xfId="57" applyFont="1" applyAlignment="1">
      <alignment horizontal="center" vertical="center"/>
    </xf>
    <xf numFmtId="0" fontId="39" fillId="0" borderId="124" xfId="57" applyFont="1" applyBorder="1" applyAlignment="1">
      <alignment horizontal="left" vertical="center"/>
    </xf>
    <xf numFmtId="0" fontId="39" fillId="0" borderId="60" xfId="57" applyFont="1" applyBorder="1" applyAlignment="1">
      <alignment horizontal="left" vertical="center"/>
    </xf>
    <xf numFmtId="0" fontId="39" fillId="0" borderId="15" xfId="57" applyFont="1" applyBorder="1" applyAlignment="1">
      <alignment horizontal="left" vertical="center"/>
    </xf>
    <xf numFmtId="0" fontId="39" fillId="0" borderId="17" xfId="57" applyFont="1" applyBorder="1" applyAlignment="1">
      <alignment horizontal="left" vertical="center"/>
    </xf>
    <xf numFmtId="0" fontId="39" fillId="0" borderId="121" xfId="57" applyFont="1" applyBorder="1" applyAlignment="1">
      <alignment horizontal="left" vertical="center" wrapText="1"/>
    </xf>
    <xf numFmtId="0" fontId="39" fillId="0" borderId="122" xfId="57" applyFont="1" applyBorder="1" applyAlignment="1">
      <alignment horizontal="left" vertical="center" wrapText="1"/>
    </xf>
    <xf numFmtId="0" fontId="39" fillId="24" borderId="121" xfId="57" applyFont="1" applyFill="1" applyBorder="1" applyAlignment="1">
      <alignment horizontal="center" vertical="center" wrapText="1"/>
    </xf>
    <xf numFmtId="0" fontId="39" fillId="24" borderId="122" xfId="57" applyFont="1" applyFill="1" applyBorder="1" applyAlignment="1">
      <alignment horizontal="center" vertical="center" wrapText="1"/>
    </xf>
    <xf numFmtId="0" fontId="39" fillId="24" borderId="125" xfId="57" applyFont="1" applyFill="1" applyBorder="1" applyAlignment="1">
      <alignment horizontal="center" vertical="center" wrapText="1"/>
    </xf>
    <xf numFmtId="0" fontId="39" fillId="0" borderId="124" xfId="57" applyFont="1" applyBorder="1" applyAlignment="1">
      <alignment horizontal="left" vertical="center" wrapText="1"/>
    </xf>
    <xf numFmtId="0" fontId="39" fillId="0" borderId="60" xfId="57" applyFont="1" applyBorder="1" applyAlignment="1">
      <alignment horizontal="left" vertical="center" wrapText="1"/>
    </xf>
    <xf numFmtId="0" fontId="39" fillId="0" borderId="119" xfId="57" applyFont="1" applyBorder="1" applyAlignment="1">
      <alignment horizontal="left" vertical="center" wrapText="1"/>
    </xf>
    <xf numFmtId="0" fontId="39" fillId="0" borderId="17" xfId="57" applyFont="1" applyBorder="1" applyAlignment="1">
      <alignment horizontal="left" vertical="center" wrapText="1"/>
    </xf>
    <xf numFmtId="0" fontId="39" fillId="0" borderId="11" xfId="57" applyFont="1" applyBorder="1" applyAlignment="1">
      <alignment horizontal="left" vertical="center" wrapText="1"/>
    </xf>
    <xf numFmtId="0" fontId="39" fillId="0" borderId="18" xfId="57" applyFont="1" applyBorder="1" applyAlignment="1">
      <alignment horizontal="left" vertical="center" wrapText="1"/>
    </xf>
    <xf numFmtId="0" fontId="39" fillId="0" borderId="119" xfId="57" applyFont="1" applyBorder="1" applyAlignment="1">
      <alignment horizontal="left" vertical="center"/>
    </xf>
    <xf numFmtId="0" fontId="39" fillId="0" borderId="121" xfId="57" applyFont="1" applyBorder="1" applyAlignment="1" applyProtection="1">
      <alignment horizontal="left" vertical="center" wrapText="1" indent="1" shrinkToFit="1"/>
      <protection locked="0"/>
    </xf>
    <xf numFmtId="0" fontId="39" fillId="0" borderId="122" xfId="57" applyFont="1" applyBorder="1" applyAlignment="1" applyProtection="1">
      <alignment horizontal="left" vertical="center" wrapText="1" indent="1" shrinkToFit="1"/>
      <protection locked="0"/>
    </xf>
    <xf numFmtId="0" fontId="39" fillId="0" borderId="123" xfId="57" applyFont="1" applyBorder="1" applyAlignment="1" applyProtection="1">
      <alignment horizontal="left" vertical="center" wrapText="1" indent="1" shrinkToFit="1"/>
      <protection locked="0"/>
    </xf>
    <xf numFmtId="0" fontId="39" fillId="24" borderId="126" xfId="57" applyFont="1" applyFill="1" applyBorder="1" applyAlignment="1">
      <alignment horizontal="center" vertical="center" wrapText="1"/>
    </xf>
    <xf numFmtId="0" fontId="39" fillId="24" borderId="123" xfId="57" applyFont="1" applyFill="1" applyBorder="1" applyAlignment="1">
      <alignment horizontal="center" vertical="center" wrapText="1"/>
    </xf>
    <xf numFmtId="0" fontId="39" fillId="0" borderId="122" xfId="57" applyFont="1" applyBorder="1" applyAlignment="1">
      <alignment horizontal="center" vertical="center" wrapText="1"/>
    </xf>
    <xf numFmtId="0" fontId="39" fillId="0" borderId="125" xfId="57" applyFont="1" applyBorder="1" applyAlignment="1">
      <alignment horizontal="center" vertical="center" wrapText="1"/>
    </xf>
    <xf numFmtId="0" fontId="39" fillId="0" borderId="123" xfId="57" applyFont="1" applyBorder="1" applyAlignment="1">
      <alignment horizontal="center" vertical="center" wrapText="1"/>
    </xf>
    <xf numFmtId="0" fontId="39" fillId="0" borderId="124" xfId="57" applyFont="1" applyBorder="1" applyAlignment="1">
      <alignment horizontal="left" vertical="center" wrapText="1" shrinkToFit="1"/>
    </xf>
    <xf numFmtId="0" fontId="39" fillId="0" borderId="60" xfId="57" applyFont="1" applyBorder="1" applyAlignment="1">
      <alignment horizontal="left" vertical="center" shrinkToFit="1"/>
    </xf>
    <xf numFmtId="0" fontId="39" fillId="0" borderId="15" xfId="57" applyFont="1" applyBorder="1" applyAlignment="1">
      <alignment horizontal="left" vertical="center" shrinkToFit="1"/>
    </xf>
    <xf numFmtId="0" fontId="39" fillId="0" borderId="0" xfId="57" applyFont="1" applyAlignment="1">
      <alignment horizontal="left" vertical="center" shrinkToFit="1"/>
    </xf>
    <xf numFmtId="0" fontId="39" fillId="24" borderId="124" xfId="57" applyFont="1" applyFill="1" applyBorder="1" applyAlignment="1">
      <alignment horizontal="center" vertical="center"/>
    </xf>
    <xf numFmtId="0" fontId="39" fillId="24" borderId="60" xfId="57" applyFont="1" applyFill="1" applyBorder="1" applyAlignment="1">
      <alignment horizontal="center" vertical="center"/>
    </xf>
    <xf numFmtId="0" fontId="39" fillId="24" borderId="127" xfId="57" applyFont="1" applyFill="1" applyBorder="1" applyAlignment="1">
      <alignment horizontal="center" vertical="center"/>
    </xf>
    <xf numFmtId="0" fontId="39" fillId="24" borderId="17" xfId="57" applyFont="1" applyFill="1" applyBorder="1" applyAlignment="1">
      <alignment horizontal="center" vertical="center"/>
    </xf>
    <xf numFmtId="0" fontId="39" fillId="24" borderId="11" xfId="57" applyFont="1" applyFill="1" applyBorder="1" applyAlignment="1">
      <alignment horizontal="center" vertical="center"/>
    </xf>
    <xf numFmtId="0" fontId="39" fillId="24" borderId="129" xfId="57" applyFont="1" applyFill="1" applyBorder="1" applyAlignment="1">
      <alignment horizontal="center" vertical="center"/>
    </xf>
    <xf numFmtId="0" fontId="39" fillId="24" borderId="128" xfId="57" applyFont="1" applyFill="1" applyBorder="1" applyAlignment="1">
      <alignment horizontal="center" vertical="center"/>
    </xf>
    <xf numFmtId="0" fontId="39" fillId="24" borderId="119" xfId="57" applyFont="1" applyFill="1" applyBorder="1" applyAlignment="1">
      <alignment horizontal="center" vertical="center"/>
    </xf>
    <xf numFmtId="0" fontId="39" fillId="24" borderId="130" xfId="57" applyFont="1" applyFill="1" applyBorder="1" applyAlignment="1">
      <alignment horizontal="center" vertical="center"/>
    </xf>
    <xf numFmtId="0" fontId="39" fillId="24" borderId="18" xfId="57" applyFont="1" applyFill="1" applyBorder="1" applyAlignment="1">
      <alignment horizontal="center" vertical="center"/>
    </xf>
    <xf numFmtId="191" fontId="39" fillId="24" borderId="122" xfId="57" applyNumberFormat="1" applyFont="1" applyFill="1" applyBorder="1" applyAlignment="1" applyProtection="1">
      <alignment vertical="center" shrinkToFit="1"/>
      <protection locked="0"/>
    </xf>
    <xf numFmtId="191" fontId="39" fillId="0" borderId="0" xfId="57" applyNumberFormat="1" applyFont="1" applyAlignment="1" applyProtection="1">
      <alignment horizontal="center" vertical="center" shrinkToFit="1"/>
      <protection locked="0"/>
    </xf>
    <xf numFmtId="191" fontId="39" fillId="24" borderId="11" xfId="57" applyNumberFormat="1" applyFont="1" applyFill="1" applyBorder="1" applyAlignment="1" applyProtection="1">
      <alignment vertical="center" shrinkToFit="1"/>
      <protection locked="0"/>
    </xf>
    <xf numFmtId="0" fontId="39" fillId="0" borderId="11" xfId="57" applyFont="1" applyBorder="1" applyAlignment="1">
      <alignment horizontal="center" vertical="center"/>
    </xf>
    <xf numFmtId="191" fontId="39" fillId="24" borderId="0" xfId="57" applyNumberFormat="1" applyFont="1" applyFill="1">
      <alignment vertical="center"/>
    </xf>
    <xf numFmtId="0" fontId="39" fillId="0" borderId="15" xfId="57" applyFont="1" applyBorder="1" applyAlignment="1">
      <alignment horizontal="left" vertical="center" wrapText="1"/>
    </xf>
    <xf numFmtId="0" fontId="39" fillId="0" borderId="0" xfId="57" applyFont="1" applyAlignment="1">
      <alignment horizontal="left" vertical="center" wrapText="1"/>
    </xf>
    <xf numFmtId="0" fontId="39" fillId="0" borderId="16" xfId="57" applyFont="1" applyBorder="1" applyAlignment="1">
      <alignment horizontal="left" vertical="center" wrapText="1"/>
    </xf>
    <xf numFmtId="187" fontId="39" fillId="0" borderId="121" xfId="57" applyNumberFormat="1" applyFont="1" applyBorder="1" applyAlignment="1" applyProtection="1">
      <alignment horizontal="left" vertical="center" shrinkToFit="1"/>
      <protection locked="0"/>
    </xf>
    <xf numFmtId="187" fontId="39" fillId="0" borderId="122" xfId="57" applyNumberFormat="1" applyFont="1" applyBorder="1" applyAlignment="1" applyProtection="1">
      <alignment horizontal="left" vertical="center" shrinkToFit="1"/>
      <protection locked="0"/>
    </xf>
    <xf numFmtId="187" fontId="39" fillId="0" borderId="123" xfId="57" applyNumberFormat="1" applyFont="1" applyBorder="1" applyAlignment="1" applyProtection="1">
      <alignment horizontal="left" vertical="center" shrinkToFit="1"/>
      <protection locked="0"/>
    </xf>
    <xf numFmtId="187" fontId="39" fillId="24" borderId="122" xfId="57" applyNumberFormat="1" applyFont="1" applyFill="1" applyBorder="1" applyAlignment="1" applyProtection="1">
      <alignment horizontal="center" vertical="center" shrinkToFit="1"/>
      <protection locked="0"/>
    </xf>
    <xf numFmtId="187" fontId="39" fillId="24" borderId="125" xfId="57" applyNumberFormat="1" applyFont="1" applyFill="1" applyBorder="1" applyAlignment="1" applyProtection="1">
      <alignment horizontal="center" vertical="center" shrinkToFit="1"/>
      <protection locked="0"/>
    </xf>
    <xf numFmtId="187" fontId="39" fillId="24" borderId="121" xfId="57" applyNumberFormat="1" applyFont="1" applyFill="1" applyBorder="1" applyAlignment="1" applyProtection="1">
      <alignment horizontal="center" vertical="center" shrinkToFit="1"/>
      <protection locked="0"/>
    </xf>
    <xf numFmtId="187" fontId="39" fillId="24" borderId="123" xfId="57" applyNumberFormat="1" applyFont="1" applyFill="1" applyBorder="1" applyAlignment="1" applyProtection="1">
      <alignment horizontal="center" vertical="center" shrinkToFit="1"/>
      <protection locked="0"/>
    </xf>
    <xf numFmtId="191" fontId="39" fillId="24" borderId="121" xfId="57" applyNumberFormat="1" applyFont="1" applyFill="1" applyBorder="1" applyAlignment="1" applyProtection="1">
      <alignment vertical="center" shrinkToFit="1"/>
      <protection locked="0"/>
    </xf>
    <xf numFmtId="191" fontId="39" fillId="24" borderId="122" xfId="57" applyNumberFormat="1" applyFont="1" applyFill="1" applyBorder="1">
      <alignment vertical="center"/>
    </xf>
    <xf numFmtId="191" fontId="39" fillId="0" borderId="11" xfId="57" applyNumberFormat="1" applyFont="1" applyBorder="1" applyAlignment="1" applyProtection="1">
      <alignment horizontal="center" vertical="center" shrinkToFit="1"/>
      <protection locked="0"/>
    </xf>
    <xf numFmtId="0" fontId="39" fillId="0" borderId="124" xfId="57" applyFont="1" applyBorder="1" applyAlignment="1">
      <alignment horizontal="left" vertical="center" shrinkToFit="1"/>
    </xf>
    <xf numFmtId="0" fontId="39" fillId="0" borderId="17" xfId="57" applyFont="1" applyBorder="1" applyAlignment="1">
      <alignment horizontal="left" vertical="center" shrinkToFit="1"/>
    </xf>
    <xf numFmtId="0" fontId="39" fillId="0" borderId="11" xfId="57" applyFont="1" applyBorder="1" applyAlignment="1">
      <alignment horizontal="left" vertical="center" shrinkToFit="1"/>
    </xf>
    <xf numFmtId="0" fontId="39" fillId="0" borderId="15" xfId="57" applyFont="1" applyBorder="1" applyAlignment="1">
      <alignment horizontal="center" vertical="center"/>
    </xf>
    <xf numFmtId="184" fontId="39" fillId="24" borderId="121" xfId="57" applyNumberFormat="1" applyFont="1" applyFill="1" applyBorder="1" applyAlignment="1" applyProtection="1">
      <alignment vertical="center" shrinkToFit="1"/>
      <protection locked="0"/>
    </xf>
    <xf numFmtId="184" fontId="39" fillId="24" borderId="122" xfId="57" applyNumberFormat="1" applyFont="1" applyFill="1" applyBorder="1" applyAlignment="1" applyProtection="1">
      <alignment vertical="center" shrinkToFit="1"/>
      <protection locked="0"/>
    </xf>
    <xf numFmtId="188" fontId="39" fillId="24" borderId="121" xfId="57" applyNumberFormat="1" applyFont="1" applyFill="1" applyBorder="1" applyAlignment="1" applyProtection="1">
      <alignment horizontal="center" vertical="center"/>
      <protection locked="0"/>
    </xf>
    <xf numFmtId="188" fontId="39" fillId="24" borderId="122" xfId="57" applyNumberFormat="1" applyFont="1" applyFill="1" applyBorder="1" applyAlignment="1" applyProtection="1">
      <alignment horizontal="center" vertical="center"/>
      <protection locked="0"/>
    </xf>
    <xf numFmtId="188" fontId="39" fillId="24" borderId="123" xfId="57" applyNumberFormat="1" applyFont="1" applyFill="1" applyBorder="1" applyAlignment="1" applyProtection="1">
      <alignment horizontal="center" vertical="center"/>
      <protection locked="0"/>
    </xf>
    <xf numFmtId="191" fontId="39" fillId="0" borderId="60" xfId="57" applyNumberFormat="1" applyFont="1" applyBorder="1" applyAlignment="1" applyProtection="1">
      <alignment horizontal="center" vertical="center" shrinkToFit="1"/>
      <protection locked="0"/>
    </xf>
    <xf numFmtId="0" fontId="39" fillId="0" borderId="119" xfId="57" applyFont="1" applyBorder="1" applyAlignment="1">
      <alignment horizontal="left" vertical="center" shrinkToFit="1"/>
    </xf>
    <xf numFmtId="0" fontId="39" fillId="0" borderId="18" xfId="57" applyFont="1" applyBorder="1" applyAlignment="1">
      <alignment horizontal="left" vertical="center" shrinkToFit="1"/>
    </xf>
    <xf numFmtId="0" fontId="39" fillId="0" borderId="125" xfId="57" applyFont="1" applyBorder="1" applyAlignment="1">
      <alignment horizontal="left" vertical="center"/>
    </xf>
    <xf numFmtId="192" fontId="39" fillId="24" borderId="121" xfId="57" applyNumberFormat="1" applyFont="1" applyFill="1" applyBorder="1">
      <alignment vertical="center"/>
    </xf>
    <xf numFmtId="192" fontId="39" fillId="24" borderId="122" xfId="57" applyNumberFormat="1" applyFont="1" applyFill="1" applyBorder="1">
      <alignment vertical="center"/>
    </xf>
    <xf numFmtId="192" fontId="39" fillId="24" borderId="126" xfId="57" applyNumberFormat="1" applyFont="1" applyFill="1" applyBorder="1">
      <alignment vertical="center"/>
    </xf>
    <xf numFmtId="0" fontId="39" fillId="0" borderId="120" xfId="57" applyFont="1" applyBorder="1" applyAlignment="1">
      <alignment horizontal="left" vertical="center" wrapText="1"/>
    </xf>
    <xf numFmtId="191" fontId="39" fillId="24" borderId="121" xfId="58" applyNumberFormat="1" applyFont="1" applyFill="1" applyBorder="1" applyAlignment="1">
      <alignment vertical="center"/>
    </xf>
    <xf numFmtId="191" fontId="39" fillId="24" borderId="122" xfId="58" applyNumberFormat="1" applyFont="1" applyFill="1" applyBorder="1" applyAlignment="1">
      <alignment vertical="center"/>
    </xf>
    <xf numFmtId="191" fontId="39" fillId="24" borderId="126" xfId="58" applyNumberFormat="1" applyFont="1" applyFill="1" applyBorder="1" applyAlignment="1">
      <alignment vertical="center"/>
    </xf>
    <xf numFmtId="0" fontId="39" fillId="0" borderId="60" xfId="57" applyFont="1" applyBorder="1" applyAlignment="1">
      <alignment horizontal="center" vertical="center"/>
    </xf>
    <xf numFmtId="192" fontId="39" fillId="24" borderId="121" xfId="57" applyNumberFormat="1" applyFont="1" applyFill="1" applyBorder="1" applyProtection="1">
      <alignment vertical="center"/>
      <protection locked="0"/>
    </xf>
    <xf numFmtId="192" fontId="39" fillId="24" borderId="122" xfId="57" applyNumberFormat="1" applyFont="1" applyFill="1" applyBorder="1" applyProtection="1">
      <alignment vertical="center"/>
      <protection locked="0"/>
    </xf>
    <xf numFmtId="192" fontId="39" fillId="24" borderId="126" xfId="57" applyNumberFormat="1" applyFont="1" applyFill="1" applyBorder="1" applyProtection="1">
      <alignment vertical="center"/>
      <protection locked="0"/>
    </xf>
    <xf numFmtId="191" fontId="39" fillId="24" borderId="126" xfId="58" applyNumberFormat="1" applyFont="1" applyFill="1" applyBorder="1" applyAlignment="1">
      <alignment horizontal="center" vertical="center"/>
    </xf>
    <xf numFmtId="191" fontId="39" fillId="24" borderId="122" xfId="58" applyNumberFormat="1" applyFont="1" applyFill="1" applyBorder="1" applyAlignment="1">
      <alignment horizontal="center" vertical="center"/>
    </xf>
    <xf numFmtId="192" fontId="39" fillId="24" borderId="126" xfId="57" applyNumberFormat="1" applyFont="1" applyFill="1" applyBorder="1" applyAlignment="1">
      <alignment horizontal="center" vertical="center"/>
    </xf>
    <xf numFmtId="192" fontId="39" fillId="24" borderId="122" xfId="57" applyNumberFormat="1" applyFont="1" applyFill="1" applyBorder="1" applyAlignment="1">
      <alignment horizontal="center" vertical="center"/>
    </xf>
    <xf numFmtId="0" fontId="39" fillId="24" borderId="121" xfId="57" applyFont="1" applyFill="1" applyBorder="1" applyAlignment="1">
      <alignment horizontal="center" vertical="center"/>
    </xf>
    <xf numFmtId="0" fontId="39" fillId="24" borderId="122" xfId="57" applyFont="1" applyFill="1" applyBorder="1" applyAlignment="1">
      <alignment horizontal="center" vertical="center"/>
    </xf>
    <xf numFmtId="192" fontId="39" fillId="24" borderId="121" xfId="57" applyNumberFormat="1" applyFont="1" applyFill="1" applyBorder="1" applyAlignment="1" applyProtection="1">
      <alignment horizontal="center" vertical="center"/>
      <protection locked="0"/>
    </xf>
    <xf numFmtId="192" fontId="39" fillId="24" borderId="122" xfId="57" applyNumberFormat="1" applyFont="1" applyFill="1" applyBorder="1" applyAlignment="1" applyProtection="1">
      <alignment horizontal="center" vertical="center"/>
      <protection locked="0"/>
    </xf>
    <xf numFmtId="192" fontId="39" fillId="24" borderId="126" xfId="57" applyNumberFormat="1" applyFont="1" applyFill="1" applyBorder="1" applyAlignment="1" applyProtection="1">
      <alignment horizontal="center" vertical="center"/>
      <protection locked="0"/>
    </xf>
    <xf numFmtId="0" fontId="39" fillId="0" borderId="123" xfId="57" applyFont="1" applyBorder="1" applyAlignment="1">
      <alignment horizontal="left" vertical="center" wrapText="1"/>
    </xf>
    <xf numFmtId="191" fontId="39" fillId="24" borderId="121" xfId="58" applyNumberFormat="1" applyFont="1" applyFill="1" applyBorder="1" applyAlignment="1">
      <alignment horizontal="center" vertical="center"/>
    </xf>
    <xf numFmtId="0" fontId="41" fillId="0" borderId="0" xfId="0" applyFont="1" applyAlignment="1">
      <alignment vertical="top" wrapText="1" shrinkToFit="1"/>
    </xf>
    <xf numFmtId="0" fontId="41" fillId="0" borderId="17" xfId="0" applyFont="1" applyBorder="1" applyAlignment="1">
      <alignment horizontal="center" vertical="center"/>
    </xf>
    <xf numFmtId="0" fontId="41" fillId="0" borderId="11" xfId="0" applyFont="1" applyBorder="1" applyAlignment="1">
      <alignment horizontal="center" vertical="center"/>
    </xf>
    <xf numFmtId="0" fontId="38" fillId="0" borderId="122" xfId="0" applyFont="1" applyBorder="1">
      <alignment vertical="center"/>
    </xf>
    <xf numFmtId="0" fontId="41" fillId="0" borderId="0" xfId="0" applyFont="1" applyAlignment="1">
      <alignment horizontal="center" vertical="center"/>
    </xf>
    <xf numFmtId="0" fontId="41" fillId="24" borderId="0" xfId="0" applyFont="1" applyFill="1" applyAlignment="1">
      <alignment horizontal="center" vertical="center"/>
    </xf>
    <xf numFmtId="0" fontId="38" fillId="0" borderId="120" xfId="0" applyFont="1" applyBorder="1" applyAlignment="1">
      <alignment horizontal="center" vertical="center"/>
    </xf>
    <xf numFmtId="0" fontId="38" fillId="24" borderId="122" xfId="0" applyFont="1" applyFill="1" applyBorder="1" applyAlignment="1">
      <alignment vertical="center" wrapText="1"/>
    </xf>
    <xf numFmtId="0" fontId="41" fillId="0" borderId="121" xfId="0" applyFont="1" applyBorder="1" applyAlignment="1">
      <alignment horizontal="center" vertical="center"/>
    </xf>
    <xf numFmtId="0" fontId="41" fillId="0" borderId="122" xfId="0" applyFont="1" applyBorder="1" applyAlignment="1">
      <alignment horizontal="center" vertical="center"/>
    </xf>
    <xf numFmtId="0" fontId="41" fillId="0" borderId="123" xfId="0" applyFont="1" applyBorder="1" applyAlignment="1">
      <alignment horizontal="center" vertical="center"/>
    </xf>
    <xf numFmtId="0" fontId="46" fillId="0" borderId="0" xfId="0" applyFont="1" applyAlignment="1">
      <alignment horizontal="center" vertical="center"/>
    </xf>
    <xf numFmtId="0" fontId="41" fillId="0" borderId="0" xfId="0" applyFont="1" applyAlignment="1">
      <alignment vertical="distributed"/>
    </xf>
    <xf numFmtId="0" fontId="41" fillId="0" borderId="120" xfId="0" applyFont="1" applyBorder="1" applyAlignment="1">
      <alignment horizontal="center" vertical="center"/>
    </xf>
    <xf numFmtId="0" fontId="38" fillId="0" borderId="120" xfId="0" applyFont="1" applyBorder="1" applyAlignment="1">
      <alignment horizontal="center" vertical="center" wrapText="1"/>
    </xf>
    <xf numFmtId="0" fontId="41" fillId="0" borderId="0" xfId="60" applyFont="1" applyAlignment="1">
      <alignment vertical="top" wrapText="1" shrinkToFit="1"/>
    </xf>
    <xf numFmtId="0" fontId="41" fillId="0" borderId="120" xfId="60" applyFont="1" applyBorder="1" applyAlignment="1">
      <alignment horizontal="center" vertical="center"/>
    </xf>
    <xf numFmtId="0" fontId="38" fillId="0" borderId="120" xfId="60" applyFont="1" applyBorder="1" applyAlignment="1">
      <alignment horizontal="left" vertical="center" indent="1"/>
    </xf>
    <xf numFmtId="0" fontId="41" fillId="0" borderId="0" xfId="60" applyFont="1" applyAlignment="1">
      <alignment horizontal="center" vertical="center"/>
    </xf>
    <xf numFmtId="0" fontId="41" fillId="24" borderId="0" xfId="60" applyFont="1" applyFill="1" applyAlignment="1">
      <alignment horizontal="center" vertical="center"/>
    </xf>
    <xf numFmtId="0" fontId="46" fillId="0" borderId="0" xfId="60" applyFont="1" applyAlignment="1">
      <alignment horizontal="center" vertical="center"/>
    </xf>
    <xf numFmtId="0" fontId="41" fillId="0" borderId="0" xfId="57" applyFont="1">
      <alignment vertical="center"/>
    </xf>
    <xf numFmtId="0" fontId="41" fillId="0" borderId="17" xfId="60" applyFont="1" applyBorder="1" applyAlignment="1">
      <alignment horizontal="center" vertical="center"/>
    </xf>
    <xf numFmtId="0" fontId="41" fillId="0" borderId="11" xfId="60" applyFont="1" applyBorder="1" applyAlignment="1">
      <alignment horizontal="center" vertical="center"/>
    </xf>
    <xf numFmtId="0" fontId="38" fillId="0" borderId="122" xfId="60" applyFont="1" applyBorder="1">
      <alignment vertical="center"/>
    </xf>
    <xf numFmtId="0" fontId="38" fillId="0" borderId="120" xfId="60" applyFont="1" applyBorder="1" applyAlignment="1">
      <alignment horizontal="center" vertical="center" wrapText="1"/>
    </xf>
    <xf numFmtId="0" fontId="38" fillId="0" borderId="120" xfId="60" applyFont="1" applyBorder="1" applyAlignment="1">
      <alignment horizontal="center" vertical="center"/>
    </xf>
    <xf numFmtId="0" fontId="38" fillId="24" borderId="122" xfId="60" applyFont="1" applyFill="1" applyBorder="1" applyAlignment="1">
      <alignment vertical="center" wrapText="1"/>
    </xf>
    <xf numFmtId="0" fontId="41" fillId="0" borderId="121" xfId="60" applyFont="1" applyBorder="1" applyAlignment="1">
      <alignment horizontal="center" vertical="center"/>
    </xf>
    <xf numFmtId="0" fontId="41" fillId="0" borderId="122" xfId="60" applyFont="1" applyBorder="1" applyAlignment="1">
      <alignment horizontal="center" vertical="center"/>
    </xf>
    <xf numFmtId="0" fontId="41" fillId="0" borderId="123" xfId="60" applyFont="1" applyBorder="1" applyAlignment="1">
      <alignment horizontal="center" vertical="center"/>
    </xf>
    <xf numFmtId="0" fontId="41" fillId="0" borderId="0" xfId="60" applyFont="1" applyAlignment="1">
      <alignment vertical="distributed"/>
    </xf>
    <xf numFmtId="0" fontId="38" fillId="0" borderId="0" xfId="0" applyFont="1" applyAlignment="1">
      <alignment horizontal="center" vertical="center"/>
    </xf>
    <xf numFmtId="0" fontId="22" fillId="24" borderId="0" xfId="0" applyFont="1" applyFill="1" applyAlignment="1">
      <alignment horizontal="center" vertical="center"/>
    </xf>
    <xf numFmtId="0" fontId="22" fillId="0" borderId="0" xfId="57" applyFont="1">
      <alignment vertical="center"/>
    </xf>
    <xf numFmtId="0" fontId="22" fillId="0" borderId="0" xfId="57" applyFont="1" applyAlignment="1">
      <alignment vertical="center" shrinkToFit="1"/>
    </xf>
    <xf numFmtId="0" fontId="38" fillId="0" borderId="0" xfId="0" applyFont="1" applyAlignment="1">
      <alignment horizontal="left" vertical="top" wrapText="1"/>
    </xf>
    <xf numFmtId="0" fontId="22" fillId="0" borderId="124" xfId="0" applyFont="1" applyBorder="1" applyAlignment="1">
      <alignment horizontal="center" vertical="center" shrinkToFit="1"/>
    </xf>
    <xf numFmtId="0" fontId="22" fillId="0" borderId="60" xfId="0" applyFont="1" applyBorder="1" applyAlignment="1">
      <alignment horizontal="center" vertical="center" shrinkToFit="1"/>
    </xf>
    <xf numFmtId="0" fontId="22" fillId="0" borderId="119"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8" xfId="0" applyFont="1" applyBorder="1" applyAlignment="1">
      <alignment horizontal="center" vertical="center" shrinkToFit="1"/>
    </xf>
    <xf numFmtId="0" fontId="22" fillId="0" borderId="11" xfId="0" applyFont="1" applyBorder="1" applyAlignment="1">
      <alignment horizontal="center" vertical="center"/>
    </xf>
    <xf numFmtId="190" fontId="22" fillId="0" borderId="121" xfId="0" applyNumberFormat="1" applyFont="1" applyBorder="1" applyAlignment="1">
      <alignment horizontal="center" vertical="center"/>
    </xf>
    <xf numFmtId="190" fontId="22" fillId="0" borderId="122" xfId="0" applyNumberFormat="1" applyFont="1" applyBorder="1" applyAlignment="1">
      <alignment horizontal="center" vertical="center"/>
    </xf>
    <xf numFmtId="190" fontId="22" fillId="0" borderId="123" xfId="0" applyNumberFormat="1" applyFont="1" applyBorder="1" applyAlignment="1">
      <alignment horizontal="center" vertical="center"/>
    </xf>
    <xf numFmtId="0" fontId="22" fillId="0" borderId="120" xfId="0" applyFont="1" applyBorder="1" applyAlignment="1">
      <alignment horizontal="center" vertical="center"/>
    </xf>
    <xf numFmtId="0" fontId="22" fillId="0" borderId="74" xfId="0" applyFont="1" applyBorder="1" applyAlignment="1">
      <alignment horizontal="center" vertical="center"/>
    </xf>
    <xf numFmtId="0" fontId="22" fillId="29" borderId="101" xfId="0" applyFont="1" applyFill="1" applyBorder="1" applyAlignment="1">
      <alignment horizontal="center" vertical="center"/>
    </xf>
    <xf numFmtId="0" fontId="22" fillId="29" borderId="60" xfId="0" applyFont="1" applyFill="1" applyBorder="1" applyAlignment="1">
      <alignment horizontal="center" vertical="center"/>
    </xf>
    <xf numFmtId="0" fontId="22" fillId="29" borderId="119" xfId="0" applyFont="1" applyFill="1" applyBorder="1" applyAlignment="1">
      <alignment horizontal="center" vertical="center"/>
    </xf>
    <xf numFmtId="0" fontId="22" fillId="29" borderId="105" xfId="0" applyFont="1" applyFill="1" applyBorder="1" applyAlignment="1">
      <alignment horizontal="center" vertical="center"/>
    </xf>
    <xf numFmtId="0" fontId="22" fillId="29" borderId="75" xfId="0" applyFont="1" applyFill="1" applyBorder="1" applyAlignment="1">
      <alignment horizontal="center" vertical="center"/>
    </xf>
    <xf numFmtId="0" fontId="22" fillId="29" borderId="76" xfId="0" applyFont="1" applyFill="1" applyBorder="1" applyAlignment="1">
      <alignment horizontal="center" vertical="center"/>
    </xf>
    <xf numFmtId="187" fontId="22" fillId="0" borderId="122" xfId="0" applyNumberFormat="1" applyFont="1" applyBorder="1">
      <alignment vertical="center"/>
    </xf>
    <xf numFmtId="0" fontId="22" fillId="29" borderId="111" xfId="0" applyFont="1" applyFill="1" applyBorder="1" applyAlignment="1">
      <alignment horizontal="center" vertical="center"/>
    </xf>
    <xf numFmtId="0" fontId="22" fillId="29" borderId="0" xfId="0" applyFont="1" applyFill="1" applyAlignment="1">
      <alignment horizontal="center" vertical="center"/>
    </xf>
    <xf numFmtId="0" fontId="22" fillId="29" borderId="16" xfId="0" applyFont="1" applyFill="1" applyBorder="1" applyAlignment="1">
      <alignment horizontal="center" vertical="center"/>
    </xf>
    <xf numFmtId="0" fontId="22" fillId="0" borderId="122" xfId="0" applyFont="1" applyBorder="1" applyAlignment="1">
      <alignment horizontal="center" vertical="center"/>
    </xf>
    <xf numFmtId="0" fontId="22" fillId="29" borderId="72" xfId="0" applyFont="1" applyFill="1" applyBorder="1" applyAlignment="1">
      <alignment horizontal="center" vertical="center"/>
    </xf>
    <xf numFmtId="0" fontId="22" fillId="29" borderId="122" xfId="0" applyFont="1" applyFill="1" applyBorder="1" applyAlignment="1">
      <alignment horizontal="center" vertical="center"/>
    </xf>
    <xf numFmtId="0" fontId="22" fillId="29" borderId="123" xfId="0" applyFont="1" applyFill="1" applyBorder="1" applyAlignment="1">
      <alignment horizontal="center" vertical="center"/>
    </xf>
    <xf numFmtId="0" fontId="22" fillId="29" borderId="110" xfId="0" applyFont="1" applyFill="1" applyBorder="1" applyAlignment="1">
      <alignment horizontal="center" vertical="center"/>
    </xf>
    <xf numFmtId="0" fontId="22" fillId="29" borderId="11" xfId="0" applyFont="1" applyFill="1" applyBorder="1" applyAlignment="1">
      <alignment horizontal="center" vertical="center"/>
    </xf>
    <xf numFmtId="0" fontId="22" fillId="29" borderId="18" xfId="0" applyFont="1" applyFill="1" applyBorder="1" applyAlignment="1">
      <alignment horizontal="center" vertical="center"/>
    </xf>
    <xf numFmtId="0" fontId="22" fillId="32" borderId="124" xfId="0" applyFont="1" applyFill="1" applyBorder="1" applyAlignment="1">
      <alignment horizontal="center" vertical="center"/>
    </xf>
    <xf numFmtId="0" fontId="22" fillId="32" borderId="60" xfId="0" applyFont="1" applyFill="1" applyBorder="1" applyAlignment="1">
      <alignment horizontal="center" vertical="center"/>
    </xf>
    <xf numFmtId="0" fontId="22" fillId="32" borderId="119" xfId="0" applyFont="1" applyFill="1" applyBorder="1" applyAlignment="1">
      <alignment horizontal="center" vertical="center"/>
    </xf>
    <xf numFmtId="0" fontId="22" fillId="32" borderId="17" xfId="0" applyFont="1" applyFill="1" applyBorder="1" applyAlignment="1">
      <alignment horizontal="center" vertical="center"/>
    </xf>
    <xf numFmtId="0" fontId="22" fillId="32" borderId="11" xfId="0" applyFont="1" applyFill="1" applyBorder="1" applyAlignment="1">
      <alignment horizontal="center" vertical="center"/>
    </xf>
    <xf numFmtId="0" fontId="22" fillId="32" borderId="18" xfId="0" applyFont="1" applyFill="1" applyBorder="1" applyAlignment="1">
      <alignment horizontal="center" vertical="center"/>
    </xf>
    <xf numFmtId="0" fontId="22" fillId="0" borderId="15" xfId="0" applyFont="1" applyBorder="1" applyAlignment="1">
      <alignment horizontal="center" vertical="center"/>
    </xf>
    <xf numFmtId="0" fontId="22" fillId="29" borderId="72" xfId="0" applyFont="1" applyFill="1" applyBorder="1" applyAlignment="1">
      <alignment horizontal="center" vertical="center" shrinkToFit="1"/>
    </xf>
    <xf numFmtId="0" fontId="22" fillId="29" borderId="122" xfId="0" applyFont="1" applyFill="1" applyBorder="1" applyAlignment="1">
      <alignment horizontal="center" vertical="center" shrinkToFit="1"/>
    </xf>
    <xf numFmtId="0" fontId="22" fillId="29" borderId="123" xfId="0" applyFont="1" applyFill="1" applyBorder="1" applyAlignment="1">
      <alignment horizontal="center" vertical="center" shrinkToFit="1"/>
    </xf>
    <xf numFmtId="188" fontId="22" fillId="0" borderId="122" xfId="0" applyNumberFormat="1" applyFont="1" applyBorder="1" applyAlignment="1">
      <alignment horizontal="right" vertical="center"/>
    </xf>
    <xf numFmtId="0" fontId="22" fillId="29" borderId="101" xfId="0" applyFont="1" applyFill="1" applyBorder="1" applyAlignment="1">
      <alignment horizontal="center" vertical="center" shrinkToFit="1"/>
    </xf>
    <xf numFmtId="0" fontId="22" fillId="29" borderId="60" xfId="0" applyFont="1" applyFill="1" applyBorder="1" applyAlignment="1">
      <alignment horizontal="center" vertical="center" shrinkToFit="1"/>
    </xf>
    <xf numFmtId="0" fontId="22" fillId="29" borderId="119" xfId="0" applyFont="1" applyFill="1" applyBorder="1" applyAlignment="1">
      <alignment horizontal="center" vertical="center" shrinkToFit="1"/>
    </xf>
    <xf numFmtId="0" fontId="22" fillId="29" borderId="111" xfId="0" applyFont="1" applyFill="1" applyBorder="1" applyAlignment="1">
      <alignment horizontal="center" vertical="center" shrinkToFit="1"/>
    </xf>
    <xf numFmtId="0" fontId="22" fillId="29" borderId="0" xfId="0" applyFont="1" applyFill="1" applyAlignment="1">
      <alignment horizontal="center" vertical="center" shrinkToFit="1"/>
    </xf>
    <xf numFmtId="0" fontId="22" fillId="29" borderId="16" xfId="0" applyFont="1" applyFill="1" applyBorder="1" applyAlignment="1">
      <alignment horizontal="center" vertical="center" shrinkToFit="1"/>
    </xf>
    <xf numFmtId="0" fontId="22" fillId="29" borderId="110" xfId="0" applyFont="1" applyFill="1" applyBorder="1" applyAlignment="1">
      <alignment horizontal="center" vertical="center" shrinkToFit="1"/>
    </xf>
    <xf numFmtId="0" fontId="22" fillId="29" borderId="11" xfId="0" applyFont="1" applyFill="1" applyBorder="1" applyAlignment="1">
      <alignment horizontal="center" vertical="center" shrinkToFit="1"/>
    </xf>
    <xf numFmtId="0" fontId="22" fillId="29" borderId="18" xfId="0" applyFont="1" applyFill="1" applyBorder="1" applyAlignment="1">
      <alignment horizontal="center" vertical="center" shrinkToFit="1"/>
    </xf>
    <xf numFmtId="189" fontId="22" fillId="0" borderId="122" xfId="0" applyNumberFormat="1" applyFont="1" applyBorder="1">
      <alignment vertical="center"/>
    </xf>
    <xf numFmtId="0" fontId="22" fillId="29" borderId="61" xfId="0" applyFont="1" applyFill="1" applyBorder="1" applyAlignment="1">
      <alignment horizontal="center" vertical="center"/>
    </xf>
    <xf numFmtId="0" fontId="22" fillId="29" borderId="47" xfId="0" applyFont="1" applyFill="1" applyBorder="1" applyAlignment="1">
      <alignment horizontal="center" vertical="center"/>
    </xf>
    <xf numFmtId="0" fontId="22" fillId="29" borderId="54" xfId="0" applyFont="1" applyFill="1" applyBorder="1" applyAlignment="1">
      <alignment horizontal="center" vertical="center"/>
    </xf>
    <xf numFmtId="0" fontId="22" fillId="0" borderId="53" xfId="0" applyFont="1" applyBorder="1" applyAlignment="1">
      <alignment horizontal="center" vertical="center" shrinkToFit="1"/>
    </xf>
    <xf numFmtId="0" fontId="22" fillId="0" borderId="47" xfId="0" applyFont="1" applyBorder="1" applyAlignment="1">
      <alignment horizontal="center" vertical="center" shrinkToFit="1"/>
    </xf>
    <xf numFmtId="0" fontId="22" fillId="32" borderId="53" xfId="0" applyFont="1" applyFill="1" applyBorder="1" applyAlignment="1">
      <alignment horizontal="center" vertical="center"/>
    </xf>
    <xf numFmtId="0" fontId="22" fillId="32" borderId="54" xfId="0" applyFont="1" applyFill="1" applyBorder="1" applyAlignment="1">
      <alignment horizontal="center" vertical="center"/>
    </xf>
    <xf numFmtId="187" fontId="22" fillId="0" borderId="47" xfId="0" applyNumberFormat="1" applyFont="1" applyBorder="1">
      <alignment vertical="center"/>
    </xf>
    <xf numFmtId="0" fontId="22" fillId="0" borderId="122" xfId="0" applyFont="1" applyBorder="1" applyAlignment="1">
      <alignment vertical="center" shrinkToFit="1"/>
    </xf>
    <xf numFmtId="0" fontId="22" fillId="0" borderId="123" xfId="0" applyFont="1" applyBorder="1" applyAlignment="1">
      <alignment vertical="center" shrinkToFit="1"/>
    </xf>
    <xf numFmtId="0" fontId="22" fillId="0" borderId="122" xfId="0" applyFont="1" applyBorder="1">
      <alignment vertical="center"/>
    </xf>
    <xf numFmtId="0" fontId="22" fillId="0" borderId="43" xfId="0" applyFont="1" applyBorder="1">
      <alignment vertical="center"/>
    </xf>
    <xf numFmtId="0" fontId="22" fillId="29" borderId="105" xfId="0" applyFont="1" applyFill="1" applyBorder="1" applyAlignment="1">
      <alignment horizontal="center" vertical="center" shrinkToFit="1"/>
    </xf>
    <xf numFmtId="0" fontId="22" fillId="29" borderId="75" xfId="0" applyFont="1" applyFill="1" applyBorder="1" applyAlignment="1">
      <alignment horizontal="center" vertical="center" shrinkToFit="1"/>
    </xf>
    <xf numFmtId="0" fontId="22" fillId="29" borderId="76" xfId="0" applyFont="1" applyFill="1" applyBorder="1" applyAlignment="1">
      <alignment horizontal="center" vertical="center" shrinkToFit="1"/>
    </xf>
    <xf numFmtId="0" fontId="29" fillId="32" borderId="121" xfId="0" applyFont="1" applyFill="1" applyBorder="1" applyAlignment="1">
      <alignment horizontal="center" vertical="center"/>
    </xf>
    <xf numFmtId="0" fontId="29" fillId="32" borderId="122" xfId="0" applyFont="1" applyFill="1" applyBorder="1" applyAlignment="1">
      <alignment horizontal="center" vertical="center"/>
    </xf>
    <xf numFmtId="0" fontId="29" fillId="32" borderId="43" xfId="0" applyFont="1" applyFill="1" applyBorder="1" applyAlignment="1">
      <alignment horizontal="center" vertical="center"/>
    </xf>
    <xf numFmtId="0" fontId="22" fillId="32" borderId="43" xfId="0" applyFont="1" applyFill="1" applyBorder="1" applyAlignment="1">
      <alignment horizontal="center" vertical="center"/>
    </xf>
    <xf numFmtId="0" fontId="22" fillId="29" borderId="101" xfId="0" applyFont="1" applyFill="1" applyBorder="1" applyAlignment="1">
      <alignment horizontal="center" vertical="center" wrapText="1"/>
    </xf>
    <xf numFmtId="0" fontId="22" fillId="29" borderId="60" xfId="0" applyFont="1" applyFill="1" applyBorder="1" applyAlignment="1">
      <alignment horizontal="center" vertical="center" wrapText="1"/>
    </xf>
    <xf numFmtId="0" fontId="22" fillId="29" borderId="111" xfId="0" applyFont="1" applyFill="1" applyBorder="1" applyAlignment="1">
      <alignment horizontal="center" vertical="center" wrapText="1"/>
    </xf>
    <xf numFmtId="0" fontId="22" fillId="29" borderId="0" xfId="0" applyFont="1" applyFill="1" applyAlignment="1">
      <alignment horizontal="center" vertical="center" wrapText="1"/>
    </xf>
    <xf numFmtId="0" fontId="22" fillId="29" borderId="16" xfId="0" applyFont="1" applyFill="1" applyBorder="1" applyAlignment="1">
      <alignment horizontal="center" vertical="center" wrapText="1"/>
    </xf>
    <xf numFmtId="0" fontId="22" fillId="29" borderId="110" xfId="0" applyFont="1" applyFill="1" applyBorder="1" applyAlignment="1">
      <alignment horizontal="center" vertical="center" wrapText="1"/>
    </xf>
    <xf numFmtId="0" fontId="22" fillId="29" borderId="11" xfId="0" applyFont="1" applyFill="1" applyBorder="1" applyAlignment="1">
      <alignment horizontal="center" vertical="center" wrapText="1"/>
    </xf>
    <xf numFmtId="0" fontId="22" fillId="29" borderId="18" xfId="0" applyFont="1" applyFill="1" applyBorder="1" applyAlignment="1">
      <alignment horizontal="center" vertical="center" wrapText="1"/>
    </xf>
    <xf numFmtId="0" fontId="22" fillId="0" borderId="115" xfId="0" applyFont="1" applyBorder="1" applyAlignment="1">
      <alignment horizontal="center" vertical="center"/>
    </xf>
    <xf numFmtId="0" fontId="22" fillId="0" borderId="116" xfId="0" applyFont="1" applyBorder="1" applyAlignment="1">
      <alignment horizontal="center" vertical="center"/>
    </xf>
    <xf numFmtId="0" fontId="22" fillId="0" borderId="44" xfId="0" applyFont="1" applyBorder="1" applyAlignment="1">
      <alignment horizontal="center" vertical="center"/>
    </xf>
    <xf numFmtId="49" fontId="22" fillId="0" borderId="55" xfId="0" applyNumberFormat="1" applyFont="1" applyBorder="1" applyAlignment="1">
      <alignment horizontal="left" vertical="center" indent="1"/>
    </xf>
    <xf numFmtId="49" fontId="22" fillId="0" borderId="56" xfId="0" applyNumberFormat="1" applyFont="1" applyBorder="1" applyAlignment="1">
      <alignment horizontal="left" vertical="center" indent="1"/>
    </xf>
    <xf numFmtId="49" fontId="22" fillId="0" borderId="64" xfId="0" applyNumberFormat="1" applyFont="1" applyBorder="1" applyAlignment="1">
      <alignment horizontal="left" vertical="center" indent="1"/>
    </xf>
    <xf numFmtId="0" fontId="22" fillId="0" borderId="55" xfId="0" applyFont="1" applyBorder="1" applyAlignment="1">
      <alignment horizontal="center" vertical="center"/>
    </xf>
    <xf numFmtId="0" fontId="22" fillId="0" borderId="64" xfId="0" applyFont="1" applyBorder="1" applyAlignment="1">
      <alignment horizontal="center" vertical="center"/>
    </xf>
    <xf numFmtId="49" fontId="22" fillId="0" borderId="57" xfId="0" applyNumberFormat="1" applyFont="1" applyBorder="1" applyAlignment="1">
      <alignment horizontal="left" vertical="center" indent="1"/>
    </xf>
    <xf numFmtId="0" fontId="22" fillId="0" borderId="121" xfId="0" applyFont="1" applyBorder="1">
      <alignment vertical="center"/>
    </xf>
    <xf numFmtId="0" fontId="22" fillId="0" borderId="62" xfId="0" applyFont="1" applyBorder="1" applyAlignment="1">
      <alignment horizontal="center" vertical="center"/>
    </xf>
    <xf numFmtId="49" fontId="22" fillId="0" borderId="11" xfId="0" applyNumberFormat="1" applyFont="1" applyBorder="1" applyAlignment="1">
      <alignment horizontal="left" vertical="center" shrinkToFit="1"/>
    </xf>
    <xf numFmtId="49" fontId="22" fillId="0" borderId="71" xfId="0" applyNumberFormat="1" applyFont="1" applyBorder="1" applyAlignment="1">
      <alignment horizontal="left" vertical="center" shrinkToFit="1"/>
    </xf>
    <xf numFmtId="0" fontId="63" fillId="0" borderId="59" xfId="0" applyFont="1" applyBorder="1" applyAlignment="1">
      <alignment horizontal="center" vertical="center"/>
    </xf>
    <xf numFmtId="0" fontId="22" fillId="29" borderId="113" xfId="0" applyFont="1" applyFill="1" applyBorder="1" applyAlignment="1">
      <alignment horizontal="center" vertical="center"/>
    </xf>
    <xf numFmtId="0" fontId="22" fillId="29" borderId="62" xfId="0" applyFont="1" applyFill="1" applyBorder="1" applyAlignment="1">
      <alignment horizontal="center" vertical="center"/>
    </xf>
    <xf numFmtId="0" fontId="22" fillId="0" borderId="73" xfId="0" applyFont="1" applyBorder="1" applyAlignment="1">
      <alignment horizontal="center" vertical="center"/>
    </xf>
    <xf numFmtId="0" fontId="22" fillId="32" borderId="73" xfId="0" applyFont="1" applyFill="1" applyBorder="1" applyAlignment="1">
      <alignment horizontal="center" vertical="center"/>
    </xf>
    <xf numFmtId="0" fontId="22" fillId="32" borderId="62" xfId="0" applyFont="1" applyFill="1" applyBorder="1" applyAlignment="1">
      <alignment horizontal="center" vertical="center"/>
    </xf>
    <xf numFmtId="0" fontId="22" fillId="32" borderId="112" xfId="0" applyFont="1" applyFill="1" applyBorder="1" applyAlignment="1">
      <alignment horizontal="center" vertical="center"/>
    </xf>
    <xf numFmtId="0" fontId="22" fillId="29" borderId="121" xfId="0" applyFont="1" applyFill="1" applyBorder="1" applyAlignment="1">
      <alignment horizontal="center" vertical="center"/>
    </xf>
    <xf numFmtId="0" fontId="22" fillId="29" borderId="43" xfId="0" applyFont="1" applyFill="1" applyBorder="1" applyAlignment="1">
      <alignment horizontal="center" vertical="center"/>
    </xf>
    <xf numFmtId="0" fontId="22" fillId="0" borderId="16" xfId="0" applyFont="1" applyBorder="1" applyAlignment="1">
      <alignment horizontal="center" vertical="center"/>
    </xf>
    <xf numFmtId="0" fontId="22" fillId="0" borderId="76" xfId="0" applyFont="1" applyBorder="1" applyAlignment="1">
      <alignment horizontal="center" vertical="center"/>
    </xf>
    <xf numFmtId="0" fontId="22" fillId="0" borderId="121" xfId="0" applyFont="1" applyBorder="1" applyAlignment="1">
      <alignment horizontal="left" vertical="center" indent="1" shrinkToFit="1"/>
    </xf>
    <xf numFmtId="0" fontId="22" fillId="0" borderId="122" xfId="0" applyFont="1" applyBorder="1" applyAlignment="1">
      <alignment horizontal="left" vertical="center" indent="1" shrinkToFit="1"/>
    </xf>
    <xf numFmtId="0" fontId="22" fillId="0" borderId="123" xfId="0" applyFont="1" applyBorder="1" applyAlignment="1">
      <alignment horizontal="left" vertical="center" indent="1" shrinkToFit="1"/>
    </xf>
    <xf numFmtId="0" fontId="22" fillId="0" borderId="121" xfId="0" applyFont="1" applyBorder="1" applyAlignment="1">
      <alignment horizontal="center" vertical="center" shrinkToFit="1"/>
    </xf>
    <xf numFmtId="0" fontId="22" fillId="0" borderId="122" xfId="0" applyFont="1" applyBorder="1" applyAlignment="1">
      <alignment horizontal="center" vertical="center" shrinkToFit="1"/>
    </xf>
    <xf numFmtId="0" fontId="22" fillId="0" borderId="123" xfId="0" applyFont="1" applyBorder="1" applyAlignment="1">
      <alignment horizontal="center" vertical="center" shrinkToFit="1"/>
    </xf>
    <xf numFmtId="0" fontId="22" fillId="0" borderId="43" xfId="0" applyFont="1" applyBorder="1" applyAlignment="1">
      <alignment horizontal="center" vertical="center" shrinkToFit="1"/>
    </xf>
    <xf numFmtId="0" fontId="22" fillId="0" borderId="45" xfId="0" applyFont="1" applyBorder="1" applyAlignment="1">
      <alignment horizontal="center" vertical="center"/>
    </xf>
    <xf numFmtId="0" fontId="22" fillId="0" borderId="46" xfId="0" applyFont="1" applyBorder="1" applyAlignment="1">
      <alignment horizontal="center" vertical="center"/>
    </xf>
    <xf numFmtId="49" fontId="22" fillId="0" borderId="122" xfId="0" applyNumberFormat="1" applyFont="1" applyBorder="1" applyAlignment="1">
      <alignment horizontal="center" vertical="center"/>
    </xf>
    <xf numFmtId="49" fontId="22" fillId="0" borderId="123" xfId="0" applyNumberFormat="1" applyFont="1" applyBorder="1" applyAlignment="1">
      <alignment horizontal="center" vertical="center"/>
    </xf>
    <xf numFmtId="0" fontId="22" fillId="0" borderId="43" xfId="0" applyFont="1" applyBorder="1" applyAlignment="1">
      <alignment horizontal="left" vertical="center" indent="1" shrinkToFit="1"/>
    </xf>
    <xf numFmtId="0" fontId="22" fillId="0" borderId="61" xfId="0" applyFont="1" applyBorder="1" applyAlignment="1">
      <alignment horizontal="center" vertical="center"/>
    </xf>
    <xf numFmtId="0" fontId="22" fillId="0" borderId="54" xfId="0" applyFont="1" applyBorder="1" applyAlignment="1">
      <alignment horizontal="center" vertical="center"/>
    </xf>
    <xf numFmtId="0" fontId="22" fillId="0" borderId="72" xfId="0" applyFont="1" applyBorder="1" applyAlignment="1">
      <alignment horizontal="center" vertical="center"/>
    </xf>
    <xf numFmtId="0" fontId="22" fillId="29" borderId="53" xfId="0" applyFont="1" applyFill="1" applyBorder="1" applyAlignment="1">
      <alignment horizontal="center" vertical="center"/>
    </xf>
    <xf numFmtId="0" fontId="22" fillId="0" borderId="53" xfId="0" applyFont="1" applyBorder="1" applyAlignment="1">
      <alignment horizontal="center" vertical="center"/>
    </xf>
    <xf numFmtId="0" fontId="22" fillId="29" borderId="53" xfId="0" applyFont="1" applyFill="1" applyBorder="1" applyAlignment="1">
      <alignment horizontal="center" vertical="center" wrapText="1" shrinkToFit="1"/>
    </xf>
    <xf numFmtId="0" fontId="22" fillId="29" borderId="47" xfId="0" applyFont="1" applyFill="1" applyBorder="1" applyAlignment="1">
      <alignment horizontal="center" vertical="center" shrinkToFit="1"/>
    </xf>
    <xf numFmtId="0" fontId="22" fillId="29" borderId="121" xfId="0" applyFont="1" applyFill="1" applyBorder="1" applyAlignment="1">
      <alignment horizontal="center" vertical="center" shrinkToFit="1"/>
    </xf>
    <xf numFmtId="0" fontId="22" fillId="29" borderId="47" xfId="0" applyFont="1" applyFill="1" applyBorder="1" applyAlignment="1">
      <alignment horizontal="center" vertical="center" wrapText="1"/>
    </xf>
    <xf numFmtId="0" fontId="22" fillId="29" borderId="54" xfId="0" applyFont="1" applyFill="1" applyBorder="1" applyAlignment="1">
      <alignment horizontal="center" vertical="center" wrapText="1"/>
    </xf>
    <xf numFmtId="0" fontId="22" fillId="29" borderId="122" xfId="0" applyFont="1" applyFill="1" applyBorder="1" applyAlignment="1">
      <alignment horizontal="center" vertical="center" wrapText="1"/>
    </xf>
    <xf numFmtId="0" fontId="22" fillId="29" borderId="123" xfId="0" applyFont="1" applyFill="1" applyBorder="1" applyAlignment="1">
      <alignment horizontal="center" vertical="center" wrapText="1"/>
    </xf>
    <xf numFmtId="0" fontId="22" fillId="0" borderId="52" xfId="0" applyFont="1" applyBorder="1" applyAlignment="1">
      <alignment horizontal="center" vertical="center"/>
    </xf>
    <xf numFmtId="0" fontId="22" fillId="0" borderId="107" xfId="0" applyFont="1" applyBorder="1" applyAlignment="1">
      <alignment horizontal="center" vertical="center"/>
    </xf>
    <xf numFmtId="0" fontId="22" fillId="0" borderId="145" xfId="0" applyFont="1" applyBorder="1" applyAlignment="1">
      <alignment horizontal="center" vertical="center"/>
    </xf>
    <xf numFmtId="0" fontId="22" fillId="0" borderId="133" xfId="0" applyFont="1" applyBorder="1" applyAlignment="1">
      <alignment horizontal="center" vertical="center"/>
    </xf>
    <xf numFmtId="0" fontId="22" fillId="29" borderId="124" xfId="0" applyFont="1" applyFill="1" applyBorder="1" applyAlignment="1">
      <alignment horizontal="center" vertical="center"/>
    </xf>
    <xf numFmtId="49" fontId="22" fillId="0" borderId="124" xfId="0" applyNumberFormat="1" applyFont="1" applyBorder="1" applyAlignment="1">
      <alignment horizontal="left" vertical="center" indent="1" shrinkToFit="1"/>
    </xf>
    <xf numFmtId="49" fontId="22" fillId="0" borderId="60" xfId="0" applyNumberFormat="1" applyFont="1" applyBorder="1" applyAlignment="1">
      <alignment horizontal="left" vertical="center" indent="1" shrinkToFit="1"/>
    </xf>
    <xf numFmtId="49" fontId="22" fillId="0" borderId="119" xfId="0" applyNumberFormat="1" applyFont="1" applyBorder="1" applyAlignment="1">
      <alignment horizontal="left" vertical="center" indent="1" shrinkToFit="1"/>
    </xf>
    <xf numFmtId="0" fontId="22" fillId="0" borderId="134" xfId="0" applyFont="1" applyBorder="1" applyAlignment="1">
      <alignment horizontal="center" vertical="center"/>
    </xf>
    <xf numFmtId="0" fontId="22" fillId="32" borderId="102" xfId="0" applyFont="1" applyFill="1" applyBorder="1" applyAlignment="1">
      <alignment horizontal="center" vertical="center"/>
    </xf>
    <xf numFmtId="0" fontId="22" fillId="0" borderId="51" xfId="0" applyFont="1" applyBorder="1" applyAlignment="1">
      <alignment horizontal="center" vertical="center"/>
    </xf>
    <xf numFmtId="0" fontId="22" fillId="0" borderId="53" xfId="0" applyFont="1" applyBorder="1">
      <alignment vertical="center"/>
    </xf>
    <xf numFmtId="0" fontId="22" fillId="0" borderId="47" xfId="0" applyFont="1" applyBorder="1">
      <alignment vertical="center"/>
    </xf>
    <xf numFmtId="0" fontId="22" fillId="0" borderId="48" xfId="0" applyFont="1" applyBorder="1">
      <alignment vertical="center"/>
    </xf>
    <xf numFmtId="0" fontId="22" fillId="29" borderId="53" xfId="0" applyFont="1" applyFill="1" applyBorder="1">
      <alignment vertical="center"/>
    </xf>
    <xf numFmtId="0" fontId="22" fillId="29" borderId="47" xfId="0" applyFont="1" applyFill="1" applyBorder="1">
      <alignment vertical="center"/>
    </xf>
    <xf numFmtId="0" fontId="22" fillId="29" borderId="48" xfId="0" applyFont="1" applyFill="1" applyBorder="1">
      <alignment vertical="center"/>
    </xf>
    <xf numFmtId="0" fontId="22" fillId="0" borderId="55" xfId="0" applyFont="1" applyBorder="1" applyAlignment="1">
      <alignment horizontal="left" vertical="center" indent="1" shrinkToFit="1"/>
    </xf>
    <xf numFmtId="0" fontId="22" fillId="0" borderId="56" xfId="0" applyFont="1" applyBorder="1" applyAlignment="1">
      <alignment horizontal="left" vertical="center" indent="1" shrinkToFit="1"/>
    </xf>
    <xf numFmtId="0" fontId="22" fillId="0" borderId="57" xfId="0" applyFont="1" applyBorder="1" applyAlignment="1">
      <alignment horizontal="left" vertical="center" indent="1" shrinkToFit="1"/>
    </xf>
    <xf numFmtId="0" fontId="22" fillId="0" borderId="120" xfId="0" applyFont="1" applyBorder="1" applyAlignment="1">
      <alignment horizontal="center" vertical="center" wrapText="1"/>
    </xf>
    <xf numFmtId="49" fontId="22" fillId="0" borderId="121" xfId="0" applyNumberFormat="1" applyFont="1" applyBorder="1" applyAlignment="1">
      <alignment horizontal="left" vertical="center" indent="1" shrinkToFit="1"/>
    </xf>
    <xf numFmtId="49" fontId="22" fillId="0" borderId="122" xfId="0" applyNumberFormat="1" applyFont="1" applyBorder="1" applyAlignment="1">
      <alignment horizontal="left" vertical="center" indent="1" shrinkToFit="1"/>
    </xf>
    <xf numFmtId="49" fontId="22" fillId="0" borderId="43" xfId="0" applyNumberFormat="1" applyFont="1" applyBorder="1" applyAlignment="1">
      <alignment horizontal="left" vertical="center" indent="1" shrinkToFit="1"/>
    </xf>
    <xf numFmtId="0" fontId="22" fillId="0" borderId="133" xfId="0" applyFont="1" applyBorder="1" applyAlignment="1">
      <alignment horizontal="center" vertical="center" wrapText="1"/>
    </xf>
    <xf numFmtId="49" fontId="22" fillId="0" borderId="102" xfId="0" applyNumberFormat="1" applyFont="1" applyBorder="1" applyAlignment="1">
      <alignment horizontal="left" vertical="center" indent="1" shrinkToFit="1"/>
    </xf>
    <xf numFmtId="0" fontId="22" fillId="32" borderId="75" xfId="0" applyFont="1" applyFill="1" applyBorder="1" applyAlignment="1">
      <alignment horizontal="center" vertical="center"/>
    </xf>
    <xf numFmtId="49" fontId="22" fillId="0" borderId="55" xfId="0" applyNumberFormat="1" applyFont="1" applyBorder="1" applyAlignment="1">
      <alignment horizontal="left" vertical="center" indent="1" shrinkToFit="1"/>
    </xf>
    <xf numFmtId="49" fontId="22" fillId="0" borderId="56" xfId="0" applyNumberFormat="1" applyFont="1" applyBorder="1" applyAlignment="1">
      <alignment horizontal="left" vertical="center" indent="1" shrinkToFit="1"/>
    </xf>
    <xf numFmtId="49" fontId="22" fillId="0" borderId="64" xfId="0" applyNumberFormat="1" applyFont="1" applyBorder="1" applyAlignment="1">
      <alignment horizontal="left" vertical="center" indent="1" shrinkToFit="1"/>
    </xf>
    <xf numFmtId="49" fontId="22" fillId="0" borderId="57" xfId="0" applyNumberFormat="1" applyFont="1" applyBorder="1" applyAlignment="1">
      <alignment horizontal="left" vertical="center" indent="1" shrinkToFit="1"/>
    </xf>
    <xf numFmtId="0" fontId="22" fillId="32" borderId="101" xfId="0" applyFont="1" applyFill="1" applyBorder="1" applyAlignment="1">
      <alignment horizontal="center" vertical="center"/>
    </xf>
    <xf numFmtId="49" fontId="22" fillId="0" borderId="123" xfId="0" applyNumberFormat="1" applyFont="1" applyBorder="1" applyAlignment="1">
      <alignment horizontal="left" vertical="center" indent="1" shrinkToFit="1"/>
    </xf>
    <xf numFmtId="0" fontId="22" fillId="32" borderId="49" xfId="0" applyFont="1" applyFill="1" applyBorder="1" applyAlignment="1">
      <alignment horizontal="center" vertical="center" wrapText="1"/>
    </xf>
    <xf numFmtId="0" fontId="22" fillId="32" borderId="120" xfId="0" applyFont="1" applyFill="1" applyBorder="1" applyAlignment="1">
      <alignment horizontal="center" vertical="center" wrapText="1"/>
    </xf>
    <xf numFmtId="0" fontId="22" fillId="32" borderId="145" xfId="0" applyFont="1" applyFill="1" applyBorder="1" applyAlignment="1">
      <alignment horizontal="center" vertical="center" wrapText="1"/>
    </xf>
    <xf numFmtId="0" fontId="22" fillId="32" borderId="133" xfId="0" applyFont="1" applyFill="1" applyBorder="1" applyAlignment="1">
      <alignment horizontal="center" vertical="center" wrapText="1"/>
    </xf>
    <xf numFmtId="0" fontId="22" fillId="32" borderId="45" xfId="0" applyFont="1" applyFill="1" applyBorder="1" applyAlignment="1">
      <alignment horizontal="center" vertical="center" wrapText="1"/>
    </xf>
    <xf numFmtId="0" fontId="22" fillId="32" borderId="46" xfId="0" applyFont="1" applyFill="1" applyBorder="1" applyAlignment="1">
      <alignment horizontal="center" vertical="center" wrapText="1"/>
    </xf>
    <xf numFmtId="49" fontId="22" fillId="0" borderId="17" xfId="0" applyNumberFormat="1" applyFont="1" applyBorder="1" applyAlignment="1">
      <alignment horizontal="left" vertical="center" indent="1" shrinkToFit="1"/>
    </xf>
    <xf numFmtId="49" fontId="22" fillId="0" borderId="11" xfId="0" applyNumberFormat="1" applyFont="1" applyBorder="1" applyAlignment="1">
      <alignment horizontal="left" vertical="center" indent="1" shrinkToFit="1"/>
    </xf>
    <xf numFmtId="49" fontId="22" fillId="0" borderId="18" xfId="0" applyNumberFormat="1" applyFont="1" applyBorder="1" applyAlignment="1">
      <alignment horizontal="left" vertical="center" indent="1" shrinkToFit="1"/>
    </xf>
    <xf numFmtId="0" fontId="22" fillId="0" borderId="46" xfId="0" applyFont="1" applyBorder="1" applyAlignment="1">
      <alignment horizontal="center" vertical="center" wrapText="1"/>
    </xf>
    <xf numFmtId="49" fontId="22" fillId="0" borderId="71" xfId="0" applyNumberFormat="1" applyFont="1" applyBorder="1" applyAlignment="1">
      <alignment horizontal="left" vertical="center" indent="1" shrinkToFit="1"/>
    </xf>
    <xf numFmtId="0" fontId="22" fillId="32" borderId="44" xfId="0" applyFont="1" applyFill="1" applyBorder="1" applyAlignment="1">
      <alignment horizontal="center" vertical="center" wrapText="1"/>
    </xf>
    <xf numFmtId="0" fontId="22" fillId="32" borderId="44" xfId="0" applyFont="1" applyFill="1" applyBorder="1" applyAlignment="1">
      <alignment horizontal="center" vertical="center"/>
    </xf>
    <xf numFmtId="0" fontId="64" fillId="0" borderId="75" xfId="0" applyFont="1" applyBorder="1" applyAlignment="1">
      <alignment horizontal="center" vertical="center" shrinkToFit="1"/>
    </xf>
    <xf numFmtId="0" fontId="22" fillId="29" borderId="51" xfId="0" applyFont="1" applyFill="1" applyBorder="1" applyAlignment="1">
      <alignment horizontal="center" vertical="center" wrapText="1"/>
    </xf>
    <xf numFmtId="0" fontId="22" fillId="29" borderId="52" xfId="0" applyFont="1" applyFill="1" applyBorder="1" applyAlignment="1">
      <alignment horizontal="center" vertical="center" wrapText="1"/>
    </xf>
    <xf numFmtId="0" fontId="22" fillId="29" borderId="49" xfId="0" applyFont="1" applyFill="1" applyBorder="1" applyAlignment="1">
      <alignment horizontal="center" vertical="center" wrapText="1"/>
    </xf>
    <xf numFmtId="0" fontId="22" fillId="29" borderId="120" xfId="0" applyFont="1" applyFill="1" applyBorder="1" applyAlignment="1">
      <alignment horizontal="center" vertical="center" wrapText="1"/>
    </xf>
    <xf numFmtId="0" fontId="22" fillId="29" borderId="50" xfId="0" applyFont="1" applyFill="1" applyBorder="1" applyAlignment="1">
      <alignment horizontal="center" vertical="center" wrapText="1"/>
    </xf>
    <xf numFmtId="0" fontId="22" fillId="29" borderId="44" xfId="0" applyFont="1" applyFill="1" applyBorder="1" applyAlignment="1">
      <alignment horizontal="center" vertical="center" wrapText="1"/>
    </xf>
    <xf numFmtId="0" fontId="22" fillId="32" borderId="52" xfId="0" applyFont="1" applyFill="1" applyBorder="1" applyAlignment="1">
      <alignment horizontal="center" vertical="center"/>
    </xf>
    <xf numFmtId="49" fontId="22" fillId="0" borderId="53" xfId="0" applyNumberFormat="1" applyFont="1" applyBorder="1" applyAlignment="1">
      <alignment horizontal="left" vertical="center" indent="1" shrinkToFit="1"/>
    </xf>
    <xf numFmtId="49" fontId="22" fillId="0" borderId="47" xfId="0" applyNumberFormat="1" applyFont="1" applyBorder="1" applyAlignment="1">
      <alignment horizontal="left" vertical="center" indent="1" shrinkToFit="1"/>
    </xf>
    <xf numFmtId="49" fontId="22" fillId="0" borderId="54" xfId="0" applyNumberFormat="1" applyFont="1" applyBorder="1" applyAlignment="1">
      <alignment horizontal="left" vertical="center" indent="1" shrinkToFit="1"/>
    </xf>
    <xf numFmtId="0" fontId="22" fillId="32" borderId="52" xfId="0" applyFont="1" applyFill="1" applyBorder="1" applyAlignment="1">
      <alignment horizontal="center" vertical="center" wrapText="1"/>
    </xf>
    <xf numFmtId="49" fontId="22" fillId="0" borderId="48" xfId="0" applyNumberFormat="1" applyFont="1" applyBorder="1" applyAlignment="1">
      <alignment horizontal="left" vertical="center" indent="1" shrinkToFit="1"/>
    </xf>
    <xf numFmtId="0" fontId="64" fillId="0" borderId="122" xfId="0" applyFont="1" applyBorder="1" applyAlignment="1">
      <alignment horizontal="center" vertical="center" shrinkToFit="1"/>
    </xf>
    <xf numFmtId="0" fontId="22" fillId="32" borderId="105" xfId="0" applyFont="1" applyFill="1" applyBorder="1" applyAlignment="1">
      <alignment horizontal="center" vertical="center" shrinkToFit="1"/>
    </xf>
    <xf numFmtId="0" fontId="22" fillId="32" borderId="75" xfId="0" applyFont="1" applyFill="1" applyBorder="1" applyAlignment="1">
      <alignment horizontal="center" vertical="center" shrinkToFit="1"/>
    </xf>
    <xf numFmtId="0" fontId="22" fillId="0" borderId="74" xfId="0" applyFont="1" applyBorder="1" applyAlignment="1">
      <alignment horizontal="center" vertical="center" shrinkToFit="1"/>
    </xf>
    <xf numFmtId="0" fontId="22" fillId="0" borderId="75" xfId="0" applyFont="1" applyBorder="1" applyAlignment="1">
      <alignment horizontal="center" vertical="center" shrinkToFit="1"/>
    </xf>
    <xf numFmtId="0" fontId="64" fillId="0" borderId="75" xfId="0" applyFont="1" applyBorder="1" applyAlignment="1">
      <alignment horizontal="center" vertical="center"/>
    </xf>
    <xf numFmtId="0" fontId="22" fillId="32" borderId="74" xfId="0" applyFont="1" applyFill="1" applyBorder="1" applyAlignment="1">
      <alignment horizontal="center" vertical="center" shrinkToFit="1"/>
    </xf>
    <xf numFmtId="0" fontId="22" fillId="32" borderId="76" xfId="0" applyFont="1" applyFill="1" applyBorder="1" applyAlignment="1">
      <alignment horizontal="center" vertical="center" shrinkToFit="1"/>
    </xf>
    <xf numFmtId="0" fontId="64" fillId="0" borderId="122" xfId="0" applyFont="1" applyBorder="1" applyAlignment="1">
      <alignment horizontal="center" vertical="center"/>
    </xf>
    <xf numFmtId="0" fontId="22" fillId="32" borderId="72" xfId="0" applyFont="1" applyFill="1" applyBorder="1" applyAlignment="1">
      <alignment horizontal="center" vertical="center" shrinkToFit="1"/>
    </xf>
    <xf numFmtId="0" fontId="22" fillId="32" borderId="122" xfId="0" applyFont="1" applyFill="1" applyBorder="1" applyAlignment="1">
      <alignment horizontal="center" vertical="center" shrinkToFit="1"/>
    </xf>
    <xf numFmtId="0" fontId="22" fillId="32" borderId="121" xfId="0" applyFont="1" applyFill="1" applyBorder="1" applyAlignment="1">
      <alignment horizontal="center" vertical="center" shrinkToFit="1"/>
    </xf>
    <xf numFmtId="0" fontId="22" fillId="32" borderId="123" xfId="0" applyFont="1" applyFill="1" applyBorder="1" applyAlignment="1">
      <alignment horizontal="center" vertical="center" shrinkToFit="1"/>
    </xf>
    <xf numFmtId="0" fontId="64" fillId="0" borderId="47" xfId="0" applyFont="1" applyBorder="1" applyAlignment="1">
      <alignment horizontal="center" vertical="center" shrinkToFit="1"/>
    </xf>
    <xf numFmtId="0" fontId="64" fillId="0" borderId="47" xfId="0" applyFont="1" applyBorder="1" applyAlignment="1">
      <alignment horizontal="center" vertical="center"/>
    </xf>
    <xf numFmtId="0" fontId="22" fillId="29" borderId="63" xfId="0" applyFont="1" applyFill="1" applyBorder="1" applyAlignment="1">
      <alignment horizontal="center" vertical="center"/>
    </xf>
    <xf numFmtId="0" fontId="22" fillId="29" borderId="56" xfId="0" applyFont="1" applyFill="1" applyBorder="1" applyAlignment="1">
      <alignment horizontal="center" vertical="center"/>
    </xf>
    <xf numFmtId="0" fontId="22" fillId="29" borderId="64" xfId="0" applyFont="1" applyFill="1" applyBorder="1" applyAlignment="1">
      <alignment horizontal="center" vertical="center"/>
    </xf>
    <xf numFmtId="0" fontId="22" fillId="29" borderId="48" xfId="0" applyFont="1" applyFill="1" applyBorder="1" applyAlignment="1">
      <alignment horizontal="center" vertical="center"/>
    </xf>
    <xf numFmtId="0" fontId="22" fillId="29" borderId="55" xfId="0" applyFont="1" applyFill="1" applyBorder="1" applyAlignment="1">
      <alignment horizontal="center" vertical="center"/>
    </xf>
    <xf numFmtId="0" fontId="22" fillId="29" borderId="57" xfId="0" applyFont="1" applyFill="1" applyBorder="1" applyAlignment="1">
      <alignment horizontal="center" vertical="center"/>
    </xf>
    <xf numFmtId="0" fontId="22" fillId="32" borderId="76" xfId="0" applyFont="1" applyFill="1" applyBorder="1" applyAlignment="1">
      <alignment horizontal="center" vertical="center"/>
    </xf>
    <xf numFmtId="186" fontId="22" fillId="0" borderId="56" xfId="0" applyNumberFormat="1" applyFont="1" applyBorder="1" applyAlignment="1">
      <alignment horizontal="center" vertical="center"/>
    </xf>
    <xf numFmtId="186" fontId="22" fillId="0" borderId="64" xfId="0" applyNumberFormat="1" applyFont="1" applyBorder="1" applyAlignment="1">
      <alignment horizontal="center" vertical="center"/>
    </xf>
    <xf numFmtId="186" fontId="22" fillId="0" borderId="57" xfId="0" applyNumberFormat="1" applyFont="1" applyBorder="1" applyAlignment="1">
      <alignment horizontal="center" vertical="center"/>
    </xf>
    <xf numFmtId="0" fontId="22" fillId="0" borderId="143" xfId="0" applyFont="1" applyBorder="1" applyAlignment="1">
      <alignment horizontal="center" vertical="center" shrinkToFit="1"/>
    </xf>
    <xf numFmtId="0" fontId="22" fillId="0" borderId="136" xfId="0" applyFont="1" applyBorder="1" applyAlignment="1">
      <alignment horizontal="center" vertical="center" shrinkToFit="1"/>
    </xf>
    <xf numFmtId="0" fontId="22" fillId="0" borderId="136" xfId="0" applyFont="1" applyBorder="1" applyAlignment="1">
      <alignment horizontal="center" vertical="center"/>
    </xf>
    <xf numFmtId="0" fontId="22" fillId="0" borderId="50" xfId="0" applyFont="1" applyBorder="1" applyAlignment="1">
      <alignment horizontal="center" vertical="center"/>
    </xf>
    <xf numFmtId="0" fontId="22" fillId="0" borderId="109" xfId="0" applyFont="1" applyBorder="1" applyAlignment="1">
      <alignment horizontal="center" vertical="center" shrinkToFit="1"/>
    </xf>
    <xf numFmtId="0" fontId="22" fillId="0" borderId="133" xfId="0" applyFont="1" applyBorder="1" applyAlignment="1">
      <alignment horizontal="center" vertical="center" shrinkToFit="1"/>
    </xf>
    <xf numFmtId="0" fontId="22" fillId="0" borderId="141" xfId="0" applyFont="1" applyBorder="1" applyAlignment="1">
      <alignment horizontal="center" vertical="center" shrinkToFit="1"/>
    </xf>
    <xf numFmtId="0" fontId="22" fillId="0" borderId="49" xfId="0" applyFont="1" applyBorder="1" applyAlignment="1">
      <alignment horizontal="center" vertical="center"/>
    </xf>
    <xf numFmtId="0" fontId="22" fillId="0" borderId="46" xfId="0" applyFont="1" applyBorder="1" applyAlignment="1">
      <alignment horizontal="center" vertical="center" shrinkToFit="1"/>
    </xf>
    <xf numFmtId="0" fontId="22" fillId="0" borderId="140" xfId="0" applyFont="1" applyBorder="1" applyAlignment="1">
      <alignment horizontal="center" vertical="center"/>
    </xf>
    <xf numFmtId="0" fontId="22" fillId="0" borderId="108" xfId="0" applyFont="1" applyBorder="1" applyAlignment="1">
      <alignment horizontal="center" vertical="center" shrinkToFit="1"/>
    </xf>
    <xf numFmtId="0" fontId="22" fillId="0" borderId="56" xfId="0" applyFont="1" applyBorder="1" applyAlignment="1">
      <alignment horizontal="center" vertical="center" shrinkToFit="1"/>
    </xf>
    <xf numFmtId="0" fontId="22" fillId="0" borderId="57" xfId="0" applyFont="1" applyBorder="1" applyAlignment="1">
      <alignment horizontal="center" vertical="center" shrinkToFit="1"/>
    </xf>
    <xf numFmtId="0" fontId="22" fillId="0" borderId="142" xfId="0" applyFont="1" applyBorder="1" applyAlignment="1">
      <alignment horizontal="center" vertical="center"/>
    </xf>
    <xf numFmtId="0" fontId="22" fillId="0" borderId="138" xfId="0" applyFont="1" applyBorder="1" applyAlignment="1">
      <alignment horizontal="center" vertical="center"/>
    </xf>
    <xf numFmtId="0" fontId="22" fillId="0" borderId="110" xfId="0" applyFont="1" applyBorder="1" applyAlignment="1">
      <alignment horizontal="center" vertical="center"/>
    </xf>
    <xf numFmtId="0" fontId="22" fillId="0" borderId="47" xfId="0" applyFont="1" applyBorder="1" applyAlignment="1">
      <alignment horizontal="center" vertical="center"/>
    </xf>
    <xf numFmtId="0" fontId="22" fillId="0" borderId="71" xfId="0" applyFont="1" applyBorder="1" applyAlignment="1">
      <alignment horizontal="center" vertical="center"/>
    </xf>
    <xf numFmtId="0" fontId="64" fillId="0" borderId="0" xfId="0" applyFont="1" applyAlignment="1">
      <alignment horizontal="center" vertical="center"/>
    </xf>
    <xf numFmtId="0" fontId="22" fillId="29" borderId="135" xfId="0" applyFont="1" applyFill="1" applyBorder="1" applyAlignment="1">
      <alignment horizontal="center" vertical="center"/>
    </xf>
    <xf numFmtId="0" fontId="22" fillId="29" borderId="136" xfId="0" applyFont="1" applyFill="1" applyBorder="1" applyAlignment="1">
      <alignment horizontal="center" vertical="center"/>
    </xf>
    <xf numFmtId="0" fontId="22" fillId="29" borderId="137" xfId="0" applyFont="1" applyFill="1" applyBorder="1" applyAlignment="1">
      <alignment horizontal="center" vertical="center"/>
    </xf>
    <xf numFmtId="0" fontId="22" fillId="0" borderId="136" xfId="0" applyFont="1" applyBorder="1" applyAlignment="1">
      <alignment horizontal="left" vertical="center" indent="1"/>
    </xf>
    <xf numFmtId="0" fontId="22" fillId="0" borderId="137" xfId="0" applyFont="1" applyBorder="1" applyAlignment="1">
      <alignment horizontal="center" vertical="center" shrinkToFit="1"/>
    </xf>
    <xf numFmtId="0" fontId="22" fillId="29" borderId="138" xfId="0" applyFont="1" applyFill="1" applyBorder="1" applyAlignment="1">
      <alignment horizontal="center" vertical="center" shrinkToFit="1"/>
    </xf>
    <xf numFmtId="0" fontId="22" fillId="32" borderId="138" xfId="0" applyFont="1" applyFill="1" applyBorder="1" applyAlignment="1">
      <alignment horizontal="center" vertical="center" shrinkToFit="1"/>
    </xf>
    <xf numFmtId="0" fontId="22" fillId="32" borderId="139" xfId="0" applyFont="1" applyFill="1" applyBorder="1" applyAlignment="1">
      <alignment horizontal="center" vertical="center" shrinkToFit="1"/>
    </xf>
    <xf numFmtId="0" fontId="38" fillId="24" borderId="0" xfId="0" applyFont="1" applyFill="1" applyAlignment="1">
      <alignment horizontal="left" vertical="top" shrinkToFit="1"/>
    </xf>
    <xf numFmtId="0" fontId="38" fillId="24" borderId="0" xfId="0" applyFont="1" applyFill="1" applyAlignment="1">
      <alignment horizontal="left" vertical="top" wrapText="1"/>
    </xf>
    <xf numFmtId="0" fontId="38" fillId="24" borderId="0" xfId="0" applyFont="1" applyFill="1" applyAlignment="1">
      <alignment horizontal="center" vertical="top"/>
    </xf>
    <xf numFmtId="0" fontId="22" fillId="25" borderId="0" xfId="0" applyFont="1" applyFill="1" applyAlignment="1">
      <alignment vertical="center" wrapText="1"/>
    </xf>
    <xf numFmtId="0" fontId="38" fillId="25" borderId="0" xfId="0" applyFont="1" applyFill="1" applyAlignment="1">
      <alignment horizontal="left" vertical="top"/>
    </xf>
    <xf numFmtId="0" fontId="38" fillId="24" borderId="11" xfId="0" applyFont="1" applyFill="1" applyBorder="1" applyAlignment="1">
      <alignment horizontal="center" vertical="center"/>
    </xf>
    <xf numFmtId="0" fontId="38" fillId="24" borderId="10" xfId="0" applyFont="1" applyFill="1" applyBorder="1" applyAlignment="1">
      <alignment horizontal="center" vertical="center"/>
    </xf>
    <xf numFmtId="180" fontId="22" fillId="24" borderId="0" xfId="48" applyNumberFormat="1" applyFont="1" applyFill="1" applyAlignment="1" applyProtection="1">
      <alignment horizontal="right" vertical="center" shrinkToFit="1"/>
      <protection locked="0"/>
    </xf>
    <xf numFmtId="0" fontId="38" fillId="25" borderId="60" xfId="0" applyFont="1" applyFill="1" applyBorder="1" applyAlignment="1">
      <alignment horizontal="center" vertical="center"/>
    </xf>
    <xf numFmtId="185" fontId="22" fillId="25" borderId="0" xfId="48" applyNumberFormat="1" applyFont="1" applyFill="1" applyAlignment="1" applyProtection="1">
      <alignment horizontal="right" vertical="center" shrinkToFit="1"/>
      <protection locked="0"/>
    </xf>
    <xf numFmtId="185" fontId="22" fillId="25" borderId="11" xfId="48" applyNumberFormat="1" applyFont="1" applyFill="1" applyBorder="1" applyAlignment="1" applyProtection="1">
      <alignment horizontal="right" vertical="center" shrinkToFit="1"/>
      <protection locked="0"/>
    </xf>
    <xf numFmtId="0" fontId="38" fillId="28" borderId="11" xfId="0" applyFont="1" applyFill="1" applyBorder="1" applyAlignment="1">
      <alignment horizontal="center" vertical="center"/>
    </xf>
    <xf numFmtId="176" fontId="38" fillId="25" borderId="0" xfId="0" applyNumberFormat="1" applyFont="1" applyFill="1" applyAlignment="1">
      <alignment horizontal="right" vertical="center"/>
    </xf>
    <xf numFmtId="0" fontId="38" fillId="28" borderId="13" xfId="0" applyFont="1" applyFill="1" applyBorder="1" applyAlignment="1">
      <alignment horizontal="center" vertical="center"/>
    </xf>
    <xf numFmtId="0" fontId="22" fillId="24" borderId="0" xfId="0" applyFont="1" applyFill="1">
      <alignment vertical="center"/>
    </xf>
    <xf numFmtId="0" fontId="38" fillId="24" borderId="10" xfId="0" applyFont="1" applyFill="1" applyBorder="1" applyAlignment="1">
      <alignment vertical="center" shrinkToFit="1"/>
    </xf>
    <xf numFmtId="0" fontId="38" fillId="24" borderId="122" xfId="0" applyFont="1" applyFill="1" applyBorder="1" applyAlignment="1">
      <alignment horizontal="right" vertical="center"/>
    </xf>
    <xf numFmtId="4" fontId="38" fillId="25" borderId="0" xfId="0" applyNumberFormat="1" applyFont="1" applyFill="1" applyAlignment="1">
      <alignment horizontal="right" vertical="center"/>
    </xf>
    <xf numFmtId="177" fontId="22" fillId="25" borderId="0" xfId="48" applyNumberFormat="1" applyFont="1" applyFill="1" applyAlignment="1" applyProtection="1">
      <alignment horizontal="right" vertical="center" shrinkToFit="1"/>
      <protection locked="0"/>
    </xf>
    <xf numFmtId="183" fontId="22" fillId="25" borderId="0" xfId="48" applyNumberFormat="1" applyFont="1" applyFill="1" applyAlignment="1" applyProtection="1">
      <alignment horizontal="right" vertical="center" shrinkToFit="1"/>
      <protection locked="0"/>
    </xf>
    <xf numFmtId="183" fontId="22" fillId="25" borderId="11" xfId="48" applyNumberFormat="1" applyFont="1" applyFill="1" applyBorder="1" applyAlignment="1" applyProtection="1">
      <alignment horizontal="right" vertical="center" shrinkToFit="1"/>
      <protection locked="0"/>
    </xf>
    <xf numFmtId="0" fontId="38" fillId="0" borderId="120" xfId="0" applyFont="1" applyBorder="1">
      <alignment vertical="center"/>
    </xf>
    <xf numFmtId="0" fontId="41" fillId="0" borderId="121" xfId="57" applyFont="1" applyBorder="1" applyAlignment="1">
      <alignment horizontal="center" vertical="center" wrapText="1"/>
    </xf>
    <xf numFmtId="0" fontId="41" fillId="0" borderId="122" xfId="57" applyFont="1" applyBorder="1" applyAlignment="1">
      <alignment horizontal="center" vertical="center" wrapText="1"/>
    </xf>
    <xf numFmtId="0" fontId="41" fillId="0" borderId="123" xfId="57" applyFont="1" applyBorder="1" applyAlignment="1">
      <alignment horizontal="center" vertical="center" wrapText="1"/>
    </xf>
    <xf numFmtId="0" fontId="41" fillId="0" borderId="121" xfId="57" applyFont="1" applyBorder="1" applyAlignment="1">
      <alignment horizontal="center" vertical="center"/>
    </xf>
    <xf numFmtId="0" fontId="41" fillId="0" borderId="122" xfId="57" applyFont="1" applyBorder="1" applyAlignment="1">
      <alignment horizontal="center" vertical="center"/>
    </xf>
    <xf numFmtId="0" fontId="41" fillId="0" borderId="120" xfId="57" applyFont="1" applyBorder="1" applyAlignment="1">
      <alignment horizontal="left" vertical="center" wrapText="1"/>
    </xf>
    <xf numFmtId="0" fontId="41" fillId="0" borderId="120" xfId="57" applyFont="1" applyBorder="1" applyAlignment="1">
      <alignment horizontal="left" vertical="center"/>
    </xf>
    <xf numFmtId="0" fontId="41" fillId="0" borderId="121" xfId="57" applyFont="1" applyBorder="1" applyAlignment="1">
      <alignment horizontal="left" vertical="center"/>
    </xf>
    <xf numFmtId="0" fontId="41" fillId="0" borderId="122" xfId="57" applyFont="1" applyBorder="1" applyAlignment="1">
      <alignment horizontal="left" vertical="center"/>
    </xf>
    <xf numFmtId="0" fontId="41" fillId="0" borderId="123" xfId="57" applyFont="1" applyBorder="1" applyAlignment="1">
      <alignment horizontal="left" vertical="center"/>
    </xf>
    <xf numFmtId="0" fontId="41" fillId="0" borderId="121" xfId="57" applyFont="1" applyBorder="1" applyAlignment="1">
      <alignment horizontal="left" vertical="center" wrapText="1"/>
    </xf>
    <xf numFmtId="0" fontId="41" fillId="0" borderId="122" xfId="57" applyFont="1" applyBorder="1" applyAlignment="1">
      <alignment horizontal="left" vertical="center" wrapText="1"/>
    </xf>
    <xf numFmtId="0" fontId="41" fillId="0" borderId="123" xfId="57" applyFont="1" applyBorder="1" applyAlignment="1">
      <alignment horizontal="left" vertical="center" wrapText="1"/>
    </xf>
    <xf numFmtId="0" fontId="41" fillId="0" borderId="124" xfId="57" applyFont="1" applyBorder="1" applyAlignment="1">
      <alignment horizontal="center" vertical="center" wrapText="1"/>
    </xf>
    <xf numFmtId="0" fontId="41" fillId="0" borderId="60" xfId="57" applyFont="1" applyBorder="1" applyAlignment="1">
      <alignment horizontal="center" vertical="center" wrapText="1"/>
    </xf>
    <xf numFmtId="0" fontId="41" fillId="0" borderId="119" xfId="57" applyFont="1" applyBorder="1" applyAlignment="1">
      <alignment horizontal="center" vertical="center" wrapText="1"/>
    </xf>
    <xf numFmtId="0" fontId="41" fillId="0" borderId="17" xfId="57" applyFont="1" applyBorder="1" applyAlignment="1">
      <alignment horizontal="center" vertical="center" wrapText="1"/>
    </xf>
    <xf numFmtId="0" fontId="41" fillId="0" borderId="11" xfId="57" applyFont="1" applyBorder="1" applyAlignment="1">
      <alignment horizontal="center" vertical="center" wrapText="1"/>
    </xf>
    <xf numFmtId="0" fontId="41" fillId="0" borderId="18" xfId="57" applyFont="1" applyBorder="1" applyAlignment="1">
      <alignment horizontal="center" vertical="center" wrapText="1"/>
    </xf>
    <xf numFmtId="49" fontId="41" fillId="0" borderId="121" xfId="57" applyNumberFormat="1" applyFont="1" applyBorder="1" applyAlignment="1">
      <alignment horizontal="center" vertical="center" wrapText="1"/>
    </xf>
    <xf numFmtId="49" fontId="41" fillId="0" borderId="122" xfId="57" applyNumberFormat="1" applyFont="1" applyBorder="1" applyAlignment="1">
      <alignment horizontal="center" vertical="center" wrapText="1"/>
    </xf>
    <xf numFmtId="49" fontId="41" fillId="0" borderId="123" xfId="57" applyNumberFormat="1" applyFont="1" applyBorder="1" applyAlignment="1">
      <alignment horizontal="center" vertical="center" wrapText="1"/>
    </xf>
    <xf numFmtId="0" fontId="41" fillId="0" borderId="120" xfId="57" applyFont="1" applyBorder="1" applyAlignment="1">
      <alignment horizontal="center" vertical="center" wrapText="1"/>
    </xf>
    <xf numFmtId="0" fontId="53" fillId="33" borderId="0" xfId="0" applyFont="1" applyFill="1" applyAlignment="1">
      <alignment horizontal="center" vertical="center"/>
    </xf>
    <xf numFmtId="0" fontId="22" fillId="0" borderId="0" xfId="0" applyFont="1" applyFill="1">
      <alignment vertical="center"/>
    </xf>
    <xf numFmtId="0" fontId="68" fillId="0" borderId="0" xfId="0" applyFont="1">
      <alignment vertical="center"/>
    </xf>
    <xf numFmtId="0" fontId="68" fillId="0" borderId="0" xfId="0" applyFont="1" applyFill="1">
      <alignment vertical="center"/>
    </xf>
  </cellXfs>
  <cellStyles count="6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ustomBuiltin="1"/>
    <cellStyle name="ハイパーリンク 2" xfId="29" xr:uid="{00000000-0005-0000-0000-00001C000000}"/>
    <cellStyle name="ハイパーリンク 3"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桁区切り 5" xfId="58" xr:uid="{009CFA6C-4A37-41DF-BF5E-618FC4780559}"/>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2 4" xfId="59" xr:uid="{C69F35F2-81C9-4877-A398-26D0E0CD9772}"/>
    <cellStyle name="標準 2 5" xfId="60" xr:uid="{65A203D9-C8D3-4C50-9F57-1C8E4A40F80F}"/>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標準 6" xfId="57" xr:uid="{CEEAD63F-4C4A-42A7-B433-33D4CD7F5FD4}"/>
    <cellStyle name="表示済みのハイパーリンク" xfId="55" builtinId="9" customBuiltin="1"/>
    <cellStyle name="良い 2" xfId="56" xr:uid="{00000000-0005-0000-0000-000038000000}"/>
  </cellStyles>
  <dxfs count="56">
    <dxf>
      <fill>
        <patternFill patternType="darkGray">
          <bgColor theme="0" tint="-0.499984740745262"/>
        </patternFill>
      </fill>
      <border>
        <vertical/>
        <horizontal/>
      </border>
    </dxf>
    <dxf>
      <fill>
        <patternFill patternType="darkGray">
          <bgColor theme="0" tint="-0.499984740745262"/>
        </patternFill>
      </fill>
      <border>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trlProps/ctrlProp1.xml><?xml version="1.0" encoding="utf-8"?>
<formControlPr xmlns="http://schemas.microsoft.com/office/spreadsheetml/2009/9/main" objectType="CheckBox" fmlaLink="$AQ$68" lockText="1" noThreeD="1"/>
</file>

<file path=xl/ctrlProps/ctrlProp10.xml><?xml version="1.0" encoding="utf-8"?>
<formControlPr xmlns="http://schemas.microsoft.com/office/spreadsheetml/2009/9/main" objectType="CheckBox" fmlaLink="$AT$81" lockText="1" noThreeD="1"/>
</file>

<file path=xl/ctrlProps/ctrlProp100.xml><?xml version="1.0" encoding="utf-8"?>
<formControlPr xmlns="http://schemas.microsoft.com/office/spreadsheetml/2009/9/main" objectType="CheckBox" fmlaLink="$AS$45" lockText="1" noThreeD="1"/>
</file>

<file path=xl/ctrlProps/ctrlProp101.xml><?xml version="1.0" encoding="utf-8"?>
<formControlPr xmlns="http://schemas.microsoft.com/office/spreadsheetml/2009/9/main" objectType="CheckBox" fmlaLink="$AQ$46" lockText="1" noThreeD="1"/>
</file>

<file path=xl/ctrlProps/ctrlProp102.xml><?xml version="1.0" encoding="utf-8"?>
<formControlPr xmlns="http://schemas.microsoft.com/office/spreadsheetml/2009/9/main" objectType="CheckBox" fmlaLink="$AR$46" lockText="1" noThreeD="1"/>
</file>

<file path=xl/ctrlProps/ctrlProp103.xml><?xml version="1.0" encoding="utf-8"?>
<formControlPr xmlns="http://schemas.microsoft.com/office/spreadsheetml/2009/9/main" objectType="CheckBox" fmlaLink="$AR$31" lockText="1" noThreeD="1"/>
</file>

<file path=xl/ctrlProps/ctrlProp104.xml><?xml version="1.0" encoding="utf-8"?>
<formControlPr xmlns="http://schemas.microsoft.com/office/spreadsheetml/2009/9/main" objectType="CheckBox" fmlaLink="$AQ$31" lockText="1" noThreeD="1"/>
</file>

<file path=xl/ctrlProps/ctrlProp105.xml><?xml version="1.0" encoding="utf-8"?>
<formControlPr xmlns="http://schemas.microsoft.com/office/spreadsheetml/2009/9/main" objectType="CheckBox" fmlaLink="$AS$31" lockText="1" noThreeD="1"/>
</file>

<file path=xl/ctrlProps/ctrlProp106.xml><?xml version="1.0" encoding="utf-8"?>
<formControlPr xmlns="http://schemas.microsoft.com/office/spreadsheetml/2009/9/main" objectType="CheckBox" fmlaLink="$AR$16" lockText="1" noThreeD="1"/>
</file>

<file path=xl/ctrlProps/ctrlProp107.xml><?xml version="1.0" encoding="utf-8"?>
<formControlPr xmlns="http://schemas.microsoft.com/office/spreadsheetml/2009/9/main" objectType="CheckBox" fmlaLink="$AS$16" lockText="1" noThreeD="1"/>
</file>

<file path=xl/ctrlProps/ctrlProp108.xml><?xml version="1.0" encoding="utf-8"?>
<formControlPr xmlns="http://schemas.microsoft.com/office/spreadsheetml/2009/9/main" objectType="CheckBox" fmlaLink="$AQ$50" lockText="1" noThreeD="1"/>
</file>

<file path=xl/ctrlProps/ctrlProp109.xml><?xml version="1.0" encoding="utf-8"?>
<formControlPr xmlns="http://schemas.microsoft.com/office/spreadsheetml/2009/9/main" objectType="CheckBox" fmlaLink="$AS$50" lockText="1" noThreeD="1"/>
</file>

<file path=xl/ctrlProps/ctrlProp11.xml><?xml version="1.0" encoding="utf-8"?>
<formControlPr xmlns="http://schemas.microsoft.com/office/spreadsheetml/2009/9/main" objectType="CheckBox" fmlaLink="$AQ$121" lockText="1" noThreeD="1"/>
</file>

<file path=xl/ctrlProps/ctrlProp110.xml><?xml version="1.0" encoding="utf-8"?>
<formControlPr xmlns="http://schemas.microsoft.com/office/spreadsheetml/2009/9/main" objectType="CheckBox" fmlaLink="$AT$50" lockText="1" noThreeD="1"/>
</file>

<file path=xl/ctrlProps/ctrlProp111.xml><?xml version="1.0" encoding="utf-8"?>
<formControlPr xmlns="http://schemas.microsoft.com/office/spreadsheetml/2009/9/main" objectType="CheckBox" fmlaLink="$AQ$47" lockText="1" noThreeD="1"/>
</file>

<file path=xl/ctrlProps/ctrlProp112.xml><?xml version="1.0" encoding="utf-8"?>
<formControlPr xmlns="http://schemas.microsoft.com/office/spreadsheetml/2009/9/main" objectType="CheckBox" fmlaLink="$AR$47" lockText="1" noThreeD="1"/>
</file>

<file path=xl/ctrlProps/ctrlProp113.xml><?xml version="1.0" encoding="utf-8"?>
<formControlPr xmlns="http://schemas.microsoft.com/office/spreadsheetml/2009/9/main" objectType="CheckBox" fmlaLink="$AS$47" lockText="1" noThreeD="1"/>
</file>

<file path=xl/ctrlProps/ctrlProp114.xml><?xml version="1.0" encoding="utf-8"?>
<formControlPr xmlns="http://schemas.microsoft.com/office/spreadsheetml/2009/9/main" objectType="CheckBox" fmlaLink="$AQ$48" lockText="1" noThreeD="1"/>
</file>

<file path=xl/ctrlProps/ctrlProp115.xml><?xml version="1.0" encoding="utf-8"?>
<formControlPr xmlns="http://schemas.microsoft.com/office/spreadsheetml/2009/9/main" objectType="CheckBox" fmlaLink="$AR$48" lockText="1" noThreeD="1"/>
</file>

<file path=xl/ctrlProps/ctrlProp116.xml><?xml version="1.0" encoding="utf-8"?>
<formControlPr xmlns="http://schemas.microsoft.com/office/spreadsheetml/2009/9/main" objectType="CheckBox" fmlaLink="$AS$48" lockText="1" noThreeD="1"/>
</file>

<file path=xl/ctrlProps/ctrlProp117.xml><?xml version="1.0" encoding="utf-8"?>
<formControlPr xmlns="http://schemas.microsoft.com/office/spreadsheetml/2009/9/main" objectType="CheckBox" fmlaLink="$AQ$49" lockText="1" noThreeD="1"/>
</file>

<file path=xl/ctrlProps/ctrlProp118.xml><?xml version="1.0" encoding="utf-8"?>
<formControlPr xmlns="http://schemas.microsoft.com/office/spreadsheetml/2009/9/main" objectType="CheckBox" fmlaLink="$AR$49" lockText="1" noThreeD="1"/>
</file>

<file path=xl/ctrlProps/ctrlProp119.xml><?xml version="1.0" encoding="utf-8"?>
<formControlPr xmlns="http://schemas.microsoft.com/office/spreadsheetml/2009/9/main" objectType="CheckBox" fmlaLink="$AS$49" lockText="1" noThreeD="1"/>
</file>

<file path=xl/ctrlProps/ctrlProp12.xml><?xml version="1.0" encoding="utf-8"?>
<formControlPr xmlns="http://schemas.microsoft.com/office/spreadsheetml/2009/9/main" objectType="CheckBox" fmlaLink="$AR$121" lockText="1" noThreeD="1"/>
</file>

<file path=xl/ctrlProps/ctrlProp120.xml><?xml version="1.0" encoding="utf-8"?>
<formControlPr xmlns="http://schemas.microsoft.com/office/spreadsheetml/2009/9/main" objectType="CheckBox" fmlaLink="$AQ$57" lockText="1" noThreeD="1"/>
</file>

<file path=xl/ctrlProps/ctrlProp121.xml><?xml version="1.0" encoding="utf-8"?>
<formControlPr xmlns="http://schemas.microsoft.com/office/spreadsheetml/2009/9/main" objectType="CheckBox" fmlaLink="$AR$57" lockText="1" noThreeD="1"/>
</file>

<file path=xl/ctrlProps/ctrlProp122.xml><?xml version="1.0" encoding="utf-8"?>
<formControlPr xmlns="http://schemas.microsoft.com/office/spreadsheetml/2009/9/main" objectType="CheckBox" fmlaLink="$AS$57" lockText="1" noThreeD="1"/>
</file>

<file path=xl/ctrlProps/ctrlProp123.xml><?xml version="1.0" encoding="utf-8"?>
<formControlPr xmlns="http://schemas.microsoft.com/office/spreadsheetml/2009/9/main" objectType="CheckBox" fmlaLink="$AQ$58" lockText="1" noThreeD="1"/>
</file>

<file path=xl/ctrlProps/ctrlProp124.xml><?xml version="1.0" encoding="utf-8"?>
<formControlPr xmlns="http://schemas.microsoft.com/office/spreadsheetml/2009/9/main" objectType="CheckBox" fmlaLink="$AR$58" lockText="1" noThreeD="1"/>
</file>

<file path=xl/ctrlProps/ctrlProp125.xml><?xml version="1.0" encoding="utf-8"?>
<formControlPr xmlns="http://schemas.microsoft.com/office/spreadsheetml/2009/9/main" objectType="CheckBox" fmlaLink="$AQ$59" lockText="1" noThreeD="1"/>
</file>

<file path=xl/ctrlProps/ctrlProp126.xml><?xml version="1.0" encoding="utf-8"?>
<formControlPr xmlns="http://schemas.microsoft.com/office/spreadsheetml/2009/9/main" objectType="CheckBox" fmlaLink="$AR$59" lockText="1" noThreeD="1"/>
</file>

<file path=xl/ctrlProps/ctrlProp127.xml><?xml version="1.0" encoding="utf-8"?>
<formControlPr xmlns="http://schemas.microsoft.com/office/spreadsheetml/2009/9/main" objectType="CheckBox" fmlaLink="$AS$59" lockText="1" noThreeD="1"/>
</file>

<file path=xl/ctrlProps/ctrlProp128.xml><?xml version="1.0" encoding="utf-8"?>
<formControlPr xmlns="http://schemas.microsoft.com/office/spreadsheetml/2009/9/main" objectType="CheckBox" fmlaLink="$AQ$60" lockText="1" noThreeD="1"/>
</file>

<file path=xl/ctrlProps/ctrlProp129.xml><?xml version="1.0" encoding="utf-8"?>
<formControlPr xmlns="http://schemas.microsoft.com/office/spreadsheetml/2009/9/main" objectType="CheckBox" fmlaLink="$AR$60" lockText="1" noThreeD="1"/>
</file>

<file path=xl/ctrlProps/ctrlProp13.xml><?xml version="1.0" encoding="utf-8"?>
<formControlPr xmlns="http://schemas.microsoft.com/office/spreadsheetml/2009/9/main" objectType="CheckBox" fmlaLink="$AS$121" lockText="1" noThreeD="1"/>
</file>

<file path=xl/ctrlProps/ctrlProp130.xml><?xml version="1.0" encoding="utf-8"?>
<formControlPr xmlns="http://schemas.microsoft.com/office/spreadsheetml/2009/9/main" objectType="CheckBox" fmlaLink="$AS$60" lockText="1" noThreeD="1"/>
</file>

<file path=xl/ctrlProps/ctrlProp131.xml><?xml version="1.0" encoding="utf-8"?>
<formControlPr xmlns="http://schemas.microsoft.com/office/spreadsheetml/2009/9/main" objectType="CheckBox" fmlaLink="$AQ$61" lockText="1" noThreeD="1"/>
</file>

<file path=xl/ctrlProps/ctrlProp132.xml><?xml version="1.0" encoding="utf-8"?>
<formControlPr xmlns="http://schemas.microsoft.com/office/spreadsheetml/2009/9/main" objectType="CheckBox" fmlaLink="$AR$61" lockText="1" noThreeD="1"/>
</file>

<file path=xl/ctrlProps/ctrlProp133.xml><?xml version="1.0" encoding="utf-8"?>
<formControlPr xmlns="http://schemas.microsoft.com/office/spreadsheetml/2009/9/main" objectType="CheckBox" fmlaLink="$AS$61" lockText="1" noThreeD="1"/>
</file>

<file path=xl/ctrlProps/ctrlProp134.xml><?xml version="1.0" encoding="utf-8"?>
<formControlPr xmlns="http://schemas.microsoft.com/office/spreadsheetml/2009/9/main" objectType="CheckBox" fmlaLink="$AQ$62" lockText="1" noThreeD="1"/>
</file>

<file path=xl/ctrlProps/ctrlProp135.xml><?xml version="1.0" encoding="utf-8"?>
<formControlPr xmlns="http://schemas.microsoft.com/office/spreadsheetml/2009/9/main" objectType="CheckBox" fmlaLink="$AR$62" lockText="1" noThreeD="1"/>
</file>

<file path=xl/ctrlProps/ctrlProp136.xml><?xml version="1.0" encoding="utf-8"?>
<formControlPr xmlns="http://schemas.microsoft.com/office/spreadsheetml/2009/9/main" objectType="CheckBox" fmlaLink="$AS$62" lockText="1" noThreeD="1"/>
</file>

<file path=xl/ctrlProps/ctrlProp137.xml><?xml version="1.0" encoding="utf-8"?>
<formControlPr xmlns="http://schemas.microsoft.com/office/spreadsheetml/2009/9/main" objectType="CheckBox" fmlaLink="$AT$62" lockText="1" noThreeD="1"/>
</file>

<file path=xl/ctrlProps/ctrlProp138.xml><?xml version="1.0" encoding="utf-8"?>
<formControlPr xmlns="http://schemas.microsoft.com/office/spreadsheetml/2009/9/main" objectType="CheckBox" fmlaLink="$AQ$69" lockText="1" noThreeD="1"/>
</file>

<file path=xl/ctrlProps/ctrlProp139.xml><?xml version="1.0" encoding="utf-8"?>
<formControlPr xmlns="http://schemas.microsoft.com/office/spreadsheetml/2009/9/main" objectType="CheckBox" fmlaLink="$AR$69" lockText="1" noThreeD="1"/>
</file>

<file path=xl/ctrlProps/ctrlProp14.xml><?xml version="1.0" encoding="utf-8"?>
<formControlPr xmlns="http://schemas.microsoft.com/office/spreadsheetml/2009/9/main" objectType="CheckBox" fmlaLink="$AQ$122" lockText="1" noThreeD="1"/>
</file>

<file path=xl/ctrlProps/ctrlProp140.xml><?xml version="1.0" encoding="utf-8"?>
<formControlPr xmlns="http://schemas.microsoft.com/office/spreadsheetml/2009/9/main" objectType="CheckBox" fmlaLink="$AS$69" lockText="1" noThreeD="1"/>
</file>

<file path=xl/ctrlProps/ctrlProp141.xml><?xml version="1.0" encoding="utf-8"?>
<formControlPr xmlns="http://schemas.microsoft.com/office/spreadsheetml/2009/9/main" objectType="CheckBox" fmlaLink="$AQ$70" lockText="1" noThreeD="1"/>
</file>

<file path=xl/ctrlProps/ctrlProp142.xml><?xml version="1.0" encoding="utf-8"?>
<formControlPr xmlns="http://schemas.microsoft.com/office/spreadsheetml/2009/9/main" objectType="CheckBox" fmlaLink="$AR$70" lockText="1" noThreeD="1"/>
</file>

<file path=xl/ctrlProps/ctrlProp143.xml><?xml version="1.0" encoding="utf-8"?>
<formControlPr xmlns="http://schemas.microsoft.com/office/spreadsheetml/2009/9/main" objectType="CheckBox" fmlaLink="$AQ$71" lockText="1" noThreeD="1"/>
</file>

<file path=xl/ctrlProps/ctrlProp144.xml><?xml version="1.0" encoding="utf-8"?>
<formControlPr xmlns="http://schemas.microsoft.com/office/spreadsheetml/2009/9/main" objectType="CheckBox" fmlaLink="$AR$71" lockText="1" noThreeD="1"/>
</file>

<file path=xl/ctrlProps/ctrlProp145.xml><?xml version="1.0" encoding="utf-8"?>
<formControlPr xmlns="http://schemas.microsoft.com/office/spreadsheetml/2009/9/main" objectType="CheckBox" fmlaLink="$AS$71" lockText="1" noThreeD="1"/>
</file>

<file path=xl/ctrlProps/ctrlProp146.xml><?xml version="1.0" encoding="utf-8"?>
<formControlPr xmlns="http://schemas.microsoft.com/office/spreadsheetml/2009/9/main" objectType="CheckBox" fmlaLink="$AQ$72" lockText="1" noThreeD="1"/>
</file>

<file path=xl/ctrlProps/ctrlProp147.xml><?xml version="1.0" encoding="utf-8"?>
<formControlPr xmlns="http://schemas.microsoft.com/office/spreadsheetml/2009/9/main" objectType="CheckBox" fmlaLink="$AR$72" lockText="1" noThreeD="1"/>
</file>

<file path=xl/ctrlProps/ctrlProp148.xml><?xml version="1.0" encoding="utf-8"?>
<formControlPr xmlns="http://schemas.microsoft.com/office/spreadsheetml/2009/9/main" objectType="CheckBox" fmlaLink="$AS$72" lockText="1" noThreeD="1"/>
</file>

<file path=xl/ctrlProps/ctrlProp149.xml><?xml version="1.0" encoding="utf-8"?>
<formControlPr xmlns="http://schemas.microsoft.com/office/spreadsheetml/2009/9/main" objectType="CheckBox" fmlaLink="$AQ$73" lockText="1" noThreeD="1"/>
</file>

<file path=xl/ctrlProps/ctrlProp15.xml><?xml version="1.0" encoding="utf-8"?>
<formControlPr xmlns="http://schemas.microsoft.com/office/spreadsheetml/2009/9/main" objectType="CheckBox" fmlaLink="$AR$122" lockText="1" noThreeD="1"/>
</file>

<file path=xl/ctrlProps/ctrlProp150.xml><?xml version="1.0" encoding="utf-8"?>
<formControlPr xmlns="http://schemas.microsoft.com/office/spreadsheetml/2009/9/main" objectType="CheckBox" fmlaLink="$AR$73" lockText="1" noThreeD="1"/>
</file>

<file path=xl/ctrlProps/ctrlProp151.xml><?xml version="1.0" encoding="utf-8"?>
<formControlPr xmlns="http://schemas.microsoft.com/office/spreadsheetml/2009/9/main" objectType="CheckBox" fmlaLink="$AS$73" lockText="1" noThreeD="1"/>
</file>

<file path=xl/ctrlProps/ctrlProp152.xml><?xml version="1.0" encoding="utf-8"?>
<formControlPr xmlns="http://schemas.microsoft.com/office/spreadsheetml/2009/9/main" objectType="CheckBox" fmlaLink="$AQ$74" lockText="1" noThreeD="1"/>
</file>

<file path=xl/ctrlProps/ctrlProp153.xml><?xml version="1.0" encoding="utf-8"?>
<formControlPr xmlns="http://schemas.microsoft.com/office/spreadsheetml/2009/9/main" objectType="CheckBox" fmlaLink="$AR$74" lockText="1" noThreeD="1"/>
</file>

<file path=xl/ctrlProps/ctrlProp154.xml><?xml version="1.0" encoding="utf-8"?>
<formControlPr xmlns="http://schemas.microsoft.com/office/spreadsheetml/2009/9/main" objectType="CheckBox" fmlaLink="$AS$74" lockText="1" noThreeD="1"/>
</file>

<file path=xl/ctrlProps/ctrlProp155.xml><?xml version="1.0" encoding="utf-8"?>
<formControlPr xmlns="http://schemas.microsoft.com/office/spreadsheetml/2009/9/main" objectType="CheckBox" fmlaLink="$AT$74" lockText="1" noThreeD="1"/>
</file>

<file path=xl/ctrlProps/ctrlProp156.xml><?xml version="1.0" encoding="utf-8"?>
<formControlPr xmlns="http://schemas.microsoft.com/office/spreadsheetml/2009/9/main" objectType="CheckBox" fmlaLink="$AQ$44" lockText="1" noThreeD="1"/>
</file>

<file path=xl/ctrlProps/ctrlProp157.xml><?xml version="1.0" encoding="utf-8"?>
<formControlPr xmlns="http://schemas.microsoft.com/office/spreadsheetml/2009/9/main" objectType="CheckBox" fmlaLink="$AR$44" lockText="1" noThreeD="1"/>
</file>

<file path=xl/ctrlProps/ctrlProp158.xml><?xml version="1.0" encoding="utf-8"?>
<formControlPr xmlns="http://schemas.microsoft.com/office/spreadsheetml/2009/9/main" objectType="CheckBox" fmlaLink="$AQ$56" lockText="1" noThreeD="1"/>
</file>

<file path=xl/ctrlProps/ctrlProp159.xml><?xml version="1.0" encoding="utf-8"?>
<formControlPr xmlns="http://schemas.microsoft.com/office/spreadsheetml/2009/9/main" objectType="CheckBox" fmlaLink="$AR$56" lockText="1" noThreeD="1"/>
</file>

<file path=xl/ctrlProps/ctrlProp16.xml><?xml version="1.0" encoding="utf-8"?>
<formControlPr xmlns="http://schemas.microsoft.com/office/spreadsheetml/2009/9/main" objectType="CheckBox" fmlaLink="$AS$71" lockText="1" noThreeD="1"/>
</file>

<file path=xl/ctrlProps/ctrlProp160.xml><?xml version="1.0" encoding="utf-8"?>
<formControlPr xmlns="http://schemas.microsoft.com/office/spreadsheetml/2009/9/main" objectType="CheckBox" fmlaLink="$AQ$68" lockText="1" noThreeD="1"/>
</file>

<file path=xl/ctrlProps/ctrlProp161.xml><?xml version="1.0" encoding="utf-8"?>
<formControlPr xmlns="http://schemas.microsoft.com/office/spreadsheetml/2009/9/main" objectType="CheckBox" fmlaLink="$AR$68" lockText="1" noThreeD="1"/>
</file>

<file path=xl/ctrlProps/ctrlProp162.xml><?xml version="1.0" encoding="utf-8"?>
<formControlPr xmlns="http://schemas.microsoft.com/office/spreadsheetml/2009/9/main" objectType="CheckBox" fmlaLink="$AQ$16" lockText="1" noThreeD="1"/>
</file>

<file path=xl/ctrlProps/ctrlProp163.xml><?xml version="1.0" encoding="utf-8"?>
<formControlPr xmlns="http://schemas.microsoft.com/office/spreadsheetml/2009/9/main" objectType="CheckBox" fmlaLink="$AR$50" lockText="1" noThreeD="1"/>
</file>

<file path=xl/ctrlProps/ctrlProp17.xml><?xml version="1.0" encoding="utf-8"?>
<formControlPr xmlns="http://schemas.microsoft.com/office/spreadsheetml/2009/9/main" objectType="CheckBox" fmlaLink="$AQ$157" lockText="1" noThreeD="1"/>
</file>

<file path=xl/ctrlProps/ctrlProp18.xml><?xml version="1.0" encoding="utf-8"?>
<formControlPr xmlns="http://schemas.microsoft.com/office/spreadsheetml/2009/9/main" objectType="CheckBox" fmlaLink="$AR$157" lockText="1" noThreeD="1"/>
</file>

<file path=xl/ctrlProps/ctrlProp19.xml><?xml version="1.0" encoding="utf-8"?>
<formControlPr xmlns="http://schemas.microsoft.com/office/spreadsheetml/2009/9/main" objectType="CheckBox" fmlaLink="$AQ$158" lockText="1" noThreeD="1"/>
</file>

<file path=xl/ctrlProps/ctrlProp2.xml><?xml version="1.0" encoding="utf-8"?>
<formControlPr xmlns="http://schemas.microsoft.com/office/spreadsheetml/2009/9/main" objectType="CheckBox" fmlaLink="$AR$68" lockText="1" noThreeD="1"/>
</file>

<file path=xl/ctrlProps/ctrlProp20.xml><?xml version="1.0" encoding="utf-8"?>
<formControlPr xmlns="http://schemas.microsoft.com/office/spreadsheetml/2009/9/main" objectType="CheckBox" fmlaLink="$AR$158" lockText="1" noThreeD="1"/>
</file>

<file path=xl/ctrlProps/ctrlProp21.xml><?xml version="1.0" encoding="utf-8"?>
<formControlPr xmlns="http://schemas.microsoft.com/office/spreadsheetml/2009/9/main" objectType="CheckBox" fmlaLink="$AQ$70" lockText="1" noThreeD="1"/>
</file>

<file path=xl/ctrlProps/ctrlProp22.xml><?xml version="1.0" encoding="utf-8"?>
<formControlPr xmlns="http://schemas.microsoft.com/office/spreadsheetml/2009/9/main" objectType="CheckBox" fmlaLink="$AR$70" lockText="1" noThreeD="1"/>
</file>

<file path=xl/ctrlProps/ctrlProp23.xml><?xml version="1.0" encoding="utf-8"?>
<formControlPr xmlns="http://schemas.microsoft.com/office/spreadsheetml/2009/9/main" objectType="CheckBox" fmlaLink="$AQ$71" lockText="1" noThreeD="1"/>
</file>

<file path=xl/ctrlProps/ctrlProp24.xml><?xml version="1.0" encoding="utf-8"?>
<formControlPr xmlns="http://schemas.microsoft.com/office/spreadsheetml/2009/9/main" objectType="CheckBox" fmlaLink="$AR$71" lockText="1" noThreeD="1"/>
</file>

<file path=xl/ctrlProps/ctrlProp25.xml><?xml version="1.0" encoding="utf-8"?>
<formControlPr xmlns="http://schemas.microsoft.com/office/spreadsheetml/2009/9/main" objectType="CheckBox" fmlaLink="$AR$105" lockText="1" noThreeD="1"/>
</file>

<file path=xl/ctrlProps/ctrlProp26.xml><?xml version="1.0" encoding="utf-8"?>
<formControlPr xmlns="http://schemas.microsoft.com/office/spreadsheetml/2009/9/main" objectType="CheckBox" fmlaLink="$AQ$105" lockText="1" noThreeD="1"/>
</file>

<file path=xl/ctrlProps/ctrlProp27.xml><?xml version="1.0" encoding="utf-8"?>
<formControlPr xmlns="http://schemas.microsoft.com/office/spreadsheetml/2009/9/main" objectType="CheckBox" fmlaLink="$AS$105" lockText="1" noThreeD="1"/>
</file>

<file path=xl/ctrlProps/ctrlProp28.xml><?xml version="1.0" encoding="utf-8"?>
<formControlPr xmlns="http://schemas.microsoft.com/office/spreadsheetml/2009/9/main" objectType="CheckBox" fmlaLink="$AQ$161" lockText="1" noThreeD="1"/>
</file>

<file path=xl/ctrlProps/ctrlProp29.xml><?xml version="1.0" encoding="utf-8"?>
<formControlPr xmlns="http://schemas.microsoft.com/office/spreadsheetml/2009/9/main" objectType="CheckBox" fmlaLink="$AR$161" lockText="1" noThreeD="1"/>
</file>

<file path=xl/ctrlProps/ctrlProp3.xml><?xml version="1.0" encoding="utf-8"?>
<formControlPr xmlns="http://schemas.microsoft.com/office/spreadsheetml/2009/9/main" objectType="CheckBox" fmlaLink="$AS$68" lockText="1" noThreeD="1"/>
</file>

<file path=xl/ctrlProps/ctrlProp30.xml><?xml version="1.0" encoding="utf-8"?>
<formControlPr xmlns="http://schemas.microsoft.com/office/spreadsheetml/2009/9/main" objectType="CheckBox" fmlaLink="$AS$161" lockText="1" noThreeD="1"/>
</file>

<file path=xl/ctrlProps/ctrlProp31.xml><?xml version="1.0" encoding="utf-8"?>
<formControlPr xmlns="http://schemas.microsoft.com/office/spreadsheetml/2009/9/main" objectType="CheckBox" fmlaLink="$AQ$76" lockText="1" noThreeD="1"/>
</file>

<file path=xl/ctrlProps/ctrlProp32.xml><?xml version="1.0" encoding="utf-8"?>
<formControlPr xmlns="http://schemas.microsoft.com/office/spreadsheetml/2009/9/main" objectType="CheckBox" fmlaLink="$AR$76" lockText="1" noThreeD="1"/>
</file>

<file path=xl/ctrlProps/ctrlProp33.xml><?xml version="1.0" encoding="utf-8"?>
<formControlPr xmlns="http://schemas.microsoft.com/office/spreadsheetml/2009/9/main" objectType="CheckBox" fmlaLink="$AQ$77" lockText="1" noThreeD="1"/>
</file>

<file path=xl/ctrlProps/ctrlProp34.xml><?xml version="1.0" encoding="utf-8"?>
<formControlPr xmlns="http://schemas.microsoft.com/office/spreadsheetml/2009/9/main" objectType="CheckBox" fmlaLink="$AR$77" lockText="1" noThreeD="1"/>
</file>

<file path=xl/ctrlProps/ctrlProp35.xml><?xml version="1.0" encoding="utf-8"?>
<formControlPr xmlns="http://schemas.microsoft.com/office/spreadsheetml/2009/9/main" objectType="CheckBox" fmlaLink="$AQ$78" lockText="1" noThreeD="1"/>
</file>

<file path=xl/ctrlProps/ctrlProp36.xml><?xml version="1.0" encoding="utf-8"?>
<formControlPr xmlns="http://schemas.microsoft.com/office/spreadsheetml/2009/9/main" objectType="CheckBox" fmlaLink="$AR$90" lockText="1" noThreeD="1"/>
</file>

<file path=xl/ctrlProps/ctrlProp37.xml><?xml version="1.0" encoding="utf-8"?>
<formControlPr xmlns="http://schemas.microsoft.com/office/spreadsheetml/2009/9/main" objectType="CheckBox" fmlaLink="$AS$90" lockText="1" noThreeD="1"/>
</file>

<file path=xl/ctrlProps/ctrlProp38.xml><?xml version="1.0" encoding="utf-8"?>
<formControlPr xmlns="http://schemas.microsoft.com/office/spreadsheetml/2009/9/main" objectType="CheckBox" fmlaLink="$AQ$126" lockText="1" noThreeD="1"/>
</file>

<file path=xl/ctrlProps/ctrlProp39.xml><?xml version="1.0" encoding="utf-8"?>
<formControlPr xmlns="http://schemas.microsoft.com/office/spreadsheetml/2009/9/main" objectType="CheckBox" fmlaLink="$AS$126" lockText="1" noThreeD="1"/>
</file>

<file path=xl/ctrlProps/ctrlProp4.xml><?xml version="1.0" encoding="utf-8"?>
<formControlPr xmlns="http://schemas.microsoft.com/office/spreadsheetml/2009/9/main" objectType="CheckBox" fmlaLink="$AQ$69" lockText="1" noThreeD="1"/>
</file>

<file path=xl/ctrlProps/ctrlProp40.xml><?xml version="1.0" encoding="utf-8"?>
<formControlPr xmlns="http://schemas.microsoft.com/office/spreadsheetml/2009/9/main" objectType="CheckBox" fmlaLink="$AT$126" lockText="1" noThreeD="1"/>
</file>

<file path=xl/ctrlProps/ctrlProp41.xml><?xml version="1.0" encoding="utf-8"?>
<formControlPr xmlns="http://schemas.microsoft.com/office/spreadsheetml/2009/9/main" objectType="CheckBox" fmlaLink="$AQ$123" lockText="1" noThreeD="1"/>
</file>

<file path=xl/ctrlProps/ctrlProp42.xml><?xml version="1.0" encoding="utf-8"?>
<formControlPr xmlns="http://schemas.microsoft.com/office/spreadsheetml/2009/9/main" objectType="CheckBox" fmlaLink="$AR$123" lockText="1" noThreeD="1"/>
</file>

<file path=xl/ctrlProps/ctrlProp43.xml><?xml version="1.0" encoding="utf-8"?>
<formControlPr xmlns="http://schemas.microsoft.com/office/spreadsheetml/2009/9/main" objectType="CheckBox" fmlaLink="$AS$123" lockText="1" noThreeD="1"/>
</file>

<file path=xl/ctrlProps/ctrlProp44.xml><?xml version="1.0" encoding="utf-8"?>
<formControlPr xmlns="http://schemas.microsoft.com/office/spreadsheetml/2009/9/main" objectType="CheckBox" fmlaLink="$AQ$124" lockText="1" noThreeD="1"/>
</file>

<file path=xl/ctrlProps/ctrlProp45.xml><?xml version="1.0" encoding="utf-8"?>
<formControlPr xmlns="http://schemas.microsoft.com/office/spreadsheetml/2009/9/main" objectType="CheckBox" fmlaLink="$AR$124" lockText="1" noThreeD="1"/>
</file>

<file path=xl/ctrlProps/ctrlProp46.xml><?xml version="1.0" encoding="utf-8"?>
<formControlPr xmlns="http://schemas.microsoft.com/office/spreadsheetml/2009/9/main" objectType="CheckBox" fmlaLink="$AS$124" lockText="1" noThreeD="1"/>
</file>

<file path=xl/ctrlProps/ctrlProp47.xml><?xml version="1.0" encoding="utf-8"?>
<formControlPr xmlns="http://schemas.microsoft.com/office/spreadsheetml/2009/9/main" objectType="CheckBox" fmlaLink="$AQ$125" lockText="1" noThreeD="1"/>
</file>

<file path=xl/ctrlProps/ctrlProp48.xml><?xml version="1.0" encoding="utf-8"?>
<formControlPr xmlns="http://schemas.microsoft.com/office/spreadsheetml/2009/9/main" objectType="CheckBox" fmlaLink="$AR$125" lockText="1" noThreeD="1"/>
</file>

<file path=xl/ctrlProps/ctrlProp49.xml><?xml version="1.0" encoding="utf-8"?>
<formControlPr xmlns="http://schemas.microsoft.com/office/spreadsheetml/2009/9/main" objectType="CheckBox" fmlaLink="$AS$125" lockText="1" noThreeD="1"/>
</file>

<file path=xl/ctrlProps/ctrlProp5.xml><?xml version="1.0" encoding="utf-8"?>
<formControlPr xmlns="http://schemas.microsoft.com/office/spreadsheetml/2009/9/main" objectType="CheckBox" fmlaLink="$AR$69" lockText="1" noThreeD="1"/>
</file>

<file path=xl/ctrlProps/ctrlProp50.xml><?xml version="1.0" encoding="utf-8"?>
<formControlPr xmlns="http://schemas.microsoft.com/office/spreadsheetml/2009/9/main" objectType="CheckBox" fmlaLink="$AQ$133" lockText="1" noThreeD="1"/>
</file>

<file path=xl/ctrlProps/ctrlProp51.xml><?xml version="1.0" encoding="utf-8"?>
<formControlPr xmlns="http://schemas.microsoft.com/office/spreadsheetml/2009/9/main" objectType="CheckBox" fmlaLink="$AR$133" lockText="1" noThreeD="1"/>
</file>

<file path=xl/ctrlProps/ctrlProp52.xml><?xml version="1.0" encoding="utf-8"?>
<formControlPr xmlns="http://schemas.microsoft.com/office/spreadsheetml/2009/9/main" objectType="CheckBox" fmlaLink="$AS$133" lockText="1" noThreeD="1"/>
</file>

<file path=xl/ctrlProps/ctrlProp53.xml><?xml version="1.0" encoding="utf-8"?>
<formControlPr xmlns="http://schemas.microsoft.com/office/spreadsheetml/2009/9/main" objectType="CheckBox" fmlaLink="$AQ$134" lockText="1" noThreeD="1"/>
</file>

<file path=xl/ctrlProps/ctrlProp54.xml><?xml version="1.0" encoding="utf-8"?>
<formControlPr xmlns="http://schemas.microsoft.com/office/spreadsheetml/2009/9/main" objectType="CheckBox" fmlaLink="$AR$134" lockText="1" noThreeD="1"/>
</file>

<file path=xl/ctrlProps/ctrlProp55.xml><?xml version="1.0" encoding="utf-8"?>
<formControlPr xmlns="http://schemas.microsoft.com/office/spreadsheetml/2009/9/main" objectType="CheckBox" fmlaLink="$AQ$135" lockText="1" noThreeD="1"/>
</file>

<file path=xl/ctrlProps/ctrlProp56.xml><?xml version="1.0" encoding="utf-8"?>
<formControlPr xmlns="http://schemas.microsoft.com/office/spreadsheetml/2009/9/main" objectType="CheckBox" fmlaLink="$AR$135" lockText="1" noThreeD="1"/>
</file>

<file path=xl/ctrlProps/ctrlProp57.xml><?xml version="1.0" encoding="utf-8"?>
<formControlPr xmlns="http://schemas.microsoft.com/office/spreadsheetml/2009/9/main" objectType="CheckBox" fmlaLink="$AS$135" lockText="1" noThreeD="1"/>
</file>

<file path=xl/ctrlProps/ctrlProp58.xml><?xml version="1.0" encoding="utf-8"?>
<formControlPr xmlns="http://schemas.microsoft.com/office/spreadsheetml/2009/9/main" objectType="CheckBox" fmlaLink="$AQ$136" lockText="1" noThreeD="1"/>
</file>

<file path=xl/ctrlProps/ctrlProp59.xml><?xml version="1.0" encoding="utf-8"?>
<formControlPr xmlns="http://schemas.microsoft.com/office/spreadsheetml/2009/9/main" objectType="CheckBox" fmlaLink="$AR$136" lockText="1" noThreeD="1"/>
</file>

<file path=xl/ctrlProps/ctrlProp6.xml><?xml version="1.0" encoding="utf-8"?>
<formControlPr xmlns="http://schemas.microsoft.com/office/spreadsheetml/2009/9/main" objectType="CheckBox" fmlaLink="$AS$69" lockText="1" noThreeD="1"/>
</file>

<file path=xl/ctrlProps/ctrlProp60.xml><?xml version="1.0" encoding="utf-8"?>
<formControlPr xmlns="http://schemas.microsoft.com/office/spreadsheetml/2009/9/main" objectType="CheckBox" fmlaLink="$AS$136" lockText="1" noThreeD="1"/>
</file>

<file path=xl/ctrlProps/ctrlProp61.xml><?xml version="1.0" encoding="utf-8"?>
<formControlPr xmlns="http://schemas.microsoft.com/office/spreadsheetml/2009/9/main" objectType="CheckBox" fmlaLink="$AQ$137" lockText="1" noThreeD="1"/>
</file>

<file path=xl/ctrlProps/ctrlProp62.xml><?xml version="1.0" encoding="utf-8"?>
<formControlPr xmlns="http://schemas.microsoft.com/office/spreadsheetml/2009/9/main" objectType="CheckBox" fmlaLink="$AR$137" lockText="1" noThreeD="1"/>
</file>

<file path=xl/ctrlProps/ctrlProp63.xml><?xml version="1.0" encoding="utf-8"?>
<formControlPr xmlns="http://schemas.microsoft.com/office/spreadsheetml/2009/9/main" objectType="CheckBox" fmlaLink="$AS$137" lockText="1" noThreeD="1"/>
</file>

<file path=xl/ctrlProps/ctrlProp64.xml><?xml version="1.0" encoding="utf-8"?>
<formControlPr xmlns="http://schemas.microsoft.com/office/spreadsheetml/2009/9/main" objectType="CheckBox" fmlaLink="$AQ$138" lockText="1" noThreeD="1"/>
</file>

<file path=xl/ctrlProps/ctrlProp65.xml><?xml version="1.0" encoding="utf-8"?>
<formControlPr xmlns="http://schemas.microsoft.com/office/spreadsheetml/2009/9/main" objectType="CheckBox" fmlaLink="$AR$138" lockText="1" noThreeD="1"/>
</file>

<file path=xl/ctrlProps/ctrlProp66.xml><?xml version="1.0" encoding="utf-8"?>
<formControlPr xmlns="http://schemas.microsoft.com/office/spreadsheetml/2009/9/main" objectType="CheckBox" fmlaLink="$AS$138" lockText="1" noThreeD="1"/>
</file>

<file path=xl/ctrlProps/ctrlProp67.xml><?xml version="1.0" encoding="utf-8"?>
<formControlPr xmlns="http://schemas.microsoft.com/office/spreadsheetml/2009/9/main" objectType="CheckBox" fmlaLink="$AT$138" lockText="1" noThreeD="1"/>
</file>

<file path=xl/ctrlProps/ctrlProp68.xml><?xml version="1.0" encoding="utf-8"?>
<formControlPr xmlns="http://schemas.microsoft.com/office/spreadsheetml/2009/9/main" objectType="CheckBox" fmlaLink="$AQ$145" lockText="1" noThreeD="1"/>
</file>

<file path=xl/ctrlProps/ctrlProp69.xml><?xml version="1.0" encoding="utf-8"?>
<formControlPr xmlns="http://schemas.microsoft.com/office/spreadsheetml/2009/9/main" objectType="CheckBox" fmlaLink="$AR$145" lockText="1" noThreeD="1"/>
</file>

<file path=xl/ctrlProps/ctrlProp7.xml><?xml version="1.0" encoding="utf-8"?>
<formControlPr xmlns="http://schemas.microsoft.com/office/spreadsheetml/2009/9/main" objectType="CheckBox" fmlaLink="$AQ$81" lockText="1" noThreeD="1"/>
</file>

<file path=xl/ctrlProps/ctrlProp70.xml><?xml version="1.0" encoding="utf-8"?>
<formControlPr xmlns="http://schemas.microsoft.com/office/spreadsheetml/2009/9/main" objectType="CheckBox" fmlaLink="$AS$145" lockText="1" noThreeD="1"/>
</file>

<file path=xl/ctrlProps/ctrlProp71.xml><?xml version="1.0" encoding="utf-8"?>
<formControlPr xmlns="http://schemas.microsoft.com/office/spreadsheetml/2009/9/main" objectType="CheckBox" fmlaLink="$AQ$146" lockText="1" noThreeD="1"/>
</file>

<file path=xl/ctrlProps/ctrlProp72.xml><?xml version="1.0" encoding="utf-8"?>
<formControlPr xmlns="http://schemas.microsoft.com/office/spreadsheetml/2009/9/main" objectType="CheckBox" fmlaLink="$AR$146" lockText="1" noThreeD="1"/>
</file>

<file path=xl/ctrlProps/ctrlProp73.xml><?xml version="1.0" encoding="utf-8"?>
<formControlPr xmlns="http://schemas.microsoft.com/office/spreadsheetml/2009/9/main" objectType="CheckBox" fmlaLink="$AQ$147" lockText="1" noThreeD="1"/>
</file>

<file path=xl/ctrlProps/ctrlProp74.xml><?xml version="1.0" encoding="utf-8"?>
<formControlPr xmlns="http://schemas.microsoft.com/office/spreadsheetml/2009/9/main" objectType="CheckBox" fmlaLink="$AR$147" lockText="1" noThreeD="1"/>
</file>

<file path=xl/ctrlProps/ctrlProp75.xml><?xml version="1.0" encoding="utf-8"?>
<formControlPr xmlns="http://schemas.microsoft.com/office/spreadsheetml/2009/9/main" objectType="CheckBox" fmlaLink="$AS$147" lockText="1" noThreeD="1"/>
</file>

<file path=xl/ctrlProps/ctrlProp76.xml><?xml version="1.0" encoding="utf-8"?>
<formControlPr xmlns="http://schemas.microsoft.com/office/spreadsheetml/2009/9/main" objectType="CheckBox" fmlaLink="$AQ$148" lockText="1" noThreeD="1"/>
</file>

<file path=xl/ctrlProps/ctrlProp77.xml><?xml version="1.0" encoding="utf-8"?>
<formControlPr xmlns="http://schemas.microsoft.com/office/spreadsheetml/2009/9/main" objectType="CheckBox" fmlaLink="$AR$148" lockText="1" noThreeD="1"/>
</file>

<file path=xl/ctrlProps/ctrlProp78.xml><?xml version="1.0" encoding="utf-8"?>
<formControlPr xmlns="http://schemas.microsoft.com/office/spreadsheetml/2009/9/main" objectType="CheckBox" fmlaLink="$AS$148" lockText="1" noThreeD="1"/>
</file>

<file path=xl/ctrlProps/ctrlProp79.xml><?xml version="1.0" encoding="utf-8"?>
<formControlPr xmlns="http://schemas.microsoft.com/office/spreadsheetml/2009/9/main" objectType="CheckBox" fmlaLink="$AQ$149" lockText="1" noThreeD="1"/>
</file>

<file path=xl/ctrlProps/ctrlProp8.xml><?xml version="1.0" encoding="utf-8"?>
<formControlPr xmlns="http://schemas.microsoft.com/office/spreadsheetml/2009/9/main" objectType="CheckBox" fmlaLink="$AR$81" lockText="1" noThreeD="1"/>
</file>

<file path=xl/ctrlProps/ctrlProp80.xml><?xml version="1.0" encoding="utf-8"?>
<formControlPr xmlns="http://schemas.microsoft.com/office/spreadsheetml/2009/9/main" objectType="CheckBox" fmlaLink="$AR$149" lockText="1" noThreeD="1"/>
</file>

<file path=xl/ctrlProps/ctrlProp81.xml><?xml version="1.0" encoding="utf-8"?>
<formControlPr xmlns="http://schemas.microsoft.com/office/spreadsheetml/2009/9/main" objectType="CheckBox" fmlaLink="$AS$149" lockText="1" noThreeD="1"/>
</file>

<file path=xl/ctrlProps/ctrlProp82.xml><?xml version="1.0" encoding="utf-8"?>
<formControlPr xmlns="http://schemas.microsoft.com/office/spreadsheetml/2009/9/main" objectType="CheckBox" fmlaLink="$AQ$150" lockText="1" noThreeD="1"/>
</file>

<file path=xl/ctrlProps/ctrlProp83.xml><?xml version="1.0" encoding="utf-8"?>
<formControlPr xmlns="http://schemas.microsoft.com/office/spreadsheetml/2009/9/main" objectType="CheckBox" fmlaLink="$AR$150" lockText="1" noThreeD="1"/>
</file>

<file path=xl/ctrlProps/ctrlProp84.xml><?xml version="1.0" encoding="utf-8"?>
<formControlPr xmlns="http://schemas.microsoft.com/office/spreadsheetml/2009/9/main" objectType="CheckBox" fmlaLink="$AS$150" lockText="1" noThreeD="1"/>
</file>

<file path=xl/ctrlProps/ctrlProp85.xml><?xml version="1.0" encoding="utf-8"?>
<formControlPr xmlns="http://schemas.microsoft.com/office/spreadsheetml/2009/9/main" objectType="CheckBox" fmlaLink="$AT$150" lockText="1" noThreeD="1"/>
</file>

<file path=xl/ctrlProps/ctrlProp86.xml><?xml version="1.0" encoding="utf-8"?>
<formControlPr xmlns="http://schemas.microsoft.com/office/spreadsheetml/2009/9/main" objectType="CheckBox" fmlaLink="$AQ$120" lockText="1" noThreeD="1"/>
</file>

<file path=xl/ctrlProps/ctrlProp87.xml><?xml version="1.0" encoding="utf-8"?>
<formControlPr xmlns="http://schemas.microsoft.com/office/spreadsheetml/2009/9/main" objectType="CheckBox" fmlaLink="$AR$120" lockText="1" noThreeD="1"/>
</file>

<file path=xl/ctrlProps/ctrlProp88.xml><?xml version="1.0" encoding="utf-8"?>
<formControlPr xmlns="http://schemas.microsoft.com/office/spreadsheetml/2009/9/main" objectType="CheckBox" fmlaLink="$AQ$132" lockText="1" noThreeD="1"/>
</file>

<file path=xl/ctrlProps/ctrlProp89.xml><?xml version="1.0" encoding="utf-8"?>
<formControlPr xmlns="http://schemas.microsoft.com/office/spreadsheetml/2009/9/main" objectType="CheckBox" fmlaLink="$AR$132" lockText="1" noThreeD="1"/>
</file>

<file path=xl/ctrlProps/ctrlProp9.xml><?xml version="1.0" encoding="utf-8"?>
<formControlPr xmlns="http://schemas.microsoft.com/office/spreadsheetml/2009/9/main" objectType="CheckBox" fmlaLink="$AS$81" lockText="1" noThreeD="1"/>
</file>

<file path=xl/ctrlProps/ctrlProp90.xml><?xml version="1.0" encoding="utf-8"?>
<formControlPr xmlns="http://schemas.microsoft.com/office/spreadsheetml/2009/9/main" objectType="CheckBox" fmlaLink="$AQ$144" lockText="1" noThreeD="1"/>
</file>

<file path=xl/ctrlProps/ctrlProp91.xml><?xml version="1.0" encoding="utf-8"?>
<formControlPr xmlns="http://schemas.microsoft.com/office/spreadsheetml/2009/9/main" objectType="CheckBox" fmlaLink="$AR$144" lockText="1" noThreeD="1"/>
</file>

<file path=xl/ctrlProps/ctrlProp92.xml><?xml version="1.0" encoding="utf-8"?>
<formControlPr xmlns="http://schemas.microsoft.com/office/spreadsheetml/2009/9/main" objectType="CheckBox" fmlaLink="$AQ$90" lockText="1" noThreeD="1"/>
</file>

<file path=xl/ctrlProps/ctrlProp93.xml><?xml version="1.0" encoding="utf-8"?>
<formControlPr xmlns="http://schemas.microsoft.com/office/spreadsheetml/2009/9/main" objectType="CheckBox" fmlaLink="$AR$126" lockText="1" noThreeD="1"/>
</file>

<file path=xl/ctrlProps/ctrlProp94.xml><?xml version="1.0" encoding="utf-8"?>
<formControlPr xmlns="http://schemas.microsoft.com/office/spreadsheetml/2009/9/main" objectType="CheckBox" fmlaLink="$AQ$7" lockText="1" noThreeD="1"/>
</file>

<file path=xl/ctrlProps/ctrlProp95.xml><?xml version="1.0" encoding="utf-8"?>
<formControlPr xmlns="http://schemas.microsoft.com/office/spreadsheetml/2009/9/main" objectType="CheckBox" fmlaLink="$AR$7" lockText="1" noThreeD="1"/>
</file>

<file path=xl/ctrlProps/ctrlProp96.xml><?xml version="1.0" encoding="utf-8"?>
<formControlPr xmlns="http://schemas.microsoft.com/office/spreadsheetml/2009/9/main" objectType="CheckBox" fmlaLink="$AS$7" lockText="1" noThreeD="1"/>
</file>

<file path=xl/ctrlProps/ctrlProp97.xml><?xml version="1.0" encoding="utf-8"?>
<formControlPr xmlns="http://schemas.microsoft.com/office/spreadsheetml/2009/9/main" objectType="CheckBox" fmlaLink="$AT$7" lockText="1" noThreeD="1"/>
</file>

<file path=xl/ctrlProps/ctrlProp98.xml><?xml version="1.0" encoding="utf-8"?>
<formControlPr xmlns="http://schemas.microsoft.com/office/spreadsheetml/2009/9/main" objectType="CheckBox" fmlaLink="$AQ$45" lockText="1" noThreeD="1"/>
</file>

<file path=xl/ctrlProps/ctrlProp99.xml><?xml version="1.0" encoding="utf-8"?>
<formControlPr xmlns="http://schemas.microsoft.com/office/spreadsheetml/2009/9/main" objectType="CheckBox" fmlaLink="$AR$4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2" Type="http://schemas.openxmlformats.org/officeDocument/2006/relationships/hyperlink" Target="#TOP!A1"/><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21.xml.rels><?xml version="1.0" encoding="UTF-8" standalone="yes"?>
<Relationships xmlns="http://schemas.openxmlformats.org/package/2006/relationships"><Relationship Id="rId1" Type="http://schemas.openxmlformats.org/officeDocument/2006/relationships/hyperlink" Target="#TOP!A1"/></Relationships>
</file>

<file path=xl/drawings/_rels/drawing22.xml.rels><?xml version="1.0" encoding="UTF-8" standalone="yes"?>
<Relationships xmlns="http://schemas.openxmlformats.org/package/2006/relationships"><Relationship Id="rId1" Type="http://schemas.openxmlformats.org/officeDocument/2006/relationships/hyperlink" Target="#TOP!A1"/></Relationships>
</file>

<file path=xl/drawings/_rels/drawing23.xml.rels><?xml version="1.0" encoding="UTF-8" standalone="yes"?>
<Relationships xmlns="http://schemas.openxmlformats.org/package/2006/relationships"><Relationship Id="rId1" Type="http://schemas.openxmlformats.org/officeDocument/2006/relationships/hyperlink" Target="#TOP!A1"/></Relationships>
</file>

<file path=xl/drawings/_rels/drawing24.xml.rels><?xml version="1.0" encoding="UTF-8" standalone="yes"?>
<Relationships xmlns="http://schemas.openxmlformats.org/package/2006/relationships"><Relationship Id="rId2" Type="http://schemas.openxmlformats.org/officeDocument/2006/relationships/hyperlink" Target="#TOP!A1"/><Relationship Id="rId1" Type="http://schemas.openxmlformats.org/officeDocument/2006/relationships/image" Target="../media/image3.emf"/></Relationships>
</file>

<file path=xl/drawings/_rels/drawing25.xml.rels><?xml version="1.0" encoding="UTF-8" standalone="yes"?>
<Relationships xmlns="http://schemas.openxmlformats.org/package/2006/relationships"><Relationship Id="rId1" Type="http://schemas.openxmlformats.org/officeDocument/2006/relationships/hyperlink" Target="#TOP!A1"/></Relationships>
</file>

<file path=xl/drawings/_rels/drawing26.xml.rels><?xml version="1.0" encoding="UTF-8" standalone="yes"?>
<Relationships xmlns="http://schemas.openxmlformats.org/package/2006/relationships"><Relationship Id="rId3" Type="http://schemas.openxmlformats.org/officeDocument/2006/relationships/hyperlink" Target="#'&#25285;&#24403;&#30331;&#37682;(&#26045;&#24037;)'!C11"/><Relationship Id="rId2" Type="http://schemas.openxmlformats.org/officeDocument/2006/relationships/hyperlink" Target="#'&#25285;&#24403;&#30331;&#37682;(&#20195;&#29702;&#35373;&#35336;&#30435;&#29702;)'!C11"/><Relationship Id="rId1" Type="http://schemas.openxmlformats.org/officeDocument/2006/relationships/hyperlink" Target="#TOP!A1"/></Relationships>
</file>

<file path=xl/drawings/_rels/drawing27.xml.rels><?xml version="1.0" encoding="UTF-8" standalone="yes"?>
<Relationships xmlns="http://schemas.openxmlformats.org/package/2006/relationships"><Relationship Id="rId1" Type="http://schemas.openxmlformats.org/officeDocument/2006/relationships/hyperlink" Target="#TOP!A1"/></Relationships>
</file>

<file path=xl/drawings/_rels/drawing28.xml.rels><?xml version="1.0" encoding="UTF-8" standalone="yes"?>
<Relationships xmlns="http://schemas.openxmlformats.org/package/2006/relationships"><Relationship Id="rId1" Type="http://schemas.openxmlformats.org/officeDocument/2006/relationships/hyperlink" Target="#TOP!A1"/></Relationships>
</file>

<file path=xl/drawings/_rels/drawing29.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30.xml.rels><?xml version="1.0" encoding="UTF-8" standalone="yes"?>
<Relationships xmlns="http://schemas.openxmlformats.org/package/2006/relationships"><Relationship Id="rId1" Type="http://schemas.openxmlformats.org/officeDocument/2006/relationships/hyperlink" Target="#TOP!A1"/></Relationships>
</file>

<file path=xl/drawings/_rels/drawing31.xml.rels><?xml version="1.0" encoding="UTF-8" standalone="yes"?>
<Relationships xmlns="http://schemas.openxmlformats.org/package/2006/relationships"><Relationship Id="rId1" Type="http://schemas.openxmlformats.org/officeDocument/2006/relationships/hyperlink" Target="#TOP!A1"/></Relationships>
</file>

<file path=xl/drawings/_rels/drawing32.xml.rels><?xml version="1.0" encoding="UTF-8" standalone="yes"?>
<Relationships xmlns="http://schemas.openxmlformats.org/package/2006/relationships"><Relationship Id="rId1" Type="http://schemas.openxmlformats.org/officeDocument/2006/relationships/hyperlink" Target="#TOP!A1"/></Relationships>
</file>

<file path=xl/drawings/_rels/drawing33.xml.rels><?xml version="1.0" encoding="UTF-8" standalone="yes"?>
<Relationships xmlns="http://schemas.openxmlformats.org/package/2006/relationships"><Relationship Id="rId1" Type="http://schemas.openxmlformats.org/officeDocument/2006/relationships/hyperlink" Target="#TOP!A1"/></Relationships>
</file>

<file path=xl/drawings/_rels/drawing34.xml.rels><?xml version="1.0" encoding="UTF-8" standalone="yes"?>
<Relationships xmlns="http://schemas.openxmlformats.org/package/2006/relationships"><Relationship Id="rId1" Type="http://schemas.openxmlformats.org/officeDocument/2006/relationships/hyperlink" Target="#TOP!A1"/></Relationships>
</file>

<file path=xl/drawings/_rels/drawing35.xml.rels><?xml version="1.0" encoding="UTF-8" standalone="yes"?>
<Relationships xmlns="http://schemas.openxmlformats.org/package/2006/relationships"><Relationship Id="rId1" Type="http://schemas.openxmlformats.org/officeDocument/2006/relationships/hyperlink" Target="#TOP!A1"/></Relationships>
</file>

<file path=xl/drawings/_rels/drawing36.xml.rels><?xml version="1.0" encoding="UTF-8" standalone="yes"?>
<Relationships xmlns="http://schemas.openxmlformats.org/package/2006/relationships"><Relationship Id="rId1" Type="http://schemas.openxmlformats.org/officeDocument/2006/relationships/hyperlink" Target="#TOP!A1"/></Relationships>
</file>

<file path=xl/drawings/_rels/drawing37.xml.rels><?xml version="1.0" encoding="UTF-8" standalone="yes"?>
<Relationships xmlns="http://schemas.openxmlformats.org/package/2006/relationships"><Relationship Id="rId1" Type="http://schemas.openxmlformats.org/officeDocument/2006/relationships/hyperlink" Target="#TOP!A1"/></Relationships>
</file>

<file path=xl/drawings/_rels/drawing38.xml.rels><?xml version="1.0" encoding="UTF-8" standalone="yes"?>
<Relationships xmlns="http://schemas.openxmlformats.org/package/2006/relationships"><Relationship Id="rId1" Type="http://schemas.openxmlformats.org/officeDocument/2006/relationships/hyperlink" Target="#TOP!A1"/></Relationships>
</file>

<file path=xl/drawings/_rels/drawing39.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40.xml.rels><?xml version="1.0" encoding="UTF-8" standalone="yes"?>
<Relationships xmlns="http://schemas.openxmlformats.org/package/2006/relationships"><Relationship Id="rId1" Type="http://schemas.openxmlformats.org/officeDocument/2006/relationships/hyperlink" Target="#TOP!A1"/></Relationships>
</file>

<file path=xl/drawings/_rels/drawing41.xml.rels><?xml version="1.0" encoding="UTF-8" standalone="yes"?>
<Relationships xmlns="http://schemas.openxmlformats.org/package/2006/relationships"><Relationship Id="rId2" Type="http://schemas.openxmlformats.org/officeDocument/2006/relationships/hyperlink" Target="#TOP!A1"/><Relationship Id="rId1" Type="http://schemas.openxmlformats.org/officeDocument/2006/relationships/image" Target="../media/image3.emf"/></Relationships>
</file>

<file path=xl/drawings/_rels/drawing42.xml.rels><?xml version="1.0" encoding="UTF-8" standalone="yes"?>
<Relationships xmlns="http://schemas.openxmlformats.org/package/2006/relationships"><Relationship Id="rId1" Type="http://schemas.openxmlformats.org/officeDocument/2006/relationships/hyperlink" Target="#TOP!A1"/></Relationships>
</file>

<file path=xl/drawings/_rels/drawing43.xml.rels><?xml version="1.0" encoding="UTF-8" standalone="yes"?>
<Relationships xmlns="http://schemas.openxmlformats.org/package/2006/relationships"><Relationship Id="rId1" Type="http://schemas.openxmlformats.org/officeDocument/2006/relationships/hyperlink" Target="#TOP!A1"/></Relationships>
</file>

<file path=xl/drawings/_rels/drawing4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3" Type="http://schemas.openxmlformats.org/officeDocument/2006/relationships/hyperlink" Target="#'&#25285;&#24403;&#30331;&#37682;(&#26045;&#24037;)'!C11"/><Relationship Id="rId2" Type="http://schemas.openxmlformats.org/officeDocument/2006/relationships/hyperlink" Target="#'&#25285;&#24403;&#30331;&#37682;(&#20195;&#29702;&#35373;&#35336;&#30435;&#29702;)'!C11"/><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editAs="oneCell">
    <xdr:from>
      <xdr:col>12</xdr:col>
      <xdr:colOff>85725</xdr:colOff>
      <xdr:row>49</xdr:row>
      <xdr:rowOff>180975</xdr:rowOff>
    </xdr:from>
    <xdr:to>
      <xdr:col>25</xdr:col>
      <xdr:colOff>133350</xdr:colOff>
      <xdr:row>51</xdr:row>
      <xdr:rowOff>152400</xdr:rowOff>
    </xdr:to>
    <xdr:pic>
      <xdr:nvPicPr>
        <xdr:cNvPr id="4" name="図 1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10115550"/>
          <a:ext cx="25241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2</xdr:row>
      <xdr:rowOff>114300</xdr:rowOff>
    </xdr:from>
    <xdr:to>
      <xdr:col>28</xdr:col>
      <xdr:colOff>104325</xdr:colOff>
      <xdr:row>6</xdr:row>
      <xdr:rowOff>79232</xdr:rowOff>
    </xdr:to>
    <xdr:pic>
      <xdr:nvPicPr>
        <xdr:cNvPr id="13" name="図 12">
          <a:extLst>
            <a:ext uri="{FF2B5EF4-FFF2-40B4-BE49-F238E27FC236}">
              <a16:creationId xmlns:a16="http://schemas.microsoft.com/office/drawing/2014/main" id="{C94272E0-F496-9181-C1A3-E9807C5C5E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38325" y="495300"/>
          <a:ext cx="3600000" cy="12984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4" name="Text Box 18">
          <a:extLst>
            <a:ext uri="{FF2B5EF4-FFF2-40B4-BE49-F238E27FC236}">
              <a16:creationId xmlns:a16="http://schemas.microsoft.com/office/drawing/2014/main" id="{00000000-0008-0000-0F00-000004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0000000-0008-0000-1000-000003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0000000-0008-0000-1100-000003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67</xdr:row>
          <xdr:rowOff>0</xdr:rowOff>
        </xdr:from>
        <xdr:to>
          <xdr:col>11</xdr:col>
          <xdr:colOff>0</xdr:colOff>
          <xdr:row>68</xdr:row>
          <xdr:rowOff>0</xdr:rowOff>
        </xdr:to>
        <xdr:sp macro="" textlink="">
          <xdr:nvSpPr>
            <xdr:cNvPr id="100353" name="チェック1" hidden="1">
              <a:extLst>
                <a:ext uri="{63B3BB69-23CF-44E3-9099-C40C66FF867C}">
                  <a14:compatExt spid="_x0000_s100353"/>
                </a:ext>
                <a:ext uri="{FF2B5EF4-FFF2-40B4-BE49-F238E27FC236}">
                  <a16:creationId xmlns:a16="http://schemas.microsoft.com/office/drawing/2014/main" id="{00000000-0008-0000-17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67</xdr:row>
          <xdr:rowOff>0</xdr:rowOff>
        </xdr:from>
        <xdr:to>
          <xdr:col>19</xdr:col>
          <xdr:colOff>0</xdr:colOff>
          <xdr:row>68</xdr:row>
          <xdr:rowOff>0</xdr:rowOff>
        </xdr:to>
        <xdr:sp macro="" textlink="">
          <xdr:nvSpPr>
            <xdr:cNvPr id="100354" name="チェック2" hidden="1">
              <a:extLst>
                <a:ext uri="{63B3BB69-23CF-44E3-9099-C40C66FF867C}">
                  <a14:compatExt spid="_x0000_s100354"/>
                </a:ext>
                <a:ext uri="{FF2B5EF4-FFF2-40B4-BE49-F238E27FC236}">
                  <a16:creationId xmlns:a16="http://schemas.microsoft.com/office/drawing/2014/main" id="{00000000-0008-0000-17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67</xdr:row>
          <xdr:rowOff>0</xdr:rowOff>
        </xdr:from>
        <xdr:to>
          <xdr:col>29</xdr:col>
          <xdr:colOff>0</xdr:colOff>
          <xdr:row>68</xdr:row>
          <xdr:rowOff>0</xdr:rowOff>
        </xdr:to>
        <xdr:sp macro="" textlink="">
          <xdr:nvSpPr>
            <xdr:cNvPr id="100355" name="チェック3" hidden="1">
              <a:extLst>
                <a:ext uri="{63B3BB69-23CF-44E3-9099-C40C66FF867C}">
                  <a14:compatExt spid="_x0000_s100355"/>
                </a:ext>
                <a:ext uri="{FF2B5EF4-FFF2-40B4-BE49-F238E27FC236}">
                  <a16:creationId xmlns:a16="http://schemas.microsoft.com/office/drawing/2014/main" id="{00000000-0008-0000-17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68</xdr:row>
          <xdr:rowOff>0</xdr:rowOff>
        </xdr:from>
        <xdr:to>
          <xdr:col>11</xdr:col>
          <xdr:colOff>0</xdr:colOff>
          <xdr:row>69</xdr:row>
          <xdr:rowOff>0</xdr:rowOff>
        </xdr:to>
        <xdr:sp macro="" textlink="">
          <xdr:nvSpPr>
            <xdr:cNvPr id="100356" name="チェック4" hidden="1">
              <a:extLst>
                <a:ext uri="{63B3BB69-23CF-44E3-9099-C40C66FF867C}">
                  <a14:compatExt spid="_x0000_s100356"/>
                </a:ext>
                <a:ext uri="{FF2B5EF4-FFF2-40B4-BE49-F238E27FC236}">
                  <a16:creationId xmlns:a16="http://schemas.microsoft.com/office/drawing/2014/main" id="{00000000-0008-0000-17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68</xdr:row>
          <xdr:rowOff>0</xdr:rowOff>
        </xdr:from>
        <xdr:to>
          <xdr:col>19</xdr:col>
          <xdr:colOff>0</xdr:colOff>
          <xdr:row>69</xdr:row>
          <xdr:rowOff>0</xdr:rowOff>
        </xdr:to>
        <xdr:sp macro="" textlink="">
          <xdr:nvSpPr>
            <xdr:cNvPr id="100357" name="チェック5" hidden="1">
              <a:extLst>
                <a:ext uri="{63B3BB69-23CF-44E3-9099-C40C66FF867C}">
                  <a14:compatExt spid="_x0000_s100357"/>
                </a:ext>
                <a:ext uri="{FF2B5EF4-FFF2-40B4-BE49-F238E27FC236}">
                  <a16:creationId xmlns:a16="http://schemas.microsoft.com/office/drawing/2014/main" id="{00000000-0008-0000-17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68</xdr:row>
          <xdr:rowOff>0</xdr:rowOff>
        </xdr:from>
        <xdr:to>
          <xdr:col>29</xdr:col>
          <xdr:colOff>0</xdr:colOff>
          <xdr:row>69</xdr:row>
          <xdr:rowOff>0</xdr:rowOff>
        </xdr:to>
        <xdr:sp macro="" textlink="">
          <xdr:nvSpPr>
            <xdr:cNvPr id="100358" name="チェック6" hidden="1">
              <a:extLst>
                <a:ext uri="{63B3BB69-23CF-44E3-9099-C40C66FF867C}">
                  <a14:compatExt spid="_x0000_s100358"/>
                </a:ext>
                <a:ext uri="{FF2B5EF4-FFF2-40B4-BE49-F238E27FC236}">
                  <a16:creationId xmlns:a16="http://schemas.microsoft.com/office/drawing/2014/main" id="{00000000-0008-0000-17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80</xdr:row>
          <xdr:rowOff>0</xdr:rowOff>
        </xdr:from>
        <xdr:to>
          <xdr:col>11</xdr:col>
          <xdr:colOff>19050</xdr:colOff>
          <xdr:row>81</xdr:row>
          <xdr:rowOff>0</xdr:rowOff>
        </xdr:to>
        <xdr:sp macro="" textlink="">
          <xdr:nvSpPr>
            <xdr:cNvPr id="100359" name="チェック17" hidden="1">
              <a:extLst>
                <a:ext uri="{63B3BB69-23CF-44E3-9099-C40C66FF867C}">
                  <a14:compatExt spid="_x0000_s100359"/>
                </a:ext>
                <a:ext uri="{FF2B5EF4-FFF2-40B4-BE49-F238E27FC236}">
                  <a16:creationId xmlns:a16="http://schemas.microsoft.com/office/drawing/2014/main" id="{00000000-0008-0000-17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80</xdr:row>
          <xdr:rowOff>0</xdr:rowOff>
        </xdr:from>
        <xdr:to>
          <xdr:col>16</xdr:col>
          <xdr:colOff>0</xdr:colOff>
          <xdr:row>81</xdr:row>
          <xdr:rowOff>0</xdr:rowOff>
        </xdr:to>
        <xdr:sp macro="" textlink="">
          <xdr:nvSpPr>
            <xdr:cNvPr id="100360" name="チェック18" hidden="1">
              <a:extLst>
                <a:ext uri="{63B3BB69-23CF-44E3-9099-C40C66FF867C}">
                  <a14:compatExt spid="_x0000_s100360"/>
                </a:ext>
                <a:ext uri="{FF2B5EF4-FFF2-40B4-BE49-F238E27FC236}">
                  <a16:creationId xmlns:a16="http://schemas.microsoft.com/office/drawing/2014/main" id="{00000000-0008-0000-1700-00000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80</xdr:row>
          <xdr:rowOff>0</xdr:rowOff>
        </xdr:from>
        <xdr:to>
          <xdr:col>21</xdr:col>
          <xdr:colOff>0</xdr:colOff>
          <xdr:row>81</xdr:row>
          <xdr:rowOff>0</xdr:rowOff>
        </xdr:to>
        <xdr:sp macro="" textlink="">
          <xdr:nvSpPr>
            <xdr:cNvPr id="100361" name="チェック19" hidden="1">
              <a:extLst>
                <a:ext uri="{63B3BB69-23CF-44E3-9099-C40C66FF867C}">
                  <a14:compatExt spid="_x0000_s100361"/>
                </a:ext>
                <a:ext uri="{FF2B5EF4-FFF2-40B4-BE49-F238E27FC236}">
                  <a16:creationId xmlns:a16="http://schemas.microsoft.com/office/drawing/2014/main" id="{00000000-0008-0000-1700-00000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80</xdr:row>
          <xdr:rowOff>0</xdr:rowOff>
        </xdr:from>
        <xdr:to>
          <xdr:col>26</xdr:col>
          <xdr:colOff>0</xdr:colOff>
          <xdr:row>81</xdr:row>
          <xdr:rowOff>0</xdr:rowOff>
        </xdr:to>
        <xdr:sp macro="" textlink="">
          <xdr:nvSpPr>
            <xdr:cNvPr id="100362" name="チェック20" hidden="1">
              <a:extLst>
                <a:ext uri="{63B3BB69-23CF-44E3-9099-C40C66FF867C}">
                  <a14:compatExt spid="_x0000_s100362"/>
                </a:ext>
                <a:ext uri="{FF2B5EF4-FFF2-40B4-BE49-F238E27FC236}">
                  <a16:creationId xmlns:a16="http://schemas.microsoft.com/office/drawing/2014/main" id="{00000000-0008-0000-1700-00000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120</xdr:row>
          <xdr:rowOff>0</xdr:rowOff>
        </xdr:from>
        <xdr:to>
          <xdr:col>11</xdr:col>
          <xdr:colOff>0</xdr:colOff>
          <xdr:row>121</xdr:row>
          <xdr:rowOff>0</xdr:rowOff>
        </xdr:to>
        <xdr:sp macro="" textlink="">
          <xdr:nvSpPr>
            <xdr:cNvPr id="100363" name="チェック68" hidden="1">
              <a:extLst>
                <a:ext uri="{63B3BB69-23CF-44E3-9099-C40C66FF867C}">
                  <a14:compatExt spid="_x0000_s100363"/>
                </a:ext>
                <a:ext uri="{FF2B5EF4-FFF2-40B4-BE49-F238E27FC236}">
                  <a16:creationId xmlns:a16="http://schemas.microsoft.com/office/drawing/2014/main" id="{00000000-0008-0000-1700-00000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120</xdr:row>
          <xdr:rowOff>0</xdr:rowOff>
        </xdr:from>
        <xdr:to>
          <xdr:col>19</xdr:col>
          <xdr:colOff>0</xdr:colOff>
          <xdr:row>121</xdr:row>
          <xdr:rowOff>0</xdr:rowOff>
        </xdr:to>
        <xdr:sp macro="" textlink="">
          <xdr:nvSpPr>
            <xdr:cNvPr id="100364" name="チェック69" hidden="1">
              <a:extLst>
                <a:ext uri="{63B3BB69-23CF-44E3-9099-C40C66FF867C}">
                  <a14:compatExt spid="_x0000_s100364"/>
                </a:ext>
                <a:ext uri="{FF2B5EF4-FFF2-40B4-BE49-F238E27FC236}">
                  <a16:creationId xmlns:a16="http://schemas.microsoft.com/office/drawing/2014/main" id="{00000000-0008-0000-1700-00000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120</xdr:row>
          <xdr:rowOff>0</xdr:rowOff>
        </xdr:from>
        <xdr:to>
          <xdr:col>26</xdr:col>
          <xdr:colOff>0</xdr:colOff>
          <xdr:row>121</xdr:row>
          <xdr:rowOff>0</xdr:rowOff>
        </xdr:to>
        <xdr:sp macro="" textlink="">
          <xdr:nvSpPr>
            <xdr:cNvPr id="100365" name="チェック70" hidden="1">
              <a:extLst>
                <a:ext uri="{63B3BB69-23CF-44E3-9099-C40C66FF867C}">
                  <a14:compatExt spid="_x0000_s100365"/>
                </a:ext>
                <a:ext uri="{FF2B5EF4-FFF2-40B4-BE49-F238E27FC236}">
                  <a16:creationId xmlns:a16="http://schemas.microsoft.com/office/drawing/2014/main" id="{00000000-0008-0000-17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121</xdr:row>
          <xdr:rowOff>0</xdr:rowOff>
        </xdr:from>
        <xdr:to>
          <xdr:col>11</xdr:col>
          <xdr:colOff>0</xdr:colOff>
          <xdr:row>122</xdr:row>
          <xdr:rowOff>0</xdr:rowOff>
        </xdr:to>
        <xdr:sp macro="" textlink="">
          <xdr:nvSpPr>
            <xdr:cNvPr id="100366" name="チェック71" hidden="1">
              <a:extLst>
                <a:ext uri="{63B3BB69-23CF-44E3-9099-C40C66FF867C}">
                  <a14:compatExt spid="_x0000_s100366"/>
                </a:ext>
                <a:ext uri="{FF2B5EF4-FFF2-40B4-BE49-F238E27FC236}">
                  <a16:creationId xmlns:a16="http://schemas.microsoft.com/office/drawing/2014/main" id="{00000000-0008-0000-17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121</xdr:row>
          <xdr:rowOff>0</xdr:rowOff>
        </xdr:from>
        <xdr:to>
          <xdr:col>21</xdr:col>
          <xdr:colOff>0</xdr:colOff>
          <xdr:row>122</xdr:row>
          <xdr:rowOff>0</xdr:rowOff>
        </xdr:to>
        <xdr:sp macro="" textlink="">
          <xdr:nvSpPr>
            <xdr:cNvPr id="100367" name="チェック72" hidden="1">
              <a:extLst>
                <a:ext uri="{63B3BB69-23CF-44E3-9099-C40C66FF867C}">
                  <a14:compatExt spid="_x0000_s100367"/>
                </a:ext>
                <a:ext uri="{FF2B5EF4-FFF2-40B4-BE49-F238E27FC236}">
                  <a16:creationId xmlns:a16="http://schemas.microsoft.com/office/drawing/2014/main" id="{00000000-0008-0000-1700-00000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70</xdr:row>
          <xdr:rowOff>0</xdr:rowOff>
        </xdr:from>
        <xdr:to>
          <xdr:col>32</xdr:col>
          <xdr:colOff>0</xdr:colOff>
          <xdr:row>71</xdr:row>
          <xdr:rowOff>0</xdr:rowOff>
        </xdr:to>
        <xdr:sp macro="" textlink="">
          <xdr:nvSpPr>
            <xdr:cNvPr id="100368" name="Check Box 16" hidden="1">
              <a:extLst>
                <a:ext uri="{63B3BB69-23CF-44E3-9099-C40C66FF867C}">
                  <a14:compatExt spid="_x0000_s100368"/>
                </a:ext>
                <a:ext uri="{FF2B5EF4-FFF2-40B4-BE49-F238E27FC236}">
                  <a16:creationId xmlns:a16="http://schemas.microsoft.com/office/drawing/2014/main" id="{00000000-0008-0000-1700-00001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156</xdr:row>
          <xdr:rowOff>0</xdr:rowOff>
        </xdr:from>
        <xdr:to>
          <xdr:col>12</xdr:col>
          <xdr:colOff>180975</xdr:colOff>
          <xdr:row>157</xdr:row>
          <xdr:rowOff>0</xdr:rowOff>
        </xdr:to>
        <xdr:sp macro="" textlink="">
          <xdr:nvSpPr>
            <xdr:cNvPr id="100369" name="チェック86" hidden="1">
              <a:extLst>
                <a:ext uri="{63B3BB69-23CF-44E3-9099-C40C66FF867C}">
                  <a14:compatExt spid="_x0000_s100369"/>
                </a:ext>
                <a:ext uri="{FF2B5EF4-FFF2-40B4-BE49-F238E27FC236}">
                  <a16:creationId xmlns:a16="http://schemas.microsoft.com/office/drawing/2014/main" id="{00000000-0008-0000-17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156</xdr:row>
          <xdr:rowOff>0</xdr:rowOff>
        </xdr:from>
        <xdr:to>
          <xdr:col>25</xdr:col>
          <xdr:colOff>0</xdr:colOff>
          <xdr:row>157</xdr:row>
          <xdr:rowOff>0</xdr:rowOff>
        </xdr:to>
        <xdr:sp macro="" textlink="">
          <xdr:nvSpPr>
            <xdr:cNvPr id="100370" name="チェック87" hidden="1">
              <a:extLst>
                <a:ext uri="{63B3BB69-23CF-44E3-9099-C40C66FF867C}">
                  <a14:compatExt spid="_x0000_s100370"/>
                </a:ext>
                <a:ext uri="{FF2B5EF4-FFF2-40B4-BE49-F238E27FC236}">
                  <a16:creationId xmlns:a16="http://schemas.microsoft.com/office/drawing/2014/main" id="{00000000-0008-0000-1700-00001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157</xdr:row>
          <xdr:rowOff>0</xdr:rowOff>
        </xdr:from>
        <xdr:to>
          <xdr:col>12</xdr:col>
          <xdr:colOff>180975</xdr:colOff>
          <xdr:row>158</xdr:row>
          <xdr:rowOff>0</xdr:rowOff>
        </xdr:to>
        <xdr:sp macro="" textlink="">
          <xdr:nvSpPr>
            <xdr:cNvPr id="100371" name="チェック88" hidden="1">
              <a:extLst>
                <a:ext uri="{63B3BB69-23CF-44E3-9099-C40C66FF867C}">
                  <a14:compatExt spid="_x0000_s100371"/>
                </a:ext>
                <a:ext uri="{FF2B5EF4-FFF2-40B4-BE49-F238E27FC236}">
                  <a16:creationId xmlns:a16="http://schemas.microsoft.com/office/drawing/2014/main" id="{00000000-0008-0000-17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157</xdr:row>
          <xdr:rowOff>0</xdr:rowOff>
        </xdr:from>
        <xdr:to>
          <xdr:col>25</xdr:col>
          <xdr:colOff>0</xdr:colOff>
          <xdr:row>158</xdr:row>
          <xdr:rowOff>0</xdr:rowOff>
        </xdr:to>
        <xdr:sp macro="" textlink="">
          <xdr:nvSpPr>
            <xdr:cNvPr id="100372" name="チェック89" hidden="1">
              <a:extLst>
                <a:ext uri="{63B3BB69-23CF-44E3-9099-C40C66FF867C}">
                  <a14:compatExt spid="_x0000_s100372"/>
                </a:ext>
                <a:ext uri="{FF2B5EF4-FFF2-40B4-BE49-F238E27FC236}">
                  <a16:creationId xmlns:a16="http://schemas.microsoft.com/office/drawing/2014/main" id="{00000000-0008-0000-17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69</xdr:row>
          <xdr:rowOff>0</xdr:rowOff>
        </xdr:from>
        <xdr:to>
          <xdr:col>11</xdr:col>
          <xdr:colOff>0</xdr:colOff>
          <xdr:row>70</xdr:row>
          <xdr:rowOff>0</xdr:rowOff>
        </xdr:to>
        <xdr:sp macro="" textlink="">
          <xdr:nvSpPr>
            <xdr:cNvPr id="100373" name="Check Box 21" hidden="1">
              <a:extLst>
                <a:ext uri="{63B3BB69-23CF-44E3-9099-C40C66FF867C}">
                  <a14:compatExt spid="_x0000_s100373"/>
                </a:ext>
                <a:ext uri="{FF2B5EF4-FFF2-40B4-BE49-F238E27FC236}">
                  <a16:creationId xmlns:a16="http://schemas.microsoft.com/office/drawing/2014/main" id="{00000000-0008-0000-1700-00001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69</xdr:row>
          <xdr:rowOff>0</xdr:rowOff>
        </xdr:from>
        <xdr:to>
          <xdr:col>22</xdr:col>
          <xdr:colOff>0</xdr:colOff>
          <xdr:row>70</xdr:row>
          <xdr:rowOff>0</xdr:rowOff>
        </xdr:to>
        <xdr:sp macro="" textlink="">
          <xdr:nvSpPr>
            <xdr:cNvPr id="100374" name="Check Box 22" hidden="1">
              <a:extLst>
                <a:ext uri="{63B3BB69-23CF-44E3-9099-C40C66FF867C}">
                  <a14:compatExt spid="_x0000_s100374"/>
                </a:ext>
                <a:ext uri="{FF2B5EF4-FFF2-40B4-BE49-F238E27FC236}">
                  <a16:creationId xmlns:a16="http://schemas.microsoft.com/office/drawing/2014/main" id="{00000000-0008-0000-1700-00001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70</xdr:row>
          <xdr:rowOff>0</xdr:rowOff>
        </xdr:from>
        <xdr:to>
          <xdr:col>11</xdr:col>
          <xdr:colOff>0</xdr:colOff>
          <xdr:row>71</xdr:row>
          <xdr:rowOff>0</xdr:rowOff>
        </xdr:to>
        <xdr:sp macro="" textlink="">
          <xdr:nvSpPr>
            <xdr:cNvPr id="100375" name="Check Box 23" hidden="1">
              <a:extLst>
                <a:ext uri="{63B3BB69-23CF-44E3-9099-C40C66FF867C}">
                  <a14:compatExt spid="_x0000_s100375"/>
                </a:ext>
                <a:ext uri="{FF2B5EF4-FFF2-40B4-BE49-F238E27FC236}">
                  <a16:creationId xmlns:a16="http://schemas.microsoft.com/office/drawing/2014/main" id="{00000000-0008-0000-1700-00001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70</xdr:row>
          <xdr:rowOff>0</xdr:rowOff>
        </xdr:from>
        <xdr:to>
          <xdr:col>22</xdr:col>
          <xdr:colOff>0</xdr:colOff>
          <xdr:row>71</xdr:row>
          <xdr:rowOff>0</xdr:rowOff>
        </xdr:to>
        <xdr:sp macro="" textlink="">
          <xdr:nvSpPr>
            <xdr:cNvPr id="100376" name="Check Box 24" hidden="1">
              <a:extLst>
                <a:ext uri="{63B3BB69-23CF-44E3-9099-C40C66FF867C}">
                  <a14:compatExt spid="_x0000_s100376"/>
                </a:ext>
                <a:ext uri="{FF2B5EF4-FFF2-40B4-BE49-F238E27FC236}">
                  <a16:creationId xmlns:a16="http://schemas.microsoft.com/office/drawing/2014/main" id="{00000000-0008-0000-1700-00001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103</xdr:row>
          <xdr:rowOff>0</xdr:rowOff>
        </xdr:from>
        <xdr:to>
          <xdr:col>20</xdr:col>
          <xdr:colOff>0</xdr:colOff>
          <xdr:row>105</xdr:row>
          <xdr:rowOff>0</xdr:rowOff>
        </xdr:to>
        <xdr:sp macro="" textlink="">
          <xdr:nvSpPr>
            <xdr:cNvPr id="100377" name="チェック34" hidden="1">
              <a:extLst>
                <a:ext uri="{63B3BB69-23CF-44E3-9099-C40C66FF867C}">
                  <a14:compatExt spid="_x0000_s100377"/>
                </a:ext>
                <a:ext uri="{FF2B5EF4-FFF2-40B4-BE49-F238E27FC236}">
                  <a16:creationId xmlns:a16="http://schemas.microsoft.com/office/drawing/2014/main" id="{00000000-0008-0000-1700-00001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103</xdr:row>
          <xdr:rowOff>0</xdr:rowOff>
        </xdr:from>
        <xdr:to>
          <xdr:col>11</xdr:col>
          <xdr:colOff>19050</xdr:colOff>
          <xdr:row>105</xdr:row>
          <xdr:rowOff>0</xdr:rowOff>
        </xdr:to>
        <xdr:sp macro="" textlink="">
          <xdr:nvSpPr>
            <xdr:cNvPr id="100378" name="Check Box 26" hidden="1">
              <a:extLst>
                <a:ext uri="{63B3BB69-23CF-44E3-9099-C40C66FF867C}">
                  <a14:compatExt spid="_x0000_s100378"/>
                </a:ext>
                <a:ext uri="{FF2B5EF4-FFF2-40B4-BE49-F238E27FC236}">
                  <a16:creationId xmlns:a16="http://schemas.microsoft.com/office/drawing/2014/main" id="{00000000-0008-0000-1700-00001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103</xdr:row>
          <xdr:rowOff>0</xdr:rowOff>
        </xdr:from>
        <xdr:to>
          <xdr:col>29</xdr:col>
          <xdr:colOff>0</xdr:colOff>
          <xdr:row>105</xdr:row>
          <xdr:rowOff>0</xdr:rowOff>
        </xdr:to>
        <xdr:sp macro="" textlink="">
          <xdr:nvSpPr>
            <xdr:cNvPr id="100379" name="チェック34" hidden="1">
              <a:extLst>
                <a:ext uri="{63B3BB69-23CF-44E3-9099-C40C66FF867C}">
                  <a14:compatExt spid="_x0000_s100379"/>
                </a:ext>
                <a:ext uri="{FF2B5EF4-FFF2-40B4-BE49-F238E27FC236}">
                  <a16:creationId xmlns:a16="http://schemas.microsoft.com/office/drawing/2014/main" id="{00000000-0008-0000-1700-00001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160</xdr:row>
          <xdr:rowOff>0</xdr:rowOff>
        </xdr:from>
        <xdr:to>
          <xdr:col>12</xdr:col>
          <xdr:colOff>180975</xdr:colOff>
          <xdr:row>161</xdr:row>
          <xdr:rowOff>0</xdr:rowOff>
        </xdr:to>
        <xdr:sp macro="" textlink="">
          <xdr:nvSpPr>
            <xdr:cNvPr id="100380" name="チェック90" hidden="1">
              <a:extLst>
                <a:ext uri="{63B3BB69-23CF-44E3-9099-C40C66FF867C}">
                  <a14:compatExt spid="_x0000_s100380"/>
                </a:ext>
                <a:ext uri="{FF2B5EF4-FFF2-40B4-BE49-F238E27FC236}">
                  <a16:creationId xmlns:a16="http://schemas.microsoft.com/office/drawing/2014/main" id="{00000000-0008-0000-1700-00001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160</xdr:row>
          <xdr:rowOff>0</xdr:rowOff>
        </xdr:from>
        <xdr:to>
          <xdr:col>18</xdr:col>
          <xdr:colOff>0</xdr:colOff>
          <xdr:row>161</xdr:row>
          <xdr:rowOff>0</xdr:rowOff>
        </xdr:to>
        <xdr:sp macro="" textlink="">
          <xdr:nvSpPr>
            <xdr:cNvPr id="100381" name="チェック91" hidden="1">
              <a:extLst>
                <a:ext uri="{63B3BB69-23CF-44E3-9099-C40C66FF867C}">
                  <a14:compatExt spid="_x0000_s100381"/>
                </a:ext>
                <a:ext uri="{FF2B5EF4-FFF2-40B4-BE49-F238E27FC236}">
                  <a16:creationId xmlns:a16="http://schemas.microsoft.com/office/drawing/2014/main" id="{00000000-0008-0000-1700-00001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160</xdr:row>
          <xdr:rowOff>0</xdr:rowOff>
        </xdr:from>
        <xdr:to>
          <xdr:col>23</xdr:col>
          <xdr:colOff>0</xdr:colOff>
          <xdr:row>161</xdr:row>
          <xdr:rowOff>0</xdr:rowOff>
        </xdr:to>
        <xdr:sp macro="" textlink="">
          <xdr:nvSpPr>
            <xdr:cNvPr id="100382" name="チェック92" hidden="1">
              <a:extLst>
                <a:ext uri="{63B3BB69-23CF-44E3-9099-C40C66FF867C}">
                  <a14:compatExt spid="_x0000_s100382"/>
                </a:ext>
                <a:ext uri="{FF2B5EF4-FFF2-40B4-BE49-F238E27FC236}">
                  <a16:creationId xmlns:a16="http://schemas.microsoft.com/office/drawing/2014/main" id="{00000000-0008-0000-1700-00001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75</xdr:row>
          <xdr:rowOff>0</xdr:rowOff>
        </xdr:from>
        <xdr:to>
          <xdr:col>11</xdr:col>
          <xdr:colOff>19050</xdr:colOff>
          <xdr:row>76</xdr:row>
          <xdr:rowOff>0</xdr:rowOff>
        </xdr:to>
        <xdr:sp macro="" textlink="">
          <xdr:nvSpPr>
            <xdr:cNvPr id="100383" name="チェック12" hidden="1">
              <a:extLst>
                <a:ext uri="{63B3BB69-23CF-44E3-9099-C40C66FF867C}">
                  <a14:compatExt spid="_x0000_s100383"/>
                </a:ext>
                <a:ext uri="{FF2B5EF4-FFF2-40B4-BE49-F238E27FC236}">
                  <a16:creationId xmlns:a16="http://schemas.microsoft.com/office/drawing/2014/main" id="{00000000-0008-0000-1700-00001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75</xdr:row>
          <xdr:rowOff>0</xdr:rowOff>
        </xdr:from>
        <xdr:to>
          <xdr:col>27</xdr:col>
          <xdr:colOff>0</xdr:colOff>
          <xdr:row>76</xdr:row>
          <xdr:rowOff>0</xdr:rowOff>
        </xdr:to>
        <xdr:sp macro="" textlink="">
          <xdr:nvSpPr>
            <xdr:cNvPr id="100384" name="チェック13" hidden="1">
              <a:extLst>
                <a:ext uri="{63B3BB69-23CF-44E3-9099-C40C66FF867C}">
                  <a14:compatExt spid="_x0000_s100384"/>
                </a:ext>
                <a:ext uri="{FF2B5EF4-FFF2-40B4-BE49-F238E27FC236}">
                  <a16:creationId xmlns:a16="http://schemas.microsoft.com/office/drawing/2014/main" id="{00000000-0008-0000-1700-00002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76</xdr:row>
          <xdr:rowOff>0</xdr:rowOff>
        </xdr:from>
        <xdr:to>
          <xdr:col>11</xdr:col>
          <xdr:colOff>19050</xdr:colOff>
          <xdr:row>77</xdr:row>
          <xdr:rowOff>0</xdr:rowOff>
        </xdr:to>
        <xdr:sp macro="" textlink="">
          <xdr:nvSpPr>
            <xdr:cNvPr id="100385" name="チェック14" hidden="1">
              <a:extLst>
                <a:ext uri="{63B3BB69-23CF-44E3-9099-C40C66FF867C}">
                  <a14:compatExt spid="_x0000_s100385"/>
                </a:ext>
                <a:ext uri="{FF2B5EF4-FFF2-40B4-BE49-F238E27FC236}">
                  <a16:creationId xmlns:a16="http://schemas.microsoft.com/office/drawing/2014/main" id="{00000000-0008-0000-1700-00002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76</xdr:row>
          <xdr:rowOff>0</xdr:rowOff>
        </xdr:from>
        <xdr:to>
          <xdr:col>27</xdr:col>
          <xdr:colOff>0</xdr:colOff>
          <xdr:row>77</xdr:row>
          <xdr:rowOff>0</xdr:rowOff>
        </xdr:to>
        <xdr:sp macro="" textlink="">
          <xdr:nvSpPr>
            <xdr:cNvPr id="100386" name="チェック15" hidden="1">
              <a:extLst>
                <a:ext uri="{63B3BB69-23CF-44E3-9099-C40C66FF867C}">
                  <a14:compatExt spid="_x0000_s100386"/>
                </a:ext>
                <a:ext uri="{FF2B5EF4-FFF2-40B4-BE49-F238E27FC236}">
                  <a16:creationId xmlns:a16="http://schemas.microsoft.com/office/drawing/2014/main" id="{00000000-0008-0000-1700-00002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77</xdr:row>
          <xdr:rowOff>0</xdr:rowOff>
        </xdr:from>
        <xdr:to>
          <xdr:col>11</xdr:col>
          <xdr:colOff>19050</xdr:colOff>
          <xdr:row>78</xdr:row>
          <xdr:rowOff>0</xdr:rowOff>
        </xdr:to>
        <xdr:sp macro="" textlink="">
          <xdr:nvSpPr>
            <xdr:cNvPr id="100387" name="チェック16" hidden="1">
              <a:extLst>
                <a:ext uri="{63B3BB69-23CF-44E3-9099-C40C66FF867C}">
                  <a14:compatExt spid="_x0000_s100387"/>
                </a:ext>
                <a:ext uri="{FF2B5EF4-FFF2-40B4-BE49-F238E27FC236}">
                  <a16:creationId xmlns:a16="http://schemas.microsoft.com/office/drawing/2014/main" id="{00000000-0008-0000-1700-00002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89</xdr:row>
          <xdr:rowOff>0</xdr:rowOff>
        </xdr:from>
        <xdr:to>
          <xdr:col>20</xdr:col>
          <xdr:colOff>19050</xdr:colOff>
          <xdr:row>90</xdr:row>
          <xdr:rowOff>0</xdr:rowOff>
        </xdr:to>
        <xdr:sp macro="" textlink="">
          <xdr:nvSpPr>
            <xdr:cNvPr id="100388" name="Check Box 36" hidden="1">
              <a:extLst>
                <a:ext uri="{63B3BB69-23CF-44E3-9099-C40C66FF867C}">
                  <a14:compatExt spid="_x0000_s100388"/>
                </a:ext>
                <a:ext uri="{FF2B5EF4-FFF2-40B4-BE49-F238E27FC236}">
                  <a16:creationId xmlns:a16="http://schemas.microsoft.com/office/drawing/2014/main" id="{00000000-0008-0000-1700-00002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89</xdr:row>
          <xdr:rowOff>0</xdr:rowOff>
        </xdr:from>
        <xdr:to>
          <xdr:col>29</xdr:col>
          <xdr:colOff>0</xdr:colOff>
          <xdr:row>90</xdr:row>
          <xdr:rowOff>0</xdr:rowOff>
        </xdr:to>
        <xdr:sp macro="" textlink="">
          <xdr:nvSpPr>
            <xdr:cNvPr id="100389" name="Check Box 37" hidden="1">
              <a:extLst>
                <a:ext uri="{63B3BB69-23CF-44E3-9099-C40C66FF867C}">
                  <a14:compatExt spid="_x0000_s100389"/>
                </a:ext>
                <a:ext uri="{FF2B5EF4-FFF2-40B4-BE49-F238E27FC236}">
                  <a16:creationId xmlns:a16="http://schemas.microsoft.com/office/drawing/2014/main" id="{00000000-0008-0000-1700-00002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125</xdr:row>
          <xdr:rowOff>0</xdr:rowOff>
        </xdr:from>
        <xdr:to>
          <xdr:col>11</xdr:col>
          <xdr:colOff>0</xdr:colOff>
          <xdr:row>126</xdr:row>
          <xdr:rowOff>0</xdr:rowOff>
        </xdr:to>
        <xdr:sp macro="" textlink="">
          <xdr:nvSpPr>
            <xdr:cNvPr id="100390" name="Check Box 38" hidden="1">
              <a:extLst>
                <a:ext uri="{63B3BB69-23CF-44E3-9099-C40C66FF867C}">
                  <a14:compatExt spid="_x0000_s100390"/>
                </a:ext>
                <a:ext uri="{FF2B5EF4-FFF2-40B4-BE49-F238E27FC236}">
                  <a16:creationId xmlns:a16="http://schemas.microsoft.com/office/drawing/2014/main" id="{00000000-0008-0000-1700-00002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125</xdr:row>
          <xdr:rowOff>0</xdr:rowOff>
        </xdr:from>
        <xdr:to>
          <xdr:col>25</xdr:col>
          <xdr:colOff>19050</xdr:colOff>
          <xdr:row>126</xdr:row>
          <xdr:rowOff>0</xdr:rowOff>
        </xdr:to>
        <xdr:sp macro="" textlink="">
          <xdr:nvSpPr>
            <xdr:cNvPr id="100392" name="チェック84" hidden="1">
              <a:extLst>
                <a:ext uri="{63B3BB69-23CF-44E3-9099-C40C66FF867C}">
                  <a14:compatExt spid="_x0000_s100392"/>
                </a:ext>
                <a:ext uri="{FF2B5EF4-FFF2-40B4-BE49-F238E27FC236}">
                  <a16:creationId xmlns:a16="http://schemas.microsoft.com/office/drawing/2014/main" id="{00000000-0008-0000-1700-00002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125</xdr:row>
          <xdr:rowOff>0</xdr:rowOff>
        </xdr:from>
        <xdr:to>
          <xdr:col>32</xdr:col>
          <xdr:colOff>19050</xdr:colOff>
          <xdr:row>126</xdr:row>
          <xdr:rowOff>0</xdr:rowOff>
        </xdr:to>
        <xdr:sp macro="" textlink="">
          <xdr:nvSpPr>
            <xdr:cNvPr id="100393" name="チェック85" hidden="1">
              <a:extLst>
                <a:ext uri="{63B3BB69-23CF-44E3-9099-C40C66FF867C}">
                  <a14:compatExt spid="_x0000_s100393"/>
                </a:ext>
                <a:ext uri="{FF2B5EF4-FFF2-40B4-BE49-F238E27FC236}">
                  <a16:creationId xmlns:a16="http://schemas.microsoft.com/office/drawing/2014/main" id="{00000000-0008-0000-1700-00002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122</xdr:row>
          <xdr:rowOff>0</xdr:rowOff>
        </xdr:from>
        <xdr:to>
          <xdr:col>11</xdr:col>
          <xdr:colOff>0</xdr:colOff>
          <xdr:row>123</xdr:row>
          <xdr:rowOff>0</xdr:rowOff>
        </xdr:to>
        <xdr:sp macro="" textlink="">
          <xdr:nvSpPr>
            <xdr:cNvPr id="100394" name="チェック73" hidden="1">
              <a:extLst>
                <a:ext uri="{63B3BB69-23CF-44E3-9099-C40C66FF867C}">
                  <a14:compatExt spid="_x0000_s100394"/>
                </a:ext>
                <a:ext uri="{FF2B5EF4-FFF2-40B4-BE49-F238E27FC236}">
                  <a16:creationId xmlns:a16="http://schemas.microsoft.com/office/drawing/2014/main" id="{00000000-0008-0000-1700-00002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122</xdr:row>
          <xdr:rowOff>0</xdr:rowOff>
        </xdr:from>
        <xdr:to>
          <xdr:col>18</xdr:col>
          <xdr:colOff>0</xdr:colOff>
          <xdr:row>123</xdr:row>
          <xdr:rowOff>0</xdr:rowOff>
        </xdr:to>
        <xdr:sp macro="" textlink="">
          <xdr:nvSpPr>
            <xdr:cNvPr id="100395" name="チェック74" hidden="1">
              <a:extLst>
                <a:ext uri="{63B3BB69-23CF-44E3-9099-C40C66FF867C}">
                  <a14:compatExt spid="_x0000_s100395"/>
                </a:ext>
                <a:ext uri="{FF2B5EF4-FFF2-40B4-BE49-F238E27FC236}">
                  <a16:creationId xmlns:a16="http://schemas.microsoft.com/office/drawing/2014/main" id="{00000000-0008-0000-1700-00002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122</xdr:row>
          <xdr:rowOff>0</xdr:rowOff>
        </xdr:from>
        <xdr:to>
          <xdr:col>25</xdr:col>
          <xdr:colOff>0</xdr:colOff>
          <xdr:row>123</xdr:row>
          <xdr:rowOff>0</xdr:rowOff>
        </xdr:to>
        <xdr:sp macro="" textlink="">
          <xdr:nvSpPr>
            <xdr:cNvPr id="100396" name="チェック75" hidden="1">
              <a:extLst>
                <a:ext uri="{63B3BB69-23CF-44E3-9099-C40C66FF867C}">
                  <a14:compatExt spid="_x0000_s100396"/>
                </a:ext>
                <a:ext uri="{FF2B5EF4-FFF2-40B4-BE49-F238E27FC236}">
                  <a16:creationId xmlns:a16="http://schemas.microsoft.com/office/drawing/2014/main" id="{00000000-0008-0000-1700-00002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123</xdr:row>
          <xdr:rowOff>0</xdr:rowOff>
        </xdr:from>
        <xdr:to>
          <xdr:col>11</xdr:col>
          <xdr:colOff>0</xdr:colOff>
          <xdr:row>124</xdr:row>
          <xdr:rowOff>0</xdr:rowOff>
        </xdr:to>
        <xdr:sp macro="" textlink="">
          <xdr:nvSpPr>
            <xdr:cNvPr id="100397" name="チェック76" hidden="1">
              <a:extLst>
                <a:ext uri="{63B3BB69-23CF-44E3-9099-C40C66FF867C}">
                  <a14:compatExt spid="_x0000_s100397"/>
                </a:ext>
                <a:ext uri="{FF2B5EF4-FFF2-40B4-BE49-F238E27FC236}">
                  <a16:creationId xmlns:a16="http://schemas.microsoft.com/office/drawing/2014/main" id="{00000000-0008-0000-1700-00002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123</xdr:row>
          <xdr:rowOff>0</xdr:rowOff>
        </xdr:from>
        <xdr:to>
          <xdr:col>18</xdr:col>
          <xdr:colOff>0</xdr:colOff>
          <xdr:row>124</xdr:row>
          <xdr:rowOff>0</xdr:rowOff>
        </xdr:to>
        <xdr:sp macro="" textlink="">
          <xdr:nvSpPr>
            <xdr:cNvPr id="100398" name="チェック77" hidden="1">
              <a:extLst>
                <a:ext uri="{63B3BB69-23CF-44E3-9099-C40C66FF867C}">
                  <a14:compatExt spid="_x0000_s100398"/>
                </a:ext>
                <a:ext uri="{FF2B5EF4-FFF2-40B4-BE49-F238E27FC236}">
                  <a16:creationId xmlns:a16="http://schemas.microsoft.com/office/drawing/2014/main" id="{00000000-0008-0000-1700-00002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123</xdr:row>
          <xdr:rowOff>0</xdr:rowOff>
        </xdr:from>
        <xdr:to>
          <xdr:col>25</xdr:col>
          <xdr:colOff>0</xdr:colOff>
          <xdr:row>124</xdr:row>
          <xdr:rowOff>0</xdr:rowOff>
        </xdr:to>
        <xdr:sp macro="" textlink="">
          <xdr:nvSpPr>
            <xdr:cNvPr id="100399" name="チェック78" hidden="1">
              <a:extLst>
                <a:ext uri="{63B3BB69-23CF-44E3-9099-C40C66FF867C}">
                  <a14:compatExt spid="_x0000_s100399"/>
                </a:ext>
                <a:ext uri="{FF2B5EF4-FFF2-40B4-BE49-F238E27FC236}">
                  <a16:creationId xmlns:a16="http://schemas.microsoft.com/office/drawing/2014/main" id="{00000000-0008-0000-1700-00002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124</xdr:row>
          <xdr:rowOff>0</xdr:rowOff>
        </xdr:from>
        <xdr:to>
          <xdr:col>11</xdr:col>
          <xdr:colOff>0</xdr:colOff>
          <xdr:row>125</xdr:row>
          <xdr:rowOff>0</xdr:rowOff>
        </xdr:to>
        <xdr:sp macro="" textlink="">
          <xdr:nvSpPr>
            <xdr:cNvPr id="100400" name="チェック79" hidden="1">
              <a:extLst>
                <a:ext uri="{63B3BB69-23CF-44E3-9099-C40C66FF867C}">
                  <a14:compatExt spid="_x0000_s100400"/>
                </a:ext>
                <a:ext uri="{FF2B5EF4-FFF2-40B4-BE49-F238E27FC236}">
                  <a16:creationId xmlns:a16="http://schemas.microsoft.com/office/drawing/2014/main" id="{00000000-0008-0000-1700-00003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124</xdr:row>
          <xdr:rowOff>0</xdr:rowOff>
        </xdr:from>
        <xdr:to>
          <xdr:col>18</xdr:col>
          <xdr:colOff>0</xdr:colOff>
          <xdr:row>125</xdr:row>
          <xdr:rowOff>0</xdr:rowOff>
        </xdr:to>
        <xdr:sp macro="" textlink="">
          <xdr:nvSpPr>
            <xdr:cNvPr id="100401" name="チェック80" hidden="1">
              <a:extLst>
                <a:ext uri="{63B3BB69-23CF-44E3-9099-C40C66FF867C}">
                  <a14:compatExt spid="_x0000_s100401"/>
                </a:ext>
                <a:ext uri="{FF2B5EF4-FFF2-40B4-BE49-F238E27FC236}">
                  <a16:creationId xmlns:a16="http://schemas.microsoft.com/office/drawing/2014/main" id="{00000000-0008-0000-1700-00003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124</xdr:row>
          <xdr:rowOff>0</xdr:rowOff>
        </xdr:from>
        <xdr:to>
          <xdr:col>25</xdr:col>
          <xdr:colOff>0</xdr:colOff>
          <xdr:row>125</xdr:row>
          <xdr:rowOff>0</xdr:rowOff>
        </xdr:to>
        <xdr:sp macro="" textlink="">
          <xdr:nvSpPr>
            <xdr:cNvPr id="100402" name="チェック81" hidden="1">
              <a:extLst>
                <a:ext uri="{63B3BB69-23CF-44E3-9099-C40C66FF867C}">
                  <a14:compatExt spid="_x0000_s100402"/>
                </a:ext>
                <a:ext uri="{FF2B5EF4-FFF2-40B4-BE49-F238E27FC236}">
                  <a16:creationId xmlns:a16="http://schemas.microsoft.com/office/drawing/2014/main" id="{00000000-0008-0000-1700-00003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132</xdr:row>
          <xdr:rowOff>0</xdr:rowOff>
        </xdr:from>
        <xdr:to>
          <xdr:col>11</xdr:col>
          <xdr:colOff>0</xdr:colOff>
          <xdr:row>133</xdr:row>
          <xdr:rowOff>0</xdr:rowOff>
        </xdr:to>
        <xdr:sp macro="" textlink="">
          <xdr:nvSpPr>
            <xdr:cNvPr id="100404" name="Check Box 52" hidden="1">
              <a:extLst>
                <a:ext uri="{63B3BB69-23CF-44E3-9099-C40C66FF867C}">
                  <a14:compatExt spid="_x0000_s100404"/>
                </a:ext>
                <a:ext uri="{FF2B5EF4-FFF2-40B4-BE49-F238E27FC236}">
                  <a16:creationId xmlns:a16="http://schemas.microsoft.com/office/drawing/2014/main" id="{00000000-0008-0000-1700-00003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132</xdr:row>
          <xdr:rowOff>0</xdr:rowOff>
        </xdr:from>
        <xdr:to>
          <xdr:col>19</xdr:col>
          <xdr:colOff>9525</xdr:colOff>
          <xdr:row>133</xdr:row>
          <xdr:rowOff>0</xdr:rowOff>
        </xdr:to>
        <xdr:sp macro="" textlink="">
          <xdr:nvSpPr>
            <xdr:cNvPr id="100405" name="Check Box 53" hidden="1">
              <a:extLst>
                <a:ext uri="{63B3BB69-23CF-44E3-9099-C40C66FF867C}">
                  <a14:compatExt spid="_x0000_s100405"/>
                </a:ext>
                <a:ext uri="{FF2B5EF4-FFF2-40B4-BE49-F238E27FC236}">
                  <a16:creationId xmlns:a16="http://schemas.microsoft.com/office/drawing/2014/main" id="{00000000-0008-0000-1700-00003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132</xdr:row>
          <xdr:rowOff>0</xdr:rowOff>
        </xdr:from>
        <xdr:to>
          <xdr:col>26</xdr:col>
          <xdr:colOff>0</xdr:colOff>
          <xdr:row>133</xdr:row>
          <xdr:rowOff>0</xdr:rowOff>
        </xdr:to>
        <xdr:sp macro="" textlink="">
          <xdr:nvSpPr>
            <xdr:cNvPr id="100406" name="Check Box 54" hidden="1">
              <a:extLst>
                <a:ext uri="{63B3BB69-23CF-44E3-9099-C40C66FF867C}">
                  <a14:compatExt spid="_x0000_s100406"/>
                </a:ext>
                <a:ext uri="{FF2B5EF4-FFF2-40B4-BE49-F238E27FC236}">
                  <a16:creationId xmlns:a16="http://schemas.microsoft.com/office/drawing/2014/main" id="{00000000-0008-0000-1700-00003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133</xdr:row>
          <xdr:rowOff>0</xdr:rowOff>
        </xdr:from>
        <xdr:to>
          <xdr:col>11</xdr:col>
          <xdr:colOff>0</xdr:colOff>
          <xdr:row>134</xdr:row>
          <xdr:rowOff>0</xdr:rowOff>
        </xdr:to>
        <xdr:sp macro="" textlink="">
          <xdr:nvSpPr>
            <xdr:cNvPr id="100407" name="Check Box 55" hidden="1">
              <a:extLst>
                <a:ext uri="{63B3BB69-23CF-44E3-9099-C40C66FF867C}">
                  <a14:compatExt spid="_x0000_s100407"/>
                </a:ext>
                <a:ext uri="{FF2B5EF4-FFF2-40B4-BE49-F238E27FC236}">
                  <a16:creationId xmlns:a16="http://schemas.microsoft.com/office/drawing/2014/main" id="{00000000-0008-0000-1700-00003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133</xdr:row>
          <xdr:rowOff>0</xdr:rowOff>
        </xdr:from>
        <xdr:to>
          <xdr:col>21</xdr:col>
          <xdr:colOff>0</xdr:colOff>
          <xdr:row>134</xdr:row>
          <xdr:rowOff>0</xdr:rowOff>
        </xdr:to>
        <xdr:sp macro="" textlink="">
          <xdr:nvSpPr>
            <xdr:cNvPr id="100408" name="Check Box 56" hidden="1">
              <a:extLst>
                <a:ext uri="{63B3BB69-23CF-44E3-9099-C40C66FF867C}">
                  <a14:compatExt spid="_x0000_s100408"/>
                </a:ext>
                <a:ext uri="{FF2B5EF4-FFF2-40B4-BE49-F238E27FC236}">
                  <a16:creationId xmlns:a16="http://schemas.microsoft.com/office/drawing/2014/main" id="{00000000-0008-0000-1700-00003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134</xdr:row>
          <xdr:rowOff>0</xdr:rowOff>
        </xdr:from>
        <xdr:to>
          <xdr:col>11</xdr:col>
          <xdr:colOff>0</xdr:colOff>
          <xdr:row>135</xdr:row>
          <xdr:rowOff>0</xdr:rowOff>
        </xdr:to>
        <xdr:sp macro="" textlink="">
          <xdr:nvSpPr>
            <xdr:cNvPr id="100409" name="Check Box 57" hidden="1">
              <a:extLst>
                <a:ext uri="{63B3BB69-23CF-44E3-9099-C40C66FF867C}">
                  <a14:compatExt spid="_x0000_s100409"/>
                </a:ext>
                <a:ext uri="{FF2B5EF4-FFF2-40B4-BE49-F238E27FC236}">
                  <a16:creationId xmlns:a16="http://schemas.microsoft.com/office/drawing/2014/main" id="{00000000-0008-0000-1700-00003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134</xdr:row>
          <xdr:rowOff>0</xdr:rowOff>
        </xdr:from>
        <xdr:to>
          <xdr:col>18</xdr:col>
          <xdr:colOff>0</xdr:colOff>
          <xdr:row>135</xdr:row>
          <xdr:rowOff>0</xdr:rowOff>
        </xdr:to>
        <xdr:sp macro="" textlink="">
          <xdr:nvSpPr>
            <xdr:cNvPr id="100410" name="Check Box 58" hidden="1">
              <a:extLst>
                <a:ext uri="{63B3BB69-23CF-44E3-9099-C40C66FF867C}">
                  <a14:compatExt spid="_x0000_s100410"/>
                </a:ext>
                <a:ext uri="{FF2B5EF4-FFF2-40B4-BE49-F238E27FC236}">
                  <a16:creationId xmlns:a16="http://schemas.microsoft.com/office/drawing/2014/main" id="{00000000-0008-0000-1700-00003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25</xdr:col>
          <xdr:colOff>0</xdr:colOff>
          <xdr:row>135</xdr:row>
          <xdr:rowOff>0</xdr:rowOff>
        </xdr:to>
        <xdr:sp macro="" textlink="">
          <xdr:nvSpPr>
            <xdr:cNvPr id="100411" name="Check Box 59" hidden="1">
              <a:extLst>
                <a:ext uri="{63B3BB69-23CF-44E3-9099-C40C66FF867C}">
                  <a14:compatExt spid="_x0000_s100411"/>
                </a:ext>
                <a:ext uri="{FF2B5EF4-FFF2-40B4-BE49-F238E27FC236}">
                  <a16:creationId xmlns:a16="http://schemas.microsoft.com/office/drawing/2014/main" id="{00000000-0008-0000-1700-00003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135</xdr:row>
          <xdr:rowOff>0</xdr:rowOff>
        </xdr:from>
        <xdr:to>
          <xdr:col>11</xdr:col>
          <xdr:colOff>0</xdr:colOff>
          <xdr:row>136</xdr:row>
          <xdr:rowOff>0</xdr:rowOff>
        </xdr:to>
        <xdr:sp macro="" textlink="">
          <xdr:nvSpPr>
            <xdr:cNvPr id="100412" name="Check Box 60" hidden="1">
              <a:extLst>
                <a:ext uri="{63B3BB69-23CF-44E3-9099-C40C66FF867C}">
                  <a14:compatExt spid="_x0000_s100412"/>
                </a:ext>
                <a:ext uri="{FF2B5EF4-FFF2-40B4-BE49-F238E27FC236}">
                  <a16:creationId xmlns:a16="http://schemas.microsoft.com/office/drawing/2014/main" id="{00000000-0008-0000-1700-00003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135</xdr:row>
          <xdr:rowOff>0</xdr:rowOff>
        </xdr:from>
        <xdr:to>
          <xdr:col>18</xdr:col>
          <xdr:colOff>0</xdr:colOff>
          <xdr:row>136</xdr:row>
          <xdr:rowOff>0</xdr:rowOff>
        </xdr:to>
        <xdr:sp macro="" textlink="">
          <xdr:nvSpPr>
            <xdr:cNvPr id="100413" name="Check Box 61" hidden="1">
              <a:extLst>
                <a:ext uri="{63B3BB69-23CF-44E3-9099-C40C66FF867C}">
                  <a14:compatExt spid="_x0000_s100413"/>
                </a:ext>
                <a:ext uri="{FF2B5EF4-FFF2-40B4-BE49-F238E27FC236}">
                  <a16:creationId xmlns:a16="http://schemas.microsoft.com/office/drawing/2014/main" id="{00000000-0008-0000-1700-00003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135</xdr:row>
          <xdr:rowOff>0</xdr:rowOff>
        </xdr:from>
        <xdr:to>
          <xdr:col>25</xdr:col>
          <xdr:colOff>0</xdr:colOff>
          <xdr:row>136</xdr:row>
          <xdr:rowOff>0</xdr:rowOff>
        </xdr:to>
        <xdr:sp macro="" textlink="">
          <xdr:nvSpPr>
            <xdr:cNvPr id="100414" name="Check Box 62" hidden="1">
              <a:extLst>
                <a:ext uri="{63B3BB69-23CF-44E3-9099-C40C66FF867C}">
                  <a14:compatExt spid="_x0000_s100414"/>
                </a:ext>
                <a:ext uri="{FF2B5EF4-FFF2-40B4-BE49-F238E27FC236}">
                  <a16:creationId xmlns:a16="http://schemas.microsoft.com/office/drawing/2014/main" id="{00000000-0008-0000-1700-00003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136</xdr:row>
          <xdr:rowOff>0</xdr:rowOff>
        </xdr:from>
        <xdr:to>
          <xdr:col>11</xdr:col>
          <xdr:colOff>0</xdr:colOff>
          <xdr:row>137</xdr:row>
          <xdr:rowOff>0</xdr:rowOff>
        </xdr:to>
        <xdr:sp macro="" textlink="">
          <xdr:nvSpPr>
            <xdr:cNvPr id="100415" name="Check Box 63" hidden="1">
              <a:extLst>
                <a:ext uri="{63B3BB69-23CF-44E3-9099-C40C66FF867C}">
                  <a14:compatExt spid="_x0000_s100415"/>
                </a:ext>
                <a:ext uri="{FF2B5EF4-FFF2-40B4-BE49-F238E27FC236}">
                  <a16:creationId xmlns:a16="http://schemas.microsoft.com/office/drawing/2014/main" id="{00000000-0008-0000-1700-00003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136</xdr:row>
          <xdr:rowOff>0</xdr:rowOff>
        </xdr:from>
        <xdr:to>
          <xdr:col>18</xdr:col>
          <xdr:colOff>19050</xdr:colOff>
          <xdr:row>137</xdr:row>
          <xdr:rowOff>9525</xdr:rowOff>
        </xdr:to>
        <xdr:sp macro="" textlink="">
          <xdr:nvSpPr>
            <xdr:cNvPr id="100416" name="Check Box 64" hidden="1">
              <a:extLst>
                <a:ext uri="{63B3BB69-23CF-44E3-9099-C40C66FF867C}">
                  <a14:compatExt spid="_x0000_s100416"/>
                </a:ext>
                <a:ext uri="{FF2B5EF4-FFF2-40B4-BE49-F238E27FC236}">
                  <a16:creationId xmlns:a16="http://schemas.microsoft.com/office/drawing/2014/main" id="{00000000-0008-0000-1700-00004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136</xdr:row>
          <xdr:rowOff>0</xdr:rowOff>
        </xdr:from>
        <xdr:to>
          <xdr:col>25</xdr:col>
          <xdr:colOff>0</xdr:colOff>
          <xdr:row>137</xdr:row>
          <xdr:rowOff>0</xdr:rowOff>
        </xdr:to>
        <xdr:sp macro="" textlink="">
          <xdr:nvSpPr>
            <xdr:cNvPr id="100417" name="Check Box 65" hidden="1">
              <a:extLst>
                <a:ext uri="{63B3BB69-23CF-44E3-9099-C40C66FF867C}">
                  <a14:compatExt spid="_x0000_s100417"/>
                </a:ext>
                <a:ext uri="{FF2B5EF4-FFF2-40B4-BE49-F238E27FC236}">
                  <a16:creationId xmlns:a16="http://schemas.microsoft.com/office/drawing/2014/main" id="{00000000-0008-0000-1700-00004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137</xdr:row>
          <xdr:rowOff>0</xdr:rowOff>
        </xdr:from>
        <xdr:to>
          <xdr:col>11</xdr:col>
          <xdr:colOff>0</xdr:colOff>
          <xdr:row>138</xdr:row>
          <xdr:rowOff>0</xdr:rowOff>
        </xdr:to>
        <xdr:sp macro="" textlink="">
          <xdr:nvSpPr>
            <xdr:cNvPr id="100418" name="Check Box 66" hidden="1">
              <a:extLst>
                <a:ext uri="{63B3BB69-23CF-44E3-9099-C40C66FF867C}">
                  <a14:compatExt spid="_x0000_s100418"/>
                </a:ext>
                <a:ext uri="{FF2B5EF4-FFF2-40B4-BE49-F238E27FC236}">
                  <a16:creationId xmlns:a16="http://schemas.microsoft.com/office/drawing/2014/main" id="{00000000-0008-0000-1700-00004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137</xdr:row>
          <xdr:rowOff>0</xdr:rowOff>
        </xdr:from>
        <xdr:to>
          <xdr:col>18</xdr:col>
          <xdr:colOff>19050</xdr:colOff>
          <xdr:row>138</xdr:row>
          <xdr:rowOff>0</xdr:rowOff>
        </xdr:to>
        <xdr:sp macro="" textlink="">
          <xdr:nvSpPr>
            <xdr:cNvPr id="100419" name="Check Box 67" hidden="1">
              <a:extLst>
                <a:ext uri="{63B3BB69-23CF-44E3-9099-C40C66FF867C}">
                  <a14:compatExt spid="_x0000_s100419"/>
                </a:ext>
                <a:ext uri="{FF2B5EF4-FFF2-40B4-BE49-F238E27FC236}">
                  <a16:creationId xmlns:a16="http://schemas.microsoft.com/office/drawing/2014/main" id="{00000000-0008-0000-1700-00004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137</xdr:row>
          <xdr:rowOff>0</xdr:rowOff>
        </xdr:from>
        <xdr:to>
          <xdr:col>25</xdr:col>
          <xdr:colOff>19050</xdr:colOff>
          <xdr:row>138</xdr:row>
          <xdr:rowOff>0</xdr:rowOff>
        </xdr:to>
        <xdr:sp macro="" textlink="">
          <xdr:nvSpPr>
            <xdr:cNvPr id="100420" name="Check Box 68" hidden="1">
              <a:extLst>
                <a:ext uri="{63B3BB69-23CF-44E3-9099-C40C66FF867C}">
                  <a14:compatExt spid="_x0000_s100420"/>
                </a:ext>
                <a:ext uri="{FF2B5EF4-FFF2-40B4-BE49-F238E27FC236}">
                  <a16:creationId xmlns:a16="http://schemas.microsoft.com/office/drawing/2014/main" id="{00000000-0008-0000-1700-00004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137</xdr:row>
          <xdr:rowOff>0</xdr:rowOff>
        </xdr:from>
        <xdr:to>
          <xdr:col>32</xdr:col>
          <xdr:colOff>19050</xdr:colOff>
          <xdr:row>138</xdr:row>
          <xdr:rowOff>0</xdr:rowOff>
        </xdr:to>
        <xdr:sp macro="" textlink="">
          <xdr:nvSpPr>
            <xdr:cNvPr id="100421" name="Check Box 69" hidden="1">
              <a:extLst>
                <a:ext uri="{63B3BB69-23CF-44E3-9099-C40C66FF867C}">
                  <a14:compatExt spid="_x0000_s100421"/>
                </a:ext>
                <a:ext uri="{FF2B5EF4-FFF2-40B4-BE49-F238E27FC236}">
                  <a16:creationId xmlns:a16="http://schemas.microsoft.com/office/drawing/2014/main" id="{00000000-0008-0000-1700-00004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144</xdr:row>
          <xdr:rowOff>0</xdr:rowOff>
        </xdr:from>
        <xdr:to>
          <xdr:col>11</xdr:col>
          <xdr:colOff>0</xdr:colOff>
          <xdr:row>145</xdr:row>
          <xdr:rowOff>0</xdr:rowOff>
        </xdr:to>
        <xdr:sp macro="" textlink="">
          <xdr:nvSpPr>
            <xdr:cNvPr id="100422" name="Check Box 70" hidden="1">
              <a:extLst>
                <a:ext uri="{63B3BB69-23CF-44E3-9099-C40C66FF867C}">
                  <a14:compatExt spid="_x0000_s100422"/>
                </a:ext>
                <a:ext uri="{FF2B5EF4-FFF2-40B4-BE49-F238E27FC236}">
                  <a16:creationId xmlns:a16="http://schemas.microsoft.com/office/drawing/2014/main" id="{00000000-0008-0000-1700-00004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0</xdr:rowOff>
        </xdr:from>
        <xdr:to>
          <xdr:col>19</xdr:col>
          <xdr:colOff>0</xdr:colOff>
          <xdr:row>145</xdr:row>
          <xdr:rowOff>0</xdr:rowOff>
        </xdr:to>
        <xdr:sp macro="" textlink="">
          <xdr:nvSpPr>
            <xdr:cNvPr id="100423" name="Check Box 71" hidden="1">
              <a:extLst>
                <a:ext uri="{63B3BB69-23CF-44E3-9099-C40C66FF867C}">
                  <a14:compatExt spid="_x0000_s100423"/>
                </a:ext>
                <a:ext uri="{FF2B5EF4-FFF2-40B4-BE49-F238E27FC236}">
                  <a16:creationId xmlns:a16="http://schemas.microsoft.com/office/drawing/2014/main" id="{00000000-0008-0000-1700-00004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144</xdr:row>
          <xdr:rowOff>0</xdr:rowOff>
        </xdr:from>
        <xdr:to>
          <xdr:col>26</xdr:col>
          <xdr:colOff>0</xdr:colOff>
          <xdr:row>145</xdr:row>
          <xdr:rowOff>0</xdr:rowOff>
        </xdr:to>
        <xdr:sp macro="" textlink="">
          <xdr:nvSpPr>
            <xdr:cNvPr id="100424" name="Check Box 72" hidden="1">
              <a:extLst>
                <a:ext uri="{63B3BB69-23CF-44E3-9099-C40C66FF867C}">
                  <a14:compatExt spid="_x0000_s100424"/>
                </a:ext>
                <a:ext uri="{FF2B5EF4-FFF2-40B4-BE49-F238E27FC236}">
                  <a16:creationId xmlns:a16="http://schemas.microsoft.com/office/drawing/2014/main" id="{00000000-0008-0000-1700-00004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145</xdr:row>
          <xdr:rowOff>0</xdr:rowOff>
        </xdr:from>
        <xdr:to>
          <xdr:col>11</xdr:col>
          <xdr:colOff>0</xdr:colOff>
          <xdr:row>146</xdr:row>
          <xdr:rowOff>0</xdr:rowOff>
        </xdr:to>
        <xdr:sp macro="" textlink="">
          <xdr:nvSpPr>
            <xdr:cNvPr id="100425" name="Check Box 73" hidden="1">
              <a:extLst>
                <a:ext uri="{63B3BB69-23CF-44E3-9099-C40C66FF867C}">
                  <a14:compatExt spid="_x0000_s100425"/>
                </a:ext>
                <a:ext uri="{FF2B5EF4-FFF2-40B4-BE49-F238E27FC236}">
                  <a16:creationId xmlns:a16="http://schemas.microsoft.com/office/drawing/2014/main" id="{00000000-0008-0000-1700-00004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145</xdr:row>
          <xdr:rowOff>0</xdr:rowOff>
        </xdr:from>
        <xdr:to>
          <xdr:col>21</xdr:col>
          <xdr:colOff>0</xdr:colOff>
          <xdr:row>146</xdr:row>
          <xdr:rowOff>0</xdr:rowOff>
        </xdr:to>
        <xdr:sp macro="" textlink="">
          <xdr:nvSpPr>
            <xdr:cNvPr id="100426" name="Check Box 74" hidden="1">
              <a:extLst>
                <a:ext uri="{63B3BB69-23CF-44E3-9099-C40C66FF867C}">
                  <a14:compatExt spid="_x0000_s100426"/>
                </a:ext>
                <a:ext uri="{FF2B5EF4-FFF2-40B4-BE49-F238E27FC236}">
                  <a16:creationId xmlns:a16="http://schemas.microsoft.com/office/drawing/2014/main" id="{00000000-0008-0000-1700-00004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146</xdr:row>
          <xdr:rowOff>0</xdr:rowOff>
        </xdr:from>
        <xdr:to>
          <xdr:col>11</xdr:col>
          <xdr:colOff>0</xdr:colOff>
          <xdr:row>147</xdr:row>
          <xdr:rowOff>0</xdr:rowOff>
        </xdr:to>
        <xdr:sp macro="" textlink="">
          <xdr:nvSpPr>
            <xdr:cNvPr id="100427" name="Check Box 75" hidden="1">
              <a:extLst>
                <a:ext uri="{63B3BB69-23CF-44E3-9099-C40C66FF867C}">
                  <a14:compatExt spid="_x0000_s100427"/>
                </a:ext>
                <a:ext uri="{FF2B5EF4-FFF2-40B4-BE49-F238E27FC236}">
                  <a16:creationId xmlns:a16="http://schemas.microsoft.com/office/drawing/2014/main" id="{00000000-0008-0000-1700-00004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146</xdr:row>
          <xdr:rowOff>0</xdr:rowOff>
        </xdr:from>
        <xdr:to>
          <xdr:col>18</xdr:col>
          <xdr:colOff>0</xdr:colOff>
          <xdr:row>147</xdr:row>
          <xdr:rowOff>0</xdr:rowOff>
        </xdr:to>
        <xdr:sp macro="" textlink="">
          <xdr:nvSpPr>
            <xdr:cNvPr id="100428" name="Check Box 76" hidden="1">
              <a:extLst>
                <a:ext uri="{63B3BB69-23CF-44E3-9099-C40C66FF867C}">
                  <a14:compatExt spid="_x0000_s100428"/>
                </a:ext>
                <a:ext uri="{FF2B5EF4-FFF2-40B4-BE49-F238E27FC236}">
                  <a16:creationId xmlns:a16="http://schemas.microsoft.com/office/drawing/2014/main" id="{00000000-0008-0000-1700-00004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146</xdr:row>
          <xdr:rowOff>0</xdr:rowOff>
        </xdr:from>
        <xdr:to>
          <xdr:col>25</xdr:col>
          <xdr:colOff>0</xdr:colOff>
          <xdr:row>147</xdr:row>
          <xdr:rowOff>0</xdr:rowOff>
        </xdr:to>
        <xdr:sp macro="" textlink="">
          <xdr:nvSpPr>
            <xdr:cNvPr id="100429" name="Check Box 77" hidden="1">
              <a:extLst>
                <a:ext uri="{63B3BB69-23CF-44E3-9099-C40C66FF867C}">
                  <a14:compatExt spid="_x0000_s100429"/>
                </a:ext>
                <a:ext uri="{FF2B5EF4-FFF2-40B4-BE49-F238E27FC236}">
                  <a16:creationId xmlns:a16="http://schemas.microsoft.com/office/drawing/2014/main" id="{00000000-0008-0000-1700-00004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147</xdr:row>
          <xdr:rowOff>0</xdr:rowOff>
        </xdr:from>
        <xdr:to>
          <xdr:col>11</xdr:col>
          <xdr:colOff>0</xdr:colOff>
          <xdr:row>148</xdr:row>
          <xdr:rowOff>0</xdr:rowOff>
        </xdr:to>
        <xdr:sp macro="" textlink="">
          <xdr:nvSpPr>
            <xdr:cNvPr id="100430" name="Check Box 78" hidden="1">
              <a:extLst>
                <a:ext uri="{63B3BB69-23CF-44E3-9099-C40C66FF867C}">
                  <a14:compatExt spid="_x0000_s100430"/>
                </a:ext>
                <a:ext uri="{FF2B5EF4-FFF2-40B4-BE49-F238E27FC236}">
                  <a16:creationId xmlns:a16="http://schemas.microsoft.com/office/drawing/2014/main" id="{00000000-0008-0000-1700-00004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147</xdr:row>
          <xdr:rowOff>0</xdr:rowOff>
        </xdr:from>
        <xdr:to>
          <xdr:col>18</xdr:col>
          <xdr:colOff>0</xdr:colOff>
          <xdr:row>148</xdr:row>
          <xdr:rowOff>0</xdr:rowOff>
        </xdr:to>
        <xdr:sp macro="" textlink="">
          <xdr:nvSpPr>
            <xdr:cNvPr id="100431" name="Check Box 79" hidden="1">
              <a:extLst>
                <a:ext uri="{63B3BB69-23CF-44E3-9099-C40C66FF867C}">
                  <a14:compatExt spid="_x0000_s100431"/>
                </a:ext>
                <a:ext uri="{FF2B5EF4-FFF2-40B4-BE49-F238E27FC236}">
                  <a16:creationId xmlns:a16="http://schemas.microsoft.com/office/drawing/2014/main" id="{00000000-0008-0000-1700-00004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147</xdr:row>
          <xdr:rowOff>0</xdr:rowOff>
        </xdr:from>
        <xdr:to>
          <xdr:col>25</xdr:col>
          <xdr:colOff>0</xdr:colOff>
          <xdr:row>148</xdr:row>
          <xdr:rowOff>0</xdr:rowOff>
        </xdr:to>
        <xdr:sp macro="" textlink="">
          <xdr:nvSpPr>
            <xdr:cNvPr id="100432" name="Check Box 80" hidden="1">
              <a:extLst>
                <a:ext uri="{63B3BB69-23CF-44E3-9099-C40C66FF867C}">
                  <a14:compatExt spid="_x0000_s100432"/>
                </a:ext>
                <a:ext uri="{FF2B5EF4-FFF2-40B4-BE49-F238E27FC236}">
                  <a16:creationId xmlns:a16="http://schemas.microsoft.com/office/drawing/2014/main" id="{00000000-0008-0000-1700-00005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148</xdr:row>
          <xdr:rowOff>0</xdr:rowOff>
        </xdr:from>
        <xdr:to>
          <xdr:col>11</xdr:col>
          <xdr:colOff>0</xdr:colOff>
          <xdr:row>149</xdr:row>
          <xdr:rowOff>0</xdr:rowOff>
        </xdr:to>
        <xdr:sp macro="" textlink="">
          <xdr:nvSpPr>
            <xdr:cNvPr id="100433" name="Check Box 81" hidden="1">
              <a:extLst>
                <a:ext uri="{63B3BB69-23CF-44E3-9099-C40C66FF867C}">
                  <a14:compatExt spid="_x0000_s100433"/>
                </a:ext>
                <a:ext uri="{FF2B5EF4-FFF2-40B4-BE49-F238E27FC236}">
                  <a16:creationId xmlns:a16="http://schemas.microsoft.com/office/drawing/2014/main" id="{00000000-0008-0000-1700-00005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148</xdr:row>
          <xdr:rowOff>0</xdr:rowOff>
        </xdr:from>
        <xdr:to>
          <xdr:col>18</xdr:col>
          <xdr:colOff>0</xdr:colOff>
          <xdr:row>149</xdr:row>
          <xdr:rowOff>0</xdr:rowOff>
        </xdr:to>
        <xdr:sp macro="" textlink="">
          <xdr:nvSpPr>
            <xdr:cNvPr id="100434" name="Check Box 82" hidden="1">
              <a:extLst>
                <a:ext uri="{63B3BB69-23CF-44E3-9099-C40C66FF867C}">
                  <a14:compatExt spid="_x0000_s100434"/>
                </a:ext>
                <a:ext uri="{FF2B5EF4-FFF2-40B4-BE49-F238E27FC236}">
                  <a16:creationId xmlns:a16="http://schemas.microsoft.com/office/drawing/2014/main" id="{00000000-0008-0000-1700-00005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148</xdr:row>
          <xdr:rowOff>0</xdr:rowOff>
        </xdr:from>
        <xdr:to>
          <xdr:col>25</xdr:col>
          <xdr:colOff>0</xdr:colOff>
          <xdr:row>149</xdr:row>
          <xdr:rowOff>0</xdr:rowOff>
        </xdr:to>
        <xdr:sp macro="" textlink="">
          <xdr:nvSpPr>
            <xdr:cNvPr id="100435" name="Check Box 83" hidden="1">
              <a:extLst>
                <a:ext uri="{63B3BB69-23CF-44E3-9099-C40C66FF867C}">
                  <a14:compatExt spid="_x0000_s100435"/>
                </a:ext>
                <a:ext uri="{FF2B5EF4-FFF2-40B4-BE49-F238E27FC236}">
                  <a16:creationId xmlns:a16="http://schemas.microsoft.com/office/drawing/2014/main" id="{00000000-0008-0000-1700-00005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149</xdr:row>
          <xdr:rowOff>0</xdr:rowOff>
        </xdr:from>
        <xdr:to>
          <xdr:col>11</xdr:col>
          <xdr:colOff>0</xdr:colOff>
          <xdr:row>150</xdr:row>
          <xdr:rowOff>0</xdr:rowOff>
        </xdr:to>
        <xdr:sp macro="" textlink="">
          <xdr:nvSpPr>
            <xdr:cNvPr id="100436" name="Check Box 84" hidden="1">
              <a:extLst>
                <a:ext uri="{63B3BB69-23CF-44E3-9099-C40C66FF867C}">
                  <a14:compatExt spid="_x0000_s100436"/>
                </a:ext>
                <a:ext uri="{FF2B5EF4-FFF2-40B4-BE49-F238E27FC236}">
                  <a16:creationId xmlns:a16="http://schemas.microsoft.com/office/drawing/2014/main" id="{00000000-0008-0000-1700-00005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149</xdr:row>
          <xdr:rowOff>0</xdr:rowOff>
        </xdr:from>
        <xdr:to>
          <xdr:col>18</xdr:col>
          <xdr:colOff>19050</xdr:colOff>
          <xdr:row>150</xdr:row>
          <xdr:rowOff>0</xdr:rowOff>
        </xdr:to>
        <xdr:sp macro="" textlink="">
          <xdr:nvSpPr>
            <xdr:cNvPr id="100437" name="Check Box 85" hidden="1">
              <a:extLst>
                <a:ext uri="{63B3BB69-23CF-44E3-9099-C40C66FF867C}">
                  <a14:compatExt spid="_x0000_s100437"/>
                </a:ext>
                <a:ext uri="{FF2B5EF4-FFF2-40B4-BE49-F238E27FC236}">
                  <a16:creationId xmlns:a16="http://schemas.microsoft.com/office/drawing/2014/main" id="{00000000-0008-0000-1700-00005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149</xdr:row>
          <xdr:rowOff>0</xdr:rowOff>
        </xdr:from>
        <xdr:to>
          <xdr:col>25</xdr:col>
          <xdr:colOff>19050</xdr:colOff>
          <xdr:row>150</xdr:row>
          <xdr:rowOff>0</xdr:rowOff>
        </xdr:to>
        <xdr:sp macro="" textlink="">
          <xdr:nvSpPr>
            <xdr:cNvPr id="100438" name="Check Box 86" hidden="1">
              <a:extLst>
                <a:ext uri="{63B3BB69-23CF-44E3-9099-C40C66FF867C}">
                  <a14:compatExt spid="_x0000_s100438"/>
                </a:ext>
                <a:ext uri="{FF2B5EF4-FFF2-40B4-BE49-F238E27FC236}">
                  <a16:creationId xmlns:a16="http://schemas.microsoft.com/office/drawing/2014/main" id="{00000000-0008-0000-1700-00005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149</xdr:row>
          <xdr:rowOff>0</xdr:rowOff>
        </xdr:from>
        <xdr:to>
          <xdr:col>32</xdr:col>
          <xdr:colOff>19050</xdr:colOff>
          <xdr:row>150</xdr:row>
          <xdr:rowOff>0</xdr:rowOff>
        </xdr:to>
        <xdr:sp macro="" textlink="">
          <xdr:nvSpPr>
            <xdr:cNvPr id="100439" name="Check Box 87" hidden="1">
              <a:extLst>
                <a:ext uri="{63B3BB69-23CF-44E3-9099-C40C66FF867C}">
                  <a14:compatExt spid="_x0000_s100439"/>
                </a:ext>
                <a:ext uri="{FF2B5EF4-FFF2-40B4-BE49-F238E27FC236}">
                  <a16:creationId xmlns:a16="http://schemas.microsoft.com/office/drawing/2014/main" id="{00000000-0008-0000-1700-00005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118</xdr:row>
          <xdr:rowOff>228600</xdr:rowOff>
        </xdr:from>
        <xdr:to>
          <xdr:col>11</xdr:col>
          <xdr:colOff>0</xdr:colOff>
          <xdr:row>120</xdr:row>
          <xdr:rowOff>0</xdr:rowOff>
        </xdr:to>
        <xdr:sp macro="" textlink="">
          <xdr:nvSpPr>
            <xdr:cNvPr id="100440" name="Check Box 88" hidden="1">
              <a:extLst>
                <a:ext uri="{63B3BB69-23CF-44E3-9099-C40C66FF867C}">
                  <a14:compatExt spid="_x0000_s100440"/>
                </a:ext>
                <a:ext uri="{FF2B5EF4-FFF2-40B4-BE49-F238E27FC236}">
                  <a16:creationId xmlns:a16="http://schemas.microsoft.com/office/drawing/2014/main" id="{00000000-0008-0000-1700-00005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118</xdr:row>
          <xdr:rowOff>228600</xdr:rowOff>
        </xdr:from>
        <xdr:to>
          <xdr:col>16</xdr:col>
          <xdr:colOff>180975</xdr:colOff>
          <xdr:row>120</xdr:row>
          <xdr:rowOff>0</xdr:rowOff>
        </xdr:to>
        <xdr:sp macro="" textlink="">
          <xdr:nvSpPr>
            <xdr:cNvPr id="100441" name="Check Box 89" hidden="1">
              <a:extLst>
                <a:ext uri="{63B3BB69-23CF-44E3-9099-C40C66FF867C}">
                  <a14:compatExt spid="_x0000_s100441"/>
                </a:ext>
                <a:ext uri="{FF2B5EF4-FFF2-40B4-BE49-F238E27FC236}">
                  <a16:creationId xmlns:a16="http://schemas.microsoft.com/office/drawing/2014/main" id="{00000000-0008-0000-1700-00005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130</xdr:row>
          <xdr:rowOff>228600</xdr:rowOff>
        </xdr:from>
        <xdr:to>
          <xdr:col>11</xdr:col>
          <xdr:colOff>0</xdr:colOff>
          <xdr:row>132</xdr:row>
          <xdr:rowOff>0</xdr:rowOff>
        </xdr:to>
        <xdr:sp macro="" textlink="">
          <xdr:nvSpPr>
            <xdr:cNvPr id="100442" name="Check Box 90" hidden="1">
              <a:extLst>
                <a:ext uri="{63B3BB69-23CF-44E3-9099-C40C66FF867C}">
                  <a14:compatExt spid="_x0000_s100442"/>
                </a:ext>
                <a:ext uri="{FF2B5EF4-FFF2-40B4-BE49-F238E27FC236}">
                  <a16:creationId xmlns:a16="http://schemas.microsoft.com/office/drawing/2014/main" id="{00000000-0008-0000-1700-00005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130</xdr:row>
          <xdr:rowOff>228600</xdr:rowOff>
        </xdr:from>
        <xdr:to>
          <xdr:col>16</xdr:col>
          <xdr:colOff>180975</xdr:colOff>
          <xdr:row>132</xdr:row>
          <xdr:rowOff>0</xdr:rowOff>
        </xdr:to>
        <xdr:sp macro="" textlink="">
          <xdr:nvSpPr>
            <xdr:cNvPr id="100443" name="Check Box 91" hidden="1">
              <a:extLst>
                <a:ext uri="{63B3BB69-23CF-44E3-9099-C40C66FF867C}">
                  <a14:compatExt spid="_x0000_s100443"/>
                </a:ext>
                <a:ext uri="{FF2B5EF4-FFF2-40B4-BE49-F238E27FC236}">
                  <a16:creationId xmlns:a16="http://schemas.microsoft.com/office/drawing/2014/main" id="{00000000-0008-0000-1700-00005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142</xdr:row>
          <xdr:rowOff>228600</xdr:rowOff>
        </xdr:from>
        <xdr:to>
          <xdr:col>11</xdr:col>
          <xdr:colOff>0</xdr:colOff>
          <xdr:row>144</xdr:row>
          <xdr:rowOff>0</xdr:rowOff>
        </xdr:to>
        <xdr:sp macro="" textlink="">
          <xdr:nvSpPr>
            <xdr:cNvPr id="100444" name="Check Box 92" hidden="1">
              <a:extLst>
                <a:ext uri="{63B3BB69-23CF-44E3-9099-C40C66FF867C}">
                  <a14:compatExt spid="_x0000_s100444"/>
                </a:ext>
                <a:ext uri="{FF2B5EF4-FFF2-40B4-BE49-F238E27FC236}">
                  <a16:creationId xmlns:a16="http://schemas.microsoft.com/office/drawing/2014/main" id="{00000000-0008-0000-1700-00005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142</xdr:row>
          <xdr:rowOff>228600</xdr:rowOff>
        </xdr:from>
        <xdr:to>
          <xdr:col>16</xdr:col>
          <xdr:colOff>180975</xdr:colOff>
          <xdr:row>144</xdr:row>
          <xdr:rowOff>0</xdr:rowOff>
        </xdr:to>
        <xdr:sp macro="" textlink="">
          <xdr:nvSpPr>
            <xdr:cNvPr id="100445" name="Check Box 93" hidden="1">
              <a:extLst>
                <a:ext uri="{63B3BB69-23CF-44E3-9099-C40C66FF867C}">
                  <a14:compatExt spid="_x0000_s100445"/>
                </a:ext>
                <a:ext uri="{FF2B5EF4-FFF2-40B4-BE49-F238E27FC236}">
                  <a16:creationId xmlns:a16="http://schemas.microsoft.com/office/drawing/2014/main" id="{00000000-0008-0000-1700-00005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0</xdr:colOff>
      <xdr:row>0</xdr:row>
      <xdr:rowOff>0</xdr:rowOff>
    </xdr:from>
    <xdr:to>
      <xdr:col>23</xdr:col>
      <xdr:colOff>111825</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6A8125B8-FC77-4246-B17F-FE46056118E5}"/>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89</xdr:row>
          <xdr:rowOff>0</xdr:rowOff>
        </xdr:from>
        <xdr:to>
          <xdr:col>11</xdr:col>
          <xdr:colOff>19050</xdr:colOff>
          <xdr:row>90</xdr:row>
          <xdr:rowOff>0</xdr:rowOff>
        </xdr:to>
        <xdr:sp macro="" textlink="">
          <xdr:nvSpPr>
            <xdr:cNvPr id="100465" name="Check Box 113" hidden="1">
              <a:extLst>
                <a:ext uri="{63B3BB69-23CF-44E3-9099-C40C66FF867C}">
                  <a14:compatExt spid="_x0000_s100465"/>
                </a:ext>
                <a:ext uri="{FF2B5EF4-FFF2-40B4-BE49-F238E27FC236}">
                  <a16:creationId xmlns:a16="http://schemas.microsoft.com/office/drawing/2014/main" id="{00000000-0008-0000-1700-00007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0</xdr:rowOff>
        </xdr:from>
        <xdr:to>
          <xdr:col>18</xdr:col>
          <xdr:colOff>19050</xdr:colOff>
          <xdr:row>126</xdr:row>
          <xdr:rowOff>0</xdr:rowOff>
        </xdr:to>
        <xdr:sp macro="" textlink="">
          <xdr:nvSpPr>
            <xdr:cNvPr id="100469" name="チェック83" hidden="1">
              <a:extLst>
                <a:ext uri="{63B3BB69-23CF-44E3-9099-C40C66FF867C}">
                  <a14:compatExt spid="_x0000_s100469"/>
                </a:ext>
                <a:ext uri="{FF2B5EF4-FFF2-40B4-BE49-F238E27FC236}">
                  <a16:creationId xmlns:a16="http://schemas.microsoft.com/office/drawing/2014/main" id="{00000000-0008-0000-1700-00007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209550</xdr:colOff>
          <xdr:row>6</xdr:row>
          <xdr:rowOff>0</xdr:rowOff>
        </xdr:from>
        <xdr:to>
          <xdr:col>11</xdr:col>
          <xdr:colOff>19050</xdr:colOff>
          <xdr:row>7</xdr:row>
          <xdr:rowOff>0</xdr:rowOff>
        </xdr:to>
        <xdr:sp macro="" textlink="">
          <xdr:nvSpPr>
            <xdr:cNvPr id="101383" name="チェック17" hidden="1">
              <a:extLst>
                <a:ext uri="{63B3BB69-23CF-44E3-9099-C40C66FF867C}">
                  <a14:compatExt spid="_x0000_s101383"/>
                </a:ext>
                <a:ext uri="{FF2B5EF4-FFF2-40B4-BE49-F238E27FC236}">
                  <a16:creationId xmlns:a16="http://schemas.microsoft.com/office/drawing/2014/main" id="{00000000-0008-0000-18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0</xdr:rowOff>
        </xdr:from>
        <xdr:to>
          <xdr:col>16</xdr:col>
          <xdr:colOff>0</xdr:colOff>
          <xdr:row>7</xdr:row>
          <xdr:rowOff>0</xdr:rowOff>
        </xdr:to>
        <xdr:sp macro="" textlink="">
          <xdr:nvSpPr>
            <xdr:cNvPr id="101384" name="チェック18" hidden="1">
              <a:extLst>
                <a:ext uri="{63B3BB69-23CF-44E3-9099-C40C66FF867C}">
                  <a14:compatExt spid="_x0000_s101384"/>
                </a:ext>
                <a:ext uri="{FF2B5EF4-FFF2-40B4-BE49-F238E27FC236}">
                  <a16:creationId xmlns:a16="http://schemas.microsoft.com/office/drawing/2014/main" id="{00000000-0008-0000-1800-00000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xdr:row>
          <xdr:rowOff>0</xdr:rowOff>
        </xdr:from>
        <xdr:to>
          <xdr:col>21</xdr:col>
          <xdr:colOff>0</xdr:colOff>
          <xdr:row>7</xdr:row>
          <xdr:rowOff>0</xdr:rowOff>
        </xdr:to>
        <xdr:sp macro="" textlink="">
          <xdr:nvSpPr>
            <xdr:cNvPr id="101385" name="チェック19" hidden="1">
              <a:extLst>
                <a:ext uri="{63B3BB69-23CF-44E3-9099-C40C66FF867C}">
                  <a14:compatExt spid="_x0000_s101385"/>
                </a:ext>
                <a:ext uri="{FF2B5EF4-FFF2-40B4-BE49-F238E27FC236}">
                  <a16:creationId xmlns:a16="http://schemas.microsoft.com/office/drawing/2014/main" id="{00000000-0008-0000-18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xdr:row>
          <xdr:rowOff>0</xdr:rowOff>
        </xdr:from>
        <xdr:to>
          <xdr:col>26</xdr:col>
          <xdr:colOff>0</xdr:colOff>
          <xdr:row>7</xdr:row>
          <xdr:rowOff>0</xdr:rowOff>
        </xdr:to>
        <xdr:sp macro="" textlink="">
          <xdr:nvSpPr>
            <xdr:cNvPr id="101386" name="チェック20" hidden="1">
              <a:extLst>
                <a:ext uri="{63B3BB69-23CF-44E3-9099-C40C66FF867C}">
                  <a14:compatExt spid="_x0000_s101386"/>
                </a:ext>
                <a:ext uri="{FF2B5EF4-FFF2-40B4-BE49-F238E27FC236}">
                  <a16:creationId xmlns:a16="http://schemas.microsoft.com/office/drawing/2014/main" id="{00000000-0008-0000-1800-00000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44</xdr:row>
          <xdr:rowOff>0</xdr:rowOff>
        </xdr:from>
        <xdr:to>
          <xdr:col>11</xdr:col>
          <xdr:colOff>0</xdr:colOff>
          <xdr:row>45</xdr:row>
          <xdr:rowOff>0</xdr:rowOff>
        </xdr:to>
        <xdr:sp macro="" textlink="">
          <xdr:nvSpPr>
            <xdr:cNvPr id="101387" name="チェック68" hidden="1">
              <a:extLst>
                <a:ext uri="{63B3BB69-23CF-44E3-9099-C40C66FF867C}">
                  <a14:compatExt spid="_x0000_s101387"/>
                </a:ext>
                <a:ext uri="{FF2B5EF4-FFF2-40B4-BE49-F238E27FC236}">
                  <a16:creationId xmlns:a16="http://schemas.microsoft.com/office/drawing/2014/main" id="{00000000-0008-0000-18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44</xdr:row>
          <xdr:rowOff>0</xdr:rowOff>
        </xdr:from>
        <xdr:to>
          <xdr:col>19</xdr:col>
          <xdr:colOff>0</xdr:colOff>
          <xdr:row>45</xdr:row>
          <xdr:rowOff>0</xdr:rowOff>
        </xdr:to>
        <xdr:sp macro="" textlink="">
          <xdr:nvSpPr>
            <xdr:cNvPr id="101388" name="チェック69" hidden="1">
              <a:extLst>
                <a:ext uri="{63B3BB69-23CF-44E3-9099-C40C66FF867C}">
                  <a14:compatExt spid="_x0000_s101388"/>
                </a:ext>
                <a:ext uri="{FF2B5EF4-FFF2-40B4-BE49-F238E27FC236}">
                  <a16:creationId xmlns:a16="http://schemas.microsoft.com/office/drawing/2014/main" id="{00000000-0008-0000-18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xdr:row>
          <xdr:rowOff>0</xdr:rowOff>
        </xdr:from>
        <xdr:to>
          <xdr:col>26</xdr:col>
          <xdr:colOff>0</xdr:colOff>
          <xdr:row>45</xdr:row>
          <xdr:rowOff>0</xdr:rowOff>
        </xdr:to>
        <xdr:sp macro="" textlink="">
          <xdr:nvSpPr>
            <xdr:cNvPr id="101389" name="チェック70" hidden="1">
              <a:extLst>
                <a:ext uri="{63B3BB69-23CF-44E3-9099-C40C66FF867C}">
                  <a14:compatExt spid="_x0000_s101389"/>
                </a:ext>
                <a:ext uri="{FF2B5EF4-FFF2-40B4-BE49-F238E27FC236}">
                  <a16:creationId xmlns:a16="http://schemas.microsoft.com/office/drawing/2014/main" id="{00000000-0008-0000-1800-00000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45</xdr:row>
          <xdr:rowOff>0</xdr:rowOff>
        </xdr:from>
        <xdr:to>
          <xdr:col>11</xdr:col>
          <xdr:colOff>0</xdr:colOff>
          <xdr:row>46</xdr:row>
          <xdr:rowOff>0</xdr:rowOff>
        </xdr:to>
        <xdr:sp macro="" textlink="">
          <xdr:nvSpPr>
            <xdr:cNvPr id="101390" name="チェック71" hidden="1">
              <a:extLst>
                <a:ext uri="{63B3BB69-23CF-44E3-9099-C40C66FF867C}">
                  <a14:compatExt spid="_x0000_s101390"/>
                </a:ext>
                <a:ext uri="{FF2B5EF4-FFF2-40B4-BE49-F238E27FC236}">
                  <a16:creationId xmlns:a16="http://schemas.microsoft.com/office/drawing/2014/main" id="{00000000-0008-0000-1800-00000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0</xdr:rowOff>
        </xdr:from>
        <xdr:to>
          <xdr:col>21</xdr:col>
          <xdr:colOff>0</xdr:colOff>
          <xdr:row>46</xdr:row>
          <xdr:rowOff>0</xdr:rowOff>
        </xdr:to>
        <xdr:sp macro="" textlink="">
          <xdr:nvSpPr>
            <xdr:cNvPr id="101391" name="チェック72" hidden="1">
              <a:extLst>
                <a:ext uri="{63B3BB69-23CF-44E3-9099-C40C66FF867C}">
                  <a14:compatExt spid="_x0000_s101391"/>
                </a:ext>
                <a:ext uri="{FF2B5EF4-FFF2-40B4-BE49-F238E27FC236}">
                  <a16:creationId xmlns:a16="http://schemas.microsoft.com/office/drawing/2014/main" id="{00000000-0008-0000-18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29</xdr:row>
          <xdr:rowOff>0</xdr:rowOff>
        </xdr:from>
        <xdr:to>
          <xdr:col>20</xdr:col>
          <xdr:colOff>0</xdr:colOff>
          <xdr:row>31</xdr:row>
          <xdr:rowOff>0</xdr:rowOff>
        </xdr:to>
        <xdr:sp macro="" textlink="">
          <xdr:nvSpPr>
            <xdr:cNvPr id="101401" name="チェック34" hidden="1">
              <a:extLst>
                <a:ext uri="{63B3BB69-23CF-44E3-9099-C40C66FF867C}">
                  <a14:compatExt spid="_x0000_s101401"/>
                </a:ext>
                <a:ext uri="{FF2B5EF4-FFF2-40B4-BE49-F238E27FC236}">
                  <a16:creationId xmlns:a16="http://schemas.microsoft.com/office/drawing/2014/main" id="{00000000-0008-0000-1800-00001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29</xdr:row>
          <xdr:rowOff>0</xdr:rowOff>
        </xdr:from>
        <xdr:to>
          <xdr:col>11</xdr:col>
          <xdr:colOff>19050</xdr:colOff>
          <xdr:row>31</xdr:row>
          <xdr:rowOff>0</xdr:rowOff>
        </xdr:to>
        <xdr:sp macro="" textlink="">
          <xdr:nvSpPr>
            <xdr:cNvPr id="101402" name="Check Box 26" hidden="1">
              <a:extLst>
                <a:ext uri="{63B3BB69-23CF-44E3-9099-C40C66FF867C}">
                  <a14:compatExt spid="_x0000_s101402"/>
                </a:ext>
                <a:ext uri="{FF2B5EF4-FFF2-40B4-BE49-F238E27FC236}">
                  <a16:creationId xmlns:a16="http://schemas.microsoft.com/office/drawing/2014/main" id="{00000000-0008-0000-1800-00001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0</xdr:rowOff>
        </xdr:from>
        <xdr:to>
          <xdr:col>29</xdr:col>
          <xdr:colOff>0</xdr:colOff>
          <xdr:row>31</xdr:row>
          <xdr:rowOff>0</xdr:rowOff>
        </xdr:to>
        <xdr:sp macro="" textlink="">
          <xdr:nvSpPr>
            <xdr:cNvPr id="101403" name="Check Box 27" hidden="1">
              <a:extLst>
                <a:ext uri="{63B3BB69-23CF-44E3-9099-C40C66FF867C}">
                  <a14:compatExt spid="_x0000_s101403"/>
                </a:ext>
                <a:ext uri="{FF2B5EF4-FFF2-40B4-BE49-F238E27FC236}">
                  <a16:creationId xmlns:a16="http://schemas.microsoft.com/office/drawing/2014/main" id="{00000000-0008-0000-18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15</xdr:row>
          <xdr:rowOff>0</xdr:rowOff>
        </xdr:from>
        <xdr:to>
          <xdr:col>20</xdr:col>
          <xdr:colOff>19050</xdr:colOff>
          <xdr:row>16</xdr:row>
          <xdr:rowOff>0</xdr:rowOff>
        </xdr:to>
        <xdr:sp macro="" textlink="">
          <xdr:nvSpPr>
            <xdr:cNvPr id="101412" name="Check Box 36" hidden="1">
              <a:extLst>
                <a:ext uri="{63B3BB69-23CF-44E3-9099-C40C66FF867C}">
                  <a14:compatExt spid="_x0000_s101412"/>
                </a:ext>
                <a:ext uri="{FF2B5EF4-FFF2-40B4-BE49-F238E27FC236}">
                  <a16:creationId xmlns:a16="http://schemas.microsoft.com/office/drawing/2014/main" id="{00000000-0008-0000-1800-00002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0</xdr:rowOff>
        </xdr:from>
        <xdr:to>
          <xdr:col>29</xdr:col>
          <xdr:colOff>0</xdr:colOff>
          <xdr:row>16</xdr:row>
          <xdr:rowOff>0</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18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49</xdr:row>
          <xdr:rowOff>0</xdr:rowOff>
        </xdr:from>
        <xdr:to>
          <xdr:col>11</xdr:col>
          <xdr:colOff>0</xdr:colOff>
          <xdr:row>50</xdr:row>
          <xdr:rowOff>0</xdr:rowOff>
        </xdr:to>
        <xdr:sp macro="" textlink="">
          <xdr:nvSpPr>
            <xdr:cNvPr id="101414" name="Check Box 38" hidden="1">
              <a:extLst>
                <a:ext uri="{63B3BB69-23CF-44E3-9099-C40C66FF867C}">
                  <a14:compatExt spid="_x0000_s101414"/>
                </a:ext>
                <a:ext uri="{FF2B5EF4-FFF2-40B4-BE49-F238E27FC236}">
                  <a16:creationId xmlns:a16="http://schemas.microsoft.com/office/drawing/2014/main" id="{00000000-0008-0000-1800-00002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49</xdr:row>
          <xdr:rowOff>0</xdr:rowOff>
        </xdr:from>
        <xdr:to>
          <xdr:col>25</xdr:col>
          <xdr:colOff>19050</xdr:colOff>
          <xdr:row>50</xdr:row>
          <xdr:rowOff>0</xdr:rowOff>
        </xdr:to>
        <xdr:sp macro="" textlink="">
          <xdr:nvSpPr>
            <xdr:cNvPr id="101415" name="チェック84" hidden="1">
              <a:extLst>
                <a:ext uri="{63B3BB69-23CF-44E3-9099-C40C66FF867C}">
                  <a14:compatExt spid="_x0000_s101415"/>
                </a:ext>
                <a:ext uri="{FF2B5EF4-FFF2-40B4-BE49-F238E27FC236}">
                  <a16:creationId xmlns:a16="http://schemas.microsoft.com/office/drawing/2014/main" id="{00000000-0008-0000-1800-00002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49</xdr:row>
          <xdr:rowOff>0</xdr:rowOff>
        </xdr:from>
        <xdr:to>
          <xdr:col>32</xdr:col>
          <xdr:colOff>19050</xdr:colOff>
          <xdr:row>50</xdr:row>
          <xdr:rowOff>0</xdr:rowOff>
        </xdr:to>
        <xdr:sp macro="" textlink="">
          <xdr:nvSpPr>
            <xdr:cNvPr id="101416" name="チェック85" hidden="1">
              <a:extLst>
                <a:ext uri="{63B3BB69-23CF-44E3-9099-C40C66FF867C}">
                  <a14:compatExt spid="_x0000_s101416"/>
                </a:ext>
                <a:ext uri="{FF2B5EF4-FFF2-40B4-BE49-F238E27FC236}">
                  <a16:creationId xmlns:a16="http://schemas.microsoft.com/office/drawing/2014/main" id="{00000000-0008-0000-1800-00002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46</xdr:row>
          <xdr:rowOff>0</xdr:rowOff>
        </xdr:from>
        <xdr:to>
          <xdr:col>11</xdr:col>
          <xdr:colOff>0</xdr:colOff>
          <xdr:row>47</xdr:row>
          <xdr:rowOff>0</xdr:rowOff>
        </xdr:to>
        <xdr:sp macro="" textlink="">
          <xdr:nvSpPr>
            <xdr:cNvPr id="101417" name="チェック73" hidden="1">
              <a:extLst>
                <a:ext uri="{63B3BB69-23CF-44E3-9099-C40C66FF867C}">
                  <a14:compatExt spid="_x0000_s101417"/>
                </a:ext>
                <a:ext uri="{FF2B5EF4-FFF2-40B4-BE49-F238E27FC236}">
                  <a16:creationId xmlns:a16="http://schemas.microsoft.com/office/drawing/2014/main" id="{00000000-0008-0000-1800-00002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46</xdr:row>
          <xdr:rowOff>0</xdr:rowOff>
        </xdr:from>
        <xdr:to>
          <xdr:col>18</xdr:col>
          <xdr:colOff>0</xdr:colOff>
          <xdr:row>47</xdr:row>
          <xdr:rowOff>0</xdr:rowOff>
        </xdr:to>
        <xdr:sp macro="" textlink="">
          <xdr:nvSpPr>
            <xdr:cNvPr id="101418" name="チェック74" hidden="1">
              <a:extLst>
                <a:ext uri="{63B3BB69-23CF-44E3-9099-C40C66FF867C}">
                  <a14:compatExt spid="_x0000_s101418"/>
                </a:ext>
                <a:ext uri="{FF2B5EF4-FFF2-40B4-BE49-F238E27FC236}">
                  <a16:creationId xmlns:a16="http://schemas.microsoft.com/office/drawing/2014/main" id="{00000000-0008-0000-1800-00002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46</xdr:row>
          <xdr:rowOff>0</xdr:rowOff>
        </xdr:from>
        <xdr:to>
          <xdr:col>25</xdr:col>
          <xdr:colOff>0</xdr:colOff>
          <xdr:row>47</xdr:row>
          <xdr:rowOff>0</xdr:rowOff>
        </xdr:to>
        <xdr:sp macro="" textlink="">
          <xdr:nvSpPr>
            <xdr:cNvPr id="101419" name="チェック75" hidden="1">
              <a:extLst>
                <a:ext uri="{63B3BB69-23CF-44E3-9099-C40C66FF867C}">
                  <a14:compatExt spid="_x0000_s101419"/>
                </a:ext>
                <a:ext uri="{FF2B5EF4-FFF2-40B4-BE49-F238E27FC236}">
                  <a16:creationId xmlns:a16="http://schemas.microsoft.com/office/drawing/2014/main" id="{00000000-0008-0000-1800-00002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47</xdr:row>
          <xdr:rowOff>0</xdr:rowOff>
        </xdr:from>
        <xdr:to>
          <xdr:col>11</xdr:col>
          <xdr:colOff>0</xdr:colOff>
          <xdr:row>48</xdr:row>
          <xdr:rowOff>0</xdr:rowOff>
        </xdr:to>
        <xdr:sp macro="" textlink="">
          <xdr:nvSpPr>
            <xdr:cNvPr id="101420" name="チェック76" hidden="1">
              <a:extLst>
                <a:ext uri="{63B3BB69-23CF-44E3-9099-C40C66FF867C}">
                  <a14:compatExt spid="_x0000_s101420"/>
                </a:ext>
                <a:ext uri="{FF2B5EF4-FFF2-40B4-BE49-F238E27FC236}">
                  <a16:creationId xmlns:a16="http://schemas.microsoft.com/office/drawing/2014/main" id="{00000000-0008-0000-1800-00002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0</xdr:rowOff>
        </xdr:from>
        <xdr:to>
          <xdr:col>18</xdr:col>
          <xdr:colOff>0</xdr:colOff>
          <xdr:row>48</xdr:row>
          <xdr:rowOff>0</xdr:rowOff>
        </xdr:to>
        <xdr:sp macro="" textlink="">
          <xdr:nvSpPr>
            <xdr:cNvPr id="101421" name="チェック77" hidden="1">
              <a:extLst>
                <a:ext uri="{63B3BB69-23CF-44E3-9099-C40C66FF867C}">
                  <a14:compatExt spid="_x0000_s101421"/>
                </a:ext>
                <a:ext uri="{FF2B5EF4-FFF2-40B4-BE49-F238E27FC236}">
                  <a16:creationId xmlns:a16="http://schemas.microsoft.com/office/drawing/2014/main" id="{00000000-0008-0000-1800-00002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47</xdr:row>
          <xdr:rowOff>0</xdr:rowOff>
        </xdr:from>
        <xdr:to>
          <xdr:col>25</xdr:col>
          <xdr:colOff>0</xdr:colOff>
          <xdr:row>48</xdr:row>
          <xdr:rowOff>0</xdr:rowOff>
        </xdr:to>
        <xdr:sp macro="" textlink="">
          <xdr:nvSpPr>
            <xdr:cNvPr id="101422" name="チェック78" hidden="1">
              <a:extLst>
                <a:ext uri="{63B3BB69-23CF-44E3-9099-C40C66FF867C}">
                  <a14:compatExt spid="_x0000_s101422"/>
                </a:ext>
                <a:ext uri="{FF2B5EF4-FFF2-40B4-BE49-F238E27FC236}">
                  <a16:creationId xmlns:a16="http://schemas.microsoft.com/office/drawing/2014/main" id="{00000000-0008-0000-1800-00002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48</xdr:row>
          <xdr:rowOff>0</xdr:rowOff>
        </xdr:from>
        <xdr:to>
          <xdr:col>11</xdr:col>
          <xdr:colOff>0</xdr:colOff>
          <xdr:row>49</xdr:row>
          <xdr:rowOff>0</xdr:rowOff>
        </xdr:to>
        <xdr:sp macro="" textlink="">
          <xdr:nvSpPr>
            <xdr:cNvPr id="101423" name="チェック79" hidden="1">
              <a:extLst>
                <a:ext uri="{63B3BB69-23CF-44E3-9099-C40C66FF867C}">
                  <a14:compatExt spid="_x0000_s101423"/>
                </a:ext>
                <a:ext uri="{FF2B5EF4-FFF2-40B4-BE49-F238E27FC236}">
                  <a16:creationId xmlns:a16="http://schemas.microsoft.com/office/drawing/2014/main" id="{00000000-0008-0000-18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48</xdr:row>
          <xdr:rowOff>0</xdr:rowOff>
        </xdr:from>
        <xdr:to>
          <xdr:col>18</xdr:col>
          <xdr:colOff>0</xdr:colOff>
          <xdr:row>49</xdr:row>
          <xdr:rowOff>0</xdr:rowOff>
        </xdr:to>
        <xdr:sp macro="" textlink="">
          <xdr:nvSpPr>
            <xdr:cNvPr id="101424" name="チェック80" hidden="1">
              <a:extLst>
                <a:ext uri="{63B3BB69-23CF-44E3-9099-C40C66FF867C}">
                  <a14:compatExt spid="_x0000_s101424"/>
                </a:ext>
                <a:ext uri="{FF2B5EF4-FFF2-40B4-BE49-F238E27FC236}">
                  <a16:creationId xmlns:a16="http://schemas.microsoft.com/office/drawing/2014/main" id="{00000000-0008-0000-1800-00003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48</xdr:row>
          <xdr:rowOff>0</xdr:rowOff>
        </xdr:from>
        <xdr:to>
          <xdr:col>25</xdr:col>
          <xdr:colOff>0</xdr:colOff>
          <xdr:row>49</xdr:row>
          <xdr:rowOff>0</xdr:rowOff>
        </xdr:to>
        <xdr:sp macro="" textlink="">
          <xdr:nvSpPr>
            <xdr:cNvPr id="101425" name="チェック81" hidden="1">
              <a:extLst>
                <a:ext uri="{63B3BB69-23CF-44E3-9099-C40C66FF867C}">
                  <a14:compatExt spid="_x0000_s101425"/>
                </a:ext>
                <a:ext uri="{FF2B5EF4-FFF2-40B4-BE49-F238E27FC236}">
                  <a16:creationId xmlns:a16="http://schemas.microsoft.com/office/drawing/2014/main" id="{00000000-0008-0000-1800-00003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56</xdr:row>
          <xdr:rowOff>0</xdr:rowOff>
        </xdr:from>
        <xdr:to>
          <xdr:col>11</xdr:col>
          <xdr:colOff>0</xdr:colOff>
          <xdr:row>57</xdr:row>
          <xdr:rowOff>0</xdr:rowOff>
        </xdr:to>
        <xdr:sp macro="" textlink="">
          <xdr:nvSpPr>
            <xdr:cNvPr id="101426" name="Check Box 50" hidden="1">
              <a:extLst>
                <a:ext uri="{63B3BB69-23CF-44E3-9099-C40C66FF867C}">
                  <a14:compatExt spid="_x0000_s101426"/>
                </a:ext>
                <a:ext uri="{FF2B5EF4-FFF2-40B4-BE49-F238E27FC236}">
                  <a16:creationId xmlns:a16="http://schemas.microsoft.com/office/drawing/2014/main" id="{00000000-0008-0000-1800-00003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56</xdr:row>
          <xdr:rowOff>0</xdr:rowOff>
        </xdr:from>
        <xdr:to>
          <xdr:col>19</xdr:col>
          <xdr:colOff>9525</xdr:colOff>
          <xdr:row>57</xdr:row>
          <xdr:rowOff>0</xdr:rowOff>
        </xdr:to>
        <xdr:sp macro="" textlink="">
          <xdr:nvSpPr>
            <xdr:cNvPr id="101427" name="Check Box 51" hidden="1">
              <a:extLst>
                <a:ext uri="{63B3BB69-23CF-44E3-9099-C40C66FF867C}">
                  <a14:compatExt spid="_x0000_s101427"/>
                </a:ext>
                <a:ext uri="{FF2B5EF4-FFF2-40B4-BE49-F238E27FC236}">
                  <a16:creationId xmlns:a16="http://schemas.microsoft.com/office/drawing/2014/main" id="{00000000-0008-0000-1800-00003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56</xdr:row>
          <xdr:rowOff>0</xdr:rowOff>
        </xdr:from>
        <xdr:to>
          <xdr:col>26</xdr:col>
          <xdr:colOff>0</xdr:colOff>
          <xdr:row>57</xdr:row>
          <xdr:rowOff>0</xdr:rowOff>
        </xdr:to>
        <xdr:sp macro="" textlink="">
          <xdr:nvSpPr>
            <xdr:cNvPr id="101428" name="Check Box 52" hidden="1">
              <a:extLst>
                <a:ext uri="{63B3BB69-23CF-44E3-9099-C40C66FF867C}">
                  <a14:compatExt spid="_x0000_s101428"/>
                </a:ext>
                <a:ext uri="{FF2B5EF4-FFF2-40B4-BE49-F238E27FC236}">
                  <a16:creationId xmlns:a16="http://schemas.microsoft.com/office/drawing/2014/main" id="{00000000-0008-0000-1800-00003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57</xdr:row>
          <xdr:rowOff>0</xdr:rowOff>
        </xdr:from>
        <xdr:to>
          <xdr:col>11</xdr:col>
          <xdr:colOff>0</xdr:colOff>
          <xdr:row>58</xdr:row>
          <xdr:rowOff>0</xdr:rowOff>
        </xdr:to>
        <xdr:sp macro="" textlink="">
          <xdr:nvSpPr>
            <xdr:cNvPr id="101429" name="Check Box 53" hidden="1">
              <a:extLst>
                <a:ext uri="{63B3BB69-23CF-44E3-9099-C40C66FF867C}">
                  <a14:compatExt spid="_x0000_s101429"/>
                </a:ext>
                <a:ext uri="{FF2B5EF4-FFF2-40B4-BE49-F238E27FC236}">
                  <a16:creationId xmlns:a16="http://schemas.microsoft.com/office/drawing/2014/main" id="{00000000-0008-0000-1800-00003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0</xdr:colOff>
          <xdr:row>58</xdr:row>
          <xdr:rowOff>0</xdr:rowOff>
        </xdr:to>
        <xdr:sp macro="" textlink="">
          <xdr:nvSpPr>
            <xdr:cNvPr id="101430" name="Check Box 54" hidden="1">
              <a:extLst>
                <a:ext uri="{63B3BB69-23CF-44E3-9099-C40C66FF867C}">
                  <a14:compatExt spid="_x0000_s101430"/>
                </a:ext>
                <a:ext uri="{FF2B5EF4-FFF2-40B4-BE49-F238E27FC236}">
                  <a16:creationId xmlns:a16="http://schemas.microsoft.com/office/drawing/2014/main" id="{00000000-0008-0000-1800-00003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58</xdr:row>
          <xdr:rowOff>0</xdr:rowOff>
        </xdr:from>
        <xdr:to>
          <xdr:col>11</xdr:col>
          <xdr:colOff>0</xdr:colOff>
          <xdr:row>59</xdr:row>
          <xdr:rowOff>0</xdr:rowOff>
        </xdr:to>
        <xdr:sp macro="" textlink="">
          <xdr:nvSpPr>
            <xdr:cNvPr id="101431" name="Check Box 55" hidden="1">
              <a:extLst>
                <a:ext uri="{63B3BB69-23CF-44E3-9099-C40C66FF867C}">
                  <a14:compatExt spid="_x0000_s101431"/>
                </a:ext>
                <a:ext uri="{FF2B5EF4-FFF2-40B4-BE49-F238E27FC236}">
                  <a16:creationId xmlns:a16="http://schemas.microsoft.com/office/drawing/2014/main" id="{00000000-0008-0000-1800-00003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58</xdr:row>
          <xdr:rowOff>0</xdr:rowOff>
        </xdr:from>
        <xdr:to>
          <xdr:col>18</xdr:col>
          <xdr:colOff>0</xdr:colOff>
          <xdr:row>59</xdr:row>
          <xdr:rowOff>0</xdr:rowOff>
        </xdr:to>
        <xdr:sp macro="" textlink="">
          <xdr:nvSpPr>
            <xdr:cNvPr id="101432" name="Check Box 56" hidden="1">
              <a:extLst>
                <a:ext uri="{63B3BB69-23CF-44E3-9099-C40C66FF867C}">
                  <a14:compatExt spid="_x0000_s101432"/>
                </a:ext>
                <a:ext uri="{FF2B5EF4-FFF2-40B4-BE49-F238E27FC236}">
                  <a16:creationId xmlns:a16="http://schemas.microsoft.com/office/drawing/2014/main" id="{00000000-0008-0000-1800-00003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58</xdr:row>
          <xdr:rowOff>0</xdr:rowOff>
        </xdr:from>
        <xdr:to>
          <xdr:col>25</xdr:col>
          <xdr:colOff>0</xdr:colOff>
          <xdr:row>59</xdr:row>
          <xdr:rowOff>0</xdr:rowOff>
        </xdr:to>
        <xdr:sp macro="" textlink="">
          <xdr:nvSpPr>
            <xdr:cNvPr id="101433" name="Check Box 57" hidden="1">
              <a:extLst>
                <a:ext uri="{63B3BB69-23CF-44E3-9099-C40C66FF867C}">
                  <a14:compatExt spid="_x0000_s101433"/>
                </a:ext>
                <a:ext uri="{FF2B5EF4-FFF2-40B4-BE49-F238E27FC236}">
                  <a16:creationId xmlns:a16="http://schemas.microsoft.com/office/drawing/2014/main" id="{00000000-0008-0000-1800-00003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59</xdr:row>
          <xdr:rowOff>0</xdr:rowOff>
        </xdr:from>
        <xdr:to>
          <xdr:col>11</xdr:col>
          <xdr:colOff>0</xdr:colOff>
          <xdr:row>60</xdr:row>
          <xdr:rowOff>0</xdr:rowOff>
        </xdr:to>
        <xdr:sp macro="" textlink="">
          <xdr:nvSpPr>
            <xdr:cNvPr id="101434" name="Check Box 58" hidden="1">
              <a:extLst>
                <a:ext uri="{63B3BB69-23CF-44E3-9099-C40C66FF867C}">
                  <a14:compatExt spid="_x0000_s101434"/>
                </a:ext>
                <a:ext uri="{FF2B5EF4-FFF2-40B4-BE49-F238E27FC236}">
                  <a16:creationId xmlns:a16="http://schemas.microsoft.com/office/drawing/2014/main" id="{00000000-0008-0000-18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59</xdr:row>
          <xdr:rowOff>0</xdr:rowOff>
        </xdr:from>
        <xdr:to>
          <xdr:col>18</xdr:col>
          <xdr:colOff>0</xdr:colOff>
          <xdr:row>60</xdr:row>
          <xdr:rowOff>0</xdr:rowOff>
        </xdr:to>
        <xdr:sp macro="" textlink="">
          <xdr:nvSpPr>
            <xdr:cNvPr id="101435" name="Check Box 59" hidden="1">
              <a:extLst>
                <a:ext uri="{63B3BB69-23CF-44E3-9099-C40C66FF867C}">
                  <a14:compatExt spid="_x0000_s101435"/>
                </a:ext>
                <a:ext uri="{FF2B5EF4-FFF2-40B4-BE49-F238E27FC236}">
                  <a16:creationId xmlns:a16="http://schemas.microsoft.com/office/drawing/2014/main" id="{00000000-0008-0000-1800-00003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25</xdr:col>
          <xdr:colOff>0</xdr:colOff>
          <xdr:row>60</xdr:row>
          <xdr:rowOff>0</xdr:rowOff>
        </xdr:to>
        <xdr:sp macro="" textlink="">
          <xdr:nvSpPr>
            <xdr:cNvPr id="101436" name="Check Box 60" hidden="1">
              <a:extLst>
                <a:ext uri="{63B3BB69-23CF-44E3-9099-C40C66FF867C}">
                  <a14:compatExt spid="_x0000_s101436"/>
                </a:ext>
                <a:ext uri="{FF2B5EF4-FFF2-40B4-BE49-F238E27FC236}">
                  <a16:creationId xmlns:a16="http://schemas.microsoft.com/office/drawing/2014/main" id="{00000000-0008-0000-1800-00003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60</xdr:row>
          <xdr:rowOff>0</xdr:rowOff>
        </xdr:from>
        <xdr:to>
          <xdr:col>11</xdr:col>
          <xdr:colOff>0</xdr:colOff>
          <xdr:row>61</xdr:row>
          <xdr:rowOff>0</xdr:rowOff>
        </xdr:to>
        <xdr:sp macro="" textlink="">
          <xdr:nvSpPr>
            <xdr:cNvPr id="101437" name="Check Box 61" hidden="1">
              <a:extLst>
                <a:ext uri="{63B3BB69-23CF-44E3-9099-C40C66FF867C}">
                  <a14:compatExt spid="_x0000_s101437"/>
                </a:ext>
                <a:ext uri="{FF2B5EF4-FFF2-40B4-BE49-F238E27FC236}">
                  <a16:creationId xmlns:a16="http://schemas.microsoft.com/office/drawing/2014/main" id="{00000000-0008-0000-1800-00003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60</xdr:row>
          <xdr:rowOff>0</xdr:rowOff>
        </xdr:from>
        <xdr:to>
          <xdr:col>18</xdr:col>
          <xdr:colOff>19050</xdr:colOff>
          <xdr:row>61</xdr:row>
          <xdr:rowOff>9525</xdr:rowOff>
        </xdr:to>
        <xdr:sp macro="" textlink="">
          <xdr:nvSpPr>
            <xdr:cNvPr id="101438" name="Check Box 62" hidden="1">
              <a:extLst>
                <a:ext uri="{63B3BB69-23CF-44E3-9099-C40C66FF867C}">
                  <a14:compatExt spid="_x0000_s101438"/>
                </a:ext>
                <a:ext uri="{FF2B5EF4-FFF2-40B4-BE49-F238E27FC236}">
                  <a16:creationId xmlns:a16="http://schemas.microsoft.com/office/drawing/2014/main" id="{00000000-0008-0000-1800-00003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60</xdr:row>
          <xdr:rowOff>0</xdr:rowOff>
        </xdr:from>
        <xdr:to>
          <xdr:col>25</xdr:col>
          <xdr:colOff>0</xdr:colOff>
          <xdr:row>61</xdr:row>
          <xdr:rowOff>0</xdr:rowOff>
        </xdr:to>
        <xdr:sp macro="" textlink="">
          <xdr:nvSpPr>
            <xdr:cNvPr id="101439" name="Check Box 63" hidden="1">
              <a:extLst>
                <a:ext uri="{63B3BB69-23CF-44E3-9099-C40C66FF867C}">
                  <a14:compatExt spid="_x0000_s101439"/>
                </a:ext>
                <a:ext uri="{FF2B5EF4-FFF2-40B4-BE49-F238E27FC236}">
                  <a16:creationId xmlns:a16="http://schemas.microsoft.com/office/drawing/2014/main" id="{00000000-0008-0000-1800-00003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61</xdr:row>
          <xdr:rowOff>0</xdr:rowOff>
        </xdr:from>
        <xdr:to>
          <xdr:col>11</xdr:col>
          <xdr:colOff>0</xdr:colOff>
          <xdr:row>62</xdr:row>
          <xdr:rowOff>0</xdr:rowOff>
        </xdr:to>
        <xdr:sp macro="" textlink="">
          <xdr:nvSpPr>
            <xdr:cNvPr id="101440" name="Check Box 64" hidden="1">
              <a:extLst>
                <a:ext uri="{63B3BB69-23CF-44E3-9099-C40C66FF867C}">
                  <a14:compatExt spid="_x0000_s101440"/>
                </a:ext>
                <a:ext uri="{FF2B5EF4-FFF2-40B4-BE49-F238E27FC236}">
                  <a16:creationId xmlns:a16="http://schemas.microsoft.com/office/drawing/2014/main" id="{00000000-0008-0000-1800-00004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61</xdr:row>
          <xdr:rowOff>0</xdr:rowOff>
        </xdr:from>
        <xdr:to>
          <xdr:col>18</xdr:col>
          <xdr:colOff>19050</xdr:colOff>
          <xdr:row>62</xdr:row>
          <xdr:rowOff>0</xdr:rowOff>
        </xdr:to>
        <xdr:sp macro="" textlink="">
          <xdr:nvSpPr>
            <xdr:cNvPr id="101441" name="Check Box 65" hidden="1">
              <a:extLst>
                <a:ext uri="{63B3BB69-23CF-44E3-9099-C40C66FF867C}">
                  <a14:compatExt spid="_x0000_s101441"/>
                </a:ext>
                <a:ext uri="{FF2B5EF4-FFF2-40B4-BE49-F238E27FC236}">
                  <a16:creationId xmlns:a16="http://schemas.microsoft.com/office/drawing/2014/main" id="{00000000-0008-0000-1800-00004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61</xdr:row>
          <xdr:rowOff>0</xdr:rowOff>
        </xdr:from>
        <xdr:to>
          <xdr:col>25</xdr:col>
          <xdr:colOff>19050</xdr:colOff>
          <xdr:row>62</xdr:row>
          <xdr:rowOff>0</xdr:rowOff>
        </xdr:to>
        <xdr:sp macro="" textlink="">
          <xdr:nvSpPr>
            <xdr:cNvPr id="101442" name="Check Box 66" hidden="1">
              <a:extLst>
                <a:ext uri="{63B3BB69-23CF-44E3-9099-C40C66FF867C}">
                  <a14:compatExt spid="_x0000_s101442"/>
                </a:ext>
                <a:ext uri="{FF2B5EF4-FFF2-40B4-BE49-F238E27FC236}">
                  <a16:creationId xmlns:a16="http://schemas.microsoft.com/office/drawing/2014/main" id="{00000000-0008-0000-1800-00004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61</xdr:row>
          <xdr:rowOff>0</xdr:rowOff>
        </xdr:from>
        <xdr:to>
          <xdr:col>32</xdr:col>
          <xdr:colOff>19050</xdr:colOff>
          <xdr:row>62</xdr:row>
          <xdr:rowOff>0</xdr:rowOff>
        </xdr:to>
        <xdr:sp macro="" textlink="">
          <xdr:nvSpPr>
            <xdr:cNvPr id="101443" name="Check Box 67" hidden="1">
              <a:extLst>
                <a:ext uri="{63B3BB69-23CF-44E3-9099-C40C66FF867C}">
                  <a14:compatExt spid="_x0000_s101443"/>
                </a:ext>
                <a:ext uri="{FF2B5EF4-FFF2-40B4-BE49-F238E27FC236}">
                  <a16:creationId xmlns:a16="http://schemas.microsoft.com/office/drawing/2014/main" id="{00000000-0008-0000-1800-00004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68</xdr:row>
          <xdr:rowOff>0</xdr:rowOff>
        </xdr:from>
        <xdr:to>
          <xdr:col>11</xdr:col>
          <xdr:colOff>0</xdr:colOff>
          <xdr:row>69</xdr:row>
          <xdr:rowOff>0</xdr:rowOff>
        </xdr:to>
        <xdr:sp macro="" textlink="">
          <xdr:nvSpPr>
            <xdr:cNvPr id="101444" name="Check Box 68" hidden="1">
              <a:extLst>
                <a:ext uri="{63B3BB69-23CF-44E3-9099-C40C66FF867C}">
                  <a14:compatExt spid="_x0000_s101444"/>
                </a:ext>
                <a:ext uri="{FF2B5EF4-FFF2-40B4-BE49-F238E27FC236}">
                  <a16:creationId xmlns:a16="http://schemas.microsoft.com/office/drawing/2014/main" id="{00000000-0008-0000-1800-00004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68</xdr:row>
          <xdr:rowOff>0</xdr:rowOff>
        </xdr:from>
        <xdr:to>
          <xdr:col>19</xdr:col>
          <xdr:colOff>0</xdr:colOff>
          <xdr:row>69</xdr:row>
          <xdr:rowOff>0</xdr:rowOff>
        </xdr:to>
        <xdr:sp macro="" textlink="">
          <xdr:nvSpPr>
            <xdr:cNvPr id="101445" name="Check Box 69" hidden="1">
              <a:extLst>
                <a:ext uri="{63B3BB69-23CF-44E3-9099-C40C66FF867C}">
                  <a14:compatExt spid="_x0000_s101445"/>
                </a:ext>
                <a:ext uri="{FF2B5EF4-FFF2-40B4-BE49-F238E27FC236}">
                  <a16:creationId xmlns:a16="http://schemas.microsoft.com/office/drawing/2014/main" id="{00000000-0008-0000-1800-00004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68</xdr:row>
          <xdr:rowOff>0</xdr:rowOff>
        </xdr:from>
        <xdr:to>
          <xdr:col>26</xdr:col>
          <xdr:colOff>0</xdr:colOff>
          <xdr:row>69</xdr:row>
          <xdr:rowOff>0</xdr:rowOff>
        </xdr:to>
        <xdr:sp macro="" textlink="">
          <xdr:nvSpPr>
            <xdr:cNvPr id="101446" name="Check Box 70" hidden="1">
              <a:extLst>
                <a:ext uri="{63B3BB69-23CF-44E3-9099-C40C66FF867C}">
                  <a14:compatExt spid="_x0000_s101446"/>
                </a:ext>
                <a:ext uri="{FF2B5EF4-FFF2-40B4-BE49-F238E27FC236}">
                  <a16:creationId xmlns:a16="http://schemas.microsoft.com/office/drawing/2014/main" id="{00000000-0008-0000-1800-00004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69</xdr:row>
          <xdr:rowOff>0</xdr:rowOff>
        </xdr:from>
        <xdr:to>
          <xdr:col>11</xdr:col>
          <xdr:colOff>0</xdr:colOff>
          <xdr:row>70</xdr:row>
          <xdr:rowOff>0</xdr:rowOff>
        </xdr:to>
        <xdr:sp macro="" textlink="">
          <xdr:nvSpPr>
            <xdr:cNvPr id="101447" name="Check Box 71" hidden="1">
              <a:extLst>
                <a:ext uri="{63B3BB69-23CF-44E3-9099-C40C66FF867C}">
                  <a14:compatExt spid="_x0000_s101447"/>
                </a:ext>
                <a:ext uri="{FF2B5EF4-FFF2-40B4-BE49-F238E27FC236}">
                  <a16:creationId xmlns:a16="http://schemas.microsoft.com/office/drawing/2014/main" id="{00000000-0008-0000-1800-00004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69</xdr:row>
          <xdr:rowOff>0</xdr:rowOff>
        </xdr:from>
        <xdr:to>
          <xdr:col>21</xdr:col>
          <xdr:colOff>0</xdr:colOff>
          <xdr:row>70</xdr:row>
          <xdr:rowOff>0</xdr:rowOff>
        </xdr:to>
        <xdr:sp macro="" textlink="">
          <xdr:nvSpPr>
            <xdr:cNvPr id="101448" name="Check Box 72" hidden="1">
              <a:extLst>
                <a:ext uri="{63B3BB69-23CF-44E3-9099-C40C66FF867C}">
                  <a14:compatExt spid="_x0000_s101448"/>
                </a:ext>
                <a:ext uri="{FF2B5EF4-FFF2-40B4-BE49-F238E27FC236}">
                  <a16:creationId xmlns:a16="http://schemas.microsoft.com/office/drawing/2014/main" id="{00000000-0008-0000-1800-00004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70</xdr:row>
          <xdr:rowOff>0</xdr:rowOff>
        </xdr:from>
        <xdr:to>
          <xdr:col>11</xdr:col>
          <xdr:colOff>0</xdr:colOff>
          <xdr:row>71</xdr:row>
          <xdr:rowOff>0</xdr:rowOff>
        </xdr:to>
        <xdr:sp macro="" textlink="">
          <xdr:nvSpPr>
            <xdr:cNvPr id="101449" name="Check Box 73" hidden="1">
              <a:extLst>
                <a:ext uri="{63B3BB69-23CF-44E3-9099-C40C66FF867C}">
                  <a14:compatExt spid="_x0000_s101449"/>
                </a:ext>
                <a:ext uri="{FF2B5EF4-FFF2-40B4-BE49-F238E27FC236}">
                  <a16:creationId xmlns:a16="http://schemas.microsoft.com/office/drawing/2014/main" id="{00000000-0008-0000-1800-00004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70</xdr:row>
          <xdr:rowOff>0</xdr:rowOff>
        </xdr:from>
        <xdr:to>
          <xdr:col>18</xdr:col>
          <xdr:colOff>0</xdr:colOff>
          <xdr:row>71</xdr:row>
          <xdr:rowOff>0</xdr:rowOff>
        </xdr:to>
        <xdr:sp macro="" textlink="">
          <xdr:nvSpPr>
            <xdr:cNvPr id="101450" name="Check Box 74" hidden="1">
              <a:extLst>
                <a:ext uri="{63B3BB69-23CF-44E3-9099-C40C66FF867C}">
                  <a14:compatExt spid="_x0000_s101450"/>
                </a:ext>
                <a:ext uri="{FF2B5EF4-FFF2-40B4-BE49-F238E27FC236}">
                  <a16:creationId xmlns:a16="http://schemas.microsoft.com/office/drawing/2014/main" id="{00000000-0008-0000-1800-00004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70</xdr:row>
          <xdr:rowOff>0</xdr:rowOff>
        </xdr:from>
        <xdr:to>
          <xdr:col>25</xdr:col>
          <xdr:colOff>0</xdr:colOff>
          <xdr:row>71</xdr:row>
          <xdr:rowOff>0</xdr:rowOff>
        </xdr:to>
        <xdr:sp macro="" textlink="">
          <xdr:nvSpPr>
            <xdr:cNvPr id="101451" name="Check Box 75" hidden="1">
              <a:extLst>
                <a:ext uri="{63B3BB69-23CF-44E3-9099-C40C66FF867C}">
                  <a14:compatExt spid="_x0000_s101451"/>
                </a:ext>
                <a:ext uri="{FF2B5EF4-FFF2-40B4-BE49-F238E27FC236}">
                  <a16:creationId xmlns:a16="http://schemas.microsoft.com/office/drawing/2014/main" id="{00000000-0008-0000-1800-00004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71</xdr:row>
          <xdr:rowOff>0</xdr:rowOff>
        </xdr:from>
        <xdr:to>
          <xdr:col>11</xdr:col>
          <xdr:colOff>0</xdr:colOff>
          <xdr:row>72</xdr:row>
          <xdr:rowOff>0</xdr:rowOff>
        </xdr:to>
        <xdr:sp macro="" textlink="">
          <xdr:nvSpPr>
            <xdr:cNvPr id="101452" name="Check Box 76" hidden="1">
              <a:extLst>
                <a:ext uri="{63B3BB69-23CF-44E3-9099-C40C66FF867C}">
                  <a14:compatExt spid="_x0000_s101452"/>
                </a:ext>
                <a:ext uri="{FF2B5EF4-FFF2-40B4-BE49-F238E27FC236}">
                  <a16:creationId xmlns:a16="http://schemas.microsoft.com/office/drawing/2014/main" id="{00000000-0008-0000-1800-00004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71</xdr:row>
          <xdr:rowOff>0</xdr:rowOff>
        </xdr:from>
        <xdr:to>
          <xdr:col>18</xdr:col>
          <xdr:colOff>0</xdr:colOff>
          <xdr:row>72</xdr:row>
          <xdr:rowOff>0</xdr:rowOff>
        </xdr:to>
        <xdr:sp macro="" textlink="">
          <xdr:nvSpPr>
            <xdr:cNvPr id="101453" name="Check Box 77" hidden="1">
              <a:extLst>
                <a:ext uri="{63B3BB69-23CF-44E3-9099-C40C66FF867C}">
                  <a14:compatExt spid="_x0000_s101453"/>
                </a:ext>
                <a:ext uri="{FF2B5EF4-FFF2-40B4-BE49-F238E27FC236}">
                  <a16:creationId xmlns:a16="http://schemas.microsoft.com/office/drawing/2014/main" id="{00000000-0008-0000-1800-00004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71</xdr:row>
          <xdr:rowOff>0</xdr:rowOff>
        </xdr:from>
        <xdr:to>
          <xdr:col>25</xdr:col>
          <xdr:colOff>0</xdr:colOff>
          <xdr:row>72</xdr:row>
          <xdr:rowOff>0</xdr:rowOff>
        </xdr:to>
        <xdr:sp macro="" textlink="">
          <xdr:nvSpPr>
            <xdr:cNvPr id="101454" name="Check Box 78" hidden="1">
              <a:extLst>
                <a:ext uri="{63B3BB69-23CF-44E3-9099-C40C66FF867C}">
                  <a14:compatExt spid="_x0000_s101454"/>
                </a:ext>
                <a:ext uri="{FF2B5EF4-FFF2-40B4-BE49-F238E27FC236}">
                  <a16:creationId xmlns:a16="http://schemas.microsoft.com/office/drawing/2014/main" id="{00000000-0008-0000-1800-00004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72</xdr:row>
          <xdr:rowOff>0</xdr:rowOff>
        </xdr:from>
        <xdr:to>
          <xdr:col>11</xdr:col>
          <xdr:colOff>0</xdr:colOff>
          <xdr:row>73</xdr:row>
          <xdr:rowOff>0</xdr:rowOff>
        </xdr:to>
        <xdr:sp macro="" textlink="">
          <xdr:nvSpPr>
            <xdr:cNvPr id="101455" name="Check Box 79" hidden="1">
              <a:extLst>
                <a:ext uri="{63B3BB69-23CF-44E3-9099-C40C66FF867C}">
                  <a14:compatExt spid="_x0000_s101455"/>
                </a:ext>
                <a:ext uri="{FF2B5EF4-FFF2-40B4-BE49-F238E27FC236}">
                  <a16:creationId xmlns:a16="http://schemas.microsoft.com/office/drawing/2014/main" id="{00000000-0008-0000-1800-00004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72</xdr:row>
          <xdr:rowOff>0</xdr:rowOff>
        </xdr:from>
        <xdr:to>
          <xdr:col>18</xdr:col>
          <xdr:colOff>0</xdr:colOff>
          <xdr:row>73</xdr:row>
          <xdr:rowOff>0</xdr:rowOff>
        </xdr:to>
        <xdr:sp macro="" textlink="">
          <xdr:nvSpPr>
            <xdr:cNvPr id="101456" name="Check Box 80" hidden="1">
              <a:extLst>
                <a:ext uri="{63B3BB69-23CF-44E3-9099-C40C66FF867C}">
                  <a14:compatExt spid="_x0000_s101456"/>
                </a:ext>
                <a:ext uri="{FF2B5EF4-FFF2-40B4-BE49-F238E27FC236}">
                  <a16:creationId xmlns:a16="http://schemas.microsoft.com/office/drawing/2014/main" id="{00000000-0008-0000-1800-00005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72</xdr:row>
          <xdr:rowOff>0</xdr:rowOff>
        </xdr:from>
        <xdr:to>
          <xdr:col>25</xdr:col>
          <xdr:colOff>0</xdr:colOff>
          <xdr:row>73</xdr:row>
          <xdr:rowOff>0</xdr:rowOff>
        </xdr:to>
        <xdr:sp macro="" textlink="">
          <xdr:nvSpPr>
            <xdr:cNvPr id="101457" name="Check Box 81" hidden="1">
              <a:extLst>
                <a:ext uri="{63B3BB69-23CF-44E3-9099-C40C66FF867C}">
                  <a14:compatExt spid="_x0000_s101457"/>
                </a:ext>
                <a:ext uri="{FF2B5EF4-FFF2-40B4-BE49-F238E27FC236}">
                  <a16:creationId xmlns:a16="http://schemas.microsoft.com/office/drawing/2014/main" id="{00000000-0008-0000-1800-00005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73</xdr:row>
          <xdr:rowOff>0</xdr:rowOff>
        </xdr:from>
        <xdr:to>
          <xdr:col>11</xdr:col>
          <xdr:colOff>0</xdr:colOff>
          <xdr:row>74</xdr:row>
          <xdr:rowOff>0</xdr:rowOff>
        </xdr:to>
        <xdr:sp macro="" textlink="">
          <xdr:nvSpPr>
            <xdr:cNvPr id="101458" name="Check Box 82" hidden="1">
              <a:extLst>
                <a:ext uri="{63B3BB69-23CF-44E3-9099-C40C66FF867C}">
                  <a14:compatExt spid="_x0000_s101458"/>
                </a:ext>
                <a:ext uri="{FF2B5EF4-FFF2-40B4-BE49-F238E27FC236}">
                  <a16:creationId xmlns:a16="http://schemas.microsoft.com/office/drawing/2014/main" id="{00000000-0008-0000-1800-00005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19050</xdr:colOff>
          <xdr:row>74</xdr:row>
          <xdr:rowOff>0</xdr:rowOff>
        </xdr:to>
        <xdr:sp macro="" textlink="">
          <xdr:nvSpPr>
            <xdr:cNvPr id="101459" name="Check Box 83" hidden="1">
              <a:extLst>
                <a:ext uri="{63B3BB69-23CF-44E3-9099-C40C66FF867C}">
                  <a14:compatExt spid="_x0000_s101459"/>
                </a:ext>
                <a:ext uri="{FF2B5EF4-FFF2-40B4-BE49-F238E27FC236}">
                  <a16:creationId xmlns:a16="http://schemas.microsoft.com/office/drawing/2014/main" id="{00000000-0008-0000-1800-00005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73</xdr:row>
          <xdr:rowOff>0</xdr:rowOff>
        </xdr:from>
        <xdr:to>
          <xdr:col>25</xdr:col>
          <xdr:colOff>19050</xdr:colOff>
          <xdr:row>74</xdr:row>
          <xdr:rowOff>0</xdr:rowOff>
        </xdr:to>
        <xdr:sp macro="" textlink="">
          <xdr:nvSpPr>
            <xdr:cNvPr id="101460" name="Check Box 84" hidden="1">
              <a:extLst>
                <a:ext uri="{63B3BB69-23CF-44E3-9099-C40C66FF867C}">
                  <a14:compatExt spid="_x0000_s101460"/>
                </a:ext>
                <a:ext uri="{FF2B5EF4-FFF2-40B4-BE49-F238E27FC236}">
                  <a16:creationId xmlns:a16="http://schemas.microsoft.com/office/drawing/2014/main" id="{00000000-0008-0000-1800-00005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73</xdr:row>
          <xdr:rowOff>0</xdr:rowOff>
        </xdr:from>
        <xdr:to>
          <xdr:col>32</xdr:col>
          <xdr:colOff>19050</xdr:colOff>
          <xdr:row>74</xdr:row>
          <xdr:rowOff>0</xdr:rowOff>
        </xdr:to>
        <xdr:sp macro="" textlink="">
          <xdr:nvSpPr>
            <xdr:cNvPr id="101461" name="Check Box 85" hidden="1">
              <a:extLst>
                <a:ext uri="{63B3BB69-23CF-44E3-9099-C40C66FF867C}">
                  <a14:compatExt spid="_x0000_s101461"/>
                </a:ext>
                <a:ext uri="{FF2B5EF4-FFF2-40B4-BE49-F238E27FC236}">
                  <a16:creationId xmlns:a16="http://schemas.microsoft.com/office/drawing/2014/main" id="{00000000-0008-0000-1800-00005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42</xdr:row>
          <xdr:rowOff>228600</xdr:rowOff>
        </xdr:from>
        <xdr:to>
          <xdr:col>11</xdr:col>
          <xdr:colOff>0</xdr:colOff>
          <xdr:row>44</xdr:row>
          <xdr:rowOff>0</xdr:rowOff>
        </xdr:to>
        <xdr:sp macro="" textlink="">
          <xdr:nvSpPr>
            <xdr:cNvPr id="101462" name="Check Box 86" hidden="1">
              <a:extLst>
                <a:ext uri="{63B3BB69-23CF-44E3-9099-C40C66FF867C}">
                  <a14:compatExt spid="_x0000_s101462"/>
                </a:ext>
                <a:ext uri="{FF2B5EF4-FFF2-40B4-BE49-F238E27FC236}">
                  <a16:creationId xmlns:a16="http://schemas.microsoft.com/office/drawing/2014/main" id="{00000000-0008-0000-1800-00005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42</xdr:row>
          <xdr:rowOff>228600</xdr:rowOff>
        </xdr:from>
        <xdr:to>
          <xdr:col>16</xdr:col>
          <xdr:colOff>180975</xdr:colOff>
          <xdr:row>44</xdr:row>
          <xdr:rowOff>0</xdr:rowOff>
        </xdr:to>
        <xdr:sp macro="" textlink="">
          <xdr:nvSpPr>
            <xdr:cNvPr id="101463" name="Check Box 87" hidden="1">
              <a:extLst>
                <a:ext uri="{63B3BB69-23CF-44E3-9099-C40C66FF867C}">
                  <a14:compatExt spid="_x0000_s101463"/>
                </a:ext>
                <a:ext uri="{FF2B5EF4-FFF2-40B4-BE49-F238E27FC236}">
                  <a16:creationId xmlns:a16="http://schemas.microsoft.com/office/drawing/2014/main" id="{00000000-0008-0000-1800-00005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54</xdr:row>
          <xdr:rowOff>228600</xdr:rowOff>
        </xdr:from>
        <xdr:to>
          <xdr:col>11</xdr:col>
          <xdr:colOff>0</xdr:colOff>
          <xdr:row>56</xdr:row>
          <xdr:rowOff>0</xdr:rowOff>
        </xdr:to>
        <xdr:sp macro="" textlink="">
          <xdr:nvSpPr>
            <xdr:cNvPr id="101464" name="Check Box 88" hidden="1">
              <a:extLst>
                <a:ext uri="{63B3BB69-23CF-44E3-9099-C40C66FF867C}">
                  <a14:compatExt spid="_x0000_s101464"/>
                </a:ext>
                <a:ext uri="{FF2B5EF4-FFF2-40B4-BE49-F238E27FC236}">
                  <a16:creationId xmlns:a16="http://schemas.microsoft.com/office/drawing/2014/main" id="{00000000-0008-0000-1800-00005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54</xdr:row>
          <xdr:rowOff>228600</xdr:rowOff>
        </xdr:from>
        <xdr:to>
          <xdr:col>16</xdr:col>
          <xdr:colOff>180975</xdr:colOff>
          <xdr:row>56</xdr:row>
          <xdr:rowOff>0</xdr:rowOff>
        </xdr:to>
        <xdr:sp macro="" textlink="">
          <xdr:nvSpPr>
            <xdr:cNvPr id="101465" name="Check Box 89" hidden="1">
              <a:extLst>
                <a:ext uri="{63B3BB69-23CF-44E3-9099-C40C66FF867C}">
                  <a14:compatExt spid="_x0000_s101465"/>
                </a:ext>
                <a:ext uri="{FF2B5EF4-FFF2-40B4-BE49-F238E27FC236}">
                  <a16:creationId xmlns:a16="http://schemas.microsoft.com/office/drawing/2014/main" id="{00000000-0008-0000-1800-00005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66</xdr:row>
          <xdr:rowOff>228600</xdr:rowOff>
        </xdr:from>
        <xdr:to>
          <xdr:col>11</xdr:col>
          <xdr:colOff>0</xdr:colOff>
          <xdr:row>68</xdr:row>
          <xdr:rowOff>0</xdr:rowOff>
        </xdr:to>
        <xdr:sp macro="" textlink="">
          <xdr:nvSpPr>
            <xdr:cNvPr id="101466" name="Check Box 90" hidden="1">
              <a:extLst>
                <a:ext uri="{63B3BB69-23CF-44E3-9099-C40C66FF867C}">
                  <a14:compatExt spid="_x0000_s101466"/>
                </a:ext>
                <a:ext uri="{FF2B5EF4-FFF2-40B4-BE49-F238E27FC236}">
                  <a16:creationId xmlns:a16="http://schemas.microsoft.com/office/drawing/2014/main" id="{00000000-0008-0000-1800-00005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66</xdr:row>
          <xdr:rowOff>228600</xdr:rowOff>
        </xdr:from>
        <xdr:to>
          <xdr:col>16</xdr:col>
          <xdr:colOff>180975</xdr:colOff>
          <xdr:row>68</xdr:row>
          <xdr:rowOff>0</xdr:rowOff>
        </xdr:to>
        <xdr:sp macro="" textlink="">
          <xdr:nvSpPr>
            <xdr:cNvPr id="101467" name="Check Box 91" hidden="1">
              <a:extLst>
                <a:ext uri="{63B3BB69-23CF-44E3-9099-C40C66FF867C}">
                  <a14:compatExt spid="_x0000_s101467"/>
                </a:ext>
                <a:ext uri="{FF2B5EF4-FFF2-40B4-BE49-F238E27FC236}">
                  <a16:creationId xmlns:a16="http://schemas.microsoft.com/office/drawing/2014/main" id="{00000000-0008-0000-1800-00005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0</xdr:colOff>
      <xdr:row>0</xdr:row>
      <xdr:rowOff>0</xdr:rowOff>
    </xdr:from>
    <xdr:to>
      <xdr:col>23</xdr:col>
      <xdr:colOff>111825</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C8166765-0240-467F-8BB2-50176D486CCE}"/>
            </a:ext>
          </a:extLst>
        </xdr:cNvPr>
        <xdr:cNvSpPr/>
      </xdr:nvSpPr>
      <xdr:spPr bwMode="auto">
        <a:xfrm>
          <a:off x="32004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19050</xdr:colOff>
          <xdr:row>16</xdr:row>
          <xdr:rowOff>0</xdr:rowOff>
        </xdr:to>
        <xdr:sp macro="" textlink="">
          <xdr:nvSpPr>
            <xdr:cNvPr id="101468" name="Check Box 92" hidden="1">
              <a:extLst>
                <a:ext uri="{63B3BB69-23CF-44E3-9099-C40C66FF867C}">
                  <a14:compatExt spid="_x0000_s101468"/>
                </a:ext>
                <a:ext uri="{FF2B5EF4-FFF2-40B4-BE49-F238E27FC236}">
                  <a16:creationId xmlns:a16="http://schemas.microsoft.com/office/drawing/2014/main" id="{00000000-0008-0000-1800-00005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49</xdr:row>
          <xdr:rowOff>0</xdr:rowOff>
        </xdr:from>
        <xdr:to>
          <xdr:col>18</xdr:col>
          <xdr:colOff>19050</xdr:colOff>
          <xdr:row>50</xdr:row>
          <xdr:rowOff>0</xdr:rowOff>
        </xdr:to>
        <xdr:sp macro="" textlink="">
          <xdr:nvSpPr>
            <xdr:cNvPr id="101469" name="チェック83" hidden="1">
              <a:extLst>
                <a:ext uri="{63B3BB69-23CF-44E3-9099-C40C66FF867C}">
                  <a14:compatExt spid="_x0000_s101469"/>
                </a:ext>
                <a:ext uri="{FF2B5EF4-FFF2-40B4-BE49-F238E27FC236}">
                  <a16:creationId xmlns:a16="http://schemas.microsoft.com/office/drawing/2014/main" id="{00000000-0008-0000-1800-00005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47624</xdr:rowOff>
    </xdr:from>
    <xdr:to>
      <xdr:col>11</xdr:col>
      <xdr:colOff>75889</xdr:colOff>
      <xdr:row>4</xdr:row>
      <xdr:rowOff>352762</xdr:rowOff>
    </xdr:to>
    <xdr:pic>
      <xdr:nvPicPr>
        <xdr:cNvPr id="2" name="図 1">
          <a:extLst>
            <a:ext uri="{FF2B5EF4-FFF2-40B4-BE49-F238E27FC236}">
              <a16:creationId xmlns:a16="http://schemas.microsoft.com/office/drawing/2014/main" id="{6626A1F6-C3D7-49B6-9A91-5F48AB67D3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twoCellAnchor editAs="oneCell">
    <xdr:from>
      <xdr:col>1</xdr:col>
      <xdr:colOff>0</xdr:colOff>
      <xdr:row>74</xdr:row>
      <xdr:rowOff>47624</xdr:rowOff>
    </xdr:from>
    <xdr:to>
      <xdr:col>11</xdr:col>
      <xdr:colOff>75889</xdr:colOff>
      <xdr:row>74</xdr:row>
      <xdr:rowOff>352762</xdr:rowOff>
    </xdr:to>
    <xdr:pic>
      <xdr:nvPicPr>
        <xdr:cNvPr id="3" name="図 2">
          <a:extLst>
            <a:ext uri="{FF2B5EF4-FFF2-40B4-BE49-F238E27FC236}">
              <a16:creationId xmlns:a16="http://schemas.microsoft.com/office/drawing/2014/main" id="{D0E16700-093B-4866-9A81-AF94F6C1DC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639924"/>
          <a:ext cx="2076139" cy="305138"/>
        </a:xfrm>
        <a:prstGeom prst="rect">
          <a:avLst/>
        </a:prstGeom>
      </xdr:spPr>
    </xdr:pic>
    <xdr:clientData/>
  </xdr:twoCellAnchor>
  <xdr:twoCellAnchor editAs="oneCell">
    <xdr:from>
      <xdr:col>1</xdr:col>
      <xdr:colOff>0</xdr:colOff>
      <xdr:row>140</xdr:row>
      <xdr:rowOff>47625</xdr:rowOff>
    </xdr:from>
    <xdr:to>
      <xdr:col>11</xdr:col>
      <xdr:colOff>75889</xdr:colOff>
      <xdr:row>140</xdr:row>
      <xdr:rowOff>352763</xdr:rowOff>
    </xdr:to>
    <xdr:pic>
      <xdr:nvPicPr>
        <xdr:cNvPr id="4" name="図 3">
          <a:extLst>
            <a:ext uri="{FF2B5EF4-FFF2-40B4-BE49-F238E27FC236}">
              <a16:creationId xmlns:a16="http://schemas.microsoft.com/office/drawing/2014/main" id="{006A23F9-5C69-48BC-9B2E-4469DF0AA4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7898725"/>
          <a:ext cx="2076139" cy="305138"/>
        </a:xfrm>
        <a:prstGeom prst="rect">
          <a:avLst/>
        </a:prstGeom>
      </xdr:spPr>
    </xdr:pic>
    <xdr:clientData/>
  </xdr:twoCellAnchor>
  <xdr:twoCellAnchor editAs="oneCell">
    <xdr:from>
      <xdr:col>19</xdr:col>
      <xdr:colOff>0</xdr:colOff>
      <xdr:row>0</xdr:row>
      <xdr:rowOff>0</xdr:rowOff>
    </xdr:from>
    <xdr:to>
      <xdr:col>27</xdr:col>
      <xdr:colOff>19800</xdr:colOff>
      <xdr:row>1</xdr:row>
      <xdr:rowOff>97500</xdr:rowOff>
    </xdr:to>
    <xdr:sp macro="" textlink="">
      <xdr:nvSpPr>
        <xdr:cNvPr id="5" name="正方形/長方形 4">
          <a:hlinkClick xmlns:r="http://schemas.openxmlformats.org/officeDocument/2006/relationships" r:id="rId2"/>
          <a:extLst>
            <a:ext uri="{FF2B5EF4-FFF2-40B4-BE49-F238E27FC236}">
              <a16:creationId xmlns:a16="http://schemas.microsoft.com/office/drawing/2014/main" id="{9B9844B7-E63F-41FE-948B-C42B071D7839}"/>
            </a:ext>
          </a:extLst>
        </xdr:cNvPr>
        <xdr:cNvSpPr/>
      </xdr:nvSpPr>
      <xdr:spPr bwMode="auto">
        <a:xfrm>
          <a:off x="3800475" y="0"/>
          <a:ext cx="1620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41</xdr:col>
      <xdr:colOff>0</xdr:colOff>
      <xdr:row>5</xdr:row>
      <xdr:rowOff>0</xdr:rowOff>
    </xdr:from>
    <xdr:ext cx="2592000" cy="1070119"/>
    <xdr:sp macro="" textlink="">
      <xdr:nvSpPr>
        <xdr:cNvPr id="2" name="Text Box 18">
          <a:extLst>
            <a:ext uri="{FF2B5EF4-FFF2-40B4-BE49-F238E27FC236}">
              <a16:creationId xmlns:a16="http://schemas.microsoft.com/office/drawing/2014/main" id="{008AAF1C-E10E-437B-AAC1-9CD0E81DD3A1}"/>
            </a:ext>
          </a:extLst>
        </xdr:cNvPr>
        <xdr:cNvSpPr txBox="1">
          <a:spLocks noChangeArrowheads="1"/>
        </xdr:cNvSpPr>
      </xdr:nvSpPr>
      <xdr:spPr bwMode="auto">
        <a:xfrm>
          <a:off x="7810500" y="952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CF9EF074-A095-437F-B71A-F7001C68E5EE}"/>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41</xdr:col>
      <xdr:colOff>0</xdr:colOff>
      <xdr:row>44</xdr:row>
      <xdr:rowOff>95250</xdr:rowOff>
    </xdr:from>
    <xdr:ext cx="2738437" cy="920078"/>
    <xdr:sp macro="" textlink="">
      <xdr:nvSpPr>
        <xdr:cNvPr id="5" name="Text Box 18">
          <a:extLst>
            <a:ext uri="{FF2B5EF4-FFF2-40B4-BE49-F238E27FC236}">
              <a16:creationId xmlns:a16="http://schemas.microsoft.com/office/drawing/2014/main" id="{C2490364-DCDF-4454-9991-49458FF102E3}"/>
            </a:ext>
          </a:extLst>
        </xdr:cNvPr>
        <xdr:cNvSpPr txBox="1">
          <a:spLocks noChangeArrowheads="1"/>
        </xdr:cNvSpPr>
      </xdr:nvSpPr>
      <xdr:spPr bwMode="auto">
        <a:xfrm>
          <a:off x="7810500" y="11134725"/>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41</xdr:col>
      <xdr:colOff>9533</xdr:colOff>
      <xdr:row>4</xdr:row>
      <xdr:rowOff>180975</xdr:rowOff>
    </xdr:from>
    <xdr:ext cx="2592000" cy="1070119"/>
    <xdr:sp macro="" textlink="">
      <xdr:nvSpPr>
        <xdr:cNvPr id="2" name="Text Box 18">
          <a:extLst>
            <a:ext uri="{FF2B5EF4-FFF2-40B4-BE49-F238E27FC236}">
              <a16:creationId xmlns:a16="http://schemas.microsoft.com/office/drawing/2014/main" id="{C2828F8F-DA9F-4BE0-9088-88B8D6DC845B}"/>
            </a:ext>
          </a:extLst>
        </xdr:cNvPr>
        <xdr:cNvSpPr txBox="1">
          <a:spLocks noChangeArrowheads="1"/>
        </xdr:cNvSpPr>
      </xdr:nvSpPr>
      <xdr:spPr bwMode="auto">
        <a:xfrm>
          <a:off x="7820033" y="942975"/>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94D7C64B-85DB-403C-BE63-648AC1C6165B}"/>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41</xdr:col>
      <xdr:colOff>0</xdr:colOff>
      <xdr:row>28</xdr:row>
      <xdr:rowOff>95250</xdr:rowOff>
    </xdr:from>
    <xdr:ext cx="2738437" cy="920078"/>
    <xdr:sp macro="" textlink="">
      <xdr:nvSpPr>
        <xdr:cNvPr id="6" name="Text Box 18">
          <a:extLst>
            <a:ext uri="{FF2B5EF4-FFF2-40B4-BE49-F238E27FC236}">
              <a16:creationId xmlns:a16="http://schemas.microsoft.com/office/drawing/2014/main" id="{1AC48679-7368-4F4E-BEC3-9D216E7FF243}"/>
            </a:ext>
          </a:extLst>
        </xdr:cNvPr>
        <xdr:cNvSpPr txBox="1">
          <a:spLocks noChangeArrowheads="1"/>
        </xdr:cNvSpPr>
      </xdr:nvSpPr>
      <xdr:spPr bwMode="auto">
        <a:xfrm>
          <a:off x="7810500" y="630555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41</xdr:col>
      <xdr:colOff>19056</xdr:colOff>
      <xdr:row>5</xdr:row>
      <xdr:rowOff>0</xdr:rowOff>
    </xdr:from>
    <xdr:ext cx="2592000" cy="1070119"/>
    <xdr:sp macro="" textlink="">
      <xdr:nvSpPr>
        <xdr:cNvPr id="2" name="Text Box 18">
          <a:extLst>
            <a:ext uri="{FF2B5EF4-FFF2-40B4-BE49-F238E27FC236}">
              <a16:creationId xmlns:a16="http://schemas.microsoft.com/office/drawing/2014/main" id="{23C16C97-FE12-430B-9BF4-312965F8A4C6}"/>
            </a:ext>
          </a:extLst>
        </xdr:cNvPr>
        <xdr:cNvSpPr txBox="1">
          <a:spLocks noChangeArrowheads="1"/>
        </xdr:cNvSpPr>
      </xdr:nvSpPr>
      <xdr:spPr bwMode="auto">
        <a:xfrm>
          <a:off x="7829556" y="952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C408D8C4-9D7D-4D8A-89BA-FAE2DA2319B0}"/>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41</xdr:col>
      <xdr:colOff>0</xdr:colOff>
      <xdr:row>40</xdr:row>
      <xdr:rowOff>95250</xdr:rowOff>
    </xdr:from>
    <xdr:ext cx="2738437" cy="920078"/>
    <xdr:sp macro="" textlink="">
      <xdr:nvSpPr>
        <xdr:cNvPr id="6" name="Text Box 18">
          <a:extLst>
            <a:ext uri="{FF2B5EF4-FFF2-40B4-BE49-F238E27FC236}">
              <a16:creationId xmlns:a16="http://schemas.microsoft.com/office/drawing/2014/main" id="{D1FC7C7E-ECE3-464C-9D68-015143C208BC}"/>
            </a:ext>
          </a:extLst>
        </xdr:cNvPr>
        <xdr:cNvSpPr txBox="1">
          <a:spLocks noChangeArrowheads="1"/>
        </xdr:cNvSpPr>
      </xdr:nvSpPr>
      <xdr:spPr bwMode="auto">
        <a:xfrm>
          <a:off x="7810500" y="994410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wsDr>
</file>

<file path=xl/drawings/drawing2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126112</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74C10B17-C975-41ED-98AF-AFE04C969974}"/>
            </a:ext>
          </a:extLst>
        </xdr:cNvPr>
        <xdr:cNvSpPr/>
      </xdr:nvSpPr>
      <xdr:spPr bwMode="auto">
        <a:xfrm>
          <a:off x="28575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39</xdr:col>
      <xdr:colOff>0</xdr:colOff>
      <xdr:row>5</xdr:row>
      <xdr:rowOff>0</xdr:rowOff>
    </xdr:from>
    <xdr:ext cx="3312000" cy="1419767"/>
    <xdr:sp macro="" textlink="">
      <xdr:nvSpPr>
        <xdr:cNvPr id="5" name="Text Box 18">
          <a:extLst>
            <a:ext uri="{FF2B5EF4-FFF2-40B4-BE49-F238E27FC236}">
              <a16:creationId xmlns:a16="http://schemas.microsoft.com/office/drawing/2014/main" id="{4F1E5D23-DF23-4D33-B440-19A138607D08}"/>
            </a:ext>
          </a:extLst>
        </xdr:cNvPr>
        <xdr:cNvSpPr txBox="1">
          <a:spLocks noChangeArrowheads="1"/>
        </xdr:cNvSpPr>
      </xdr:nvSpPr>
      <xdr:spPr bwMode="auto">
        <a:xfrm>
          <a:off x="7800975" y="952500"/>
          <a:ext cx="3312000" cy="1419767"/>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宣言書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確認申請書を提出し、設計住宅性能評価書等を受けて</a:t>
          </a: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省エネ適判申請を省略する場合に提出が必要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になります。</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確認申請提出時に設計住宅性能評価書等の写しを同時</a:t>
          </a: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に提出できる場合は提出不要です。</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4</xdr:row>
      <xdr:rowOff>47624</xdr:rowOff>
    </xdr:from>
    <xdr:to>
      <xdr:col>11</xdr:col>
      <xdr:colOff>75889</xdr:colOff>
      <xdr:row>4</xdr:row>
      <xdr:rowOff>352762</xdr:rowOff>
    </xdr:to>
    <xdr:pic>
      <xdr:nvPicPr>
        <xdr:cNvPr id="2" name="図 1">
          <a:extLst>
            <a:ext uri="{FF2B5EF4-FFF2-40B4-BE49-F238E27FC236}">
              <a16:creationId xmlns:a16="http://schemas.microsoft.com/office/drawing/2014/main" id="{512B2C5D-33DC-42E5-86D2-63526B9FF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twoCellAnchor editAs="oneCell">
    <xdr:from>
      <xdr:col>1</xdr:col>
      <xdr:colOff>0</xdr:colOff>
      <xdr:row>78</xdr:row>
      <xdr:rowOff>38099</xdr:rowOff>
    </xdr:from>
    <xdr:to>
      <xdr:col>11</xdr:col>
      <xdr:colOff>75889</xdr:colOff>
      <xdr:row>78</xdr:row>
      <xdr:rowOff>343237</xdr:rowOff>
    </xdr:to>
    <xdr:pic>
      <xdr:nvPicPr>
        <xdr:cNvPr id="3" name="図 2">
          <a:extLst>
            <a:ext uri="{FF2B5EF4-FFF2-40B4-BE49-F238E27FC236}">
              <a16:creationId xmlns:a16="http://schemas.microsoft.com/office/drawing/2014/main" id="{F920B69A-5B3F-48EF-A9BE-8E6929F2B9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258924"/>
          <a:ext cx="2076139" cy="305138"/>
        </a:xfrm>
        <a:prstGeom prst="rect">
          <a:avLst/>
        </a:prstGeom>
      </xdr:spPr>
    </xdr:pic>
    <xdr:clientData/>
  </xdr:twoCellAnchor>
  <xdr:twoCellAnchor editAs="oneCell">
    <xdr:from>
      <xdr:col>1</xdr:col>
      <xdr:colOff>0</xdr:colOff>
      <xdr:row>145</xdr:row>
      <xdr:rowOff>47624</xdr:rowOff>
    </xdr:from>
    <xdr:to>
      <xdr:col>11</xdr:col>
      <xdr:colOff>75889</xdr:colOff>
      <xdr:row>145</xdr:row>
      <xdr:rowOff>352762</xdr:rowOff>
    </xdr:to>
    <xdr:pic>
      <xdr:nvPicPr>
        <xdr:cNvPr id="4" name="図 3">
          <a:extLst>
            <a:ext uri="{FF2B5EF4-FFF2-40B4-BE49-F238E27FC236}">
              <a16:creationId xmlns:a16="http://schemas.microsoft.com/office/drawing/2014/main" id="{DF21B6DD-3EB5-4AAD-8799-8E7830C1EF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8308299"/>
          <a:ext cx="2076139" cy="305138"/>
        </a:xfrm>
        <a:prstGeom prst="rect">
          <a:avLst/>
        </a:prstGeom>
      </xdr:spPr>
    </xdr:pic>
    <xdr:clientData/>
  </xdr:twoCellAnchor>
  <xdr:twoCellAnchor editAs="oneCell">
    <xdr:from>
      <xdr:col>1</xdr:col>
      <xdr:colOff>0</xdr:colOff>
      <xdr:row>215</xdr:row>
      <xdr:rowOff>47624</xdr:rowOff>
    </xdr:from>
    <xdr:to>
      <xdr:col>11</xdr:col>
      <xdr:colOff>75889</xdr:colOff>
      <xdr:row>215</xdr:row>
      <xdr:rowOff>352762</xdr:rowOff>
    </xdr:to>
    <xdr:pic>
      <xdr:nvPicPr>
        <xdr:cNvPr id="5" name="図 4">
          <a:extLst>
            <a:ext uri="{FF2B5EF4-FFF2-40B4-BE49-F238E27FC236}">
              <a16:creationId xmlns:a16="http://schemas.microsoft.com/office/drawing/2014/main" id="{F93DB4EB-20E2-4FC0-949C-2BC9D7357C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519599"/>
          <a:ext cx="2076139" cy="305138"/>
        </a:xfrm>
        <a:prstGeom prst="rect">
          <a:avLst/>
        </a:prstGeom>
      </xdr:spPr>
    </xdr:pic>
    <xdr:clientData/>
  </xdr:twoCellAnchor>
  <xdr:twoCellAnchor editAs="oneCell">
    <xdr:from>
      <xdr:col>1</xdr:col>
      <xdr:colOff>0</xdr:colOff>
      <xdr:row>281</xdr:row>
      <xdr:rowOff>47625</xdr:rowOff>
    </xdr:from>
    <xdr:to>
      <xdr:col>11</xdr:col>
      <xdr:colOff>75889</xdr:colOff>
      <xdr:row>281</xdr:row>
      <xdr:rowOff>352763</xdr:rowOff>
    </xdr:to>
    <xdr:pic>
      <xdr:nvPicPr>
        <xdr:cNvPr id="6" name="図 5">
          <a:extLst>
            <a:ext uri="{FF2B5EF4-FFF2-40B4-BE49-F238E27FC236}">
              <a16:creationId xmlns:a16="http://schemas.microsoft.com/office/drawing/2014/main" id="{550C1FD1-A2E6-4173-A968-C2613123D2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55778400"/>
          <a:ext cx="2076139" cy="305138"/>
        </a:xfrm>
        <a:prstGeom prst="rect">
          <a:avLst/>
        </a:prstGeom>
      </xdr:spPr>
    </xdr:pic>
    <xdr:clientData/>
  </xdr:twoCellAnchor>
  <xdr:twoCellAnchor editAs="oneCell">
    <xdr:from>
      <xdr:col>19</xdr:col>
      <xdr:colOff>0</xdr:colOff>
      <xdr:row>0</xdr:row>
      <xdr:rowOff>0</xdr:rowOff>
    </xdr:from>
    <xdr:to>
      <xdr:col>27</xdr:col>
      <xdr:colOff>19800</xdr:colOff>
      <xdr:row>1</xdr:row>
      <xdr:rowOff>97500</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7C9D1333-A2DA-42D5-8507-FA6A5CC86CB2}"/>
            </a:ext>
          </a:extLst>
        </xdr:cNvPr>
        <xdr:cNvSpPr/>
      </xdr:nvSpPr>
      <xdr:spPr bwMode="auto">
        <a:xfrm>
          <a:off x="3800475" y="0"/>
          <a:ext cx="1620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312000" cy="1338141"/>
    <xdr:sp macro="" textlink="">
      <xdr:nvSpPr>
        <xdr:cNvPr id="2" name="Text Box 18">
          <a:extLst>
            <a:ext uri="{FF2B5EF4-FFF2-40B4-BE49-F238E27FC236}">
              <a16:creationId xmlns:a16="http://schemas.microsoft.com/office/drawing/2014/main" id="{00000000-0008-0000-1D00-000002000000}"/>
            </a:ext>
          </a:extLst>
        </xdr:cNvPr>
        <xdr:cNvSpPr txBox="1">
          <a:spLocks noChangeArrowheads="1"/>
        </xdr:cNvSpPr>
      </xdr:nvSpPr>
      <xdr:spPr bwMode="auto">
        <a:xfrm>
          <a:off x="7429498" y="885825"/>
          <a:ext cx="3312000" cy="133814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計画変更確認申請書（建築物）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2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2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39</xdr:col>
      <xdr:colOff>0</xdr:colOff>
      <xdr:row>14</xdr:row>
      <xdr:rowOff>0</xdr:rowOff>
    </xdr:from>
    <xdr:to>
      <xdr:col>46</xdr:col>
      <xdr:colOff>178500</xdr:colOff>
      <xdr:row>15</xdr:row>
      <xdr:rowOff>97500</xdr:rowOff>
    </xdr:to>
    <xdr:sp macro="" textlink="">
      <xdr:nvSpPr>
        <xdr:cNvPr id="5" name="正方形/長方形 4">
          <a:hlinkClick xmlns:r="http://schemas.openxmlformats.org/officeDocument/2006/relationships" r:id="rId2"/>
          <a:extLst>
            <a:ext uri="{FF2B5EF4-FFF2-40B4-BE49-F238E27FC236}">
              <a16:creationId xmlns:a16="http://schemas.microsoft.com/office/drawing/2014/main" id="{00000000-0008-0000-1E00-000005000000}"/>
            </a:ext>
          </a:extLst>
        </xdr:cNvPr>
        <xdr:cNvSpPr/>
      </xdr:nvSpPr>
      <xdr:spPr bwMode="auto">
        <a:xfrm>
          <a:off x="7429500" y="26670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oneCellAnchor>
    <xdr:from>
      <xdr:col>39</xdr:col>
      <xdr:colOff>0</xdr:colOff>
      <xdr:row>9</xdr:row>
      <xdr:rowOff>0</xdr:rowOff>
    </xdr:from>
    <xdr:ext cx="2592000" cy="663598"/>
    <xdr:sp macro="" textlink="">
      <xdr:nvSpPr>
        <xdr:cNvPr id="6" name="Text Box 18">
          <a:extLst>
            <a:ext uri="{FF2B5EF4-FFF2-40B4-BE49-F238E27FC236}">
              <a16:creationId xmlns:a16="http://schemas.microsoft.com/office/drawing/2014/main" id="{00000000-0008-0000-1E00-000006000000}"/>
            </a:ext>
          </a:extLst>
        </xdr:cNvPr>
        <xdr:cNvSpPr txBox="1">
          <a:spLocks noChangeArrowheads="1"/>
        </xdr:cNvSpPr>
      </xdr:nvSpPr>
      <xdr:spPr bwMode="auto">
        <a:xfrm>
          <a:off x="7429500" y="1714500"/>
          <a:ext cx="2592000" cy="66359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defRPr sz="1000"/>
          </a:pPr>
          <a:r>
            <a:rPr lang="ja-JP" altLang="en-US" sz="900" b="1">
              <a:solidFill>
                <a:sysClr val="windowText" lastClr="000000"/>
              </a:solidFill>
              <a:latin typeface="ＭＳ 明朝" panose="02020609040205080304" pitchFamily="17" charset="-128"/>
              <a:ea typeface="ＭＳ 明朝" panose="02020609040205080304" pitchFamily="17" charset="-128"/>
            </a:rPr>
            <a:t>確認申請時のデータを使用しております。</a:t>
          </a:r>
          <a:endParaRPr lang="en-US" altLang="ja-JP" sz="900" b="1">
            <a:solidFill>
              <a:sysClr val="windowText" lastClr="000000"/>
            </a:solidFill>
            <a:latin typeface="ＭＳ 明朝" panose="02020609040205080304" pitchFamily="17" charset="-128"/>
            <a:ea typeface="ＭＳ 明朝" panose="02020609040205080304" pitchFamily="17" charset="-128"/>
          </a:endParaRPr>
        </a:p>
        <a:p>
          <a:pPr algn="l" rtl="0">
            <a:defRPr sz="1000"/>
          </a:pPr>
          <a:r>
            <a:rPr lang="ja-JP" altLang="en-US" sz="900" b="1">
              <a:solidFill>
                <a:sysClr val="windowText" lastClr="000000"/>
              </a:solidFill>
              <a:latin typeface="ＭＳ 明朝" panose="02020609040205080304" pitchFamily="17" charset="-128"/>
              <a:ea typeface="ＭＳ 明朝" panose="02020609040205080304" pitchFamily="17" charset="-128"/>
            </a:rPr>
            <a:t>変更箇所のみご記入ください。</a:t>
          </a:r>
        </a:p>
      </xdr:txBody>
    </xdr:sp>
    <xdr:clientData/>
  </xdr:oneCellAnchor>
  <xdr:twoCellAnchor editAs="oneCell">
    <xdr:from>
      <xdr:col>39</xdr:col>
      <xdr:colOff>0</xdr:colOff>
      <xdr:row>23</xdr:row>
      <xdr:rowOff>0</xdr:rowOff>
    </xdr:from>
    <xdr:to>
      <xdr:col>46</xdr:col>
      <xdr:colOff>178500</xdr:colOff>
      <xdr:row>24</xdr:row>
      <xdr:rowOff>97500</xdr:rowOff>
    </xdr:to>
    <xdr:sp macro="" textlink="">
      <xdr:nvSpPr>
        <xdr:cNvPr id="9" name="正方形/長方形 8">
          <a:hlinkClick xmlns:r="http://schemas.openxmlformats.org/officeDocument/2006/relationships" r:id="rId2"/>
          <a:extLst>
            <a:ext uri="{FF2B5EF4-FFF2-40B4-BE49-F238E27FC236}">
              <a16:creationId xmlns:a16="http://schemas.microsoft.com/office/drawing/2014/main" id="{00000000-0008-0000-1E00-000009000000}"/>
            </a:ext>
          </a:extLst>
        </xdr:cNvPr>
        <xdr:cNvSpPr/>
      </xdr:nvSpPr>
      <xdr:spPr bwMode="auto">
        <a:xfrm>
          <a:off x="7429500" y="43815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126</xdr:row>
      <xdr:rowOff>0</xdr:rowOff>
    </xdr:from>
    <xdr:to>
      <xdr:col>46</xdr:col>
      <xdr:colOff>178500</xdr:colOff>
      <xdr:row>127</xdr:row>
      <xdr:rowOff>97500</xdr:rowOff>
    </xdr:to>
    <xdr:sp macro="" textlink="">
      <xdr:nvSpPr>
        <xdr:cNvPr id="10" name="正方形/長方形 9">
          <a:hlinkClick xmlns:r="http://schemas.openxmlformats.org/officeDocument/2006/relationships" r:id="rId2"/>
          <a:extLst>
            <a:ext uri="{FF2B5EF4-FFF2-40B4-BE49-F238E27FC236}">
              <a16:creationId xmlns:a16="http://schemas.microsoft.com/office/drawing/2014/main" id="{00000000-0008-0000-1E00-00000A000000}"/>
            </a:ext>
          </a:extLst>
        </xdr:cNvPr>
        <xdr:cNvSpPr/>
      </xdr:nvSpPr>
      <xdr:spPr bwMode="auto">
        <a:xfrm>
          <a:off x="7429500" y="23402925"/>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162</xdr:row>
      <xdr:rowOff>0</xdr:rowOff>
    </xdr:from>
    <xdr:to>
      <xdr:col>46</xdr:col>
      <xdr:colOff>178500</xdr:colOff>
      <xdr:row>163</xdr:row>
      <xdr:rowOff>97500</xdr:rowOff>
    </xdr:to>
    <xdr:sp macro="" textlink="">
      <xdr:nvSpPr>
        <xdr:cNvPr id="12" name="正方形/長方形 11">
          <a:hlinkClick xmlns:r="http://schemas.openxmlformats.org/officeDocument/2006/relationships" r:id="rId3"/>
          <a:extLst>
            <a:ext uri="{FF2B5EF4-FFF2-40B4-BE49-F238E27FC236}">
              <a16:creationId xmlns:a16="http://schemas.microsoft.com/office/drawing/2014/main" id="{00000000-0008-0000-1E00-00000C000000}"/>
            </a:ext>
          </a:extLst>
        </xdr:cNvPr>
        <xdr:cNvSpPr/>
      </xdr:nvSpPr>
      <xdr:spPr bwMode="auto">
        <a:xfrm>
          <a:off x="7429500" y="29994225"/>
          <a:ext cx="1512000" cy="288000"/>
        </a:xfrm>
        <a:prstGeom prst="rect">
          <a:avLst/>
        </a:prstGeom>
        <a:solidFill>
          <a:schemeClr val="tx1">
            <a:lumMod val="85000"/>
            <a:lumOff val="1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39</xdr:col>
      <xdr:colOff>0</xdr:colOff>
      <xdr:row>8</xdr:row>
      <xdr:rowOff>0</xdr:rowOff>
    </xdr:from>
    <xdr:ext cx="2295525" cy="813639"/>
    <xdr:sp macro="" textlink="">
      <xdr:nvSpPr>
        <xdr:cNvPr id="3" name="Text Box 18">
          <a:extLst>
            <a:ext uri="{FF2B5EF4-FFF2-40B4-BE49-F238E27FC236}">
              <a16:creationId xmlns:a16="http://schemas.microsoft.com/office/drawing/2014/main" id="{00000000-0008-0000-2100-000003000000}"/>
            </a:ext>
          </a:extLst>
        </xdr:cNvPr>
        <xdr:cNvSpPr txBox="1">
          <a:spLocks noChangeArrowheads="1"/>
        </xdr:cNvSpPr>
      </xdr:nvSpPr>
      <xdr:spPr bwMode="auto">
        <a:xfrm>
          <a:off x="7429500" y="1524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00000000-0008-0000-2100-000005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39</xdr:col>
      <xdr:colOff>0</xdr:colOff>
      <xdr:row>8</xdr:row>
      <xdr:rowOff>0</xdr:rowOff>
    </xdr:from>
    <xdr:ext cx="2295525" cy="813639"/>
    <xdr:sp macro="" textlink="">
      <xdr:nvSpPr>
        <xdr:cNvPr id="6" name="Text Box 18">
          <a:extLst>
            <a:ext uri="{FF2B5EF4-FFF2-40B4-BE49-F238E27FC236}">
              <a16:creationId xmlns:a16="http://schemas.microsoft.com/office/drawing/2014/main" id="{00000000-0008-0000-2100-000006000000}"/>
            </a:ext>
          </a:extLst>
        </xdr:cNvPr>
        <xdr:cNvSpPr txBox="1">
          <a:spLocks noChangeArrowheads="1"/>
        </xdr:cNvSpPr>
      </xdr:nvSpPr>
      <xdr:spPr bwMode="auto">
        <a:xfrm>
          <a:off x="7429500" y="1524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1512000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bwMode="auto">
        <a:xfrm>
          <a:off x="3810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00000000-0008-0000-2200-000002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2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00000000-0008-0000-2300-000002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3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00000000-0008-0000-2400-00000200000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4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C732AE7C-C793-4EDD-9842-C55F7900C394}"/>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41</xdr:col>
      <xdr:colOff>0</xdr:colOff>
      <xdr:row>5</xdr:row>
      <xdr:rowOff>0</xdr:rowOff>
    </xdr:from>
    <xdr:ext cx="2592000" cy="1070119"/>
    <xdr:sp macro="" textlink="">
      <xdr:nvSpPr>
        <xdr:cNvPr id="2" name="Text Box 18">
          <a:extLst>
            <a:ext uri="{FF2B5EF4-FFF2-40B4-BE49-F238E27FC236}">
              <a16:creationId xmlns:a16="http://schemas.microsoft.com/office/drawing/2014/main" id="{4B95CF1A-6CFE-4A4F-A217-0A787BD872B2}"/>
            </a:ext>
          </a:extLst>
        </xdr:cNvPr>
        <xdr:cNvSpPr txBox="1">
          <a:spLocks noChangeArrowheads="1"/>
        </xdr:cNvSpPr>
      </xdr:nvSpPr>
      <xdr:spPr bwMode="auto">
        <a:xfrm>
          <a:off x="7810500" y="571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oneCellAnchor>
    <xdr:from>
      <xdr:col>41</xdr:col>
      <xdr:colOff>0</xdr:colOff>
      <xdr:row>44</xdr:row>
      <xdr:rowOff>95250</xdr:rowOff>
    </xdr:from>
    <xdr:ext cx="2738437" cy="920078"/>
    <xdr:sp macro="" textlink="">
      <xdr:nvSpPr>
        <xdr:cNvPr id="5" name="Text Box 18">
          <a:extLst>
            <a:ext uri="{FF2B5EF4-FFF2-40B4-BE49-F238E27FC236}">
              <a16:creationId xmlns:a16="http://schemas.microsoft.com/office/drawing/2014/main" id="{646BE831-5C07-4225-9982-2751E88ECE52}"/>
            </a:ext>
          </a:extLst>
        </xdr:cNvPr>
        <xdr:cNvSpPr txBox="1">
          <a:spLocks noChangeArrowheads="1"/>
        </xdr:cNvSpPr>
      </xdr:nvSpPr>
      <xdr:spPr bwMode="auto">
        <a:xfrm>
          <a:off x="7810500" y="10753725"/>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6" name="正方形/長方形 5">
          <a:hlinkClick xmlns:r="http://schemas.openxmlformats.org/officeDocument/2006/relationships" r:id="rId1"/>
          <a:extLst>
            <a:ext uri="{FF2B5EF4-FFF2-40B4-BE49-F238E27FC236}">
              <a16:creationId xmlns:a16="http://schemas.microsoft.com/office/drawing/2014/main" id="{EB088A5A-1FCE-4D37-844F-76A7721C09BE}"/>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41</xdr:col>
      <xdr:colOff>9533</xdr:colOff>
      <xdr:row>4</xdr:row>
      <xdr:rowOff>180975</xdr:rowOff>
    </xdr:from>
    <xdr:ext cx="2592000" cy="1070119"/>
    <xdr:sp macro="" textlink="">
      <xdr:nvSpPr>
        <xdr:cNvPr id="2" name="Text Box 18">
          <a:extLst>
            <a:ext uri="{FF2B5EF4-FFF2-40B4-BE49-F238E27FC236}">
              <a16:creationId xmlns:a16="http://schemas.microsoft.com/office/drawing/2014/main" id="{6E12C574-7461-4743-8178-0A24C911C932}"/>
            </a:ext>
          </a:extLst>
        </xdr:cNvPr>
        <xdr:cNvSpPr txBox="1">
          <a:spLocks noChangeArrowheads="1"/>
        </xdr:cNvSpPr>
      </xdr:nvSpPr>
      <xdr:spPr bwMode="auto">
        <a:xfrm>
          <a:off x="7820033" y="942975"/>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oneCellAnchor>
    <xdr:from>
      <xdr:col>41</xdr:col>
      <xdr:colOff>0</xdr:colOff>
      <xdr:row>28</xdr:row>
      <xdr:rowOff>95250</xdr:rowOff>
    </xdr:from>
    <xdr:ext cx="2738437" cy="920078"/>
    <xdr:sp macro="" textlink="">
      <xdr:nvSpPr>
        <xdr:cNvPr id="4" name="Text Box 18">
          <a:extLst>
            <a:ext uri="{FF2B5EF4-FFF2-40B4-BE49-F238E27FC236}">
              <a16:creationId xmlns:a16="http://schemas.microsoft.com/office/drawing/2014/main" id="{B4A48A13-9AA6-4506-AF8C-E748A2A7CD7E}"/>
            </a:ext>
          </a:extLst>
        </xdr:cNvPr>
        <xdr:cNvSpPr txBox="1">
          <a:spLocks noChangeArrowheads="1"/>
        </xdr:cNvSpPr>
      </xdr:nvSpPr>
      <xdr:spPr bwMode="auto">
        <a:xfrm>
          <a:off x="7810500" y="592455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81C6A7C9-78B0-4FB3-9A6E-257F06C9FF16}"/>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1512000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bwMode="auto">
        <a:xfrm>
          <a:off x="3810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41</xdr:col>
      <xdr:colOff>19056</xdr:colOff>
      <xdr:row>5</xdr:row>
      <xdr:rowOff>0</xdr:rowOff>
    </xdr:from>
    <xdr:ext cx="2592000" cy="1070119"/>
    <xdr:sp macro="" textlink="">
      <xdr:nvSpPr>
        <xdr:cNvPr id="2" name="Text Box 18">
          <a:extLst>
            <a:ext uri="{FF2B5EF4-FFF2-40B4-BE49-F238E27FC236}">
              <a16:creationId xmlns:a16="http://schemas.microsoft.com/office/drawing/2014/main" id="{E03AF3F7-E90E-4003-96DE-C984F3DA2EE2}"/>
            </a:ext>
          </a:extLst>
        </xdr:cNvPr>
        <xdr:cNvSpPr txBox="1">
          <a:spLocks noChangeArrowheads="1"/>
        </xdr:cNvSpPr>
      </xdr:nvSpPr>
      <xdr:spPr bwMode="auto">
        <a:xfrm>
          <a:off x="7829556" y="952500"/>
          <a:ext cx="2592000" cy="107011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eaLnBrk="1" fontAlgn="auto" latinLnBrk="0" hangingPunct="1"/>
          <a:r>
            <a:rPr lang="ja-JP" altLang="ja-JP" sz="900" b="1" i="0" baseline="0">
              <a:effectLst/>
              <a:latin typeface="ＭＳ 明朝" panose="02020609040205080304" pitchFamily="17" charset="-128"/>
              <a:ea typeface="ＭＳ 明朝" panose="02020609040205080304" pitchFamily="17" charset="-128"/>
              <a:cs typeface="+mn-cs"/>
            </a:rPr>
            <a:t>目次 </a:t>
          </a:r>
          <a:r>
            <a:rPr lang="en-US" altLang="ja-JP" sz="900" b="1" i="0" baseline="0">
              <a:effectLst/>
              <a:latin typeface="ＭＳ 明朝" panose="02020609040205080304" pitchFamily="17" charset="-128"/>
              <a:ea typeface="ＭＳ 明朝" panose="02020609040205080304" pitchFamily="17" charset="-128"/>
              <a:cs typeface="+mn-cs"/>
            </a:rPr>
            <a:t>12.</a:t>
          </a:r>
          <a:r>
            <a:rPr lang="ja-JP" altLang="ja-JP" sz="900" b="1" i="0" baseline="0">
              <a:effectLst/>
              <a:latin typeface="ＭＳ 明朝" panose="02020609040205080304" pitchFamily="17" charset="-128"/>
              <a:ea typeface="ＭＳ 明朝" panose="02020609040205080304" pitchFamily="17" charset="-128"/>
              <a:cs typeface="+mn-cs"/>
            </a:rPr>
            <a:t>その他注意書き の「委任状作成上のご注意事項」に作成上の注意事項があります。</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oneCellAnchor>
    <xdr:from>
      <xdr:col>41</xdr:col>
      <xdr:colOff>0</xdr:colOff>
      <xdr:row>40</xdr:row>
      <xdr:rowOff>95250</xdr:rowOff>
    </xdr:from>
    <xdr:ext cx="2738437" cy="920078"/>
    <xdr:sp macro="" textlink="">
      <xdr:nvSpPr>
        <xdr:cNvPr id="4" name="Text Box 18">
          <a:extLst>
            <a:ext uri="{FF2B5EF4-FFF2-40B4-BE49-F238E27FC236}">
              <a16:creationId xmlns:a16="http://schemas.microsoft.com/office/drawing/2014/main" id="{161CE221-50D5-4697-8181-9A3168645B15}"/>
            </a:ext>
          </a:extLst>
        </xdr:cNvPr>
        <xdr:cNvSpPr txBox="1">
          <a:spLocks noChangeArrowheads="1"/>
        </xdr:cNvSpPr>
      </xdr:nvSpPr>
      <xdr:spPr bwMode="auto">
        <a:xfrm>
          <a:off x="7810500" y="9563100"/>
          <a:ext cx="2738437" cy="920078"/>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建築主等が法人の場合は、会社の名称と代表者の氏名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役職と氏名</a:t>
          </a:r>
          <a:r>
            <a:rPr lang="en-US" altLang="ja-JP" sz="900" b="1" i="0" baseline="0">
              <a:effectLst/>
              <a:latin typeface="ＭＳ 明朝" panose="02020609040205080304" pitchFamily="17" charset="-128"/>
              <a:ea typeface="ＭＳ 明朝" panose="02020609040205080304" pitchFamily="17" charset="-128"/>
              <a:cs typeface="+mn-cs"/>
            </a:rPr>
            <a:t>)</a:t>
          </a:r>
          <a:r>
            <a:rPr lang="ja-JP" altLang="ja-JP" sz="900" b="1" i="0" baseline="0">
              <a:effectLst/>
              <a:latin typeface="ＭＳ 明朝" panose="02020609040205080304" pitchFamily="17" charset="-128"/>
              <a:ea typeface="ＭＳ 明朝" panose="02020609040205080304" pitchFamily="17" charset="-128"/>
              <a:cs typeface="+mn-cs"/>
            </a:rPr>
            <a:t>を記載してください。</a:t>
          </a:r>
          <a:endParaRPr lang="ja-JP" altLang="ja-JP" sz="900">
            <a:effectLst/>
            <a:latin typeface="ＭＳ 明朝" panose="02020609040205080304" pitchFamily="17" charset="-128"/>
            <a:ea typeface="ＭＳ 明朝" panose="02020609040205080304" pitchFamily="17" charset="-128"/>
          </a:endParaRPr>
        </a:p>
      </xdr:txBody>
    </xdr:sp>
    <xdr:clientData/>
  </xdr:oneCellAnchor>
  <xdr:twoCellAnchor editAs="oneCell">
    <xdr:from>
      <xdr:col>16</xdr:col>
      <xdr:colOff>0</xdr:colOff>
      <xdr:row>0</xdr:row>
      <xdr:rowOff>0</xdr:rowOff>
    </xdr:from>
    <xdr:to>
      <xdr:col>24</xdr:col>
      <xdr:colOff>2287</xdr:colOff>
      <xdr:row>1</xdr:row>
      <xdr:rowOff>97500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2371AF6B-9521-4EFC-B831-4E079F073191}"/>
            </a:ext>
          </a:extLst>
        </xdr:cNvPr>
        <xdr:cNvSpPr/>
      </xdr:nvSpPr>
      <xdr:spPr bwMode="auto">
        <a:xfrm>
          <a:off x="3048000" y="0"/>
          <a:ext cx="1526287"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4</xdr:row>
      <xdr:rowOff>47624</xdr:rowOff>
    </xdr:from>
    <xdr:to>
      <xdr:col>11</xdr:col>
      <xdr:colOff>75889</xdr:colOff>
      <xdr:row>4</xdr:row>
      <xdr:rowOff>352762</xdr:rowOff>
    </xdr:to>
    <xdr:pic>
      <xdr:nvPicPr>
        <xdr:cNvPr id="2" name="図 1">
          <a:extLst>
            <a:ext uri="{FF2B5EF4-FFF2-40B4-BE49-F238E27FC236}">
              <a16:creationId xmlns:a16="http://schemas.microsoft.com/office/drawing/2014/main" id="{1BDD200B-5CF2-4C38-A9F4-7EBFDFE32B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809624"/>
          <a:ext cx="2076139" cy="305138"/>
        </a:xfrm>
        <a:prstGeom prst="rect">
          <a:avLst/>
        </a:prstGeom>
      </xdr:spPr>
    </xdr:pic>
    <xdr:clientData/>
  </xdr:twoCellAnchor>
  <xdr:twoCellAnchor editAs="oneCell">
    <xdr:from>
      <xdr:col>1</xdr:col>
      <xdr:colOff>0</xdr:colOff>
      <xdr:row>78</xdr:row>
      <xdr:rowOff>38099</xdr:rowOff>
    </xdr:from>
    <xdr:to>
      <xdr:col>11</xdr:col>
      <xdr:colOff>75889</xdr:colOff>
      <xdr:row>78</xdr:row>
      <xdr:rowOff>343237</xdr:rowOff>
    </xdr:to>
    <xdr:pic>
      <xdr:nvPicPr>
        <xdr:cNvPr id="3" name="図 2">
          <a:extLst>
            <a:ext uri="{FF2B5EF4-FFF2-40B4-BE49-F238E27FC236}">
              <a16:creationId xmlns:a16="http://schemas.microsoft.com/office/drawing/2014/main" id="{1100D68E-DA9D-4DBF-B53F-C23B5D00B9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4639924"/>
          <a:ext cx="2076139" cy="305138"/>
        </a:xfrm>
        <a:prstGeom prst="rect">
          <a:avLst/>
        </a:prstGeom>
      </xdr:spPr>
    </xdr:pic>
    <xdr:clientData/>
  </xdr:twoCellAnchor>
  <xdr:twoCellAnchor editAs="oneCell">
    <xdr:from>
      <xdr:col>1</xdr:col>
      <xdr:colOff>0</xdr:colOff>
      <xdr:row>145</xdr:row>
      <xdr:rowOff>47624</xdr:rowOff>
    </xdr:from>
    <xdr:to>
      <xdr:col>11</xdr:col>
      <xdr:colOff>75889</xdr:colOff>
      <xdr:row>145</xdr:row>
      <xdr:rowOff>352762</xdr:rowOff>
    </xdr:to>
    <xdr:pic>
      <xdr:nvPicPr>
        <xdr:cNvPr id="4" name="図 3">
          <a:extLst>
            <a:ext uri="{FF2B5EF4-FFF2-40B4-BE49-F238E27FC236}">
              <a16:creationId xmlns:a16="http://schemas.microsoft.com/office/drawing/2014/main" id="{605C1DCC-6B3D-45CB-BB0A-B76C2FC581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8689299"/>
          <a:ext cx="2076139" cy="305138"/>
        </a:xfrm>
        <a:prstGeom prst="rect">
          <a:avLst/>
        </a:prstGeom>
      </xdr:spPr>
    </xdr:pic>
    <xdr:clientData/>
  </xdr:twoCellAnchor>
  <xdr:twoCellAnchor editAs="oneCell">
    <xdr:from>
      <xdr:col>1</xdr:col>
      <xdr:colOff>0</xdr:colOff>
      <xdr:row>215</xdr:row>
      <xdr:rowOff>47624</xdr:rowOff>
    </xdr:from>
    <xdr:to>
      <xdr:col>11</xdr:col>
      <xdr:colOff>75889</xdr:colOff>
      <xdr:row>215</xdr:row>
      <xdr:rowOff>352762</xdr:rowOff>
    </xdr:to>
    <xdr:pic>
      <xdr:nvPicPr>
        <xdr:cNvPr id="5" name="図 4">
          <a:extLst>
            <a:ext uri="{FF2B5EF4-FFF2-40B4-BE49-F238E27FC236}">
              <a16:creationId xmlns:a16="http://schemas.microsoft.com/office/drawing/2014/main" id="{948BF845-6D1B-410C-8C12-45F127474F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900599"/>
          <a:ext cx="2076139" cy="305138"/>
        </a:xfrm>
        <a:prstGeom prst="rect">
          <a:avLst/>
        </a:prstGeom>
      </xdr:spPr>
    </xdr:pic>
    <xdr:clientData/>
  </xdr:twoCellAnchor>
  <xdr:twoCellAnchor editAs="oneCell">
    <xdr:from>
      <xdr:col>1</xdr:col>
      <xdr:colOff>0</xdr:colOff>
      <xdr:row>281</xdr:row>
      <xdr:rowOff>47625</xdr:rowOff>
    </xdr:from>
    <xdr:to>
      <xdr:col>11</xdr:col>
      <xdr:colOff>75889</xdr:colOff>
      <xdr:row>281</xdr:row>
      <xdr:rowOff>352763</xdr:rowOff>
    </xdr:to>
    <xdr:pic>
      <xdr:nvPicPr>
        <xdr:cNvPr id="6" name="図 5">
          <a:extLst>
            <a:ext uri="{FF2B5EF4-FFF2-40B4-BE49-F238E27FC236}">
              <a16:creationId xmlns:a16="http://schemas.microsoft.com/office/drawing/2014/main" id="{52D53A73-159A-4C60-8DA1-81BAC69B14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56159400"/>
          <a:ext cx="2076139" cy="305138"/>
        </a:xfrm>
        <a:prstGeom prst="rect">
          <a:avLst/>
        </a:prstGeom>
      </xdr:spPr>
    </xdr:pic>
    <xdr:clientData/>
  </xdr:twoCellAnchor>
  <xdr:twoCellAnchor editAs="oneCell">
    <xdr:from>
      <xdr:col>19</xdr:col>
      <xdr:colOff>0</xdr:colOff>
      <xdr:row>0</xdr:row>
      <xdr:rowOff>0</xdr:rowOff>
    </xdr:from>
    <xdr:to>
      <xdr:col>27</xdr:col>
      <xdr:colOff>19800</xdr:colOff>
      <xdr:row>1</xdr:row>
      <xdr:rowOff>97500</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1552AF69-323E-4CCE-969C-13B429322FA0}"/>
            </a:ext>
          </a:extLst>
        </xdr:cNvPr>
        <xdr:cNvSpPr/>
      </xdr:nvSpPr>
      <xdr:spPr bwMode="auto">
        <a:xfrm>
          <a:off x="3800475" y="0"/>
          <a:ext cx="1620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2C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2C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111825</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AC2F4E2A-0FA1-4DD4-9B1E-9A6949E1A29C}"/>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C35329ED-5BA6-46A8-8C7E-2338322CC815}"/>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312000" cy="1209901"/>
    <xdr:sp macro="" textlink="">
      <xdr:nvSpPr>
        <xdr:cNvPr id="2" name="Text Box 18">
          <a:extLst>
            <a:ext uri="{FF2B5EF4-FFF2-40B4-BE49-F238E27FC236}">
              <a16:creationId xmlns:a16="http://schemas.microsoft.com/office/drawing/2014/main" id="{00000000-0008-0000-0A00-000002000000}"/>
            </a:ext>
          </a:extLst>
        </xdr:cNvPr>
        <xdr:cNvSpPr txBox="1">
          <a:spLocks noChangeArrowheads="1"/>
        </xdr:cNvSpPr>
      </xdr:nvSpPr>
      <xdr:spPr bwMode="auto">
        <a:xfrm>
          <a:off x="7429498" y="885825"/>
          <a:ext cx="3312000" cy="120990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15</xdr:col>
      <xdr:colOff>0</xdr:colOff>
      <xdr:row>0</xdr:row>
      <xdr:rowOff>0</xdr:rowOff>
    </xdr:from>
    <xdr:to>
      <xdr:col>22</xdr:col>
      <xdr:colOff>178500</xdr:colOff>
      <xdr:row>1</xdr:row>
      <xdr:rowOff>97500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twoCellAnchor editAs="oneCell">
    <xdr:from>
      <xdr:col>39</xdr:col>
      <xdr:colOff>0</xdr:colOff>
      <xdr:row>23</xdr:row>
      <xdr:rowOff>0</xdr:rowOff>
    </xdr:from>
    <xdr:to>
      <xdr:col>46</xdr:col>
      <xdr:colOff>178500</xdr:colOff>
      <xdr:row>24</xdr:row>
      <xdr:rowOff>97500</xdr:rowOff>
    </xdr:to>
    <xdr:sp macro="" textlink="">
      <xdr:nvSpPr>
        <xdr:cNvPr id="4" name="正方形/長方形 3">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bwMode="auto">
        <a:xfrm>
          <a:off x="7429500" y="43815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14</xdr:row>
      <xdr:rowOff>0</xdr:rowOff>
    </xdr:from>
    <xdr:to>
      <xdr:col>46</xdr:col>
      <xdr:colOff>178500</xdr:colOff>
      <xdr:row>15</xdr:row>
      <xdr:rowOff>97500</xdr:rowOff>
    </xdr:to>
    <xdr:sp macro="" textlink="">
      <xdr:nvSpPr>
        <xdr:cNvPr id="6" name="正方形/長方形 5">
          <a:hlinkClick xmlns:r="http://schemas.openxmlformats.org/officeDocument/2006/relationships" r:id="rId2"/>
          <a:extLst>
            <a:ext uri="{FF2B5EF4-FFF2-40B4-BE49-F238E27FC236}">
              <a16:creationId xmlns:a16="http://schemas.microsoft.com/office/drawing/2014/main" id="{00000000-0008-0000-0B00-000006000000}"/>
            </a:ext>
          </a:extLst>
        </xdr:cNvPr>
        <xdr:cNvSpPr/>
      </xdr:nvSpPr>
      <xdr:spPr bwMode="auto">
        <a:xfrm>
          <a:off x="7429500" y="2667000"/>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126</xdr:row>
      <xdr:rowOff>0</xdr:rowOff>
    </xdr:from>
    <xdr:to>
      <xdr:col>46</xdr:col>
      <xdr:colOff>178500</xdr:colOff>
      <xdr:row>127</xdr:row>
      <xdr:rowOff>97500</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00000000-0008-0000-0B00-000007000000}"/>
            </a:ext>
          </a:extLst>
        </xdr:cNvPr>
        <xdr:cNvSpPr/>
      </xdr:nvSpPr>
      <xdr:spPr bwMode="auto">
        <a:xfrm>
          <a:off x="7429500" y="23402925"/>
          <a:ext cx="1512000" cy="288000"/>
        </a:xfrm>
        <a:prstGeom prst="rect">
          <a:avLst/>
        </a:prstGeom>
        <a:solidFill>
          <a:schemeClr val="accent5">
            <a:lumMod val="7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twoCellAnchor editAs="oneCell">
    <xdr:from>
      <xdr:col>39</xdr:col>
      <xdr:colOff>0</xdr:colOff>
      <xdr:row>162</xdr:row>
      <xdr:rowOff>0</xdr:rowOff>
    </xdr:from>
    <xdr:to>
      <xdr:col>46</xdr:col>
      <xdr:colOff>178500</xdr:colOff>
      <xdr:row>163</xdr:row>
      <xdr:rowOff>97500</xdr:rowOff>
    </xdr:to>
    <xdr:sp macro="" textlink="">
      <xdr:nvSpPr>
        <xdr:cNvPr id="8" name="正方形/長方形 7">
          <a:hlinkClick xmlns:r="http://schemas.openxmlformats.org/officeDocument/2006/relationships" r:id="rId3"/>
          <a:extLst>
            <a:ext uri="{FF2B5EF4-FFF2-40B4-BE49-F238E27FC236}">
              <a16:creationId xmlns:a16="http://schemas.microsoft.com/office/drawing/2014/main" id="{00000000-0008-0000-0B00-000008000000}"/>
            </a:ext>
          </a:extLst>
        </xdr:cNvPr>
        <xdr:cNvSpPr/>
      </xdr:nvSpPr>
      <xdr:spPr bwMode="auto">
        <a:xfrm>
          <a:off x="7429500" y="29994225"/>
          <a:ext cx="1512000" cy="288000"/>
        </a:xfrm>
        <a:prstGeom prst="rect">
          <a:avLst/>
        </a:prstGeom>
        <a:solidFill>
          <a:schemeClr val="tx1">
            <a:lumMod val="85000"/>
            <a:lumOff val="15000"/>
            <a:alpha val="90000"/>
          </a:scheme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ja-JP" altLang="en-US" sz="1200" b="1">
              <a:solidFill>
                <a:schemeClr val="bg1"/>
              </a:solidFill>
              <a:latin typeface="ＭＳ 明朝" panose="02020609040205080304" pitchFamily="17" charset="-128"/>
              <a:ea typeface="ＭＳ 明朝" panose="02020609040205080304" pitchFamily="17" charset="-128"/>
            </a:rPr>
            <a:t>担当登録画面へ</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22</xdr:col>
      <xdr:colOff>178500</xdr:colOff>
      <xdr:row>1</xdr:row>
      <xdr:rowOff>97500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bwMode="auto">
        <a:xfrm>
          <a:off x="2857500" y="0"/>
          <a:ext cx="1512000" cy="288000"/>
        </a:xfrm>
        <a:prstGeom prst="rect">
          <a:avLst/>
        </a:prstGeom>
        <a:solidFill>
          <a:srgbClr val="FF0000">
            <a:alpha val="90000"/>
          </a:srgbClr>
        </a:solidFill>
        <a:ln w="9525" cap="flat" cmpd="sng" algn="ctr">
          <a:noFill/>
          <a:prstDash val="solid"/>
          <a:round/>
          <a:headEnd type="none" w="med" len="med"/>
          <a:tailEnd type="none" w="med" len="med"/>
        </a:ln>
        <a:effectLst>
          <a:outerShdw blurRad="25400" dist="38100" dir="5400000" algn="t" rotWithShape="0">
            <a:prstClr val="black">
              <a:alpha val="35000"/>
            </a:prstClr>
          </a:outerShdw>
        </a:effectLst>
        <a:extLst>
          <a:ext uri="{53640926-AAD7-44D8-BBD7-CCE9431645EC}">
            <a14:shadowObscured xmlns:a14="http://schemas.microsoft.com/office/drawing/2010/main" val="1"/>
          </a:ext>
        </a:extLst>
      </xdr:spPr>
      <xdr:txBody>
        <a:bodyPr vertOverflow="clip" horzOverflow="clip" wrap="none" lIns="18288" tIns="0" rIns="0" bIns="0" rtlCol="0" anchor="ctr" anchorCtr="1" upright="1">
          <a:noAutofit/>
        </a:bodyPr>
        <a:lstStyle/>
        <a:p>
          <a:pPr algn="ctr"/>
          <a:r>
            <a:rPr kumimoji="1" lang="en-US" altLang="ja-JP" sz="1200" b="1">
              <a:solidFill>
                <a:schemeClr val="bg1"/>
              </a:solidFill>
              <a:latin typeface="ＭＳ 明朝" panose="02020609040205080304" pitchFamily="17" charset="-128"/>
              <a:ea typeface="ＭＳ 明朝" panose="02020609040205080304" pitchFamily="17" charset="-128"/>
            </a:rPr>
            <a:t>TOP</a:t>
          </a:r>
          <a:r>
            <a:rPr kumimoji="1" lang="ja-JP" altLang="en-US" sz="1200" b="1">
              <a:solidFill>
                <a:schemeClr val="bg1"/>
              </a:solidFill>
              <a:latin typeface="ＭＳ 明朝" panose="02020609040205080304" pitchFamily="17" charset="-128"/>
              <a:ea typeface="ＭＳ 明朝" panose="02020609040205080304" pitchFamily="17" charset="-128"/>
            </a:rPr>
            <a:t>画面へ</a:t>
          </a:r>
        </a:p>
      </xdr:txBody>
    </xdr:sp>
    <xdr:clientData/>
  </xdr:twoCellAnchor>
  <xdr:oneCellAnchor>
    <xdr:from>
      <xdr:col>39</xdr:col>
      <xdr:colOff>0</xdr:colOff>
      <xdr:row>8</xdr:row>
      <xdr:rowOff>0</xdr:rowOff>
    </xdr:from>
    <xdr:ext cx="2295525" cy="813639"/>
    <xdr:sp macro="" textlink="">
      <xdr:nvSpPr>
        <xdr:cNvPr id="4" name="Text Box 18">
          <a:extLst>
            <a:ext uri="{FF2B5EF4-FFF2-40B4-BE49-F238E27FC236}">
              <a16:creationId xmlns:a16="http://schemas.microsoft.com/office/drawing/2014/main" id="{00000000-0008-0000-0E00-000004000000}"/>
            </a:ext>
          </a:extLst>
        </xdr:cNvPr>
        <xdr:cNvSpPr txBox="1">
          <a:spLocks noChangeArrowheads="1"/>
        </xdr:cNvSpPr>
      </xdr:nvSpPr>
      <xdr:spPr bwMode="auto">
        <a:xfrm>
          <a:off x="7429500" y="1524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a:t>
          </a:r>
          <a:r>
            <a:rPr lang="ja-JP" altLang="ja-JP" sz="900" b="1" i="0" baseline="0">
              <a:effectLst/>
              <a:latin typeface="ＭＳ 明朝" panose="02020609040205080304" pitchFamily="17" charset="-128"/>
              <a:ea typeface="ＭＳ 明朝" panose="02020609040205080304" pitchFamily="17" charset="-128"/>
              <a:cs typeface="+mn-cs"/>
            </a:rPr>
            <a:t>が</a:t>
          </a:r>
          <a:r>
            <a:rPr lang="ja-JP" altLang="en-US" sz="900" b="1" i="0" baseline="0">
              <a:effectLst/>
              <a:latin typeface="ＭＳ 明朝" panose="02020609040205080304" pitchFamily="17" charset="-128"/>
              <a:ea typeface="ＭＳ 明朝" panose="02020609040205080304" pitchFamily="17" charset="-128"/>
              <a:cs typeface="+mn-cs"/>
            </a:rPr>
            <a:t>足りない</a:t>
          </a:r>
          <a:r>
            <a:rPr lang="ja-JP" altLang="ja-JP" sz="900" b="1" i="0" baseline="0">
              <a:effectLst/>
              <a:latin typeface="ＭＳ 明朝" panose="02020609040205080304" pitchFamily="17" charset="-128"/>
              <a:ea typeface="ＭＳ 明朝" panose="02020609040205080304" pitchFamily="17" charset="-128"/>
              <a:cs typeface="+mn-cs"/>
            </a:rPr>
            <a:t>場合は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23.bin"/><Relationship Id="rId4" Type="http://schemas.openxmlformats.org/officeDocument/2006/relationships/comments" Target="../comments5.xml"/></Relationships>
</file>

<file path=xl/worksheets/_rels/sheet2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6.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8.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25.xml.rels><?xml version="1.0" encoding="UTF-8" standalone="yes"?>
<Relationships xmlns="http://schemas.openxmlformats.org/package/2006/relationships"><Relationship Id="rId26" Type="http://schemas.openxmlformats.org/officeDocument/2006/relationships/ctrlProp" Target="../ctrlProps/ctrlProp116.xml"/><Relationship Id="rId21" Type="http://schemas.openxmlformats.org/officeDocument/2006/relationships/ctrlProp" Target="../ctrlProps/ctrlProp111.xml"/><Relationship Id="rId42" Type="http://schemas.openxmlformats.org/officeDocument/2006/relationships/ctrlProp" Target="../ctrlProps/ctrlProp132.xml"/><Relationship Id="rId47" Type="http://schemas.openxmlformats.org/officeDocument/2006/relationships/ctrlProp" Target="../ctrlProps/ctrlProp137.xml"/><Relationship Id="rId63" Type="http://schemas.openxmlformats.org/officeDocument/2006/relationships/ctrlProp" Target="../ctrlProps/ctrlProp153.xml"/><Relationship Id="rId68" Type="http://schemas.openxmlformats.org/officeDocument/2006/relationships/ctrlProp" Target="../ctrlProps/ctrlProp158.xml"/><Relationship Id="rId2" Type="http://schemas.openxmlformats.org/officeDocument/2006/relationships/drawing" Target="../drawings/drawing19.xml"/><Relationship Id="rId16" Type="http://schemas.openxmlformats.org/officeDocument/2006/relationships/ctrlProp" Target="../ctrlProps/ctrlProp106.xml"/><Relationship Id="rId29" Type="http://schemas.openxmlformats.org/officeDocument/2006/relationships/ctrlProp" Target="../ctrlProps/ctrlProp119.xml"/><Relationship Id="rId11" Type="http://schemas.openxmlformats.org/officeDocument/2006/relationships/ctrlProp" Target="../ctrlProps/ctrlProp101.xml"/><Relationship Id="rId24" Type="http://schemas.openxmlformats.org/officeDocument/2006/relationships/ctrlProp" Target="../ctrlProps/ctrlProp114.xml"/><Relationship Id="rId32" Type="http://schemas.openxmlformats.org/officeDocument/2006/relationships/ctrlProp" Target="../ctrlProps/ctrlProp122.xml"/><Relationship Id="rId37" Type="http://schemas.openxmlformats.org/officeDocument/2006/relationships/ctrlProp" Target="../ctrlProps/ctrlProp127.xml"/><Relationship Id="rId40" Type="http://schemas.openxmlformats.org/officeDocument/2006/relationships/ctrlProp" Target="../ctrlProps/ctrlProp130.xml"/><Relationship Id="rId45" Type="http://schemas.openxmlformats.org/officeDocument/2006/relationships/ctrlProp" Target="../ctrlProps/ctrlProp135.xml"/><Relationship Id="rId53" Type="http://schemas.openxmlformats.org/officeDocument/2006/relationships/ctrlProp" Target="../ctrlProps/ctrlProp143.xml"/><Relationship Id="rId58" Type="http://schemas.openxmlformats.org/officeDocument/2006/relationships/ctrlProp" Target="../ctrlProps/ctrlProp148.xml"/><Relationship Id="rId66" Type="http://schemas.openxmlformats.org/officeDocument/2006/relationships/ctrlProp" Target="../ctrlProps/ctrlProp156.xml"/><Relationship Id="rId74" Type="http://schemas.openxmlformats.org/officeDocument/2006/relationships/comments" Target="../comments7.xml"/><Relationship Id="rId5" Type="http://schemas.openxmlformats.org/officeDocument/2006/relationships/ctrlProp" Target="../ctrlProps/ctrlProp95.xml"/><Relationship Id="rId61" Type="http://schemas.openxmlformats.org/officeDocument/2006/relationships/ctrlProp" Target="../ctrlProps/ctrlProp151.xml"/><Relationship Id="rId19" Type="http://schemas.openxmlformats.org/officeDocument/2006/relationships/ctrlProp" Target="../ctrlProps/ctrlProp109.xml"/><Relationship Id="rId14" Type="http://schemas.openxmlformats.org/officeDocument/2006/relationships/ctrlProp" Target="../ctrlProps/ctrlProp104.xml"/><Relationship Id="rId22" Type="http://schemas.openxmlformats.org/officeDocument/2006/relationships/ctrlProp" Target="../ctrlProps/ctrlProp112.xml"/><Relationship Id="rId27" Type="http://schemas.openxmlformats.org/officeDocument/2006/relationships/ctrlProp" Target="../ctrlProps/ctrlProp117.xml"/><Relationship Id="rId30" Type="http://schemas.openxmlformats.org/officeDocument/2006/relationships/ctrlProp" Target="../ctrlProps/ctrlProp120.xml"/><Relationship Id="rId35" Type="http://schemas.openxmlformats.org/officeDocument/2006/relationships/ctrlProp" Target="../ctrlProps/ctrlProp125.xml"/><Relationship Id="rId43" Type="http://schemas.openxmlformats.org/officeDocument/2006/relationships/ctrlProp" Target="../ctrlProps/ctrlProp133.xml"/><Relationship Id="rId48" Type="http://schemas.openxmlformats.org/officeDocument/2006/relationships/ctrlProp" Target="../ctrlProps/ctrlProp138.xml"/><Relationship Id="rId56" Type="http://schemas.openxmlformats.org/officeDocument/2006/relationships/ctrlProp" Target="../ctrlProps/ctrlProp146.xml"/><Relationship Id="rId64" Type="http://schemas.openxmlformats.org/officeDocument/2006/relationships/ctrlProp" Target="../ctrlProps/ctrlProp154.xml"/><Relationship Id="rId69" Type="http://schemas.openxmlformats.org/officeDocument/2006/relationships/ctrlProp" Target="../ctrlProps/ctrlProp159.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3" Type="http://schemas.openxmlformats.org/officeDocument/2006/relationships/vmlDrawing" Target="../drawings/vmlDrawing7.vml"/><Relationship Id="rId12" Type="http://schemas.openxmlformats.org/officeDocument/2006/relationships/ctrlProp" Target="../ctrlProps/ctrlProp102.xml"/><Relationship Id="rId17" Type="http://schemas.openxmlformats.org/officeDocument/2006/relationships/ctrlProp" Target="../ctrlProps/ctrlProp107.xml"/><Relationship Id="rId25" Type="http://schemas.openxmlformats.org/officeDocument/2006/relationships/ctrlProp" Target="../ctrlProps/ctrlProp115.xml"/><Relationship Id="rId33" Type="http://schemas.openxmlformats.org/officeDocument/2006/relationships/ctrlProp" Target="../ctrlProps/ctrlProp123.xml"/><Relationship Id="rId38" Type="http://schemas.openxmlformats.org/officeDocument/2006/relationships/ctrlProp" Target="../ctrlProps/ctrlProp128.xml"/><Relationship Id="rId46" Type="http://schemas.openxmlformats.org/officeDocument/2006/relationships/ctrlProp" Target="../ctrlProps/ctrlProp136.xml"/><Relationship Id="rId59" Type="http://schemas.openxmlformats.org/officeDocument/2006/relationships/ctrlProp" Target="../ctrlProps/ctrlProp149.xml"/><Relationship Id="rId67" Type="http://schemas.openxmlformats.org/officeDocument/2006/relationships/ctrlProp" Target="../ctrlProps/ctrlProp157.xml"/><Relationship Id="rId20" Type="http://schemas.openxmlformats.org/officeDocument/2006/relationships/ctrlProp" Target="../ctrlProps/ctrlProp110.xml"/><Relationship Id="rId41" Type="http://schemas.openxmlformats.org/officeDocument/2006/relationships/ctrlProp" Target="../ctrlProps/ctrlProp131.xml"/><Relationship Id="rId54" Type="http://schemas.openxmlformats.org/officeDocument/2006/relationships/ctrlProp" Target="../ctrlProps/ctrlProp144.xml"/><Relationship Id="rId62" Type="http://schemas.openxmlformats.org/officeDocument/2006/relationships/ctrlProp" Target="../ctrlProps/ctrlProp152.xml"/><Relationship Id="rId70" Type="http://schemas.openxmlformats.org/officeDocument/2006/relationships/ctrlProp" Target="../ctrlProps/ctrlProp160.xml"/><Relationship Id="rId1" Type="http://schemas.openxmlformats.org/officeDocument/2006/relationships/printerSettings" Target="../printerSettings/printerSettings25.bin"/><Relationship Id="rId6" Type="http://schemas.openxmlformats.org/officeDocument/2006/relationships/ctrlProp" Target="../ctrlProps/ctrlProp96.xml"/><Relationship Id="rId15" Type="http://schemas.openxmlformats.org/officeDocument/2006/relationships/ctrlProp" Target="../ctrlProps/ctrlProp105.xml"/><Relationship Id="rId23" Type="http://schemas.openxmlformats.org/officeDocument/2006/relationships/ctrlProp" Target="../ctrlProps/ctrlProp113.xml"/><Relationship Id="rId28" Type="http://schemas.openxmlformats.org/officeDocument/2006/relationships/ctrlProp" Target="../ctrlProps/ctrlProp118.xml"/><Relationship Id="rId36" Type="http://schemas.openxmlformats.org/officeDocument/2006/relationships/ctrlProp" Target="../ctrlProps/ctrlProp126.xml"/><Relationship Id="rId49" Type="http://schemas.openxmlformats.org/officeDocument/2006/relationships/ctrlProp" Target="../ctrlProps/ctrlProp139.xml"/><Relationship Id="rId57" Type="http://schemas.openxmlformats.org/officeDocument/2006/relationships/ctrlProp" Target="../ctrlProps/ctrlProp147.xml"/><Relationship Id="rId10" Type="http://schemas.openxmlformats.org/officeDocument/2006/relationships/ctrlProp" Target="../ctrlProps/ctrlProp100.xml"/><Relationship Id="rId31" Type="http://schemas.openxmlformats.org/officeDocument/2006/relationships/ctrlProp" Target="../ctrlProps/ctrlProp121.xml"/><Relationship Id="rId44" Type="http://schemas.openxmlformats.org/officeDocument/2006/relationships/ctrlProp" Target="../ctrlProps/ctrlProp134.xml"/><Relationship Id="rId52" Type="http://schemas.openxmlformats.org/officeDocument/2006/relationships/ctrlProp" Target="../ctrlProps/ctrlProp142.xml"/><Relationship Id="rId60" Type="http://schemas.openxmlformats.org/officeDocument/2006/relationships/ctrlProp" Target="../ctrlProps/ctrlProp150.xml"/><Relationship Id="rId65" Type="http://schemas.openxmlformats.org/officeDocument/2006/relationships/ctrlProp" Target="../ctrlProps/ctrlProp155.xml"/><Relationship Id="rId73" Type="http://schemas.openxmlformats.org/officeDocument/2006/relationships/ctrlProp" Target="../ctrlProps/ctrlProp163.xml"/><Relationship Id="rId4" Type="http://schemas.openxmlformats.org/officeDocument/2006/relationships/ctrlProp" Target="../ctrlProps/ctrlProp94.xml"/><Relationship Id="rId9" Type="http://schemas.openxmlformats.org/officeDocument/2006/relationships/ctrlProp" Target="../ctrlProps/ctrlProp99.xml"/><Relationship Id="rId13" Type="http://schemas.openxmlformats.org/officeDocument/2006/relationships/ctrlProp" Target="../ctrlProps/ctrlProp103.xml"/><Relationship Id="rId18" Type="http://schemas.openxmlformats.org/officeDocument/2006/relationships/ctrlProp" Target="../ctrlProps/ctrlProp108.xml"/><Relationship Id="rId39" Type="http://schemas.openxmlformats.org/officeDocument/2006/relationships/ctrlProp" Target="../ctrlProps/ctrlProp129.xml"/><Relationship Id="rId34" Type="http://schemas.openxmlformats.org/officeDocument/2006/relationships/ctrlProp" Target="../ctrlProps/ctrlProp124.xml"/><Relationship Id="rId50" Type="http://schemas.openxmlformats.org/officeDocument/2006/relationships/ctrlProp" Target="../ctrlProps/ctrlProp140.xml"/><Relationship Id="rId55" Type="http://schemas.openxmlformats.org/officeDocument/2006/relationships/ctrlProp" Target="../ctrlProps/ctrlProp145.xml"/><Relationship Id="rId7" Type="http://schemas.openxmlformats.org/officeDocument/2006/relationships/ctrlProp" Target="../ctrlProps/ctrlProp97.xml"/><Relationship Id="rId71" Type="http://schemas.openxmlformats.org/officeDocument/2006/relationships/ctrlProp" Target="../ctrlProps/ctrlProp161.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6.xml"/><Relationship Id="rId1" Type="http://schemas.openxmlformats.org/officeDocument/2006/relationships/printerSettings" Target="../printerSettings/printerSettings32.bin"/><Relationship Id="rId4" Type="http://schemas.openxmlformats.org/officeDocument/2006/relationships/comments" Target="../comments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9.xml"/><Relationship Id="rId1" Type="http://schemas.openxmlformats.org/officeDocument/2006/relationships/printerSettings" Target="../printerSettings/printerSettings35.bin"/><Relationship Id="rId4" Type="http://schemas.openxmlformats.org/officeDocument/2006/relationships/comments" Target="../comments10.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1.xml"/><Relationship Id="rId1" Type="http://schemas.openxmlformats.org/officeDocument/2006/relationships/printerSettings" Target="../printerSettings/printerSettings37.bin"/><Relationship Id="rId4" Type="http://schemas.openxmlformats.org/officeDocument/2006/relationships/comments" Target="../comments1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7.xml"/><Relationship Id="rId1" Type="http://schemas.openxmlformats.org/officeDocument/2006/relationships/printerSettings" Target="../printerSettings/printerSettings43.bin"/><Relationship Id="rId4" Type="http://schemas.openxmlformats.org/officeDocument/2006/relationships/comments" Target="../comments12.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1.xml"/><Relationship Id="rId1" Type="http://schemas.openxmlformats.org/officeDocument/2006/relationships/printerSettings" Target="../printerSettings/printerSettings47.bin"/><Relationship Id="rId4" Type="http://schemas.openxmlformats.org/officeDocument/2006/relationships/comments" Target="../comments13.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
  <sheetViews>
    <sheetView workbookViewId="0"/>
  </sheetViews>
  <sheetFormatPr defaultColWidth="2.5" defaultRowHeight="15" customHeight="1" x14ac:dyDescent="0.15"/>
  <cols>
    <col min="1" max="73" width="2.5" style="1" customWidth="1"/>
    <col min="74" max="16384" width="2.5" style="2"/>
  </cols>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249977111117893"/>
  </sheetPr>
  <dimension ref="A4:BR30"/>
  <sheetViews>
    <sheetView workbookViewId="0">
      <pane ySplit="2" topLeftCell="A3" activePane="bottomLeft" state="frozen"/>
      <selection pane="bottomLeft" activeCell="C11" sqref="C11"/>
    </sheetView>
  </sheetViews>
  <sheetFormatPr defaultColWidth="2.5" defaultRowHeight="15" customHeight="1" x14ac:dyDescent="0.15"/>
  <cols>
    <col min="1" max="2" width="2.5" style="1" customWidth="1"/>
    <col min="3" max="3" width="30.625" style="4" customWidth="1"/>
    <col min="4" max="6" width="10.625" style="4" customWidth="1"/>
    <col min="7" max="7" width="2.5" style="1" customWidth="1"/>
    <col min="8" max="8" width="50.625" style="4" customWidth="1"/>
    <col min="9" max="9" width="10.625" style="4" customWidth="1"/>
    <col min="10" max="10" width="35.625" style="4" customWidth="1"/>
    <col min="11" max="11" width="13.125" style="4" customWidth="1"/>
    <col min="12" max="70" width="2.5" style="1" customWidth="1"/>
    <col min="71" max="16384" width="2.5" style="2"/>
  </cols>
  <sheetData>
    <row r="4" spans="2:11" ht="15" customHeight="1" x14ac:dyDescent="0.15">
      <c r="C4" s="60" t="s">
        <v>1182</v>
      </c>
    </row>
    <row r="5" spans="2:11" ht="15" customHeight="1" x14ac:dyDescent="0.15">
      <c r="C5" s="82" t="s">
        <v>1226</v>
      </c>
    </row>
    <row r="7" spans="2:11" ht="15" customHeight="1" x14ac:dyDescent="0.15">
      <c r="B7" s="63"/>
      <c r="C7" s="62" t="s">
        <v>1870</v>
      </c>
      <c r="D7" s="62" t="s">
        <v>1110</v>
      </c>
      <c r="E7" s="62" t="s">
        <v>1122</v>
      </c>
      <c r="F7" s="62" t="s">
        <v>1111</v>
      </c>
      <c r="G7" s="63"/>
      <c r="H7" s="62" t="s">
        <v>1872</v>
      </c>
      <c r="I7" s="62" t="s">
        <v>1115</v>
      </c>
      <c r="J7" s="62" t="s">
        <v>1116</v>
      </c>
      <c r="K7" s="62" t="s">
        <v>1117</v>
      </c>
    </row>
    <row r="8" spans="2:11" ht="15" customHeight="1" x14ac:dyDescent="0.15">
      <c r="B8" s="64"/>
      <c r="C8" s="61"/>
      <c r="D8" s="61"/>
      <c r="E8" s="61"/>
      <c r="F8" s="61"/>
      <c r="G8" s="64"/>
      <c r="H8" s="61"/>
      <c r="I8" s="61"/>
      <c r="J8" s="61"/>
      <c r="K8" s="61"/>
    </row>
    <row r="9" spans="2:11" ht="15" customHeight="1" x14ac:dyDescent="0.15">
      <c r="C9" s="66" t="s">
        <v>1868</v>
      </c>
      <c r="D9" s="66" t="s">
        <v>27</v>
      </c>
      <c r="E9" s="66" t="s">
        <v>1123</v>
      </c>
      <c r="F9" s="67" t="s">
        <v>1120</v>
      </c>
      <c r="G9" s="65"/>
      <c r="H9" s="66" t="s">
        <v>1869</v>
      </c>
      <c r="I9" s="67" t="s">
        <v>1119</v>
      </c>
      <c r="J9" s="66" t="s">
        <v>1866</v>
      </c>
      <c r="K9" s="67" t="s">
        <v>1118</v>
      </c>
    </row>
    <row r="10" spans="2:11" ht="15" customHeight="1" x14ac:dyDescent="0.15">
      <c r="B10" s="63"/>
      <c r="C10" s="70"/>
      <c r="D10" s="70"/>
      <c r="E10" s="70"/>
      <c r="F10" s="70"/>
      <c r="G10" s="71"/>
      <c r="H10" s="72"/>
      <c r="I10" s="73"/>
      <c r="J10" s="72"/>
      <c r="K10" s="73"/>
    </row>
    <row r="11" spans="2:11" ht="15" customHeight="1" x14ac:dyDescent="0.15">
      <c r="B11" s="1">
        <v>1</v>
      </c>
      <c r="C11" s="68"/>
      <c r="D11" s="68"/>
      <c r="E11" s="68"/>
      <c r="F11" s="69"/>
      <c r="G11" s="64"/>
      <c r="H11" s="68"/>
      <c r="I11" s="69"/>
      <c r="J11" s="68"/>
      <c r="K11" s="69"/>
    </row>
    <row r="12" spans="2:11" ht="15" customHeight="1" x14ac:dyDescent="0.15">
      <c r="B12" s="1">
        <v>2</v>
      </c>
      <c r="C12" s="68"/>
      <c r="D12" s="68"/>
      <c r="E12" s="68"/>
      <c r="F12" s="69"/>
      <c r="G12" s="64"/>
      <c r="H12" s="68"/>
      <c r="I12" s="69"/>
      <c r="J12" s="68"/>
      <c r="K12" s="69"/>
    </row>
    <row r="13" spans="2:11" ht="15" customHeight="1" x14ac:dyDescent="0.15">
      <c r="B13" s="1">
        <v>3</v>
      </c>
      <c r="C13" s="68"/>
      <c r="D13" s="68"/>
      <c r="E13" s="68"/>
      <c r="F13" s="69"/>
      <c r="G13" s="64"/>
      <c r="H13" s="68"/>
      <c r="I13" s="69"/>
      <c r="J13" s="68"/>
      <c r="K13" s="69"/>
    </row>
    <row r="14" spans="2:11" ht="15" customHeight="1" x14ac:dyDescent="0.15">
      <c r="B14" s="1">
        <v>4</v>
      </c>
      <c r="C14" s="68"/>
      <c r="D14" s="68"/>
      <c r="E14" s="68"/>
      <c r="F14" s="69"/>
      <c r="G14" s="64"/>
      <c r="H14" s="68"/>
      <c r="I14" s="69"/>
      <c r="J14" s="68"/>
      <c r="K14" s="69"/>
    </row>
    <row r="15" spans="2:11" ht="15" customHeight="1" x14ac:dyDescent="0.15">
      <c r="B15" s="1">
        <v>5</v>
      </c>
      <c r="C15" s="68"/>
      <c r="D15" s="68"/>
      <c r="E15" s="68"/>
      <c r="F15" s="69"/>
      <c r="G15" s="64"/>
      <c r="H15" s="68"/>
      <c r="I15" s="69"/>
      <c r="J15" s="68"/>
      <c r="K15" s="69"/>
    </row>
    <row r="16" spans="2:11" ht="15" customHeight="1" x14ac:dyDescent="0.15">
      <c r="B16" s="1">
        <v>6</v>
      </c>
      <c r="C16" s="68"/>
      <c r="D16" s="68"/>
      <c r="E16" s="68"/>
      <c r="F16" s="69"/>
      <c r="G16" s="64"/>
      <c r="H16" s="68"/>
      <c r="I16" s="69"/>
      <c r="J16" s="68"/>
      <c r="K16" s="69"/>
    </row>
    <row r="17" spans="2:11" ht="15" customHeight="1" x14ac:dyDescent="0.15">
      <c r="B17" s="1">
        <v>7</v>
      </c>
      <c r="C17" s="68"/>
      <c r="D17" s="68"/>
      <c r="E17" s="68"/>
      <c r="F17" s="69"/>
      <c r="G17" s="64"/>
      <c r="H17" s="68"/>
      <c r="I17" s="69"/>
      <c r="J17" s="68"/>
      <c r="K17" s="69"/>
    </row>
    <row r="18" spans="2:11" ht="15" customHeight="1" x14ac:dyDescent="0.15">
      <c r="B18" s="1">
        <v>8</v>
      </c>
      <c r="C18" s="68"/>
      <c r="D18" s="68"/>
      <c r="E18" s="68"/>
      <c r="F18" s="69"/>
      <c r="G18" s="64"/>
      <c r="H18" s="68"/>
      <c r="I18" s="69"/>
      <c r="J18" s="68"/>
      <c r="K18" s="69"/>
    </row>
    <row r="19" spans="2:11" ht="15" customHeight="1" x14ac:dyDescent="0.15">
      <c r="B19" s="1">
        <v>9</v>
      </c>
      <c r="C19" s="68"/>
      <c r="D19" s="68"/>
      <c r="E19" s="68"/>
      <c r="F19" s="69"/>
      <c r="G19" s="64"/>
      <c r="H19" s="68"/>
      <c r="I19" s="69"/>
      <c r="J19" s="68"/>
      <c r="K19" s="69"/>
    </row>
    <row r="20" spans="2:11" ht="15" customHeight="1" x14ac:dyDescent="0.15">
      <c r="B20" s="1">
        <v>10</v>
      </c>
      <c r="C20" s="68"/>
      <c r="D20" s="68"/>
      <c r="E20" s="68"/>
      <c r="F20" s="69"/>
      <c r="G20" s="64"/>
      <c r="H20" s="68"/>
      <c r="I20" s="69"/>
      <c r="J20" s="68"/>
      <c r="K20" s="69"/>
    </row>
    <row r="21" spans="2:11" ht="15" customHeight="1" x14ac:dyDescent="0.15">
      <c r="B21" s="1">
        <v>11</v>
      </c>
      <c r="C21" s="68"/>
      <c r="D21" s="68"/>
      <c r="E21" s="68"/>
      <c r="F21" s="69"/>
      <c r="G21" s="64"/>
      <c r="H21" s="68"/>
      <c r="I21" s="69"/>
      <c r="J21" s="68"/>
      <c r="K21" s="69"/>
    </row>
    <row r="22" spans="2:11" ht="15" customHeight="1" x14ac:dyDescent="0.15">
      <c r="B22" s="1">
        <v>12</v>
      </c>
      <c r="C22" s="68"/>
      <c r="D22" s="68"/>
      <c r="E22" s="68"/>
      <c r="F22" s="69"/>
      <c r="G22" s="64"/>
      <c r="H22" s="68"/>
      <c r="I22" s="69"/>
      <c r="J22" s="68"/>
      <c r="K22" s="69"/>
    </row>
    <row r="23" spans="2:11" ht="15" customHeight="1" x14ac:dyDescent="0.15">
      <c r="B23" s="1">
        <v>13</v>
      </c>
      <c r="C23" s="68"/>
      <c r="D23" s="68"/>
      <c r="E23" s="68"/>
      <c r="F23" s="69"/>
      <c r="G23" s="64"/>
      <c r="H23" s="68"/>
      <c r="I23" s="69"/>
      <c r="J23" s="68"/>
      <c r="K23" s="69"/>
    </row>
    <row r="24" spans="2:11" ht="15" customHeight="1" x14ac:dyDescent="0.15">
      <c r="B24" s="1">
        <v>14</v>
      </c>
      <c r="C24" s="68"/>
      <c r="D24" s="68"/>
      <c r="E24" s="68"/>
      <c r="F24" s="69"/>
      <c r="G24" s="64"/>
      <c r="H24" s="68"/>
      <c r="I24" s="69"/>
      <c r="J24" s="68"/>
      <c r="K24" s="69"/>
    </row>
    <row r="25" spans="2:11" ht="15" customHeight="1" x14ac:dyDescent="0.15">
      <c r="B25" s="1">
        <v>15</v>
      </c>
      <c r="C25" s="68"/>
      <c r="D25" s="68"/>
      <c r="E25" s="68"/>
      <c r="F25" s="69"/>
      <c r="G25" s="64"/>
      <c r="H25" s="68"/>
      <c r="I25" s="69"/>
      <c r="J25" s="68"/>
      <c r="K25" s="69"/>
    </row>
    <row r="26" spans="2:11" ht="15" customHeight="1" x14ac:dyDescent="0.15">
      <c r="B26" s="1">
        <v>16</v>
      </c>
      <c r="C26" s="68"/>
      <c r="D26" s="68"/>
      <c r="E26" s="68"/>
      <c r="F26" s="69"/>
      <c r="G26" s="64"/>
      <c r="H26" s="68"/>
      <c r="I26" s="69"/>
      <c r="J26" s="68"/>
      <c r="K26" s="69"/>
    </row>
    <row r="27" spans="2:11" ht="15" customHeight="1" x14ac:dyDescent="0.15">
      <c r="B27" s="1">
        <v>17</v>
      </c>
      <c r="C27" s="68"/>
      <c r="D27" s="68"/>
      <c r="E27" s="68"/>
      <c r="F27" s="69"/>
      <c r="G27" s="64"/>
      <c r="H27" s="68"/>
      <c r="I27" s="69"/>
      <c r="J27" s="68"/>
      <c r="K27" s="69"/>
    </row>
    <row r="28" spans="2:11" ht="15" customHeight="1" x14ac:dyDescent="0.15">
      <c r="B28" s="1">
        <v>18</v>
      </c>
      <c r="C28" s="68"/>
      <c r="D28" s="68"/>
      <c r="E28" s="68"/>
      <c r="F28" s="69"/>
      <c r="G28" s="64"/>
      <c r="H28" s="68"/>
      <c r="I28" s="69"/>
      <c r="J28" s="68"/>
      <c r="K28" s="69"/>
    </row>
    <row r="29" spans="2:11" ht="15" customHeight="1" x14ac:dyDescent="0.15">
      <c r="B29" s="1">
        <v>19</v>
      </c>
      <c r="C29" s="68"/>
      <c r="D29" s="68"/>
      <c r="E29" s="68"/>
      <c r="F29" s="69"/>
      <c r="G29" s="64"/>
      <c r="H29" s="68"/>
      <c r="I29" s="69"/>
      <c r="J29" s="68"/>
      <c r="K29" s="69"/>
    </row>
    <row r="30" spans="2:11" ht="15" customHeight="1" x14ac:dyDescent="0.15">
      <c r="B30" s="1">
        <v>20</v>
      </c>
      <c r="C30" s="68"/>
      <c r="D30" s="68"/>
      <c r="E30" s="68"/>
      <c r="F30" s="69"/>
      <c r="G30" s="64"/>
      <c r="H30" s="68"/>
      <c r="I30" s="69"/>
      <c r="J30" s="68"/>
      <c r="K30" s="69"/>
    </row>
  </sheetData>
  <phoneticPr fontId="26"/>
  <dataValidations count="1">
    <dataValidation type="list" allowBlank="1" showInputMessage="1" prompt="選択" sqref="D11:D30 D9" xr:uid="{00000000-0002-0000-0900-000000000000}">
      <formula1>登録</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79998168889431442"/>
  </sheetPr>
  <dimension ref="A4:BU43"/>
  <sheetViews>
    <sheetView zoomScaleNormal="100" workbookViewId="0">
      <pane ySplit="2" topLeftCell="A3" activePane="bottomLeft" state="frozen"/>
      <selection pane="bottomLeft" activeCell="AC20" sqref="AC20:AD20"/>
    </sheetView>
  </sheetViews>
  <sheetFormatPr defaultColWidth="2.5" defaultRowHeight="15" customHeight="1" x14ac:dyDescent="0.15"/>
  <cols>
    <col min="1" max="73" width="2.5" style="6" customWidth="1"/>
    <col min="74" max="16384" width="2.5" style="7"/>
  </cols>
  <sheetData>
    <row r="4" spans="2:37" ht="15" customHeight="1" x14ac:dyDescent="0.15">
      <c r="B4" s="6" t="s">
        <v>0</v>
      </c>
    </row>
    <row r="7" spans="2:37" ht="39.950000000000003" customHeight="1" x14ac:dyDescent="0.15">
      <c r="B7" s="615" t="s">
        <v>1</v>
      </c>
      <c r="C7" s="615"/>
      <c r="D7" s="615"/>
      <c r="E7" s="615"/>
      <c r="F7" s="615"/>
      <c r="G7" s="615"/>
      <c r="H7" s="615"/>
      <c r="I7" s="615"/>
      <c r="J7" s="615"/>
      <c r="K7" s="615"/>
      <c r="L7" s="615"/>
      <c r="M7" s="615"/>
      <c r="N7" s="615"/>
      <c r="O7" s="615"/>
      <c r="P7" s="615"/>
      <c r="Q7" s="615"/>
      <c r="R7" s="615"/>
      <c r="S7" s="615"/>
      <c r="T7" s="615"/>
      <c r="U7" s="615"/>
      <c r="V7" s="615"/>
      <c r="W7" s="615"/>
      <c r="X7" s="615"/>
      <c r="Y7" s="615"/>
      <c r="Z7" s="615"/>
      <c r="AA7" s="615"/>
      <c r="AB7" s="615"/>
      <c r="AC7" s="615"/>
      <c r="AD7" s="615"/>
      <c r="AE7" s="615"/>
      <c r="AF7" s="615"/>
      <c r="AG7" s="615"/>
      <c r="AH7" s="615"/>
      <c r="AI7" s="615"/>
      <c r="AJ7" s="615"/>
      <c r="AK7" s="615"/>
    </row>
    <row r="8" spans="2:37" ht="15" customHeight="1" x14ac:dyDescent="0.15">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row>
    <row r="9" spans="2:37" ht="15" customHeight="1" x14ac:dyDescent="0.15">
      <c r="B9" s="618" t="s">
        <v>2</v>
      </c>
      <c r="C9" s="618"/>
      <c r="D9" s="618"/>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8"/>
    </row>
    <row r="10" spans="2:37" ht="15" customHeight="1" x14ac:dyDescent="0.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2" spans="2:37" ht="39.950000000000003" customHeight="1" x14ac:dyDescent="0.15">
      <c r="B12" s="616" t="s">
        <v>3</v>
      </c>
      <c r="C12" s="616"/>
      <c r="D12" s="616"/>
      <c r="E12" s="616"/>
      <c r="F12" s="616"/>
      <c r="G12" s="616"/>
      <c r="H12" s="616"/>
      <c r="I12" s="616"/>
      <c r="J12" s="616"/>
      <c r="K12" s="616"/>
      <c r="L12" s="616"/>
      <c r="M12" s="616"/>
      <c r="N12" s="616"/>
      <c r="O12" s="616"/>
      <c r="P12" s="616"/>
      <c r="Q12" s="616"/>
      <c r="R12" s="616"/>
      <c r="S12" s="616"/>
      <c r="T12" s="616"/>
      <c r="U12" s="616"/>
      <c r="V12" s="616"/>
      <c r="W12" s="616"/>
      <c r="X12" s="616"/>
      <c r="Y12" s="616"/>
      <c r="Z12" s="616"/>
      <c r="AA12" s="616"/>
      <c r="AB12" s="616"/>
      <c r="AC12" s="616"/>
      <c r="AD12" s="616"/>
      <c r="AE12" s="616"/>
      <c r="AF12" s="616"/>
      <c r="AG12" s="616"/>
      <c r="AH12" s="616"/>
      <c r="AI12" s="616"/>
      <c r="AJ12" s="616"/>
      <c r="AK12" s="616"/>
    </row>
    <row r="13" spans="2:37" ht="15" customHeight="1" x14ac:dyDescent="0.1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4" spans="2:37" ht="15" customHeight="1" x14ac:dyDescent="0.1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7" spans="3:37" ht="24.95" customHeight="1" x14ac:dyDescent="0.15">
      <c r="C17" s="6" t="s">
        <v>4</v>
      </c>
    </row>
    <row r="18" spans="3:37" ht="24.95" customHeight="1" x14ac:dyDescent="0.15">
      <c r="C18" s="6" t="s">
        <v>5</v>
      </c>
    </row>
    <row r="20" spans="3:37" ht="24.95" customHeight="1" x14ac:dyDescent="0.15">
      <c r="AA20" s="611" t="s">
        <v>1302</v>
      </c>
      <c r="AB20" s="611"/>
      <c r="AC20" s="617"/>
      <c r="AD20" s="617"/>
      <c r="AE20" s="9" t="s">
        <v>6</v>
      </c>
      <c r="AF20" s="617"/>
      <c r="AG20" s="617"/>
      <c r="AH20" s="9" t="s">
        <v>7</v>
      </c>
      <c r="AI20" s="617"/>
      <c r="AJ20" s="617"/>
      <c r="AK20" s="9" t="s">
        <v>8</v>
      </c>
    </row>
    <row r="25" spans="3:37" ht="30" customHeight="1" x14ac:dyDescent="0.15">
      <c r="R25" s="11" t="s">
        <v>9</v>
      </c>
      <c r="T25" s="614" t="str">
        <f>ITEM_all_first!$E$9</f>
        <v/>
      </c>
      <c r="U25" s="614"/>
      <c r="V25" s="614"/>
      <c r="W25" s="614"/>
      <c r="X25" s="614"/>
      <c r="Y25" s="614"/>
      <c r="Z25" s="614"/>
      <c r="AA25" s="614"/>
      <c r="AB25" s="614"/>
      <c r="AC25" s="614"/>
      <c r="AD25" s="614"/>
      <c r="AE25" s="614"/>
      <c r="AF25" s="614"/>
      <c r="AG25" s="614"/>
      <c r="AH25" s="614"/>
      <c r="AI25" s="614"/>
      <c r="AJ25" s="614"/>
      <c r="AK25" s="614"/>
    </row>
    <row r="26" spans="3:37" ht="30" customHeight="1" x14ac:dyDescent="0.15">
      <c r="T26" s="614"/>
      <c r="U26" s="614"/>
      <c r="V26" s="614"/>
      <c r="W26" s="614"/>
      <c r="X26" s="614"/>
      <c r="Y26" s="614"/>
      <c r="Z26" s="614"/>
      <c r="AA26" s="614"/>
      <c r="AB26" s="614"/>
      <c r="AC26" s="614"/>
      <c r="AD26" s="614"/>
      <c r="AE26" s="614"/>
      <c r="AF26" s="614"/>
      <c r="AG26" s="614"/>
      <c r="AH26" s="614"/>
      <c r="AI26" s="614"/>
    </row>
    <row r="27" spans="3:37" ht="30" customHeight="1" x14ac:dyDescent="0.15">
      <c r="T27" s="614"/>
      <c r="U27" s="614"/>
      <c r="V27" s="614"/>
      <c r="W27" s="614"/>
      <c r="X27" s="614"/>
      <c r="Y27" s="614"/>
      <c r="Z27" s="614"/>
      <c r="AA27" s="614"/>
      <c r="AB27" s="614"/>
      <c r="AC27" s="614"/>
      <c r="AD27" s="614"/>
      <c r="AE27" s="614"/>
      <c r="AF27" s="614"/>
      <c r="AG27" s="614"/>
      <c r="AH27" s="614"/>
      <c r="AI27" s="614"/>
    </row>
    <row r="29" spans="3:37" ht="30" customHeight="1" x14ac:dyDescent="0.15">
      <c r="R29" s="11" t="s">
        <v>10</v>
      </c>
      <c r="T29" s="619" t="str">
        <f>ITEM_all_first!$E$28</f>
        <v/>
      </c>
      <c r="U29" s="619"/>
      <c r="V29" s="619"/>
      <c r="W29" s="619"/>
      <c r="X29" s="619"/>
      <c r="Y29" s="619"/>
      <c r="Z29" s="619"/>
      <c r="AA29" s="619"/>
      <c r="AB29" s="619"/>
      <c r="AC29" s="619"/>
      <c r="AD29" s="619"/>
      <c r="AE29" s="619"/>
      <c r="AF29" s="619"/>
      <c r="AG29" s="619"/>
      <c r="AH29" s="619"/>
      <c r="AI29" s="619"/>
      <c r="AJ29" s="619"/>
      <c r="AK29" s="619"/>
    </row>
    <row r="30" spans="3:37" ht="15" customHeight="1" x14ac:dyDescent="0.15">
      <c r="V30" s="12"/>
      <c r="W30" s="12"/>
      <c r="X30" s="12"/>
      <c r="Y30" s="12"/>
      <c r="Z30" s="12"/>
      <c r="AA30" s="12"/>
      <c r="AB30" s="12"/>
      <c r="AC30" s="12"/>
      <c r="AD30" s="12"/>
      <c r="AE30" s="12"/>
      <c r="AF30" s="12"/>
      <c r="AG30" s="12"/>
      <c r="AH30" s="12"/>
      <c r="AI30" s="12"/>
    </row>
    <row r="37" spans="2:37" ht="20.100000000000001" customHeight="1" x14ac:dyDescent="0.15">
      <c r="B37" s="13" t="s">
        <v>11</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5"/>
    </row>
    <row r="38" spans="2:37" ht="20.100000000000001" customHeight="1" x14ac:dyDescent="0.15">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8"/>
    </row>
    <row r="39" spans="2:37" ht="20.100000000000001" customHeight="1" x14ac:dyDescent="0.15">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1"/>
    </row>
    <row r="40" spans="2:37" ht="20.100000000000001" customHeight="1" x14ac:dyDescent="0.15">
      <c r="B40" s="612" t="s">
        <v>12</v>
      </c>
      <c r="C40" s="610"/>
      <c r="D40" s="610"/>
      <c r="E40" s="610"/>
      <c r="F40" s="610"/>
      <c r="G40" s="610"/>
      <c r="H40" s="610"/>
      <c r="I40" s="610"/>
      <c r="J40" s="610"/>
      <c r="K40" s="610"/>
      <c r="L40" s="613"/>
      <c r="M40" s="612" t="s">
        <v>13</v>
      </c>
      <c r="N40" s="610"/>
      <c r="O40" s="610"/>
      <c r="P40" s="610"/>
      <c r="Q40" s="610"/>
      <c r="R40" s="610"/>
      <c r="S40" s="610"/>
      <c r="T40" s="613"/>
      <c r="U40" s="612" t="s">
        <v>14</v>
      </c>
      <c r="V40" s="610"/>
      <c r="W40" s="610"/>
      <c r="X40" s="610"/>
      <c r="Y40" s="610"/>
      <c r="Z40" s="613"/>
      <c r="AA40" s="612" t="s">
        <v>15</v>
      </c>
      <c r="AB40" s="610"/>
      <c r="AC40" s="610"/>
      <c r="AD40" s="610"/>
      <c r="AE40" s="610"/>
      <c r="AF40" s="610"/>
      <c r="AG40" s="610"/>
      <c r="AH40" s="610"/>
      <c r="AI40" s="610"/>
      <c r="AJ40" s="610"/>
      <c r="AK40" s="613"/>
    </row>
    <row r="41" spans="2:37" ht="20.100000000000001" customHeight="1" x14ac:dyDescent="0.15">
      <c r="B41" s="26" t="s">
        <v>1303</v>
      </c>
      <c r="C41" s="27"/>
      <c r="D41" s="610"/>
      <c r="E41" s="610"/>
      <c r="F41" s="22" t="s">
        <v>6</v>
      </c>
      <c r="G41" s="610"/>
      <c r="H41" s="610"/>
      <c r="I41" s="22" t="s">
        <v>7</v>
      </c>
      <c r="J41" s="610"/>
      <c r="K41" s="610"/>
      <c r="L41" s="23" t="s">
        <v>8</v>
      </c>
      <c r="M41" s="24"/>
      <c r="T41" s="25"/>
      <c r="U41" s="24"/>
      <c r="Z41" s="25"/>
      <c r="AA41" s="26" t="s">
        <v>1303</v>
      </c>
      <c r="AB41" s="27"/>
      <c r="AC41" s="610"/>
      <c r="AD41" s="610"/>
      <c r="AE41" s="22" t="s">
        <v>6</v>
      </c>
      <c r="AF41" s="610"/>
      <c r="AG41" s="610"/>
      <c r="AH41" s="22" t="s">
        <v>7</v>
      </c>
      <c r="AI41" s="610"/>
      <c r="AJ41" s="610"/>
      <c r="AK41" s="23" t="s">
        <v>8</v>
      </c>
    </row>
    <row r="42" spans="2:37" ht="20.100000000000001" customHeight="1" x14ac:dyDescent="0.15">
      <c r="B42" s="26" t="s">
        <v>601</v>
      </c>
      <c r="C42" s="27"/>
      <c r="D42" s="27"/>
      <c r="E42" s="27"/>
      <c r="F42" s="27"/>
      <c r="G42" s="27"/>
      <c r="H42" s="27"/>
      <c r="I42" s="27"/>
      <c r="J42" s="27"/>
      <c r="K42" s="27"/>
      <c r="L42" s="23" t="s">
        <v>16</v>
      </c>
      <c r="M42" s="24"/>
      <c r="T42" s="25"/>
      <c r="U42" s="24"/>
      <c r="Z42" s="25"/>
      <c r="AA42" s="26" t="s">
        <v>601</v>
      </c>
      <c r="AB42" s="27"/>
      <c r="AC42" s="27"/>
      <c r="AD42" s="27"/>
      <c r="AE42" s="27"/>
      <c r="AF42" s="27"/>
      <c r="AG42" s="27"/>
      <c r="AH42" s="27"/>
      <c r="AI42" s="27"/>
      <c r="AJ42" s="27"/>
      <c r="AK42" s="23" t="s">
        <v>16</v>
      </c>
    </row>
    <row r="43" spans="2:37" ht="20.100000000000001" customHeight="1" x14ac:dyDescent="0.15">
      <c r="B43" s="128" t="s">
        <v>1457</v>
      </c>
      <c r="C43" s="27"/>
      <c r="D43" s="27"/>
      <c r="E43" s="27"/>
      <c r="F43" s="27"/>
      <c r="G43" s="27"/>
      <c r="H43" s="27"/>
      <c r="I43" s="27"/>
      <c r="J43" s="27"/>
      <c r="K43" s="27"/>
      <c r="L43" s="28"/>
      <c r="M43" s="29"/>
      <c r="N43" s="30"/>
      <c r="O43" s="30"/>
      <c r="P43" s="30"/>
      <c r="Q43" s="30"/>
      <c r="R43" s="30"/>
      <c r="S43" s="30"/>
      <c r="T43" s="31"/>
      <c r="U43" s="29"/>
      <c r="V43" s="30"/>
      <c r="W43" s="30"/>
      <c r="X43" s="30"/>
      <c r="Y43" s="30"/>
      <c r="Z43" s="31"/>
      <c r="AA43" s="128" t="s">
        <v>1457</v>
      </c>
      <c r="AB43" s="27"/>
      <c r="AC43" s="27"/>
      <c r="AD43" s="27"/>
      <c r="AE43" s="27"/>
      <c r="AF43" s="27"/>
      <c r="AG43" s="27"/>
      <c r="AH43" s="27"/>
      <c r="AI43" s="27"/>
      <c r="AJ43" s="27"/>
      <c r="AK43" s="28"/>
    </row>
  </sheetData>
  <mergeCells count="21">
    <mergeCell ref="B7:AK7"/>
    <mergeCell ref="B12:AK12"/>
    <mergeCell ref="AI20:AJ20"/>
    <mergeCell ref="M40:T40"/>
    <mergeCell ref="AC20:AD20"/>
    <mergeCell ref="T27:AI27"/>
    <mergeCell ref="B9:AK9"/>
    <mergeCell ref="U40:Z40"/>
    <mergeCell ref="AF20:AG20"/>
    <mergeCell ref="AA40:AK40"/>
    <mergeCell ref="T25:AK25"/>
    <mergeCell ref="T29:AK29"/>
    <mergeCell ref="D41:E41"/>
    <mergeCell ref="AA20:AB20"/>
    <mergeCell ref="B40:L40"/>
    <mergeCell ref="J41:K41"/>
    <mergeCell ref="T26:AI26"/>
    <mergeCell ref="G41:H41"/>
    <mergeCell ref="AC41:AD41"/>
    <mergeCell ref="AI41:AJ41"/>
    <mergeCell ref="AF41:AG4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4:BU181"/>
  <sheetViews>
    <sheetView zoomScaleNormal="100" workbookViewId="0">
      <pane ySplit="2" topLeftCell="A154" activePane="bottomLeft" state="frozen"/>
      <selection pane="bottomLeft" activeCell="AX29" sqref="AX29"/>
    </sheetView>
  </sheetViews>
  <sheetFormatPr defaultColWidth="2.5" defaultRowHeight="15" customHeight="1" x14ac:dyDescent="0.15"/>
  <cols>
    <col min="1" max="73" width="2.5" style="6" customWidth="1"/>
    <col min="74" max="16384" width="2.5" style="7"/>
  </cols>
  <sheetData>
    <row r="4" spans="2:37" ht="15" customHeight="1" x14ac:dyDescent="0.15">
      <c r="B4" s="618" t="s">
        <v>125</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126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row>
    <row r="8" spans="2:37" ht="15" customHeight="1" x14ac:dyDescent="0.15">
      <c r="D8" s="6" t="s">
        <v>127</v>
      </c>
      <c r="E8" s="6" t="s">
        <v>130</v>
      </c>
      <c r="F8" s="6" t="s">
        <v>2304</v>
      </c>
      <c r="M8" s="620"/>
      <c r="N8" s="620"/>
      <c r="O8" s="620"/>
      <c r="P8" s="620"/>
      <c r="Q8" s="620"/>
      <c r="R8" s="620"/>
      <c r="S8" s="620"/>
      <c r="T8" s="620"/>
      <c r="U8" s="620"/>
      <c r="V8" s="620"/>
      <c r="W8" s="620"/>
      <c r="X8" s="620"/>
      <c r="Y8" s="620"/>
      <c r="Z8" s="620"/>
      <c r="AA8" s="620"/>
      <c r="AB8" s="620"/>
      <c r="AC8" s="620"/>
      <c r="AD8" s="620"/>
      <c r="AE8" s="620"/>
      <c r="AF8" s="620"/>
      <c r="AG8" s="620"/>
      <c r="AH8" s="620"/>
      <c r="AI8" s="620"/>
      <c r="AJ8" s="620"/>
      <c r="AK8" s="620"/>
    </row>
    <row r="9" spans="2:37" ht="15" customHeight="1" x14ac:dyDescent="0.15">
      <c r="AH9" s="629"/>
      <c r="AI9" s="629"/>
      <c r="AJ9" s="629"/>
      <c r="AK9" s="629"/>
    </row>
    <row r="10" spans="2:37" ht="15" customHeight="1" x14ac:dyDescent="0.15">
      <c r="D10" s="6" t="s">
        <v>127</v>
      </c>
      <c r="E10" s="6" t="s">
        <v>131</v>
      </c>
      <c r="F10" s="6" t="s">
        <v>2305</v>
      </c>
      <c r="M10" s="59" t="s">
        <v>1124</v>
      </c>
      <c r="N10" s="626"/>
      <c r="O10" s="626"/>
      <c r="P10" s="626"/>
      <c r="Q10" s="626"/>
      <c r="R10" s="626"/>
      <c r="S10" s="12"/>
    </row>
    <row r="11" spans="2:37" ht="15" customHeight="1" x14ac:dyDescent="0.15">
      <c r="D11" s="6" t="s">
        <v>127</v>
      </c>
      <c r="E11" s="6" t="s">
        <v>1284</v>
      </c>
      <c r="F11" s="6" t="s">
        <v>2306</v>
      </c>
      <c r="M11" s="620"/>
      <c r="N11" s="620"/>
      <c r="O11" s="620"/>
      <c r="P11" s="620"/>
      <c r="Q11" s="620"/>
      <c r="R11" s="620"/>
      <c r="S11" s="620"/>
      <c r="T11" s="620"/>
      <c r="U11" s="620"/>
      <c r="V11" s="620"/>
      <c r="W11" s="620"/>
      <c r="X11" s="620"/>
      <c r="Y11" s="620"/>
      <c r="Z11" s="620"/>
      <c r="AA11" s="620"/>
      <c r="AB11" s="620"/>
      <c r="AC11" s="620"/>
      <c r="AD11" s="620"/>
      <c r="AE11" s="620"/>
      <c r="AF11" s="620"/>
      <c r="AG11" s="620"/>
      <c r="AH11" s="620"/>
      <c r="AI11" s="620"/>
      <c r="AJ11" s="620"/>
      <c r="AK11" s="620"/>
    </row>
    <row r="12" spans="2:37" ht="15" customHeight="1" x14ac:dyDescent="0.15">
      <c r="B12" s="30"/>
      <c r="C12" s="30"/>
      <c r="D12" s="30" t="s">
        <v>127</v>
      </c>
      <c r="E12" s="30" t="s">
        <v>132</v>
      </c>
      <c r="F12" s="30" t="s">
        <v>2307</v>
      </c>
      <c r="G12" s="30"/>
      <c r="H12" s="30"/>
      <c r="I12" s="30"/>
      <c r="J12" s="30"/>
      <c r="K12" s="30"/>
      <c r="L12" s="30"/>
      <c r="M12" s="630"/>
      <c r="N12" s="630"/>
      <c r="O12" s="630"/>
      <c r="P12" s="630"/>
      <c r="Q12" s="630"/>
      <c r="R12" s="630"/>
      <c r="S12" s="49"/>
      <c r="T12" s="32"/>
      <c r="U12" s="75"/>
      <c r="V12" s="75"/>
      <c r="W12" s="75"/>
      <c r="X12" s="30"/>
      <c r="Y12" s="30"/>
      <c r="Z12" s="30"/>
      <c r="AA12" s="30"/>
      <c r="AB12" s="30"/>
      <c r="AC12" s="30"/>
      <c r="AD12" s="30"/>
      <c r="AE12" s="30"/>
      <c r="AF12" s="30"/>
      <c r="AG12" s="30"/>
      <c r="AH12" s="30"/>
      <c r="AI12" s="30"/>
      <c r="AJ12" s="30"/>
      <c r="AK12" s="30"/>
    </row>
    <row r="13" spans="2:37" ht="15" customHeight="1" x14ac:dyDescent="0.15">
      <c r="B13" s="6" t="s">
        <v>2308</v>
      </c>
    </row>
    <row r="14" spans="2:37" ht="15" customHeight="1" x14ac:dyDescent="0.15">
      <c r="D14" s="6" t="s">
        <v>127</v>
      </c>
      <c r="E14" s="6" t="s">
        <v>128</v>
      </c>
      <c r="F14" s="6" t="s">
        <v>2309</v>
      </c>
      <c r="M14" s="9" t="s">
        <v>135</v>
      </c>
      <c r="N14" s="624" t="str">
        <f>IF($M$15="","",VLOOKUP($M$15,'担当登録(代理設計監理)'!$C$11:$K$30,2,FALSE))</f>
        <v/>
      </c>
      <c r="O14" s="624"/>
      <c r="P14" s="624"/>
      <c r="Q14" s="624"/>
      <c r="R14" s="9" t="s">
        <v>136</v>
      </c>
      <c r="S14" s="6" t="s">
        <v>140</v>
      </c>
      <c r="X14" s="9" t="s">
        <v>135</v>
      </c>
      <c r="Y14" s="624" t="str">
        <f>IF($M$15="","",VLOOKUP($M$15,'担当登録(代理設計監理)'!$C$11:$K$30,3,FALSE))</f>
        <v/>
      </c>
      <c r="Z14" s="624"/>
      <c r="AA14" s="624"/>
      <c r="AB14" s="624"/>
      <c r="AC14" s="9" t="s">
        <v>136</v>
      </c>
      <c r="AG14" s="33" t="s">
        <v>141</v>
      </c>
      <c r="AH14" s="624" t="str">
        <f>IF($M$15="","",VLOOKUP($M$15,'担当登録(代理設計監理)'!$C$11:$K$30,4,FALSE))</f>
        <v/>
      </c>
      <c r="AI14" s="624"/>
      <c r="AJ14" s="624"/>
      <c r="AK14" s="9" t="s">
        <v>138</v>
      </c>
    </row>
    <row r="15" spans="2:37" ht="15" customHeight="1" x14ac:dyDescent="0.15">
      <c r="D15" s="6" t="s">
        <v>127</v>
      </c>
      <c r="E15" s="6" t="s">
        <v>130</v>
      </c>
      <c r="F15" s="6" t="s">
        <v>2304</v>
      </c>
      <c r="M15" s="620"/>
      <c r="N15" s="620"/>
      <c r="O15" s="620"/>
      <c r="P15" s="620"/>
      <c r="Q15" s="620"/>
      <c r="R15" s="620"/>
      <c r="S15" s="620"/>
      <c r="T15" s="620"/>
      <c r="U15" s="620"/>
      <c r="V15" s="620"/>
      <c r="W15" s="620"/>
      <c r="X15" s="620"/>
      <c r="Y15" s="620"/>
      <c r="Z15" s="620"/>
      <c r="AA15" s="620"/>
      <c r="AB15" s="620"/>
      <c r="AC15" s="620"/>
      <c r="AD15" s="620"/>
      <c r="AE15" s="620"/>
      <c r="AF15" s="620"/>
      <c r="AG15" s="620"/>
      <c r="AH15" s="620"/>
      <c r="AI15" s="620"/>
      <c r="AJ15" s="620"/>
      <c r="AK15" s="620"/>
    </row>
    <row r="16" spans="2:37" ht="15" customHeight="1" x14ac:dyDescent="0.15">
      <c r="D16" s="6" t="s">
        <v>127</v>
      </c>
      <c r="E16" s="6" t="s">
        <v>131</v>
      </c>
      <c r="F16" s="6" t="s">
        <v>2310</v>
      </c>
      <c r="M16" s="9" t="s">
        <v>135</v>
      </c>
      <c r="N16" s="624" t="str">
        <f>IF($M$15="","",VLOOKUP($M$15,'担当登録(代理設計監理)'!$C$11:$K$30,7,FALSE))</f>
        <v/>
      </c>
      <c r="O16" s="624"/>
      <c r="P16" s="624"/>
      <c r="Q16" s="624"/>
      <c r="R16" s="9" t="s">
        <v>136</v>
      </c>
      <c r="S16" s="6" t="s">
        <v>137</v>
      </c>
      <c r="X16" s="9" t="s">
        <v>135</v>
      </c>
      <c r="Y16" s="624" t="str">
        <f>IF($M$15="","",VLOOKUP($M$15,'担当登録(代理設計監理)'!$C$11:$K$30,8,FALSE))</f>
        <v/>
      </c>
      <c r="Z16" s="624"/>
      <c r="AA16" s="624"/>
      <c r="AB16" s="624"/>
      <c r="AC16" s="9" t="s">
        <v>136</v>
      </c>
      <c r="AG16" s="33" t="s">
        <v>139</v>
      </c>
      <c r="AH16" s="624" t="str">
        <f>IF($M$15="","",VLOOKUP($M$15,'担当登録(代理設計監理)'!$C$11:$K$30,9,FALSE))</f>
        <v/>
      </c>
      <c r="AI16" s="624"/>
      <c r="AJ16" s="624"/>
      <c r="AK16" s="9" t="s">
        <v>138</v>
      </c>
    </row>
    <row r="17" spans="2:37" ht="15" customHeight="1" x14ac:dyDescent="0.15">
      <c r="M17" s="625" t="str">
        <f>IF($M$15="","",VLOOKUP($M$15,'担当登録(代理設計監理)'!$C$11:$K$30,6,FALSE))</f>
        <v/>
      </c>
      <c r="N17" s="625"/>
      <c r="O17" s="625"/>
      <c r="P17" s="625"/>
      <c r="Q17" s="625"/>
      <c r="R17" s="625"/>
      <c r="S17" s="625"/>
      <c r="T17" s="625"/>
      <c r="U17" s="625"/>
      <c r="V17" s="625"/>
      <c r="W17" s="625"/>
      <c r="X17" s="625"/>
      <c r="Y17" s="625"/>
      <c r="Z17" s="625"/>
      <c r="AA17" s="625"/>
      <c r="AB17" s="625"/>
      <c r="AC17" s="625"/>
      <c r="AD17" s="625"/>
      <c r="AE17" s="625"/>
      <c r="AF17" s="625"/>
      <c r="AG17" s="625"/>
      <c r="AH17" s="625"/>
      <c r="AI17" s="625"/>
      <c r="AJ17" s="625"/>
      <c r="AK17" s="625"/>
    </row>
    <row r="18" spans="2:37" ht="15" customHeight="1" x14ac:dyDescent="0.15">
      <c r="D18" s="6" t="s">
        <v>127</v>
      </c>
      <c r="E18" s="6" t="s">
        <v>1284</v>
      </c>
      <c r="F18" s="6" t="s">
        <v>2305</v>
      </c>
      <c r="M18" s="59" t="s">
        <v>1124</v>
      </c>
      <c r="N18" s="625" t="str">
        <f>IF($M$15="","",VLOOKUP($M$15,'担当登録(代理設計監理)'!$C$11:$N$30,10,FALSE))</f>
        <v/>
      </c>
      <c r="O18" s="625"/>
      <c r="P18" s="625"/>
      <c r="Q18" s="625"/>
      <c r="R18" s="625"/>
      <c r="S18" s="74"/>
    </row>
    <row r="19" spans="2:37" ht="15" customHeight="1" x14ac:dyDescent="0.15">
      <c r="D19" s="6" t="s">
        <v>127</v>
      </c>
      <c r="E19" s="6" t="s">
        <v>132</v>
      </c>
      <c r="F19" s="6" t="s">
        <v>2311</v>
      </c>
      <c r="M19" s="625" t="str">
        <f>IF($M$15="","",VLOOKUP($M$15,'担当登録(代理設計監理)'!$C$11:$N$30,11,FALSE))</f>
        <v/>
      </c>
      <c r="N19" s="625"/>
      <c r="O19" s="625"/>
      <c r="P19" s="625"/>
      <c r="Q19" s="625"/>
      <c r="R19" s="625"/>
      <c r="S19" s="625"/>
      <c r="T19" s="625"/>
      <c r="U19" s="625"/>
      <c r="V19" s="625"/>
      <c r="W19" s="625"/>
      <c r="X19" s="625"/>
      <c r="Y19" s="625"/>
      <c r="Z19" s="625"/>
      <c r="AA19" s="625"/>
      <c r="AB19" s="625"/>
      <c r="AC19" s="625"/>
      <c r="AD19" s="625"/>
      <c r="AE19" s="625"/>
      <c r="AF19" s="625"/>
      <c r="AG19" s="625"/>
      <c r="AH19" s="625"/>
      <c r="AI19" s="625"/>
      <c r="AJ19" s="625"/>
      <c r="AK19" s="625"/>
    </row>
    <row r="20" spans="2:37" ht="15" customHeight="1" x14ac:dyDescent="0.15">
      <c r="B20" s="30"/>
      <c r="C20" s="30"/>
      <c r="D20" s="30" t="s">
        <v>127</v>
      </c>
      <c r="E20" s="30" t="s">
        <v>134</v>
      </c>
      <c r="F20" s="30" t="s">
        <v>2307</v>
      </c>
      <c r="G20" s="30"/>
      <c r="H20" s="30"/>
      <c r="I20" s="30"/>
      <c r="J20" s="30"/>
      <c r="K20" s="30"/>
      <c r="L20" s="30"/>
      <c r="M20" s="631" t="str">
        <f>IF($M$15="","",VLOOKUP($M$15,'担当登録(代理設計監理)'!$C$11:$N$30,12,FALSE))</f>
        <v/>
      </c>
      <c r="N20" s="631"/>
      <c r="O20" s="631"/>
      <c r="P20" s="631"/>
      <c r="Q20" s="631"/>
      <c r="R20" s="631"/>
      <c r="S20" s="75"/>
      <c r="T20" s="32"/>
      <c r="U20" s="75"/>
      <c r="V20" s="75"/>
      <c r="W20" s="75"/>
      <c r="X20" s="30"/>
      <c r="Y20" s="30"/>
      <c r="Z20" s="30"/>
      <c r="AA20" s="30"/>
      <c r="AB20" s="30"/>
      <c r="AC20" s="30"/>
      <c r="AD20" s="30"/>
      <c r="AE20" s="30"/>
      <c r="AF20" s="30"/>
      <c r="AG20" s="30"/>
      <c r="AH20" s="30"/>
      <c r="AI20" s="30"/>
      <c r="AJ20" s="30"/>
      <c r="AK20" s="30"/>
    </row>
    <row r="21" spans="2:37" ht="15" customHeight="1" x14ac:dyDescent="0.15">
      <c r="B21" s="6" t="s">
        <v>2312</v>
      </c>
    </row>
    <row r="22" spans="2:37" ht="15" customHeight="1" x14ac:dyDescent="0.15">
      <c r="D22" s="6" t="s">
        <v>612</v>
      </c>
    </row>
    <row r="23" spans="2:37" ht="15" customHeight="1" x14ac:dyDescent="0.15">
      <c r="D23" s="6" t="s">
        <v>127</v>
      </c>
      <c r="E23" s="6" t="s">
        <v>128</v>
      </c>
      <c r="F23" s="6" t="s">
        <v>2309</v>
      </c>
      <c r="M23" s="9" t="s">
        <v>1125</v>
      </c>
      <c r="N23" s="624" t="str">
        <f>IF($M$24="","",VLOOKUP($M$24,'担当登録(代理設計監理)'!$C$11:$K$30,2,FALSE))</f>
        <v/>
      </c>
      <c r="O23" s="624"/>
      <c r="P23" s="624"/>
      <c r="Q23" s="624"/>
      <c r="R23" s="9" t="s">
        <v>136</v>
      </c>
      <c r="S23" s="6" t="s">
        <v>140</v>
      </c>
      <c r="X23" s="9" t="s">
        <v>135</v>
      </c>
      <c r="Y23" s="624" t="str">
        <f>IF($M$24="","",VLOOKUP($M$24,'担当登録(代理設計監理)'!$C$11:$K$30,3,FALSE))</f>
        <v/>
      </c>
      <c r="Z23" s="624"/>
      <c r="AA23" s="624"/>
      <c r="AB23" s="624"/>
      <c r="AC23" s="9" t="s">
        <v>136</v>
      </c>
      <c r="AG23" s="33" t="s">
        <v>141</v>
      </c>
      <c r="AH23" s="624" t="str">
        <f>IF($M$24="","",VLOOKUP($M$24,'担当登録(代理設計監理)'!$C$11:$K$30,4,FALSE))</f>
        <v/>
      </c>
      <c r="AI23" s="624"/>
      <c r="AJ23" s="624"/>
      <c r="AK23" s="9" t="s">
        <v>138</v>
      </c>
    </row>
    <row r="24" spans="2:37" ht="15" customHeight="1" x14ac:dyDescent="0.15">
      <c r="D24" s="6" t="s">
        <v>127</v>
      </c>
      <c r="E24" s="6" t="s">
        <v>130</v>
      </c>
      <c r="F24" s="6" t="s">
        <v>2304</v>
      </c>
      <c r="M24" s="620"/>
      <c r="N24" s="620"/>
      <c r="O24" s="620"/>
      <c r="P24" s="620"/>
      <c r="Q24" s="620"/>
      <c r="R24" s="620"/>
      <c r="S24" s="620"/>
      <c r="T24" s="620"/>
      <c r="U24" s="620"/>
      <c r="V24" s="620"/>
      <c r="W24" s="620"/>
      <c r="X24" s="620"/>
      <c r="Y24" s="620"/>
      <c r="Z24" s="620"/>
      <c r="AA24" s="620"/>
      <c r="AB24" s="620"/>
      <c r="AC24" s="620"/>
      <c r="AD24" s="620"/>
      <c r="AE24" s="620"/>
      <c r="AF24" s="620"/>
      <c r="AG24" s="620"/>
      <c r="AH24" s="620"/>
      <c r="AI24" s="620"/>
      <c r="AJ24" s="620"/>
      <c r="AK24" s="620"/>
    </row>
    <row r="25" spans="2:37" ht="15" customHeight="1" x14ac:dyDescent="0.15">
      <c r="D25" s="6" t="s">
        <v>127</v>
      </c>
      <c r="E25" s="6" t="s">
        <v>131</v>
      </c>
      <c r="F25" s="6" t="s">
        <v>2310</v>
      </c>
      <c r="M25" s="9" t="s">
        <v>135</v>
      </c>
      <c r="N25" s="624" t="str">
        <f>IF($M$24="","",VLOOKUP($M$24,'担当登録(代理設計監理)'!$C$11:$K$30,7,FALSE))</f>
        <v/>
      </c>
      <c r="O25" s="624"/>
      <c r="P25" s="624"/>
      <c r="Q25" s="624"/>
      <c r="R25" s="9" t="s">
        <v>136</v>
      </c>
      <c r="S25" s="6" t="s">
        <v>137</v>
      </c>
      <c r="X25" s="9" t="s">
        <v>135</v>
      </c>
      <c r="Y25" s="624" t="str">
        <f>IF($M$24="","",VLOOKUP($M$24,'担当登録(代理設計監理)'!$C$11:$K$30,8,FALSE))</f>
        <v/>
      </c>
      <c r="Z25" s="624"/>
      <c r="AA25" s="624"/>
      <c r="AB25" s="624"/>
      <c r="AC25" s="9" t="s">
        <v>136</v>
      </c>
      <c r="AG25" s="33" t="s">
        <v>139</v>
      </c>
      <c r="AH25" s="624" t="str">
        <f>IF($M$24="","",VLOOKUP($M$24,'担当登録(代理設計監理)'!$C$11:$K$30,9,FALSE))</f>
        <v/>
      </c>
      <c r="AI25" s="624"/>
      <c r="AJ25" s="624"/>
      <c r="AK25" s="9" t="s">
        <v>138</v>
      </c>
    </row>
    <row r="26" spans="2:37" ht="15" customHeight="1" x14ac:dyDescent="0.15">
      <c r="M26" s="625" t="str">
        <f>IF($M$24="","",VLOOKUP($M$24,'担当登録(代理設計監理)'!$C$11:$K$30,6,FALSE))</f>
        <v/>
      </c>
      <c r="N26" s="625"/>
      <c r="O26" s="625"/>
      <c r="P26" s="625"/>
      <c r="Q26" s="625"/>
      <c r="R26" s="625"/>
      <c r="S26" s="625"/>
      <c r="T26" s="625"/>
      <c r="U26" s="625"/>
      <c r="V26" s="625"/>
      <c r="W26" s="625"/>
      <c r="X26" s="625"/>
      <c r="Y26" s="625"/>
      <c r="Z26" s="625"/>
      <c r="AA26" s="625"/>
      <c r="AB26" s="625"/>
      <c r="AC26" s="625"/>
      <c r="AD26" s="625"/>
      <c r="AE26" s="625"/>
      <c r="AF26" s="625"/>
      <c r="AG26" s="625"/>
      <c r="AH26" s="625"/>
      <c r="AI26" s="625"/>
      <c r="AJ26" s="625"/>
      <c r="AK26" s="625"/>
    </row>
    <row r="27" spans="2:37" ht="15" customHeight="1" x14ac:dyDescent="0.15">
      <c r="D27" s="6" t="s">
        <v>127</v>
      </c>
      <c r="E27" s="6" t="s">
        <v>1284</v>
      </c>
      <c r="F27" s="6" t="s">
        <v>2305</v>
      </c>
      <c r="M27" s="59" t="s">
        <v>1124</v>
      </c>
      <c r="N27" s="625" t="str">
        <f>IF($M$24="","",VLOOKUP($M$24,'担当登録(代理設計監理)'!$C$11:$N$30,10,FALSE))</f>
        <v/>
      </c>
      <c r="O27" s="625"/>
      <c r="P27" s="625"/>
      <c r="Q27" s="625"/>
      <c r="R27" s="625"/>
      <c r="S27" s="74"/>
    </row>
    <row r="28" spans="2:37" ht="15" customHeight="1" x14ac:dyDescent="0.15">
      <c r="D28" s="6" t="s">
        <v>127</v>
      </c>
      <c r="E28" s="6" t="s">
        <v>132</v>
      </c>
      <c r="F28" s="6" t="s">
        <v>2311</v>
      </c>
      <c r="M28" s="625" t="str">
        <f>IF($M$24="","",VLOOKUP($M$24,'担当登録(代理設計監理)'!$C$11:$N$30,11,FALSE))</f>
        <v/>
      </c>
      <c r="N28" s="625"/>
      <c r="O28" s="625"/>
      <c r="P28" s="625"/>
      <c r="Q28" s="625"/>
      <c r="R28" s="625"/>
      <c r="S28" s="625"/>
      <c r="T28" s="625"/>
      <c r="U28" s="625"/>
      <c r="V28" s="625"/>
      <c r="W28" s="625"/>
      <c r="X28" s="625"/>
      <c r="Y28" s="625"/>
      <c r="Z28" s="625"/>
      <c r="AA28" s="625"/>
      <c r="AB28" s="625"/>
      <c r="AC28" s="625"/>
      <c r="AD28" s="625"/>
      <c r="AE28" s="625"/>
      <c r="AF28" s="625"/>
      <c r="AG28" s="625"/>
      <c r="AH28" s="625"/>
      <c r="AI28" s="625"/>
      <c r="AJ28" s="625"/>
      <c r="AK28" s="625"/>
    </row>
    <row r="29" spans="2:37" ht="15" customHeight="1" x14ac:dyDescent="0.15">
      <c r="D29" s="6" t="s">
        <v>127</v>
      </c>
      <c r="E29" s="6" t="s">
        <v>134</v>
      </c>
      <c r="F29" s="6" t="s">
        <v>2307</v>
      </c>
      <c r="M29" s="625" t="str">
        <f>IF($M$24="","",VLOOKUP($M$24,'担当登録(代理設計監理)'!$C$11:$N$30,12,FALSE))</f>
        <v/>
      </c>
      <c r="N29" s="625"/>
      <c r="O29" s="625"/>
      <c r="P29" s="625"/>
      <c r="Q29" s="625"/>
      <c r="R29" s="625"/>
      <c r="S29" s="74"/>
      <c r="T29" s="9"/>
      <c r="U29" s="74"/>
      <c r="V29" s="74"/>
      <c r="W29" s="74"/>
    </row>
    <row r="30" spans="2:37" ht="15" customHeight="1" x14ac:dyDescent="0.15">
      <c r="D30" s="6" t="s">
        <v>127</v>
      </c>
      <c r="E30" s="6" t="s">
        <v>142</v>
      </c>
      <c r="F30" s="6" t="s">
        <v>2313</v>
      </c>
      <c r="P30" s="620"/>
      <c r="Q30" s="620"/>
      <c r="R30" s="620"/>
      <c r="S30" s="620"/>
      <c r="T30" s="620"/>
      <c r="U30" s="620"/>
      <c r="V30" s="620"/>
      <c r="W30" s="620"/>
      <c r="X30" s="620"/>
      <c r="Y30" s="620"/>
      <c r="Z30" s="620"/>
      <c r="AA30" s="620"/>
      <c r="AB30" s="620"/>
      <c r="AC30" s="620"/>
      <c r="AD30" s="620"/>
      <c r="AE30" s="620"/>
      <c r="AF30" s="620"/>
      <c r="AG30" s="620"/>
      <c r="AH30" s="620"/>
      <c r="AI30" s="620"/>
    </row>
    <row r="31" spans="2:37" ht="9.9499999999999993" customHeight="1" x14ac:dyDescent="0.15"/>
    <row r="32" spans="2:37" ht="15" customHeight="1" x14ac:dyDescent="0.15">
      <c r="D32" s="6" t="s">
        <v>615</v>
      </c>
    </row>
    <row r="33" spans="4:37" ht="15" customHeight="1" x14ac:dyDescent="0.15">
      <c r="D33" s="6" t="s">
        <v>127</v>
      </c>
      <c r="E33" s="6" t="s">
        <v>128</v>
      </c>
      <c r="F33" s="6" t="s">
        <v>2309</v>
      </c>
      <c r="M33" s="9" t="s">
        <v>1125</v>
      </c>
      <c r="N33" s="624" t="str">
        <f>IF($M$34="","",VLOOKUP($M$34,'担当登録(代理設計監理)'!$C$11:$K$30,2,FALSE))</f>
        <v/>
      </c>
      <c r="O33" s="624"/>
      <c r="P33" s="624"/>
      <c r="Q33" s="624"/>
      <c r="R33" s="9" t="s">
        <v>136</v>
      </c>
      <c r="S33" s="6" t="s">
        <v>140</v>
      </c>
      <c r="X33" s="9" t="s">
        <v>135</v>
      </c>
      <c r="Y33" s="624" t="str">
        <f>IF($M$34="","",VLOOKUP($M$34,'担当登録(代理設計監理)'!$C$11:$K$30,3,FALSE))</f>
        <v/>
      </c>
      <c r="Z33" s="624"/>
      <c r="AA33" s="624"/>
      <c r="AB33" s="624"/>
      <c r="AC33" s="9" t="s">
        <v>136</v>
      </c>
      <c r="AG33" s="33" t="s">
        <v>141</v>
      </c>
      <c r="AH33" s="624" t="str">
        <f>IF($M$34="","",VLOOKUP($M$34,'担当登録(代理設計監理)'!$C$11:$K$30,4,FALSE))</f>
        <v/>
      </c>
      <c r="AI33" s="624"/>
      <c r="AJ33" s="624"/>
      <c r="AK33" s="9" t="s">
        <v>138</v>
      </c>
    </row>
    <row r="34" spans="4:37" ht="15" customHeight="1" x14ac:dyDescent="0.15">
      <c r="D34" s="6" t="s">
        <v>127</v>
      </c>
      <c r="E34" s="6" t="s">
        <v>130</v>
      </c>
      <c r="F34" s="6" t="s">
        <v>2304</v>
      </c>
      <c r="M34" s="620"/>
      <c r="N34" s="620"/>
      <c r="O34" s="620"/>
      <c r="P34" s="620"/>
      <c r="Q34" s="620"/>
      <c r="R34" s="620"/>
      <c r="S34" s="620"/>
      <c r="T34" s="620"/>
      <c r="U34" s="620"/>
      <c r="V34" s="620"/>
      <c r="W34" s="620"/>
      <c r="X34" s="620"/>
      <c r="Y34" s="620"/>
      <c r="Z34" s="620"/>
      <c r="AA34" s="620"/>
      <c r="AB34" s="620"/>
      <c r="AC34" s="620"/>
      <c r="AD34" s="620"/>
      <c r="AE34" s="620"/>
      <c r="AF34" s="620"/>
      <c r="AG34" s="620"/>
      <c r="AH34" s="620"/>
      <c r="AI34" s="620"/>
      <c r="AJ34" s="620"/>
      <c r="AK34" s="620"/>
    </row>
    <row r="35" spans="4:37" ht="15" customHeight="1" x14ac:dyDescent="0.15">
      <c r="D35" s="6" t="s">
        <v>127</v>
      </c>
      <c r="E35" s="6" t="s">
        <v>131</v>
      </c>
      <c r="F35" s="6" t="s">
        <v>2310</v>
      </c>
      <c r="M35" s="9" t="s">
        <v>135</v>
      </c>
      <c r="N35" s="624" t="str">
        <f>IF($M$34="","",VLOOKUP($M$34,'担当登録(代理設計監理)'!$C$11:$K$30,7,FALSE))</f>
        <v/>
      </c>
      <c r="O35" s="624"/>
      <c r="P35" s="624"/>
      <c r="Q35" s="624"/>
      <c r="R35" s="9" t="s">
        <v>136</v>
      </c>
      <c r="S35" s="6" t="s">
        <v>137</v>
      </c>
      <c r="X35" s="9" t="s">
        <v>135</v>
      </c>
      <c r="Y35" s="624" t="str">
        <f>IF($M$34="","",VLOOKUP($M$34,'担当登録(代理設計監理)'!$C$11:$K$30,8,FALSE))</f>
        <v/>
      </c>
      <c r="Z35" s="624"/>
      <c r="AA35" s="624"/>
      <c r="AB35" s="624"/>
      <c r="AC35" s="9" t="s">
        <v>136</v>
      </c>
      <c r="AG35" s="33" t="s">
        <v>139</v>
      </c>
      <c r="AH35" s="624" t="str">
        <f>IF($M$34="","",VLOOKUP($M$34,'担当登録(代理設計監理)'!$C$11:$K$30,9,FALSE))</f>
        <v/>
      </c>
      <c r="AI35" s="624"/>
      <c r="AJ35" s="624"/>
      <c r="AK35" s="9" t="s">
        <v>138</v>
      </c>
    </row>
    <row r="36" spans="4:37" ht="15" customHeight="1" x14ac:dyDescent="0.15">
      <c r="M36" s="625" t="str">
        <f>IF($M$34="","",VLOOKUP($M$34,'担当登録(代理設計監理)'!$C$11:$K$30,6,FALSE))</f>
        <v/>
      </c>
      <c r="N36" s="625"/>
      <c r="O36" s="625"/>
      <c r="P36" s="625"/>
      <c r="Q36" s="625"/>
      <c r="R36" s="625"/>
      <c r="S36" s="625"/>
      <c r="T36" s="625"/>
      <c r="U36" s="625"/>
      <c r="V36" s="625"/>
      <c r="W36" s="625"/>
      <c r="X36" s="625"/>
      <c r="Y36" s="625"/>
      <c r="Z36" s="625"/>
      <c r="AA36" s="625"/>
      <c r="AB36" s="625"/>
      <c r="AC36" s="625"/>
      <c r="AD36" s="625"/>
      <c r="AE36" s="625"/>
      <c r="AF36" s="625"/>
      <c r="AG36" s="625"/>
      <c r="AH36" s="625"/>
      <c r="AI36" s="625"/>
      <c r="AJ36" s="625"/>
      <c r="AK36" s="625"/>
    </row>
    <row r="37" spans="4:37" ht="15" customHeight="1" x14ac:dyDescent="0.15">
      <c r="D37" s="6" t="s">
        <v>127</v>
      </c>
      <c r="E37" s="6" t="s">
        <v>1284</v>
      </c>
      <c r="F37" s="6" t="s">
        <v>2305</v>
      </c>
      <c r="M37" s="59" t="s">
        <v>1124</v>
      </c>
      <c r="N37" s="625" t="str">
        <f>IF($M$34="","",VLOOKUP($M$34,'担当登録(代理設計監理)'!$C$11:$N$30,10,FALSE))</f>
        <v/>
      </c>
      <c r="O37" s="625"/>
      <c r="P37" s="625"/>
      <c r="Q37" s="625"/>
      <c r="R37" s="625"/>
      <c r="S37" s="74"/>
    </row>
    <row r="38" spans="4:37" ht="15" customHeight="1" x14ac:dyDescent="0.15">
      <c r="D38" s="6" t="s">
        <v>127</v>
      </c>
      <c r="E38" s="6" t="s">
        <v>132</v>
      </c>
      <c r="F38" s="6" t="s">
        <v>2311</v>
      </c>
      <c r="M38" s="625" t="str">
        <f>IF($M$34="","",VLOOKUP($M$34,'担当登録(代理設計監理)'!$C$11:$N$30,11,FALSE))</f>
        <v/>
      </c>
      <c r="N38" s="625"/>
      <c r="O38" s="625"/>
      <c r="P38" s="625"/>
      <c r="Q38" s="625"/>
      <c r="R38" s="625"/>
      <c r="S38" s="625"/>
      <c r="T38" s="625"/>
      <c r="U38" s="625"/>
      <c r="V38" s="625"/>
      <c r="W38" s="625"/>
      <c r="X38" s="625"/>
      <c r="Y38" s="625"/>
      <c r="Z38" s="625"/>
      <c r="AA38" s="625"/>
      <c r="AB38" s="625"/>
      <c r="AC38" s="625"/>
      <c r="AD38" s="625"/>
      <c r="AE38" s="625"/>
      <c r="AF38" s="625"/>
      <c r="AG38" s="625"/>
      <c r="AH38" s="625"/>
      <c r="AI38" s="625"/>
      <c r="AJ38" s="625"/>
      <c r="AK38" s="625"/>
    </row>
    <row r="39" spans="4:37" ht="15" customHeight="1" x14ac:dyDescent="0.15">
      <c r="D39" s="6" t="s">
        <v>127</v>
      </c>
      <c r="E39" s="6" t="s">
        <v>134</v>
      </c>
      <c r="F39" s="6" t="s">
        <v>2307</v>
      </c>
      <c r="M39" s="625" t="str">
        <f>IF($M$34="","",VLOOKUP($M$34,'担当登録(代理設計監理)'!$C$11:$N$30,12,FALSE))</f>
        <v/>
      </c>
      <c r="N39" s="625"/>
      <c r="O39" s="625"/>
      <c r="P39" s="625"/>
      <c r="Q39" s="625"/>
      <c r="R39" s="625"/>
      <c r="S39" s="74"/>
      <c r="T39" s="9"/>
      <c r="U39" s="74"/>
      <c r="V39" s="74"/>
      <c r="W39" s="74"/>
    </row>
    <row r="40" spans="4:37" ht="15" customHeight="1" x14ac:dyDescent="0.15">
      <c r="D40" s="6" t="s">
        <v>127</v>
      </c>
      <c r="E40" s="6" t="s">
        <v>142</v>
      </c>
      <c r="F40" s="6" t="s">
        <v>2313</v>
      </c>
      <c r="P40" s="620"/>
      <c r="Q40" s="620"/>
      <c r="R40" s="620"/>
      <c r="S40" s="620"/>
      <c r="T40" s="620"/>
      <c r="U40" s="620"/>
      <c r="V40" s="620"/>
      <c r="W40" s="620"/>
      <c r="X40" s="620"/>
      <c r="Y40" s="620"/>
      <c r="Z40" s="620"/>
      <c r="AA40" s="620"/>
      <c r="AB40" s="620"/>
      <c r="AC40" s="620"/>
      <c r="AD40" s="620"/>
      <c r="AE40" s="620"/>
      <c r="AF40" s="620"/>
      <c r="AG40" s="620"/>
      <c r="AH40" s="620"/>
      <c r="AI40" s="620"/>
    </row>
    <row r="41" spans="4:37" ht="9.9499999999999993" customHeight="1" x14ac:dyDescent="0.15"/>
    <row r="42" spans="4:37" ht="15" customHeight="1" x14ac:dyDescent="0.15">
      <c r="D42" s="6" t="s">
        <v>127</v>
      </c>
      <c r="E42" s="6" t="s">
        <v>128</v>
      </c>
      <c r="F42" s="6" t="s">
        <v>2309</v>
      </c>
      <c r="M42" s="9" t="s">
        <v>1125</v>
      </c>
      <c r="N42" s="624" t="str">
        <f>IF($M$43="","",VLOOKUP($M$43,'担当登録(代理設計監理)'!$C$11:$K$30,2,FALSE))</f>
        <v/>
      </c>
      <c r="O42" s="624"/>
      <c r="P42" s="624"/>
      <c r="Q42" s="624"/>
      <c r="R42" s="9" t="s">
        <v>136</v>
      </c>
      <c r="S42" s="6" t="s">
        <v>140</v>
      </c>
      <c r="X42" s="9" t="s">
        <v>135</v>
      </c>
      <c r="Y42" s="624" t="str">
        <f>IF($M$43="","",VLOOKUP($M$43,'担当登録(代理設計監理)'!$C$11:$K$30,3,FALSE))</f>
        <v/>
      </c>
      <c r="Z42" s="624"/>
      <c r="AA42" s="624"/>
      <c r="AB42" s="624"/>
      <c r="AC42" s="9" t="s">
        <v>136</v>
      </c>
      <c r="AG42" s="33" t="s">
        <v>141</v>
      </c>
      <c r="AH42" s="624" t="str">
        <f>IF($M$43="","",VLOOKUP($M$43,'担当登録(代理設計監理)'!$C$11:$K$30,4,FALSE))</f>
        <v/>
      </c>
      <c r="AI42" s="624"/>
      <c r="AJ42" s="624"/>
      <c r="AK42" s="9" t="s">
        <v>138</v>
      </c>
    </row>
    <row r="43" spans="4:37" ht="15" customHeight="1" x14ac:dyDescent="0.15">
      <c r="D43" s="6" t="s">
        <v>127</v>
      </c>
      <c r="E43" s="6" t="s">
        <v>130</v>
      </c>
      <c r="F43" s="6" t="s">
        <v>2304</v>
      </c>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row>
    <row r="44" spans="4:37" ht="15" customHeight="1" x14ac:dyDescent="0.15">
      <c r="D44" s="6" t="s">
        <v>127</v>
      </c>
      <c r="E44" s="6" t="s">
        <v>131</v>
      </c>
      <c r="F44" s="6" t="s">
        <v>2310</v>
      </c>
      <c r="M44" s="9" t="s">
        <v>135</v>
      </c>
      <c r="N44" s="624" t="str">
        <f>IF($M$43="","",VLOOKUP($M$43,'担当登録(代理設計監理)'!$C$11:$K$30,7,FALSE))</f>
        <v/>
      </c>
      <c r="O44" s="624"/>
      <c r="P44" s="624"/>
      <c r="Q44" s="624"/>
      <c r="R44" s="9" t="s">
        <v>136</v>
      </c>
      <c r="S44" s="6" t="s">
        <v>137</v>
      </c>
      <c r="X44" s="9" t="s">
        <v>135</v>
      </c>
      <c r="Y44" s="624" t="str">
        <f>IF($M$43="","",VLOOKUP($M$43,'担当登録(代理設計監理)'!$C$11:$K$30,8,FALSE))</f>
        <v/>
      </c>
      <c r="Z44" s="624"/>
      <c r="AA44" s="624"/>
      <c r="AB44" s="624"/>
      <c r="AC44" s="9" t="s">
        <v>136</v>
      </c>
      <c r="AG44" s="33" t="s">
        <v>139</v>
      </c>
      <c r="AH44" s="624" t="str">
        <f>IF($M$43="","",VLOOKUP($M$43,'担当登録(代理設計監理)'!$C$11:$K$30,9,FALSE))</f>
        <v/>
      </c>
      <c r="AI44" s="624"/>
      <c r="AJ44" s="624"/>
      <c r="AK44" s="9" t="s">
        <v>138</v>
      </c>
    </row>
    <row r="45" spans="4:37" ht="15" customHeight="1" x14ac:dyDescent="0.15">
      <c r="M45" s="625" t="str">
        <f>IF($M$43="","",VLOOKUP($M$43,'担当登録(代理設計監理)'!$C$11:$K$30,6,FALSE))</f>
        <v/>
      </c>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row>
    <row r="46" spans="4:37" ht="15" customHeight="1" x14ac:dyDescent="0.15">
      <c r="D46" s="6" t="s">
        <v>127</v>
      </c>
      <c r="E46" s="6" t="s">
        <v>1284</v>
      </c>
      <c r="F46" s="6" t="s">
        <v>2305</v>
      </c>
      <c r="M46" s="59" t="s">
        <v>1124</v>
      </c>
      <c r="N46" s="625" t="str">
        <f>IF($M$43="","",VLOOKUP($M$43,'担当登録(代理設計監理)'!$C$11:$N$30,10,FALSE))</f>
        <v/>
      </c>
      <c r="O46" s="625"/>
      <c r="P46" s="625"/>
      <c r="Q46" s="625"/>
      <c r="R46" s="625"/>
      <c r="S46" s="74"/>
    </row>
    <row r="47" spans="4:37" ht="15" customHeight="1" x14ac:dyDescent="0.15">
      <c r="D47" s="6" t="s">
        <v>127</v>
      </c>
      <c r="E47" s="6" t="s">
        <v>132</v>
      </c>
      <c r="F47" s="6" t="s">
        <v>2311</v>
      </c>
      <c r="M47" s="625" t="str">
        <f>IF($M$43="","",VLOOKUP($M$43,'担当登録(代理設計監理)'!$C$11:$N$30,11,FALSE))</f>
        <v/>
      </c>
      <c r="N47" s="625"/>
      <c r="O47" s="625"/>
      <c r="P47" s="625"/>
      <c r="Q47" s="625"/>
      <c r="R47" s="625"/>
      <c r="S47" s="625"/>
      <c r="T47" s="625"/>
      <c r="U47" s="625"/>
      <c r="V47" s="625"/>
      <c r="W47" s="625"/>
      <c r="X47" s="625"/>
      <c r="Y47" s="625"/>
      <c r="Z47" s="625"/>
      <c r="AA47" s="625"/>
      <c r="AB47" s="625"/>
      <c r="AC47" s="625"/>
      <c r="AD47" s="625"/>
      <c r="AE47" s="625"/>
      <c r="AF47" s="625"/>
      <c r="AG47" s="625"/>
      <c r="AH47" s="625"/>
      <c r="AI47" s="625"/>
      <c r="AJ47" s="625"/>
      <c r="AK47" s="625"/>
    </row>
    <row r="48" spans="4:37" ht="15" customHeight="1" x14ac:dyDescent="0.15">
      <c r="D48" s="6" t="s">
        <v>127</v>
      </c>
      <c r="E48" s="6" t="s">
        <v>134</v>
      </c>
      <c r="F48" s="6" t="s">
        <v>2307</v>
      </c>
      <c r="M48" s="625" t="str">
        <f>IF($M$43="","",VLOOKUP($M$43,'担当登録(代理設計監理)'!$C$11:$N$30,12,FALSE))</f>
        <v/>
      </c>
      <c r="N48" s="625"/>
      <c r="O48" s="625"/>
      <c r="P48" s="625"/>
      <c r="Q48" s="625"/>
      <c r="R48" s="625"/>
      <c r="S48" s="74"/>
      <c r="T48" s="9"/>
      <c r="U48" s="74"/>
      <c r="V48" s="74"/>
      <c r="W48" s="74"/>
    </row>
    <row r="49" spans="4:37" ht="15" customHeight="1" x14ac:dyDescent="0.15">
      <c r="D49" s="6" t="s">
        <v>127</v>
      </c>
      <c r="E49" s="6" t="s">
        <v>142</v>
      </c>
      <c r="F49" s="6" t="s">
        <v>2313</v>
      </c>
      <c r="P49" s="620"/>
      <c r="Q49" s="620"/>
      <c r="R49" s="620"/>
      <c r="S49" s="620"/>
      <c r="T49" s="620"/>
      <c r="U49" s="620"/>
      <c r="V49" s="620"/>
      <c r="W49" s="620"/>
      <c r="X49" s="620"/>
      <c r="Y49" s="620"/>
      <c r="Z49" s="620"/>
      <c r="AA49" s="620"/>
      <c r="AB49" s="620"/>
      <c r="AC49" s="620"/>
      <c r="AD49" s="620"/>
      <c r="AE49" s="620"/>
      <c r="AF49" s="620"/>
      <c r="AG49" s="620"/>
      <c r="AH49" s="620"/>
      <c r="AI49" s="620"/>
    </row>
    <row r="50" spans="4:37" ht="9.9499999999999993" customHeight="1" x14ac:dyDescent="0.15"/>
    <row r="51" spans="4:37" ht="15" customHeight="1" x14ac:dyDescent="0.15">
      <c r="D51" s="6" t="s">
        <v>127</v>
      </c>
      <c r="E51" s="6" t="s">
        <v>128</v>
      </c>
      <c r="F51" s="6" t="s">
        <v>2309</v>
      </c>
      <c r="M51" s="9" t="s">
        <v>1125</v>
      </c>
      <c r="N51" s="624" t="str">
        <f>IF($M$52="","",VLOOKUP($M$52,'担当登録(代理設計監理)'!$C$11:$K$30,2,FALSE))</f>
        <v/>
      </c>
      <c r="O51" s="624"/>
      <c r="P51" s="624"/>
      <c r="Q51" s="624"/>
      <c r="R51" s="9" t="s">
        <v>136</v>
      </c>
      <c r="S51" s="6" t="s">
        <v>140</v>
      </c>
      <c r="X51" s="9" t="s">
        <v>135</v>
      </c>
      <c r="Y51" s="624" t="str">
        <f>IF($M$52="","",VLOOKUP($M$52,'担当登録(代理設計監理)'!$C$11:$K$30,3,FALSE))</f>
        <v/>
      </c>
      <c r="Z51" s="624"/>
      <c r="AA51" s="624"/>
      <c r="AB51" s="624"/>
      <c r="AC51" s="9" t="s">
        <v>136</v>
      </c>
      <c r="AG51" s="33" t="s">
        <v>141</v>
      </c>
      <c r="AH51" s="624" t="str">
        <f>IF($M$52="","",VLOOKUP($M$52,'担当登録(代理設計監理)'!$C$11:$K$30,4,FALSE))</f>
        <v/>
      </c>
      <c r="AI51" s="624"/>
      <c r="AJ51" s="624"/>
      <c r="AK51" s="9" t="s">
        <v>138</v>
      </c>
    </row>
    <row r="52" spans="4:37" ht="15" customHeight="1" x14ac:dyDescent="0.15">
      <c r="D52" s="6" t="s">
        <v>127</v>
      </c>
      <c r="E52" s="6" t="s">
        <v>130</v>
      </c>
      <c r="F52" s="6" t="s">
        <v>2304</v>
      </c>
      <c r="M52" s="620"/>
      <c r="N52" s="620"/>
      <c r="O52" s="620"/>
      <c r="P52" s="620"/>
      <c r="Q52" s="620"/>
      <c r="R52" s="620"/>
      <c r="S52" s="620"/>
      <c r="T52" s="620"/>
      <c r="U52" s="620"/>
      <c r="V52" s="620"/>
      <c r="W52" s="620"/>
      <c r="X52" s="620"/>
      <c r="Y52" s="620"/>
      <c r="Z52" s="620"/>
      <c r="AA52" s="620"/>
      <c r="AB52" s="620"/>
      <c r="AC52" s="620"/>
      <c r="AD52" s="620"/>
      <c r="AE52" s="620"/>
      <c r="AF52" s="620"/>
      <c r="AG52" s="620"/>
      <c r="AH52" s="620"/>
      <c r="AI52" s="620"/>
      <c r="AJ52" s="620"/>
      <c r="AK52" s="620"/>
    </row>
    <row r="53" spans="4:37" ht="15" customHeight="1" x14ac:dyDescent="0.15">
      <c r="D53" s="6" t="s">
        <v>127</v>
      </c>
      <c r="E53" s="6" t="s">
        <v>131</v>
      </c>
      <c r="F53" s="6" t="s">
        <v>2310</v>
      </c>
      <c r="M53" s="9" t="s">
        <v>135</v>
      </c>
      <c r="N53" s="624" t="str">
        <f>IF($M$52="","",VLOOKUP($M$52,'担当登録(代理設計監理)'!$C$11:$K$30,7,FALSE))</f>
        <v/>
      </c>
      <c r="O53" s="624"/>
      <c r="P53" s="624"/>
      <c r="Q53" s="624"/>
      <c r="R53" s="9" t="s">
        <v>136</v>
      </c>
      <c r="S53" s="6" t="s">
        <v>137</v>
      </c>
      <c r="X53" s="9" t="s">
        <v>135</v>
      </c>
      <c r="Y53" s="624" t="str">
        <f>IF($M$52="","",VLOOKUP($M$52,'担当登録(代理設計監理)'!$C$11:$K$30,8,FALSE))</f>
        <v/>
      </c>
      <c r="Z53" s="624"/>
      <c r="AA53" s="624"/>
      <c r="AB53" s="624"/>
      <c r="AC53" s="9" t="s">
        <v>136</v>
      </c>
      <c r="AG53" s="33" t="s">
        <v>139</v>
      </c>
      <c r="AH53" s="624" t="str">
        <f>IF($M$52="","",VLOOKUP($M$52,'担当登録(代理設計監理)'!$C$11:$K$30,9,FALSE))</f>
        <v/>
      </c>
      <c r="AI53" s="624"/>
      <c r="AJ53" s="624"/>
      <c r="AK53" s="9" t="s">
        <v>138</v>
      </c>
    </row>
    <row r="54" spans="4:37" ht="15" customHeight="1" x14ac:dyDescent="0.15">
      <c r="M54" s="625" t="str">
        <f>IF($M$52="","",VLOOKUP($M$52,'担当登録(代理設計監理)'!$C$11:$K$30,6,FALSE))</f>
        <v/>
      </c>
      <c r="N54" s="625"/>
      <c r="O54" s="625"/>
      <c r="P54" s="625"/>
      <c r="Q54" s="625"/>
      <c r="R54" s="625"/>
      <c r="S54" s="625"/>
      <c r="T54" s="625"/>
      <c r="U54" s="625"/>
      <c r="V54" s="625"/>
      <c r="W54" s="625"/>
      <c r="X54" s="625"/>
      <c r="Y54" s="625"/>
      <c r="Z54" s="625"/>
      <c r="AA54" s="625"/>
      <c r="AB54" s="625"/>
      <c r="AC54" s="625"/>
      <c r="AD54" s="625"/>
      <c r="AE54" s="625"/>
      <c r="AF54" s="625"/>
      <c r="AG54" s="625"/>
      <c r="AH54" s="625"/>
      <c r="AI54" s="625"/>
      <c r="AJ54" s="625"/>
      <c r="AK54" s="625"/>
    </row>
    <row r="55" spans="4:37" ht="15" customHeight="1" x14ac:dyDescent="0.15">
      <c r="D55" s="6" t="s">
        <v>127</v>
      </c>
      <c r="E55" s="6" t="s">
        <v>1284</v>
      </c>
      <c r="F55" s="6" t="s">
        <v>2305</v>
      </c>
      <c r="M55" s="59" t="s">
        <v>1124</v>
      </c>
      <c r="N55" s="625" t="str">
        <f>IF($M$52="","",VLOOKUP($M$52,'担当登録(代理設計監理)'!$C$11:$N$30,10,FALSE))</f>
        <v/>
      </c>
      <c r="O55" s="625"/>
      <c r="P55" s="625"/>
      <c r="Q55" s="625"/>
      <c r="R55" s="625"/>
      <c r="S55" s="74"/>
    </row>
    <row r="56" spans="4:37" ht="15" customHeight="1" x14ac:dyDescent="0.15">
      <c r="D56" s="6" t="s">
        <v>127</v>
      </c>
      <c r="E56" s="6" t="s">
        <v>132</v>
      </c>
      <c r="F56" s="6" t="s">
        <v>2311</v>
      </c>
      <c r="M56" s="625" t="str">
        <f>IF($M$52="","",VLOOKUP($M$52,'担当登録(代理設計監理)'!$C$11:$N$30,11,FALSE))</f>
        <v/>
      </c>
      <c r="N56" s="625"/>
      <c r="O56" s="625"/>
      <c r="P56" s="625"/>
      <c r="Q56" s="625"/>
      <c r="R56" s="625"/>
      <c r="S56" s="625"/>
      <c r="T56" s="625"/>
      <c r="U56" s="625"/>
      <c r="V56" s="625"/>
      <c r="W56" s="625"/>
      <c r="X56" s="625"/>
      <c r="Y56" s="625"/>
      <c r="Z56" s="625"/>
      <c r="AA56" s="625"/>
      <c r="AB56" s="625"/>
      <c r="AC56" s="625"/>
      <c r="AD56" s="625"/>
      <c r="AE56" s="625"/>
      <c r="AF56" s="625"/>
      <c r="AG56" s="625"/>
      <c r="AH56" s="625"/>
      <c r="AI56" s="625"/>
      <c r="AJ56" s="625"/>
      <c r="AK56" s="625"/>
    </row>
    <row r="57" spans="4:37" ht="15" customHeight="1" x14ac:dyDescent="0.15">
      <c r="D57" s="6" t="s">
        <v>127</v>
      </c>
      <c r="E57" s="6" t="s">
        <v>134</v>
      </c>
      <c r="F57" s="6" t="s">
        <v>2307</v>
      </c>
      <c r="M57" s="625" t="str">
        <f>IF($M$52="","",VLOOKUP($M$52,'担当登録(代理設計監理)'!$C$11:$N$30,12,FALSE))</f>
        <v/>
      </c>
      <c r="N57" s="625"/>
      <c r="O57" s="625"/>
      <c r="P57" s="625"/>
      <c r="Q57" s="625"/>
      <c r="R57" s="625"/>
      <c r="S57" s="74"/>
      <c r="T57" s="9"/>
      <c r="U57" s="74"/>
      <c r="V57" s="74"/>
      <c r="W57" s="74"/>
    </row>
    <row r="58" spans="4:37" ht="15" customHeight="1" x14ac:dyDescent="0.15">
      <c r="D58" s="6" t="s">
        <v>127</v>
      </c>
      <c r="E58" s="6" t="s">
        <v>142</v>
      </c>
      <c r="F58" s="6" t="s">
        <v>2313</v>
      </c>
      <c r="P58" s="620"/>
      <c r="Q58" s="620"/>
      <c r="R58" s="620"/>
      <c r="S58" s="620"/>
      <c r="T58" s="620"/>
      <c r="U58" s="620"/>
      <c r="V58" s="620"/>
      <c r="W58" s="620"/>
      <c r="X58" s="620"/>
      <c r="Y58" s="620"/>
      <c r="Z58" s="620"/>
      <c r="AA58" s="620"/>
      <c r="AB58" s="620"/>
      <c r="AC58" s="620"/>
      <c r="AD58" s="620"/>
      <c r="AE58" s="620"/>
      <c r="AF58" s="620"/>
      <c r="AG58" s="620"/>
      <c r="AH58" s="620"/>
      <c r="AI58" s="620"/>
    </row>
    <row r="63" spans="4:37" ht="15" customHeight="1" x14ac:dyDescent="0.15">
      <c r="D63" s="6" t="s">
        <v>412</v>
      </c>
    </row>
    <row r="64" spans="4:37" ht="15" customHeight="1" x14ac:dyDescent="0.15">
      <c r="D64" s="6" t="s">
        <v>413</v>
      </c>
    </row>
    <row r="65" spans="4:37" ht="15" customHeight="1" x14ac:dyDescent="0.15">
      <c r="D65" s="36" t="s">
        <v>158</v>
      </c>
      <c r="E65" s="6" t="s">
        <v>2314</v>
      </c>
    </row>
    <row r="66" spans="4:37" ht="15" customHeight="1" x14ac:dyDescent="0.15">
      <c r="D66" s="6" t="s">
        <v>127</v>
      </c>
      <c r="E66" s="6" t="s">
        <v>128</v>
      </c>
      <c r="F66" s="6" t="s">
        <v>2304</v>
      </c>
      <c r="M66" s="620"/>
      <c r="N66" s="620"/>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row>
    <row r="67" spans="4:37" ht="15" customHeight="1" x14ac:dyDescent="0.15">
      <c r="D67" s="6" t="s">
        <v>127</v>
      </c>
      <c r="E67" s="6" t="s">
        <v>130</v>
      </c>
      <c r="F67" s="6" t="s">
        <v>2309</v>
      </c>
      <c r="M67" s="6" t="s">
        <v>414</v>
      </c>
      <c r="U67" s="627"/>
      <c r="V67" s="627"/>
      <c r="W67" s="627"/>
      <c r="X67" s="627"/>
      <c r="Y67" s="627"/>
      <c r="Z67" s="9" t="s">
        <v>138</v>
      </c>
    </row>
    <row r="68" spans="4:37" ht="9.9499999999999993" customHeight="1" x14ac:dyDescent="0.15"/>
    <row r="69" spans="4:37" ht="15" customHeight="1" x14ac:dyDescent="0.15">
      <c r="D69" s="36" t="s">
        <v>158</v>
      </c>
      <c r="E69" s="6" t="s">
        <v>2315</v>
      </c>
    </row>
    <row r="70" spans="4:37" ht="15" customHeight="1" x14ac:dyDescent="0.15">
      <c r="D70" s="6" t="s">
        <v>127</v>
      </c>
      <c r="E70" s="6" t="s">
        <v>128</v>
      </c>
      <c r="F70" s="6" t="s">
        <v>2304</v>
      </c>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620"/>
    </row>
    <row r="71" spans="4:37" ht="15" customHeight="1" x14ac:dyDescent="0.15">
      <c r="D71" s="6" t="s">
        <v>127</v>
      </c>
      <c r="E71" s="6" t="s">
        <v>130</v>
      </c>
      <c r="F71" s="6" t="s">
        <v>2309</v>
      </c>
      <c r="M71" s="6" t="s">
        <v>414</v>
      </c>
      <c r="U71" s="627"/>
      <c r="V71" s="627"/>
      <c r="W71" s="627"/>
      <c r="X71" s="627"/>
      <c r="Y71" s="627"/>
      <c r="Z71" s="9" t="s">
        <v>138</v>
      </c>
    </row>
    <row r="72" spans="4:37" ht="9.9499999999999993" customHeight="1" x14ac:dyDescent="0.15"/>
    <row r="73" spans="4:37" ht="15" customHeight="1" x14ac:dyDescent="0.15">
      <c r="D73" s="36" t="s">
        <v>158</v>
      </c>
      <c r="E73" s="6" t="s">
        <v>2316</v>
      </c>
    </row>
    <row r="74" spans="4:37" ht="15" customHeight="1" x14ac:dyDescent="0.15">
      <c r="D74" s="6" t="s">
        <v>127</v>
      </c>
      <c r="E74" s="6" t="s">
        <v>128</v>
      </c>
      <c r="F74" s="6" t="s">
        <v>2304</v>
      </c>
      <c r="M74" s="620"/>
      <c r="N74" s="620"/>
      <c r="O74" s="620"/>
      <c r="P74" s="620"/>
      <c r="Q74" s="620"/>
      <c r="R74" s="620"/>
      <c r="S74" s="620"/>
      <c r="T74" s="620"/>
      <c r="U74" s="620"/>
      <c r="V74" s="620"/>
      <c r="W74" s="620"/>
      <c r="X74" s="620"/>
      <c r="Y74" s="620"/>
      <c r="Z74" s="620"/>
      <c r="AA74" s="620"/>
      <c r="AB74" s="620"/>
      <c r="AC74" s="620"/>
      <c r="AD74" s="620"/>
      <c r="AE74" s="620"/>
      <c r="AF74" s="620"/>
      <c r="AG74" s="620"/>
      <c r="AH74" s="620"/>
      <c r="AI74" s="620"/>
      <c r="AJ74" s="620"/>
      <c r="AK74" s="620"/>
    </row>
    <row r="75" spans="4:37" ht="15" customHeight="1" x14ac:dyDescent="0.15">
      <c r="D75" s="6" t="s">
        <v>127</v>
      </c>
      <c r="E75" s="6" t="s">
        <v>130</v>
      </c>
      <c r="F75" s="6" t="s">
        <v>2309</v>
      </c>
      <c r="M75" s="6" t="s">
        <v>415</v>
      </c>
      <c r="U75" s="627"/>
      <c r="V75" s="627"/>
      <c r="W75" s="627"/>
      <c r="X75" s="627"/>
      <c r="Y75" s="627"/>
      <c r="Z75" s="9" t="s">
        <v>138</v>
      </c>
    </row>
    <row r="76" spans="4:37" ht="15" customHeight="1" x14ac:dyDescent="0.15">
      <c r="D76" s="6" t="s">
        <v>127</v>
      </c>
      <c r="E76" s="6" t="s">
        <v>128</v>
      </c>
      <c r="F76" s="6" t="s">
        <v>2304</v>
      </c>
      <c r="M76" s="620"/>
      <c r="N76" s="620"/>
      <c r="O76" s="620"/>
      <c r="P76" s="620"/>
      <c r="Q76" s="620"/>
      <c r="R76" s="620"/>
      <c r="S76" s="620"/>
      <c r="T76" s="620"/>
      <c r="U76" s="620"/>
      <c r="V76" s="620"/>
      <c r="W76" s="620"/>
      <c r="X76" s="620"/>
      <c r="Y76" s="620"/>
      <c r="Z76" s="620"/>
      <c r="AA76" s="620"/>
      <c r="AB76" s="620"/>
      <c r="AC76" s="620"/>
      <c r="AD76" s="620"/>
      <c r="AE76" s="620"/>
      <c r="AF76" s="620"/>
      <c r="AG76" s="620"/>
      <c r="AH76" s="620"/>
      <c r="AI76" s="620"/>
      <c r="AJ76" s="620"/>
      <c r="AK76" s="620"/>
    </row>
    <row r="77" spans="4:37" ht="15" customHeight="1" x14ac:dyDescent="0.15">
      <c r="D77" s="6" t="s">
        <v>127</v>
      </c>
      <c r="E77" s="6" t="s">
        <v>130</v>
      </c>
      <c r="F77" s="6" t="s">
        <v>2309</v>
      </c>
      <c r="M77" s="6" t="s">
        <v>415</v>
      </c>
      <c r="U77" s="627"/>
      <c r="V77" s="627"/>
      <c r="W77" s="627"/>
      <c r="X77" s="627"/>
      <c r="Y77" s="627"/>
      <c r="Z77" s="9" t="s">
        <v>138</v>
      </c>
    </row>
    <row r="78" spans="4:37" ht="15" customHeight="1" x14ac:dyDescent="0.15">
      <c r="D78" s="6" t="s">
        <v>127</v>
      </c>
      <c r="E78" s="6" t="s">
        <v>128</v>
      </c>
      <c r="F78" s="6" t="s">
        <v>2304</v>
      </c>
      <c r="M78" s="620"/>
      <c r="N78" s="620"/>
      <c r="O78" s="620"/>
      <c r="P78" s="620"/>
      <c r="Q78" s="620"/>
      <c r="R78" s="620"/>
      <c r="S78" s="620"/>
      <c r="T78" s="620"/>
      <c r="U78" s="620"/>
      <c r="V78" s="620"/>
      <c r="W78" s="620"/>
      <c r="X78" s="620"/>
      <c r="Y78" s="620"/>
      <c r="Z78" s="620"/>
      <c r="AA78" s="620"/>
      <c r="AB78" s="620"/>
      <c r="AC78" s="620"/>
      <c r="AD78" s="620"/>
      <c r="AE78" s="620"/>
      <c r="AF78" s="620"/>
      <c r="AG78" s="620"/>
      <c r="AH78" s="620"/>
      <c r="AI78" s="620"/>
      <c r="AJ78" s="620"/>
      <c r="AK78" s="620"/>
    </row>
    <row r="79" spans="4:37" ht="15" customHeight="1" x14ac:dyDescent="0.15">
      <c r="D79" s="6" t="s">
        <v>127</v>
      </c>
      <c r="E79" s="6" t="s">
        <v>130</v>
      </c>
      <c r="F79" s="6" t="s">
        <v>2309</v>
      </c>
      <c r="M79" s="6" t="s">
        <v>415</v>
      </c>
      <c r="U79" s="627"/>
      <c r="V79" s="627"/>
      <c r="W79" s="627"/>
      <c r="X79" s="627"/>
      <c r="Y79" s="627"/>
      <c r="Z79" s="9" t="s">
        <v>138</v>
      </c>
    </row>
    <row r="80" spans="4:37" ht="9.9499999999999993" customHeight="1" x14ac:dyDescent="0.15"/>
    <row r="81" spans="2:37" ht="15" customHeight="1" x14ac:dyDescent="0.15">
      <c r="D81" s="36" t="s">
        <v>158</v>
      </c>
      <c r="E81" s="6" t="s">
        <v>2317</v>
      </c>
    </row>
    <row r="82" spans="2:37" ht="15" customHeight="1" x14ac:dyDescent="0.15">
      <c r="D82" s="6" t="s">
        <v>127</v>
      </c>
      <c r="E82" s="6" t="s">
        <v>128</v>
      </c>
      <c r="F82" s="6" t="s">
        <v>2304</v>
      </c>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row>
    <row r="83" spans="2:37" ht="15" customHeight="1" x14ac:dyDescent="0.15">
      <c r="D83" s="6" t="s">
        <v>127</v>
      </c>
      <c r="E83" s="6" t="s">
        <v>130</v>
      </c>
      <c r="F83" s="6" t="s">
        <v>2309</v>
      </c>
      <c r="M83" s="6" t="s">
        <v>415</v>
      </c>
      <c r="U83" s="627"/>
      <c r="V83" s="627"/>
      <c r="W83" s="627"/>
      <c r="X83" s="627"/>
      <c r="Y83" s="627"/>
      <c r="Z83" s="9" t="s">
        <v>138</v>
      </c>
    </row>
    <row r="84" spans="2:37" ht="15" customHeight="1" x14ac:dyDescent="0.15">
      <c r="D84" s="6" t="s">
        <v>127</v>
      </c>
      <c r="E84" s="6" t="s">
        <v>128</v>
      </c>
      <c r="F84" s="6" t="s">
        <v>2304</v>
      </c>
      <c r="M84" s="620"/>
      <c r="N84" s="620"/>
      <c r="O84" s="620"/>
      <c r="P84" s="620"/>
      <c r="Q84" s="620"/>
      <c r="R84" s="620"/>
      <c r="S84" s="620"/>
      <c r="T84" s="620"/>
      <c r="U84" s="620"/>
      <c r="V84" s="620"/>
      <c r="W84" s="620"/>
      <c r="X84" s="620"/>
      <c r="Y84" s="620"/>
      <c r="Z84" s="620"/>
      <c r="AA84" s="620"/>
      <c r="AB84" s="620"/>
      <c r="AC84" s="620"/>
      <c r="AD84" s="620"/>
      <c r="AE84" s="620"/>
      <c r="AF84" s="620"/>
      <c r="AG84" s="620"/>
      <c r="AH84" s="620"/>
      <c r="AI84" s="620"/>
      <c r="AJ84" s="620"/>
      <c r="AK84" s="620"/>
    </row>
    <row r="85" spans="2:37" ht="15" customHeight="1" x14ac:dyDescent="0.15">
      <c r="D85" s="6" t="s">
        <v>127</v>
      </c>
      <c r="E85" s="6" t="s">
        <v>130</v>
      </c>
      <c r="F85" s="6" t="s">
        <v>2309</v>
      </c>
      <c r="M85" s="6" t="s">
        <v>415</v>
      </c>
      <c r="U85" s="627"/>
      <c r="V85" s="627"/>
      <c r="W85" s="627"/>
      <c r="X85" s="627"/>
      <c r="Y85" s="627"/>
      <c r="Z85" s="9" t="s">
        <v>138</v>
      </c>
    </row>
    <row r="86" spans="2:37" ht="15" customHeight="1" x14ac:dyDescent="0.15">
      <c r="D86" s="6" t="s">
        <v>127</v>
      </c>
      <c r="E86" s="6" t="s">
        <v>128</v>
      </c>
      <c r="F86" s="6" t="s">
        <v>2304</v>
      </c>
      <c r="M86" s="620"/>
      <c r="N86" s="620"/>
      <c r="O86" s="620"/>
      <c r="P86" s="620"/>
      <c r="Q86" s="620"/>
      <c r="R86" s="620"/>
      <c r="S86" s="620"/>
      <c r="T86" s="620"/>
      <c r="U86" s="620"/>
      <c r="V86" s="620"/>
      <c r="W86" s="620"/>
      <c r="X86" s="620"/>
      <c r="Y86" s="620"/>
      <c r="Z86" s="620"/>
      <c r="AA86" s="620"/>
      <c r="AB86" s="620"/>
      <c r="AC86" s="620"/>
      <c r="AD86" s="620"/>
      <c r="AE86" s="620"/>
      <c r="AF86" s="620"/>
      <c r="AG86" s="620"/>
      <c r="AH86" s="620"/>
      <c r="AI86" s="620"/>
      <c r="AJ86" s="620"/>
      <c r="AK86" s="620"/>
    </row>
    <row r="87" spans="2:37" ht="15" customHeight="1" x14ac:dyDescent="0.15">
      <c r="B87" s="30"/>
      <c r="C87" s="30"/>
      <c r="D87" s="30" t="s">
        <v>127</v>
      </c>
      <c r="E87" s="30" t="s">
        <v>130</v>
      </c>
      <c r="F87" s="30" t="s">
        <v>2309</v>
      </c>
      <c r="G87" s="30"/>
      <c r="H87" s="30"/>
      <c r="I87" s="30"/>
      <c r="J87" s="30"/>
      <c r="K87" s="30"/>
      <c r="L87" s="30"/>
      <c r="M87" s="30" t="s">
        <v>415</v>
      </c>
      <c r="N87" s="30"/>
      <c r="O87" s="30"/>
      <c r="P87" s="30"/>
      <c r="Q87" s="30"/>
      <c r="R87" s="30"/>
      <c r="S87" s="30"/>
      <c r="T87" s="30"/>
      <c r="U87" s="628"/>
      <c r="V87" s="628"/>
      <c r="W87" s="628"/>
      <c r="X87" s="628"/>
      <c r="Y87" s="628"/>
      <c r="Z87" s="32" t="s">
        <v>138</v>
      </c>
      <c r="AA87" s="30"/>
      <c r="AB87" s="30"/>
      <c r="AC87" s="30"/>
      <c r="AD87" s="30"/>
      <c r="AE87" s="30"/>
      <c r="AF87" s="30"/>
      <c r="AG87" s="30"/>
      <c r="AH87" s="30"/>
      <c r="AI87" s="30"/>
      <c r="AJ87" s="30"/>
      <c r="AK87" s="30"/>
    </row>
    <row r="88" spans="2:37" ht="15" customHeight="1" x14ac:dyDescent="0.15">
      <c r="B88" s="6" t="s">
        <v>2318</v>
      </c>
    </row>
    <row r="89" spans="2:37" ht="15" customHeight="1" x14ac:dyDescent="0.15">
      <c r="D89" s="6" t="s">
        <v>817</v>
      </c>
    </row>
    <row r="90" spans="2:37" ht="15" customHeight="1" x14ac:dyDescent="0.15">
      <c r="D90" s="6" t="s">
        <v>127</v>
      </c>
      <c r="E90" s="6" t="s">
        <v>128</v>
      </c>
      <c r="F90" s="6" t="s">
        <v>2304</v>
      </c>
      <c r="M90" s="620"/>
      <c r="N90" s="620"/>
      <c r="O90" s="620"/>
      <c r="P90" s="620"/>
      <c r="Q90" s="620"/>
      <c r="R90" s="620"/>
      <c r="S90" s="620"/>
      <c r="T90" s="620"/>
      <c r="U90" s="620"/>
      <c r="V90" s="620"/>
      <c r="W90" s="620"/>
      <c r="X90" s="620"/>
      <c r="Y90" s="620"/>
      <c r="Z90" s="620"/>
      <c r="AA90" s="620"/>
      <c r="AB90" s="620"/>
      <c r="AC90" s="620"/>
      <c r="AD90" s="620"/>
      <c r="AE90" s="620"/>
      <c r="AF90" s="620"/>
      <c r="AG90" s="620"/>
      <c r="AH90" s="620"/>
      <c r="AI90" s="620"/>
      <c r="AJ90" s="620"/>
      <c r="AK90" s="620"/>
    </row>
    <row r="91" spans="2:37" ht="15" customHeight="1" x14ac:dyDescent="0.15">
      <c r="D91" s="6" t="s">
        <v>127</v>
      </c>
      <c r="E91" s="6" t="s">
        <v>130</v>
      </c>
      <c r="F91" s="6" t="s">
        <v>2319</v>
      </c>
      <c r="M91" s="620"/>
      <c r="N91" s="620"/>
      <c r="O91" s="620"/>
      <c r="P91" s="620"/>
      <c r="Q91" s="620"/>
      <c r="R91" s="620"/>
      <c r="S91" s="620"/>
      <c r="T91" s="620"/>
      <c r="U91" s="620"/>
      <c r="V91" s="620"/>
      <c r="W91" s="620"/>
      <c r="X91" s="620"/>
      <c r="Y91" s="620"/>
      <c r="Z91" s="620"/>
      <c r="AA91" s="620"/>
      <c r="AB91" s="620"/>
      <c r="AC91" s="620"/>
      <c r="AD91" s="620"/>
      <c r="AE91" s="620"/>
      <c r="AF91" s="620"/>
      <c r="AG91" s="620"/>
      <c r="AH91" s="620"/>
      <c r="AI91" s="620"/>
      <c r="AJ91" s="620"/>
      <c r="AK91" s="620"/>
    </row>
    <row r="92" spans="2:37" ht="15" customHeight="1" x14ac:dyDescent="0.15">
      <c r="D92" s="6" t="s">
        <v>127</v>
      </c>
      <c r="E92" s="6" t="s">
        <v>131</v>
      </c>
      <c r="F92" s="6" t="s">
        <v>2305</v>
      </c>
      <c r="M92" s="59" t="s">
        <v>1124</v>
      </c>
      <c r="N92" s="626"/>
      <c r="O92" s="626"/>
      <c r="P92" s="626"/>
      <c r="Q92" s="626"/>
      <c r="R92" s="626"/>
      <c r="S92" s="12"/>
    </row>
    <row r="93" spans="2:37" ht="15" customHeight="1" x14ac:dyDescent="0.15">
      <c r="D93" s="6" t="s">
        <v>127</v>
      </c>
      <c r="E93" s="6" t="s">
        <v>133</v>
      </c>
      <c r="F93" s="6" t="s">
        <v>2311</v>
      </c>
      <c r="M93" s="620"/>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620"/>
    </row>
    <row r="94" spans="2:37" ht="15" customHeight="1" x14ac:dyDescent="0.15">
      <c r="D94" s="6" t="s">
        <v>127</v>
      </c>
      <c r="E94" s="6" t="s">
        <v>132</v>
      </c>
      <c r="F94" s="6" t="s">
        <v>2307</v>
      </c>
      <c r="M94" s="626"/>
      <c r="N94" s="626"/>
      <c r="O94" s="626"/>
      <c r="P94" s="626"/>
      <c r="Q94" s="626"/>
      <c r="R94" s="626"/>
      <c r="S94" s="12"/>
      <c r="T94" s="9"/>
      <c r="U94" s="12"/>
      <c r="V94" s="12"/>
      <c r="W94" s="12"/>
    </row>
    <row r="95" spans="2:37" ht="15" customHeight="1" x14ac:dyDescent="0.15">
      <c r="D95" s="6" t="s">
        <v>127</v>
      </c>
      <c r="E95" s="6" t="s">
        <v>134</v>
      </c>
      <c r="F95" s="6" t="s">
        <v>2320</v>
      </c>
      <c r="M95" s="626"/>
      <c r="N95" s="626"/>
      <c r="O95" s="626"/>
      <c r="P95" s="626"/>
      <c r="Q95" s="626"/>
      <c r="R95" s="626"/>
      <c r="S95" s="626"/>
      <c r="T95" s="626"/>
      <c r="U95" s="626"/>
      <c r="V95" s="626"/>
      <c r="W95" s="626"/>
      <c r="X95" s="626"/>
      <c r="Y95" s="626"/>
      <c r="Z95" s="626"/>
      <c r="AA95" s="626"/>
      <c r="AB95" s="626"/>
      <c r="AC95" s="626"/>
      <c r="AD95" s="626"/>
      <c r="AE95" s="626"/>
      <c r="AF95" s="626"/>
      <c r="AG95" s="626"/>
      <c r="AH95" s="626"/>
      <c r="AI95" s="626"/>
      <c r="AJ95" s="626"/>
      <c r="AK95" s="626"/>
    </row>
    <row r="96" spans="2:37" ht="15" customHeight="1" x14ac:dyDescent="0.15">
      <c r="D96" s="6" t="s">
        <v>127</v>
      </c>
      <c r="E96" s="6" t="s">
        <v>142</v>
      </c>
      <c r="F96" s="6" t="s">
        <v>2321</v>
      </c>
      <c r="O96" s="620"/>
      <c r="P96" s="620"/>
      <c r="Q96" s="620"/>
      <c r="R96" s="620"/>
      <c r="S96" s="620"/>
      <c r="T96" s="620"/>
      <c r="U96" s="620"/>
      <c r="V96" s="620"/>
      <c r="W96" s="620"/>
      <c r="X96" s="620"/>
      <c r="Y96" s="620"/>
      <c r="Z96" s="620"/>
      <c r="AA96" s="620"/>
      <c r="AB96" s="620"/>
      <c r="AC96" s="620"/>
      <c r="AD96" s="620"/>
      <c r="AE96" s="620"/>
      <c r="AF96" s="620"/>
      <c r="AG96" s="620"/>
      <c r="AH96" s="620"/>
      <c r="AI96" s="620"/>
      <c r="AJ96" s="620"/>
      <c r="AK96" s="620"/>
    </row>
    <row r="97" spans="4:37" ht="9.9499999999999993" customHeight="1" x14ac:dyDescent="0.15"/>
    <row r="98" spans="4:37" ht="15" customHeight="1" x14ac:dyDescent="0.15">
      <c r="D98" s="6" t="s">
        <v>416</v>
      </c>
    </row>
    <row r="99" spans="4:37" ht="15" customHeight="1" x14ac:dyDescent="0.15">
      <c r="D99" s="6" t="s">
        <v>127</v>
      </c>
      <c r="E99" s="6" t="s">
        <v>128</v>
      </c>
      <c r="F99" s="6" t="s">
        <v>2304</v>
      </c>
      <c r="M99" s="620"/>
      <c r="N99" s="620"/>
      <c r="O99" s="620"/>
      <c r="P99" s="620"/>
      <c r="Q99" s="620"/>
      <c r="R99" s="620"/>
      <c r="S99" s="620"/>
      <c r="T99" s="620"/>
      <c r="U99" s="620"/>
      <c r="V99" s="620"/>
      <c r="W99" s="620"/>
      <c r="X99" s="620"/>
      <c r="Y99" s="620"/>
      <c r="Z99" s="620"/>
      <c r="AA99" s="620"/>
      <c r="AB99" s="620"/>
      <c r="AC99" s="620"/>
      <c r="AD99" s="620"/>
      <c r="AE99" s="620"/>
      <c r="AF99" s="620"/>
      <c r="AG99" s="620"/>
      <c r="AH99" s="620"/>
      <c r="AI99" s="620"/>
      <c r="AJ99" s="620"/>
      <c r="AK99" s="620"/>
    </row>
    <row r="100" spans="4:37" ht="15" customHeight="1" x14ac:dyDescent="0.15">
      <c r="D100" s="6" t="s">
        <v>127</v>
      </c>
      <c r="E100" s="6" t="s">
        <v>130</v>
      </c>
      <c r="F100" s="6" t="s">
        <v>2319</v>
      </c>
      <c r="M100" s="620"/>
      <c r="N100" s="620"/>
      <c r="O100" s="620"/>
      <c r="P100" s="620"/>
      <c r="Q100" s="620"/>
      <c r="R100" s="620"/>
      <c r="S100" s="620"/>
      <c r="T100" s="620"/>
      <c r="U100" s="620"/>
      <c r="V100" s="620"/>
      <c r="W100" s="620"/>
      <c r="X100" s="620"/>
      <c r="Y100" s="620"/>
      <c r="Z100" s="620"/>
      <c r="AA100" s="620"/>
      <c r="AB100" s="620"/>
      <c r="AC100" s="620"/>
      <c r="AD100" s="620"/>
      <c r="AE100" s="620"/>
      <c r="AF100" s="620"/>
      <c r="AG100" s="620"/>
      <c r="AH100" s="620"/>
      <c r="AI100" s="620"/>
      <c r="AJ100" s="620"/>
      <c r="AK100" s="620"/>
    </row>
    <row r="101" spans="4:37" ht="15" customHeight="1" x14ac:dyDescent="0.15">
      <c r="D101" s="6" t="s">
        <v>127</v>
      </c>
      <c r="E101" s="6" t="s">
        <v>131</v>
      </c>
      <c r="F101" s="6" t="s">
        <v>2305</v>
      </c>
      <c r="M101" s="59" t="s">
        <v>1124</v>
      </c>
      <c r="N101" s="626"/>
      <c r="O101" s="626"/>
      <c r="P101" s="626"/>
      <c r="Q101" s="626"/>
      <c r="R101" s="626"/>
      <c r="S101" s="12"/>
    </row>
    <row r="102" spans="4:37" ht="15" customHeight="1" x14ac:dyDescent="0.15">
      <c r="D102" s="6" t="s">
        <v>127</v>
      </c>
      <c r="E102" s="6" t="s">
        <v>133</v>
      </c>
      <c r="F102" s="6" t="s">
        <v>2311</v>
      </c>
      <c r="M102" s="620"/>
      <c r="N102" s="620"/>
      <c r="O102" s="620"/>
      <c r="P102" s="620"/>
      <c r="Q102" s="620"/>
      <c r="R102" s="620"/>
      <c r="S102" s="620"/>
      <c r="T102" s="620"/>
      <c r="U102" s="620"/>
      <c r="V102" s="620"/>
      <c r="W102" s="620"/>
      <c r="X102" s="620"/>
      <c r="Y102" s="620"/>
      <c r="Z102" s="620"/>
      <c r="AA102" s="620"/>
      <c r="AB102" s="620"/>
      <c r="AC102" s="620"/>
      <c r="AD102" s="620"/>
      <c r="AE102" s="620"/>
      <c r="AF102" s="620"/>
      <c r="AG102" s="620"/>
      <c r="AH102" s="620"/>
      <c r="AI102" s="620"/>
      <c r="AJ102" s="620"/>
      <c r="AK102" s="620"/>
    </row>
    <row r="103" spans="4:37" ht="15" customHeight="1" x14ac:dyDescent="0.15">
      <c r="D103" s="6" t="s">
        <v>127</v>
      </c>
      <c r="E103" s="6" t="s">
        <v>132</v>
      </c>
      <c r="F103" s="6" t="s">
        <v>2307</v>
      </c>
      <c r="M103" s="626"/>
      <c r="N103" s="626"/>
      <c r="O103" s="626"/>
      <c r="P103" s="626"/>
      <c r="Q103" s="626"/>
      <c r="R103" s="626"/>
      <c r="S103" s="12"/>
      <c r="T103" s="9"/>
      <c r="U103" s="12"/>
      <c r="V103" s="12"/>
      <c r="W103" s="12"/>
    </row>
    <row r="104" spans="4:37" ht="15" customHeight="1" x14ac:dyDescent="0.15">
      <c r="D104" s="6" t="s">
        <v>127</v>
      </c>
      <c r="E104" s="6" t="s">
        <v>134</v>
      </c>
      <c r="F104" s="6" t="s">
        <v>2320</v>
      </c>
      <c r="M104" s="626"/>
      <c r="N104" s="626"/>
      <c r="O104" s="626"/>
      <c r="P104" s="626"/>
      <c r="Q104" s="626"/>
      <c r="R104" s="626"/>
      <c r="S104" s="626"/>
      <c r="T104" s="626"/>
      <c r="U104" s="626"/>
      <c r="V104" s="626"/>
      <c r="W104" s="626"/>
      <c r="X104" s="626"/>
      <c r="Y104" s="626"/>
      <c r="Z104" s="626"/>
      <c r="AA104" s="626"/>
      <c r="AB104" s="626"/>
      <c r="AC104" s="626"/>
      <c r="AD104" s="626"/>
      <c r="AE104" s="626"/>
      <c r="AF104" s="626"/>
      <c r="AG104" s="626"/>
      <c r="AH104" s="626"/>
      <c r="AI104" s="626"/>
      <c r="AJ104" s="626"/>
      <c r="AK104" s="626"/>
    </row>
    <row r="105" spans="4:37" ht="15" customHeight="1" x14ac:dyDescent="0.15">
      <c r="D105" s="6" t="s">
        <v>127</v>
      </c>
      <c r="E105" s="6" t="s">
        <v>142</v>
      </c>
      <c r="F105" s="6" t="s">
        <v>2321</v>
      </c>
      <c r="O105" s="620"/>
      <c r="P105" s="620"/>
      <c r="Q105" s="620"/>
      <c r="R105" s="620"/>
      <c r="S105" s="620"/>
      <c r="T105" s="620"/>
      <c r="U105" s="620"/>
      <c r="V105" s="620"/>
      <c r="W105" s="620"/>
      <c r="X105" s="620"/>
      <c r="Y105" s="620"/>
      <c r="Z105" s="620"/>
      <c r="AA105" s="620"/>
      <c r="AB105" s="620"/>
      <c r="AC105" s="620"/>
      <c r="AD105" s="620"/>
      <c r="AE105" s="620"/>
      <c r="AF105" s="620"/>
      <c r="AG105" s="620"/>
      <c r="AH105" s="620"/>
      <c r="AI105" s="620"/>
      <c r="AJ105" s="620"/>
      <c r="AK105" s="620"/>
    </row>
    <row r="106" spans="4:37" ht="9.9499999999999993" customHeight="1" x14ac:dyDescent="0.15"/>
    <row r="107" spans="4:37" ht="15" customHeight="1" x14ac:dyDescent="0.15">
      <c r="D107" s="6" t="s">
        <v>127</v>
      </c>
      <c r="E107" s="6" t="s">
        <v>128</v>
      </c>
      <c r="F107" s="6" t="s">
        <v>2304</v>
      </c>
      <c r="M107" s="620"/>
      <c r="N107" s="620"/>
      <c r="O107" s="620"/>
      <c r="P107" s="620"/>
      <c r="Q107" s="620"/>
      <c r="R107" s="620"/>
      <c r="S107" s="620"/>
      <c r="T107" s="620"/>
      <c r="U107" s="620"/>
      <c r="V107" s="620"/>
      <c r="W107" s="620"/>
      <c r="X107" s="620"/>
      <c r="Y107" s="620"/>
      <c r="Z107" s="620"/>
      <c r="AA107" s="620"/>
      <c r="AB107" s="620"/>
      <c r="AC107" s="620"/>
      <c r="AD107" s="620"/>
      <c r="AE107" s="620"/>
      <c r="AF107" s="620"/>
      <c r="AG107" s="620"/>
      <c r="AH107" s="620"/>
      <c r="AI107" s="620"/>
      <c r="AJ107" s="620"/>
      <c r="AK107" s="620"/>
    </row>
    <row r="108" spans="4:37" ht="15" customHeight="1" x14ac:dyDescent="0.15">
      <c r="D108" s="6" t="s">
        <v>127</v>
      </c>
      <c r="E108" s="6" t="s">
        <v>130</v>
      </c>
      <c r="F108" s="6" t="s">
        <v>2319</v>
      </c>
      <c r="M108" s="620"/>
      <c r="N108" s="620"/>
      <c r="O108" s="620"/>
      <c r="P108" s="620"/>
      <c r="Q108" s="620"/>
      <c r="R108" s="620"/>
      <c r="S108" s="620"/>
      <c r="T108" s="620"/>
      <c r="U108" s="620"/>
      <c r="V108" s="620"/>
      <c r="W108" s="620"/>
      <c r="X108" s="620"/>
      <c r="Y108" s="620"/>
      <c r="Z108" s="620"/>
      <c r="AA108" s="620"/>
      <c r="AB108" s="620"/>
      <c r="AC108" s="620"/>
      <c r="AD108" s="620"/>
      <c r="AE108" s="620"/>
      <c r="AF108" s="620"/>
      <c r="AG108" s="620"/>
      <c r="AH108" s="620"/>
      <c r="AI108" s="620"/>
      <c r="AJ108" s="620"/>
      <c r="AK108" s="620"/>
    </row>
    <row r="109" spans="4:37" ht="15" customHeight="1" x14ac:dyDescent="0.15">
      <c r="D109" s="6" t="s">
        <v>127</v>
      </c>
      <c r="E109" s="6" t="s">
        <v>131</v>
      </c>
      <c r="F109" s="6" t="s">
        <v>2305</v>
      </c>
      <c r="M109" s="59" t="s">
        <v>1124</v>
      </c>
      <c r="N109" s="626"/>
      <c r="O109" s="626"/>
      <c r="P109" s="626"/>
      <c r="Q109" s="626"/>
      <c r="R109" s="626"/>
      <c r="S109" s="12"/>
    </row>
    <row r="110" spans="4:37" ht="15" customHeight="1" x14ac:dyDescent="0.15">
      <c r="D110" s="6" t="s">
        <v>127</v>
      </c>
      <c r="E110" s="6" t="s">
        <v>133</v>
      </c>
      <c r="F110" s="6" t="s">
        <v>2311</v>
      </c>
      <c r="M110" s="620"/>
      <c r="N110" s="620"/>
      <c r="O110" s="620"/>
      <c r="P110" s="620"/>
      <c r="Q110" s="620"/>
      <c r="R110" s="620"/>
      <c r="S110" s="620"/>
      <c r="T110" s="620"/>
      <c r="U110" s="620"/>
      <c r="V110" s="620"/>
      <c r="W110" s="620"/>
      <c r="X110" s="620"/>
      <c r="Y110" s="620"/>
      <c r="Z110" s="620"/>
      <c r="AA110" s="620"/>
      <c r="AB110" s="620"/>
      <c r="AC110" s="620"/>
      <c r="AD110" s="620"/>
      <c r="AE110" s="620"/>
      <c r="AF110" s="620"/>
      <c r="AG110" s="620"/>
      <c r="AH110" s="620"/>
      <c r="AI110" s="620"/>
      <c r="AJ110" s="620"/>
      <c r="AK110" s="620"/>
    </row>
    <row r="111" spans="4:37" ht="15" customHeight="1" x14ac:dyDescent="0.15">
      <c r="D111" s="6" t="s">
        <v>127</v>
      </c>
      <c r="E111" s="6" t="s">
        <v>132</v>
      </c>
      <c r="F111" s="6" t="s">
        <v>2307</v>
      </c>
      <c r="M111" s="626"/>
      <c r="N111" s="626"/>
      <c r="O111" s="626"/>
      <c r="P111" s="626"/>
      <c r="Q111" s="626"/>
      <c r="R111" s="626"/>
      <c r="S111" s="12"/>
      <c r="T111" s="9"/>
      <c r="U111" s="12"/>
      <c r="V111" s="12"/>
      <c r="W111" s="12"/>
    </row>
    <row r="112" spans="4:37" ht="15" customHeight="1" x14ac:dyDescent="0.15">
      <c r="D112" s="6" t="s">
        <v>127</v>
      </c>
      <c r="E112" s="6" t="s">
        <v>134</v>
      </c>
      <c r="F112" s="6" t="s">
        <v>2320</v>
      </c>
      <c r="M112" s="626"/>
      <c r="N112" s="626"/>
      <c r="O112" s="626"/>
      <c r="P112" s="626"/>
      <c r="Q112" s="626"/>
      <c r="R112" s="626"/>
      <c r="S112" s="626"/>
      <c r="T112" s="626"/>
      <c r="U112" s="626"/>
      <c r="V112" s="626"/>
      <c r="W112" s="626"/>
      <c r="X112" s="626"/>
      <c r="Y112" s="626"/>
      <c r="Z112" s="626"/>
      <c r="AA112" s="626"/>
      <c r="AB112" s="626"/>
      <c r="AC112" s="626"/>
      <c r="AD112" s="626"/>
      <c r="AE112" s="626"/>
      <c r="AF112" s="626"/>
      <c r="AG112" s="626"/>
      <c r="AH112" s="626"/>
      <c r="AI112" s="626"/>
      <c r="AJ112" s="626"/>
      <c r="AK112" s="626"/>
    </row>
    <row r="113" spans="2:37" ht="15" customHeight="1" x14ac:dyDescent="0.15">
      <c r="D113" s="6" t="s">
        <v>127</v>
      </c>
      <c r="E113" s="6" t="s">
        <v>142</v>
      </c>
      <c r="F113" s="6" t="s">
        <v>2321</v>
      </c>
      <c r="O113" s="620"/>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row>
    <row r="114" spans="2:37" ht="9.9499999999999993" customHeight="1" x14ac:dyDescent="0.15"/>
    <row r="115" spans="2:37" ht="15" customHeight="1" x14ac:dyDescent="0.15">
      <c r="D115" s="6" t="s">
        <v>127</v>
      </c>
      <c r="E115" s="6" t="s">
        <v>128</v>
      </c>
      <c r="F115" s="6" t="s">
        <v>2304</v>
      </c>
      <c r="M115" s="620"/>
      <c r="N115" s="620"/>
      <c r="O115" s="620"/>
      <c r="P115" s="620"/>
      <c r="Q115" s="620"/>
      <c r="R115" s="620"/>
      <c r="S115" s="620"/>
      <c r="T115" s="620"/>
      <c r="U115" s="620"/>
      <c r="V115" s="620"/>
      <c r="W115" s="620"/>
      <c r="X115" s="620"/>
      <c r="Y115" s="620"/>
      <c r="Z115" s="620"/>
      <c r="AA115" s="620"/>
      <c r="AB115" s="620"/>
      <c r="AC115" s="620"/>
      <c r="AD115" s="620"/>
      <c r="AE115" s="620"/>
      <c r="AF115" s="620"/>
      <c r="AG115" s="620"/>
      <c r="AH115" s="620"/>
      <c r="AI115" s="620"/>
      <c r="AJ115" s="620"/>
      <c r="AK115" s="620"/>
    </row>
    <row r="116" spans="2:37" ht="15" customHeight="1" x14ac:dyDescent="0.15">
      <c r="D116" s="6" t="s">
        <v>127</v>
      </c>
      <c r="E116" s="6" t="s">
        <v>130</v>
      </c>
      <c r="F116" s="6" t="s">
        <v>2319</v>
      </c>
      <c r="M116" s="620"/>
      <c r="N116" s="620"/>
      <c r="O116" s="620"/>
      <c r="P116" s="620"/>
      <c r="Q116" s="620"/>
      <c r="R116" s="620"/>
      <c r="S116" s="620"/>
      <c r="T116" s="620"/>
      <c r="U116" s="620"/>
      <c r="V116" s="620"/>
      <c r="W116" s="620"/>
      <c r="X116" s="620"/>
      <c r="Y116" s="620"/>
      <c r="Z116" s="620"/>
      <c r="AA116" s="620"/>
      <c r="AB116" s="620"/>
      <c r="AC116" s="620"/>
      <c r="AD116" s="620"/>
      <c r="AE116" s="620"/>
      <c r="AF116" s="620"/>
      <c r="AG116" s="620"/>
      <c r="AH116" s="620"/>
      <c r="AI116" s="620"/>
      <c r="AJ116" s="620"/>
      <c r="AK116" s="620"/>
    </row>
    <row r="117" spans="2:37" ht="15" customHeight="1" x14ac:dyDescent="0.15">
      <c r="D117" s="6" t="s">
        <v>127</v>
      </c>
      <c r="E117" s="6" t="s">
        <v>131</v>
      </c>
      <c r="F117" s="6" t="s">
        <v>2305</v>
      </c>
      <c r="M117" s="59" t="s">
        <v>1124</v>
      </c>
      <c r="N117" s="626"/>
      <c r="O117" s="626"/>
      <c r="P117" s="626"/>
      <c r="Q117" s="626"/>
      <c r="R117" s="626"/>
      <c r="S117" s="76"/>
    </row>
    <row r="118" spans="2:37" ht="15" customHeight="1" x14ac:dyDescent="0.15">
      <c r="D118" s="6" t="s">
        <v>127</v>
      </c>
      <c r="E118" s="6" t="s">
        <v>133</v>
      </c>
      <c r="F118" s="6" t="s">
        <v>2311</v>
      </c>
      <c r="M118" s="620"/>
      <c r="N118" s="620"/>
      <c r="O118" s="620"/>
      <c r="P118" s="620"/>
      <c r="Q118" s="620"/>
      <c r="R118" s="620"/>
      <c r="S118" s="620"/>
      <c r="T118" s="620"/>
      <c r="U118" s="620"/>
      <c r="V118" s="620"/>
      <c r="W118" s="620"/>
      <c r="X118" s="620"/>
      <c r="Y118" s="620"/>
      <c r="Z118" s="620"/>
      <c r="AA118" s="620"/>
      <c r="AB118" s="620"/>
      <c r="AC118" s="620"/>
      <c r="AD118" s="620"/>
      <c r="AE118" s="620"/>
      <c r="AF118" s="620"/>
      <c r="AG118" s="620"/>
      <c r="AH118" s="620"/>
      <c r="AI118" s="620"/>
      <c r="AJ118" s="620"/>
      <c r="AK118" s="620"/>
    </row>
    <row r="119" spans="2:37" ht="15" customHeight="1" x14ac:dyDescent="0.15">
      <c r="D119" s="6" t="s">
        <v>127</v>
      </c>
      <c r="E119" s="6" t="s">
        <v>132</v>
      </c>
      <c r="F119" s="6" t="s">
        <v>2307</v>
      </c>
      <c r="M119" s="626"/>
      <c r="N119" s="626"/>
      <c r="O119" s="626"/>
      <c r="P119" s="626"/>
      <c r="Q119" s="626"/>
      <c r="R119" s="626"/>
      <c r="S119" s="12"/>
      <c r="T119" s="9"/>
      <c r="U119" s="12"/>
      <c r="V119" s="12"/>
      <c r="W119" s="12"/>
    </row>
    <row r="120" spans="2:37" ht="15" customHeight="1" x14ac:dyDescent="0.15">
      <c r="D120" s="6" t="s">
        <v>127</v>
      </c>
      <c r="E120" s="6" t="s">
        <v>134</v>
      </c>
      <c r="F120" s="6" t="s">
        <v>2320</v>
      </c>
      <c r="M120" s="626"/>
      <c r="N120" s="626"/>
      <c r="O120" s="626"/>
      <c r="P120" s="626"/>
      <c r="Q120" s="626"/>
      <c r="R120" s="626"/>
      <c r="S120" s="626"/>
      <c r="T120" s="626"/>
      <c r="U120" s="626"/>
      <c r="V120" s="626"/>
      <c r="W120" s="626"/>
      <c r="X120" s="626"/>
      <c r="Y120" s="626"/>
      <c r="Z120" s="626"/>
      <c r="AA120" s="626"/>
      <c r="AB120" s="626"/>
      <c r="AC120" s="626"/>
      <c r="AD120" s="626"/>
      <c r="AE120" s="626"/>
      <c r="AF120" s="626"/>
      <c r="AG120" s="626"/>
      <c r="AH120" s="626"/>
      <c r="AI120" s="626"/>
      <c r="AJ120" s="626"/>
      <c r="AK120" s="626"/>
    </row>
    <row r="121" spans="2:37" ht="15" customHeight="1" x14ac:dyDescent="0.15">
      <c r="B121" s="30"/>
      <c r="C121" s="30"/>
      <c r="D121" s="30" t="s">
        <v>127</v>
      </c>
      <c r="E121" s="30" t="s">
        <v>142</v>
      </c>
      <c r="F121" s="30" t="s">
        <v>2321</v>
      </c>
      <c r="G121" s="30"/>
      <c r="H121" s="30"/>
      <c r="I121" s="30"/>
      <c r="J121" s="30"/>
      <c r="K121" s="30"/>
      <c r="L121" s="30"/>
      <c r="M121" s="30"/>
      <c r="N121" s="30"/>
      <c r="O121" s="621"/>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1"/>
    </row>
    <row r="123" spans="2:37" ht="15" customHeight="1" x14ac:dyDescent="0.15">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row>
    <row r="124" spans="2:37" ht="15" customHeight="1" x14ac:dyDescent="0.15">
      <c r="B124" s="6" t="s">
        <v>2322</v>
      </c>
    </row>
    <row r="125" spans="2:37" ht="15" customHeight="1" x14ac:dyDescent="0.15">
      <c r="D125" s="6" t="s">
        <v>417</v>
      </c>
    </row>
    <row r="126" spans="2:37" ht="15" customHeight="1" x14ac:dyDescent="0.15">
      <c r="D126" s="6" t="s">
        <v>127</v>
      </c>
      <c r="E126" s="6" t="s">
        <v>128</v>
      </c>
      <c r="F126" s="6" t="s">
        <v>2309</v>
      </c>
      <c r="M126" s="9" t="s">
        <v>1125</v>
      </c>
      <c r="N126" s="624" t="str">
        <f>IF($M$127="","",VLOOKUP($M$127,'担当登録(代理設計監理)'!$C$11:$K$30,2,FALSE))</f>
        <v/>
      </c>
      <c r="O126" s="624"/>
      <c r="P126" s="624"/>
      <c r="Q126" s="624"/>
      <c r="R126" s="9" t="s">
        <v>136</v>
      </c>
      <c r="S126" s="6" t="s">
        <v>140</v>
      </c>
      <c r="X126" s="9" t="s">
        <v>135</v>
      </c>
      <c r="Y126" s="624" t="str">
        <f>IF($M$127="","",VLOOKUP($M$127,'担当登録(代理設計監理)'!$C$11:$K$30,3,FALSE))</f>
        <v/>
      </c>
      <c r="Z126" s="624"/>
      <c r="AA126" s="624"/>
      <c r="AB126" s="624"/>
      <c r="AC126" s="9" t="s">
        <v>136</v>
      </c>
      <c r="AG126" s="33" t="s">
        <v>141</v>
      </c>
      <c r="AH126" s="624" t="str">
        <f>IF($M$127="","",VLOOKUP($M$127,'担当登録(代理設計監理)'!$C$11:$K$30,4,FALSE))</f>
        <v/>
      </c>
      <c r="AI126" s="624"/>
      <c r="AJ126" s="624"/>
      <c r="AK126" s="9" t="s">
        <v>138</v>
      </c>
    </row>
    <row r="127" spans="2:37" ht="15" customHeight="1" x14ac:dyDescent="0.15">
      <c r="D127" s="6" t="s">
        <v>127</v>
      </c>
      <c r="E127" s="6" t="s">
        <v>130</v>
      </c>
      <c r="F127" s="6" t="s">
        <v>2304</v>
      </c>
      <c r="M127" s="620"/>
      <c r="N127" s="620"/>
      <c r="O127" s="620"/>
      <c r="P127" s="620"/>
      <c r="Q127" s="620"/>
      <c r="R127" s="620"/>
      <c r="S127" s="620"/>
      <c r="T127" s="620"/>
      <c r="U127" s="620"/>
      <c r="V127" s="620"/>
      <c r="W127" s="620"/>
      <c r="X127" s="620"/>
      <c r="Y127" s="620"/>
      <c r="Z127" s="620"/>
      <c r="AA127" s="620"/>
      <c r="AB127" s="620"/>
      <c r="AC127" s="620"/>
      <c r="AD127" s="620"/>
      <c r="AE127" s="620"/>
      <c r="AF127" s="620"/>
      <c r="AG127" s="620"/>
      <c r="AH127" s="620"/>
      <c r="AI127" s="620"/>
      <c r="AJ127" s="620"/>
      <c r="AK127" s="620"/>
    </row>
    <row r="128" spans="2:37" ht="15" customHeight="1" x14ac:dyDescent="0.15">
      <c r="D128" s="6" t="s">
        <v>127</v>
      </c>
      <c r="E128" s="6" t="s">
        <v>131</v>
      </c>
      <c r="F128" s="6" t="s">
        <v>2310</v>
      </c>
      <c r="M128" s="9" t="s">
        <v>135</v>
      </c>
      <c r="N128" s="624" t="str">
        <f>IF($M$127="","",VLOOKUP($M$127,'担当登録(代理設計監理)'!$C$11:$K$30,7,FALSE))</f>
        <v/>
      </c>
      <c r="O128" s="624"/>
      <c r="P128" s="624"/>
      <c r="Q128" s="624"/>
      <c r="R128" s="9" t="s">
        <v>136</v>
      </c>
      <c r="S128" s="6" t="s">
        <v>137</v>
      </c>
      <c r="X128" s="9" t="s">
        <v>135</v>
      </c>
      <c r="Y128" s="624" t="str">
        <f>IF($M$127="","",VLOOKUP($M$127,'担当登録(代理設計監理)'!$C$11:$K$30,8,FALSE))</f>
        <v/>
      </c>
      <c r="Z128" s="624"/>
      <c r="AA128" s="624"/>
      <c r="AB128" s="624"/>
      <c r="AC128" s="9" t="s">
        <v>136</v>
      </c>
      <c r="AG128" s="33" t="s">
        <v>139</v>
      </c>
      <c r="AH128" s="624" t="str">
        <f>IF($M$127="","",VLOOKUP($M$127,'担当登録(代理設計監理)'!$C$11:$K$30,9,FALSE))</f>
        <v/>
      </c>
      <c r="AI128" s="624"/>
      <c r="AJ128" s="624"/>
      <c r="AK128" s="9" t="s">
        <v>138</v>
      </c>
    </row>
    <row r="129" spans="4:37" ht="15" customHeight="1" x14ac:dyDescent="0.15">
      <c r="M129" s="625" t="str">
        <f>IF($M$127="","",VLOOKUP($M$127,'担当登録(代理設計監理)'!$C$11:$K$30,6,FALSE))</f>
        <v/>
      </c>
      <c r="N129" s="625"/>
      <c r="O129" s="625"/>
      <c r="P129" s="625"/>
      <c r="Q129" s="625"/>
      <c r="R129" s="625"/>
      <c r="S129" s="625"/>
      <c r="T129" s="625"/>
      <c r="U129" s="625"/>
      <c r="V129" s="625"/>
      <c r="W129" s="625"/>
      <c r="X129" s="625"/>
      <c r="Y129" s="625"/>
      <c r="Z129" s="625"/>
      <c r="AA129" s="625"/>
      <c r="AB129" s="625"/>
      <c r="AC129" s="625"/>
      <c r="AD129" s="625"/>
      <c r="AE129" s="625"/>
      <c r="AF129" s="625"/>
      <c r="AG129" s="625"/>
      <c r="AH129" s="625"/>
      <c r="AI129" s="625"/>
      <c r="AJ129" s="625"/>
      <c r="AK129" s="625"/>
    </row>
    <row r="130" spans="4:37" ht="15" customHeight="1" x14ac:dyDescent="0.15">
      <c r="D130" s="6" t="s">
        <v>127</v>
      </c>
      <c r="E130" s="6" t="s">
        <v>133</v>
      </c>
      <c r="F130" s="6" t="s">
        <v>2305</v>
      </c>
      <c r="M130" s="59" t="s">
        <v>1124</v>
      </c>
      <c r="N130" s="625" t="str">
        <f>IF($M$127="","",VLOOKUP($M$127,'担当登録(代理設計監理)'!$C$11:$N$30,10,FALSE))</f>
        <v/>
      </c>
      <c r="O130" s="625"/>
      <c r="P130" s="625"/>
      <c r="Q130" s="625"/>
      <c r="R130" s="625"/>
      <c r="S130" s="74"/>
    </row>
    <row r="131" spans="4:37" ht="15" customHeight="1" x14ac:dyDescent="0.15">
      <c r="D131" s="6" t="s">
        <v>127</v>
      </c>
      <c r="E131" s="6" t="s">
        <v>132</v>
      </c>
      <c r="F131" s="6" t="s">
        <v>2311</v>
      </c>
      <c r="M131" s="625" t="str">
        <f>IF($M$127="","",VLOOKUP($M$127,'担当登録(代理設計監理)'!$C$11:$N$30,11,FALSE))</f>
        <v/>
      </c>
      <c r="N131" s="625"/>
      <c r="O131" s="625"/>
      <c r="P131" s="625"/>
      <c r="Q131" s="625"/>
      <c r="R131" s="625"/>
      <c r="S131" s="625"/>
      <c r="T131" s="625"/>
      <c r="U131" s="625"/>
      <c r="V131" s="625"/>
      <c r="W131" s="625"/>
      <c r="X131" s="625"/>
      <c r="Y131" s="625"/>
      <c r="Z131" s="625"/>
      <c r="AA131" s="625"/>
      <c r="AB131" s="625"/>
      <c r="AC131" s="625"/>
      <c r="AD131" s="625"/>
      <c r="AE131" s="625"/>
      <c r="AF131" s="625"/>
      <c r="AG131" s="625"/>
      <c r="AH131" s="625"/>
      <c r="AI131" s="625"/>
      <c r="AJ131" s="625"/>
      <c r="AK131" s="625"/>
    </row>
    <row r="132" spans="4:37" ht="15" customHeight="1" x14ac:dyDescent="0.15">
      <c r="D132" s="6" t="s">
        <v>127</v>
      </c>
      <c r="E132" s="6" t="s">
        <v>134</v>
      </c>
      <c r="F132" s="6" t="s">
        <v>2307</v>
      </c>
      <c r="M132" s="625" t="str">
        <f>IF($M$127="","",VLOOKUP($M$127,'担当登録(代理設計監理)'!$C$11:$N$30,12,FALSE))</f>
        <v/>
      </c>
      <c r="N132" s="625"/>
      <c r="O132" s="625"/>
      <c r="P132" s="625"/>
      <c r="Q132" s="625"/>
      <c r="R132" s="625"/>
      <c r="S132" s="74"/>
      <c r="T132" s="9"/>
      <c r="U132" s="74"/>
      <c r="V132" s="74"/>
      <c r="W132" s="74"/>
    </row>
    <row r="133" spans="4:37" ht="15" customHeight="1" x14ac:dyDescent="0.15">
      <c r="D133" s="6" t="s">
        <v>127</v>
      </c>
      <c r="E133" s="6" t="s">
        <v>142</v>
      </c>
      <c r="F133" s="6" t="s">
        <v>2323</v>
      </c>
      <c r="P133" s="620"/>
      <c r="Q133" s="620"/>
      <c r="R133" s="620"/>
      <c r="S133" s="620"/>
      <c r="T133" s="620"/>
      <c r="U133" s="620"/>
      <c r="V133" s="620"/>
      <c r="W133" s="620"/>
      <c r="X133" s="620"/>
      <c r="Y133" s="620"/>
      <c r="Z133" s="620"/>
      <c r="AA133" s="620"/>
      <c r="AB133" s="620"/>
      <c r="AC133" s="620"/>
      <c r="AD133" s="620"/>
      <c r="AE133" s="620"/>
      <c r="AF133" s="620"/>
      <c r="AG133" s="620"/>
      <c r="AH133" s="620"/>
      <c r="AI133" s="620"/>
    </row>
    <row r="134" spans="4:37" ht="9.9499999999999993" customHeight="1" x14ac:dyDescent="0.15"/>
    <row r="135" spans="4:37" ht="15" customHeight="1" x14ac:dyDescent="0.15">
      <c r="D135" s="6" t="s">
        <v>418</v>
      </c>
    </row>
    <row r="136" spans="4:37" ht="15" customHeight="1" x14ac:dyDescent="0.15">
      <c r="D136" s="6" t="s">
        <v>127</v>
      </c>
      <c r="E136" s="6" t="s">
        <v>128</v>
      </c>
      <c r="F136" s="6" t="s">
        <v>2309</v>
      </c>
      <c r="M136" s="9" t="s">
        <v>1125</v>
      </c>
      <c r="N136" s="624" t="str">
        <f>IF($M$137="","",VLOOKUP($M$137,'担当登録(代理設計監理)'!$C$11:$K$30,2,FALSE))</f>
        <v/>
      </c>
      <c r="O136" s="624"/>
      <c r="P136" s="624"/>
      <c r="Q136" s="624"/>
      <c r="R136" s="9" t="s">
        <v>136</v>
      </c>
      <c r="S136" s="6" t="s">
        <v>140</v>
      </c>
      <c r="X136" s="9" t="s">
        <v>135</v>
      </c>
      <c r="Y136" s="624" t="str">
        <f>IF($M$137="","",VLOOKUP($M$137,'担当登録(代理設計監理)'!$C$11:$K$30,3,FALSE))</f>
        <v/>
      </c>
      <c r="Z136" s="624"/>
      <c r="AA136" s="624"/>
      <c r="AB136" s="624"/>
      <c r="AC136" s="9" t="s">
        <v>136</v>
      </c>
      <c r="AG136" s="33" t="s">
        <v>141</v>
      </c>
      <c r="AH136" s="624" t="str">
        <f>IF($M$137="","",VLOOKUP($M$137,'担当登録(代理設計監理)'!$C$11:$K$30,4,FALSE))</f>
        <v/>
      </c>
      <c r="AI136" s="624"/>
      <c r="AJ136" s="624"/>
      <c r="AK136" s="9" t="s">
        <v>138</v>
      </c>
    </row>
    <row r="137" spans="4:37" ht="15" customHeight="1" x14ac:dyDescent="0.15">
      <c r="D137" s="6" t="s">
        <v>127</v>
      </c>
      <c r="E137" s="6" t="s">
        <v>130</v>
      </c>
      <c r="F137" s="6" t="s">
        <v>2304</v>
      </c>
      <c r="M137" s="620"/>
      <c r="N137" s="620"/>
      <c r="O137" s="620"/>
      <c r="P137" s="620"/>
      <c r="Q137" s="620"/>
      <c r="R137" s="620"/>
      <c r="S137" s="620"/>
      <c r="T137" s="620"/>
      <c r="U137" s="620"/>
      <c r="V137" s="620"/>
      <c r="W137" s="620"/>
      <c r="X137" s="620"/>
      <c r="Y137" s="620"/>
      <c r="Z137" s="620"/>
      <c r="AA137" s="620"/>
      <c r="AB137" s="620"/>
      <c r="AC137" s="620"/>
      <c r="AD137" s="620"/>
      <c r="AE137" s="620"/>
      <c r="AF137" s="620"/>
      <c r="AG137" s="620"/>
      <c r="AH137" s="620"/>
      <c r="AI137" s="620"/>
      <c r="AJ137" s="620"/>
      <c r="AK137" s="620"/>
    </row>
    <row r="138" spans="4:37" ht="15" customHeight="1" x14ac:dyDescent="0.15">
      <c r="D138" s="6" t="s">
        <v>127</v>
      </c>
      <c r="E138" s="6" t="s">
        <v>131</v>
      </c>
      <c r="F138" s="6" t="s">
        <v>2310</v>
      </c>
      <c r="M138" s="9" t="s">
        <v>135</v>
      </c>
      <c r="N138" s="624" t="str">
        <f>IF($M$137="","",VLOOKUP($M$137,'担当登録(代理設計監理)'!$C$11:$K$30,7,FALSE))</f>
        <v/>
      </c>
      <c r="O138" s="624"/>
      <c r="P138" s="624"/>
      <c r="Q138" s="624"/>
      <c r="R138" s="9" t="s">
        <v>136</v>
      </c>
      <c r="S138" s="6" t="s">
        <v>137</v>
      </c>
      <c r="X138" s="9" t="s">
        <v>135</v>
      </c>
      <c r="Y138" s="624" t="str">
        <f>IF($M$137="","",VLOOKUP($M$137,'担当登録(代理設計監理)'!$C$11:$K$30,8,FALSE))</f>
        <v/>
      </c>
      <c r="Z138" s="624"/>
      <c r="AA138" s="624"/>
      <c r="AB138" s="624"/>
      <c r="AC138" s="9" t="s">
        <v>136</v>
      </c>
      <c r="AG138" s="33" t="s">
        <v>139</v>
      </c>
      <c r="AH138" s="624" t="str">
        <f>IF($M$137="","",VLOOKUP($M$137,'担当登録(代理設計監理)'!$C$11:$K$30,9,FALSE))</f>
        <v/>
      </c>
      <c r="AI138" s="624"/>
      <c r="AJ138" s="624"/>
      <c r="AK138" s="9" t="s">
        <v>138</v>
      </c>
    </row>
    <row r="139" spans="4:37" ht="15" customHeight="1" x14ac:dyDescent="0.15">
      <c r="M139" s="625" t="str">
        <f>IF($M$137="","",VLOOKUP($M$137,'担当登録(代理設計監理)'!$C$11:$K$30,6,FALSE))</f>
        <v/>
      </c>
      <c r="N139" s="625"/>
      <c r="O139" s="625"/>
      <c r="P139" s="625"/>
      <c r="Q139" s="625"/>
      <c r="R139" s="625"/>
      <c r="S139" s="625"/>
      <c r="T139" s="625"/>
      <c r="U139" s="625"/>
      <c r="V139" s="625"/>
      <c r="W139" s="625"/>
      <c r="X139" s="625"/>
      <c r="Y139" s="625"/>
      <c r="Z139" s="625"/>
      <c r="AA139" s="625"/>
      <c r="AB139" s="625"/>
      <c r="AC139" s="625"/>
      <c r="AD139" s="625"/>
      <c r="AE139" s="625"/>
      <c r="AF139" s="625"/>
      <c r="AG139" s="625"/>
      <c r="AH139" s="625"/>
      <c r="AI139" s="625"/>
      <c r="AJ139" s="625"/>
      <c r="AK139" s="625"/>
    </row>
    <row r="140" spans="4:37" ht="15" customHeight="1" x14ac:dyDescent="0.15">
      <c r="D140" s="6" t="s">
        <v>127</v>
      </c>
      <c r="E140" s="6" t="s">
        <v>133</v>
      </c>
      <c r="F140" s="6" t="s">
        <v>2305</v>
      </c>
      <c r="M140" s="59" t="s">
        <v>1124</v>
      </c>
      <c r="N140" s="625" t="str">
        <f>IF($M$137="","",VLOOKUP($M$137,'担当登録(代理設計監理)'!$C$11:$N$30,10,FALSE))</f>
        <v/>
      </c>
      <c r="O140" s="625"/>
      <c r="P140" s="625"/>
      <c r="Q140" s="625"/>
      <c r="R140" s="625"/>
      <c r="S140" s="74"/>
    </row>
    <row r="141" spans="4:37" ht="15" customHeight="1" x14ac:dyDescent="0.15">
      <c r="D141" s="6" t="s">
        <v>127</v>
      </c>
      <c r="E141" s="6" t="s">
        <v>132</v>
      </c>
      <c r="F141" s="6" t="s">
        <v>2311</v>
      </c>
      <c r="M141" s="625" t="str">
        <f>IF($M$137="","",VLOOKUP($M$137,'担当登録(代理設計監理)'!$C$11:$N$30,11,FALSE))</f>
        <v/>
      </c>
      <c r="N141" s="625"/>
      <c r="O141" s="625"/>
      <c r="P141" s="625"/>
      <c r="Q141" s="625"/>
      <c r="R141" s="625"/>
      <c r="S141" s="625"/>
      <c r="T141" s="625"/>
      <c r="U141" s="625"/>
      <c r="V141" s="625"/>
      <c r="W141" s="625"/>
      <c r="X141" s="625"/>
      <c r="Y141" s="625"/>
      <c r="Z141" s="625"/>
      <c r="AA141" s="625"/>
      <c r="AB141" s="625"/>
      <c r="AC141" s="625"/>
      <c r="AD141" s="625"/>
      <c r="AE141" s="625"/>
      <c r="AF141" s="625"/>
      <c r="AG141" s="625"/>
      <c r="AH141" s="625"/>
      <c r="AI141" s="625"/>
      <c r="AJ141" s="625"/>
      <c r="AK141" s="625"/>
    </row>
    <row r="142" spans="4:37" ht="15" customHeight="1" x14ac:dyDescent="0.15">
      <c r="D142" s="6" t="s">
        <v>127</v>
      </c>
      <c r="E142" s="6" t="s">
        <v>134</v>
      </c>
      <c r="F142" s="6" t="s">
        <v>2307</v>
      </c>
      <c r="M142" s="625" t="str">
        <f>IF($M$137="","",VLOOKUP($M$137,'担当登録(代理設計監理)'!$C$11:$N$30,12,FALSE))</f>
        <v/>
      </c>
      <c r="N142" s="625"/>
      <c r="O142" s="625"/>
      <c r="P142" s="625"/>
      <c r="Q142" s="625"/>
      <c r="R142" s="625"/>
      <c r="S142" s="74"/>
      <c r="T142" s="9"/>
      <c r="U142" s="74"/>
      <c r="V142" s="74"/>
      <c r="W142" s="74"/>
    </row>
    <row r="143" spans="4:37" ht="15" customHeight="1" x14ac:dyDescent="0.15">
      <c r="D143" s="6" t="s">
        <v>127</v>
      </c>
      <c r="E143" s="6" t="s">
        <v>142</v>
      </c>
      <c r="F143" s="6" t="s">
        <v>2323</v>
      </c>
      <c r="P143" s="620"/>
      <c r="Q143" s="620"/>
      <c r="R143" s="620"/>
      <c r="S143" s="620"/>
      <c r="T143" s="620"/>
      <c r="U143" s="620"/>
      <c r="V143" s="620"/>
      <c r="W143" s="620"/>
      <c r="X143" s="620"/>
      <c r="Y143" s="620"/>
      <c r="Z143" s="620"/>
      <c r="AA143" s="620"/>
      <c r="AB143" s="620"/>
      <c r="AC143" s="620"/>
      <c r="AD143" s="620"/>
      <c r="AE143" s="620"/>
      <c r="AF143" s="620"/>
      <c r="AG143" s="620"/>
      <c r="AH143" s="620"/>
      <c r="AI143" s="620"/>
    </row>
    <row r="144" spans="4:37" ht="9.9499999999999993" customHeight="1" x14ac:dyDescent="0.15"/>
    <row r="145" spans="4:37" ht="15" customHeight="1" x14ac:dyDescent="0.15">
      <c r="D145" s="6" t="s">
        <v>127</v>
      </c>
      <c r="E145" s="6" t="s">
        <v>128</v>
      </c>
      <c r="F145" s="6" t="s">
        <v>2309</v>
      </c>
      <c r="M145" s="9" t="s">
        <v>1125</v>
      </c>
      <c r="N145" s="624" t="str">
        <f>IF($M$146="","",VLOOKUP($M$146,'担当登録(代理設計監理)'!$C$11:$K$30,2,FALSE))</f>
        <v/>
      </c>
      <c r="O145" s="624"/>
      <c r="P145" s="624"/>
      <c r="Q145" s="624"/>
      <c r="R145" s="9" t="s">
        <v>136</v>
      </c>
      <c r="S145" s="6" t="s">
        <v>140</v>
      </c>
      <c r="X145" s="9" t="s">
        <v>135</v>
      </c>
      <c r="Y145" s="624" t="str">
        <f>IF($M$146="","",VLOOKUP($M$146,'担当登録(代理設計監理)'!$C$11:$K$30,3,FALSE))</f>
        <v/>
      </c>
      <c r="Z145" s="624"/>
      <c r="AA145" s="624"/>
      <c r="AB145" s="624"/>
      <c r="AC145" s="9" t="s">
        <v>136</v>
      </c>
      <c r="AG145" s="33" t="s">
        <v>141</v>
      </c>
      <c r="AH145" s="624" t="str">
        <f>IF($M$146="","",VLOOKUP($M$146,'担当登録(代理設計監理)'!$C$11:$K$30,4,FALSE))</f>
        <v/>
      </c>
      <c r="AI145" s="624"/>
      <c r="AJ145" s="624"/>
      <c r="AK145" s="9" t="s">
        <v>138</v>
      </c>
    </row>
    <row r="146" spans="4:37" ht="15" customHeight="1" x14ac:dyDescent="0.15">
      <c r="D146" s="6" t="s">
        <v>127</v>
      </c>
      <c r="E146" s="6" t="s">
        <v>130</v>
      </c>
      <c r="F146" s="6" t="s">
        <v>2304</v>
      </c>
      <c r="M146" s="620"/>
      <c r="N146" s="620"/>
      <c r="O146" s="620"/>
      <c r="P146" s="620"/>
      <c r="Q146" s="620"/>
      <c r="R146" s="620"/>
      <c r="S146" s="620"/>
      <c r="T146" s="620"/>
      <c r="U146" s="620"/>
      <c r="V146" s="620"/>
      <c r="W146" s="620"/>
      <c r="X146" s="620"/>
      <c r="Y146" s="620"/>
      <c r="Z146" s="620"/>
      <c r="AA146" s="620"/>
      <c r="AB146" s="620"/>
      <c r="AC146" s="620"/>
      <c r="AD146" s="620"/>
      <c r="AE146" s="620"/>
      <c r="AF146" s="620"/>
      <c r="AG146" s="620"/>
      <c r="AH146" s="620"/>
      <c r="AI146" s="620"/>
      <c r="AJ146" s="620"/>
      <c r="AK146" s="620"/>
    </row>
    <row r="147" spans="4:37" ht="15" customHeight="1" x14ac:dyDescent="0.15">
      <c r="D147" s="6" t="s">
        <v>127</v>
      </c>
      <c r="E147" s="6" t="s">
        <v>131</v>
      </c>
      <c r="F147" s="6" t="s">
        <v>2310</v>
      </c>
      <c r="M147" s="9" t="s">
        <v>135</v>
      </c>
      <c r="N147" s="624" t="str">
        <f>IF($M$146="","",VLOOKUP($M$146,'担当登録(代理設計監理)'!$C$11:$K$30,7,FALSE))</f>
        <v/>
      </c>
      <c r="O147" s="624"/>
      <c r="P147" s="624"/>
      <c r="Q147" s="624"/>
      <c r="R147" s="9" t="s">
        <v>136</v>
      </c>
      <c r="S147" s="6" t="s">
        <v>137</v>
      </c>
      <c r="X147" s="9" t="s">
        <v>135</v>
      </c>
      <c r="Y147" s="624" t="str">
        <f>IF($M$146="","",VLOOKUP($M$146,'担当登録(代理設計監理)'!$C$11:$K$30,8,FALSE))</f>
        <v/>
      </c>
      <c r="Z147" s="624"/>
      <c r="AA147" s="624"/>
      <c r="AB147" s="624"/>
      <c r="AC147" s="9" t="s">
        <v>136</v>
      </c>
      <c r="AG147" s="33" t="s">
        <v>139</v>
      </c>
      <c r="AH147" s="624" t="str">
        <f>IF($M$146="","",VLOOKUP($M$146,'担当登録(代理設計監理)'!$C$11:$K$30,9,FALSE))</f>
        <v/>
      </c>
      <c r="AI147" s="624"/>
      <c r="AJ147" s="624"/>
      <c r="AK147" s="9" t="s">
        <v>138</v>
      </c>
    </row>
    <row r="148" spans="4:37" ht="15" customHeight="1" x14ac:dyDescent="0.15">
      <c r="M148" s="625" t="str">
        <f>IF($M$146="","",VLOOKUP($M$146,'担当登録(代理設計監理)'!$C$11:$K$30,6,FALSE))</f>
        <v/>
      </c>
      <c r="N148" s="625"/>
      <c r="O148" s="625"/>
      <c r="P148" s="625"/>
      <c r="Q148" s="625"/>
      <c r="R148" s="625"/>
      <c r="S148" s="625"/>
      <c r="T148" s="625"/>
      <c r="U148" s="625"/>
      <c r="V148" s="625"/>
      <c r="W148" s="625"/>
      <c r="X148" s="625"/>
      <c r="Y148" s="625"/>
      <c r="Z148" s="625"/>
      <c r="AA148" s="625"/>
      <c r="AB148" s="625"/>
      <c r="AC148" s="625"/>
      <c r="AD148" s="625"/>
      <c r="AE148" s="625"/>
      <c r="AF148" s="625"/>
      <c r="AG148" s="625"/>
      <c r="AH148" s="625"/>
      <c r="AI148" s="625"/>
      <c r="AJ148" s="625"/>
      <c r="AK148" s="625"/>
    </row>
    <row r="149" spans="4:37" ht="15" customHeight="1" x14ac:dyDescent="0.15">
      <c r="D149" s="6" t="s">
        <v>127</v>
      </c>
      <c r="E149" s="6" t="s">
        <v>133</v>
      </c>
      <c r="F149" s="6" t="s">
        <v>2305</v>
      </c>
      <c r="M149" s="59" t="s">
        <v>1124</v>
      </c>
      <c r="N149" s="625" t="str">
        <f>IF($M$146="","",VLOOKUP($M$146,'担当登録(代理設計監理)'!$C$11:$N$30,10,FALSE))</f>
        <v/>
      </c>
      <c r="O149" s="625"/>
      <c r="P149" s="625"/>
      <c r="Q149" s="625"/>
      <c r="R149" s="625"/>
      <c r="S149" s="74"/>
    </row>
    <row r="150" spans="4:37" ht="9.9499999999999993" customHeight="1" x14ac:dyDescent="0.15">
      <c r="D150" s="6" t="s">
        <v>127</v>
      </c>
      <c r="E150" s="6" t="s">
        <v>132</v>
      </c>
      <c r="F150" s="6" t="s">
        <v>2311</v>
      </c>
      <c r="M150" s="625" t="str">
        <f>IF($M$146="","",VLOOKUP($M$146,'担当登録(代理設計監理)'!$C$11:$N$30,11,FALSE))</f>
        <v/>
      </c>
      <c r="N150" s="625"/>
      <c r="O150" s="625"/>
      <c r="P150" s="625"/>
      <c r="Q150" s="625"/>
      <c r="R150" s="625"/>
      <c r="S150" s="625"/>
      <c r="T150" s="625"/>
      <c r="U150" s="625"/>
      <c r="V150" s="625"/>
      <c r="W150" s="625"/>
      <c r="X150" s="625"/>
      <c r="Y150" s="625"/>
      <c r="Z150" s="625"/>
      <c r="AA150" s="625"/>
      <c r="AB150" s="625"/>
      <c r="AC150" s="625"/>
      <c r="AD150" s="625"/>
      <c r="AE150" s="625"/>
      <c r="AF150" s="625"/>
      <c r="AG150" s="625"/>
      <c r="AH150" s="625"/>
      <c r="AI150" s="625"/>
      <c r="AJ150" s="625"/>
      <c r="AK150" s="625"/>
    </row>
    <row r="151" spans="4:37" ht="15" customHeight="1" x14ac:dyDescent="0.15">
      <c r="D151" s="6" t="s">
        <v>127</v>
      </c>
      <c r="E151" s="6" t="s">
        <v>134</v>
      </c>
      <c r="F151" s="6" t="s">
        <v>2307</v>
      </c>
      <c r="M151" s="625" t="str">
        <f>IF($M$146="","",VLOOKUP($M$146,'担当登録(代理設計監理)'!$C$11:$N$30,12,FALSE))</f>
        <v/>
      </c>
      <c r="N151" s="625"/>
      <c r="O151" s="625"/>
      <c r="P151" s="625"/>
      <c r="Q151" s="625"/>
      <c r="R151" s="625"/>
      <c r="S151" s="74"/>
      <c r="T151" s="9"/>
      <c r="U151" s="74"/>
      <c r="V151" s="74"/>
      <c r="W151" s="74"/>
    </row>
    <row r="152" spans="4:37" ht="15" customHeight="1" x14ac:dyDescent="0.15">
      <c r="D152" s="6" t="s">
        <v>127</v>
      </c>
      <c r="E152" s="6" t="s">
        <v>142</v>
      </c>
      <c r="F152" s="6" t="s">
        <v>2323</v>
      </c>
      <c r="P152" s="620"/>
      <c r="Q152" s="620"/>
      <c r="R152" s="620"/>
      <c r="S152" s="620"/>
      <c r="T152" s="620"/>
      <c r="U152" s="620"/>
      <c r="V152" s="620"/>
      <c r="W152" s="620"/>
      <c r="X152" s="620"/>
      <c r="Y152" s="620"/>
      <c r="Z152" s="620"/>
      <c r="AA152" s="620"/>
      <c r="AB152" s="620"/>
      <c r="AC152" s="620"/>
      <c r="AD152" s="620"/>
      <c r="AE152" s="620"/>
      <c r="AF152" s="620"/>
      <c r="AG152" s="620"/>
      <c r="AH152" s="620"/>
      <c r="AI152" s="620"/>
    </row>
    <row r="153" spans="4:37" ht="9.9499999999999993" customHeight="1" x14ac:dyDescent="0.15"/>
    <row r="154" spans="4:37" ht="15" customHeight="1" x14ac:dyDescent="0.15">
      <c r="D154" s="6" t="s">
        <v>127</v>
      </c>
      <c r="E154" s="6" t="s">
        <v>128</v>
      </c>
      <c r="F154" s="6" t="s">
        <v>2309</v>
      </c>
      <c r="M154" s="9" t="s">
        <v>1125</v>
      </c>
      <c r="N154" s="624" t="str">
        <f>IF($M$155="","",VLOOKUP($M$155,'担当登録(代理設計監理)'!$C$11:$K$30,2,FALSE))</f>
        <v/>
      </c>
      <c r="O154" s="624"/>
      <c r="P154" s="624"/>
      <c r="Q154" s="624"/>
      <c r="R154" s="9" t="s">
        <v>136</v>
      </c>
      <c r="S154" s="6" t="s">
        <v>140</v>
      </c>
      <c r="X154" s="9" t="s">
        <v>135</v>
      </c>
      <c r="Y154" s="624" t="str">
        <f>IF($M$155="","",VLOOKUP($M$155,'担当登録(代理設計監理)'!$C$11:$K$30,3,FALSE))</f>
        <v/>
      </c>
      <c r="Z154" s="624"/>
      <c r="AA154" s="624"/>
      <c r="AB154" s="624"/>
      <c r="AC154" s="9" t="s">
        <v>136</v>
      </c>
      <c r="AG154" s="33" t="s">
        <v>141</v>
      </c>
      <c r="AH154" s="624" t="str">
        <f>IF($M$155="","",VLOOKUP($M$155,'担当登録(代理設計監理)'!$C$11:$K$30,4,FALSE))</f>
        <v/>
      </c>
      <c r="AI154" s="624"/>
      <c r="AJ154" s="624"/>
      <c r="AK154" s="9" t="s">
        <v>138</v>
      </c>
    </row>
    <row r="155" spans="4:37" ht="15" customHeight="1" x14ac:dyDescent="0.15">
      <c r="D155" s="6" t="s">
        <v>127</v>
      </c>
      <c r="E155" s="6" t="s">
        <v>130</v>
      </c>
      <c r="F155" s="6" t="s">
        <v>2304</v>
      </c>
      <c r="M155" s="620"/>
      <c r="N155" s="620"/>
      <c r="O155" s="620"/>
      <c r="P155" s="620"/>
      <c r="Q155" s="620"/>
      <c r="R155" s="620"/>
      <c r="S155" s="620"/>
      <c r="T155" s="620"/>
      <c r="U155" s="620"/>
      <c r="V155" s="620"/>
      <c r="W155" s="620"/>
      <c r="X155" s="620"/>
      <c r="Y155" s="620"/>
      <c r="Z155" s="620"/>
      <c r="AA155" s="620"/>
      <c r="AB155" s="620"/>
      <c r="AC155" s="620"/>
      <c r="AD155" s="620"/>
      <c r="AE155" s="620"/>
      <c r="AF155" s="620"/>
      <c r="AG155" s="620"/>
      <c r="AH155" s="620"/>
      <c r="AI155" s="620"/>
      <c r="AJ155" s="620"/>
      <c r="AK155" s="620"/>
    </row>
    <row r="156" spans="4:37" ht="15" customHeight="1" x14ac:dyDescent="0.15">
      <c r="D156" s="6" t="s">
        <v>127</v>
      </c>
      <c r="E156" s="6" t="s">
        <v>131</v>
      </c>
      <c r="F156" s="6" t="s">
        <v>2310</v>
      </c>
      <c r="M156" s="9" t="s">
        <v>135</v>
      </c>
      <c r="N156" s="624" t="str">
        <f>IF($M$155="","",VLOOKUP($M$155,'担当登録(代理設計監理)'!$C$11:$K$30,7,FALSE))</f>
        <v/>
      </c>
      <c r="O156" s="624"/>
      <c r="P156" s="624"/>
      <c r="Q156" s="624"/>
      <c r="R156" s="9" t="s">
        <v>136</v>
      </c>
      <c r="S156" s="6" t="s">
        <v>137</v>
      </c>
      <c r="X156" s="9" t="s">
        <v>135</v>
      </c>
      <c r="Y156" s="624" t="str">
        <f>IF($M$155="","",VLOOKUP($M$155,'担当登録(代理設計監理)'!$C$11:$K$30,8,FALSE))</f>
        <v/>
      </c>
      <c r="Z156" s="624"/>
      <c r="AA156" s="624"/>
      <c r="AB156" s="624"/>
      <c r="AC156" s="9" t="s">
        <v>136</v>
      </c>
      <c r="AG156" s="33" t="s">
        <v>139</v>
      </c>
      <c r="AH156" s="624" t="str">
        <f>IF($M$155="","",VLOOKUP($M$155,'担当登録(代理設計監理)'!$C$11:$K$30,9,FALSE))</f>
        <v/>
      </c>
      <c r="AI156" s="624"/>
      <c r="AJ156" s="624"/>
      <c r="AK156" s="9" t="s">
        <v>138</v>
      </c>
    </row>
    <row r="157" spans="4:37" ht="15" customHeight="1" x14ac:dyDescent="0.15">
      <c r="M157" s="625" t="str">
        <f>IF($M$155="","",VLOOKUP($M$155,'担当登録(代理設計監理)'!$C$11:$K$30,6,FALSE))</f>
        <v/>
      </c>
      <c r="N157" s="625"/>
      <c r="O157" s="625"/>
      <c r="P157" s="625"/>
      <c r="Q157" s="625"/>
      <c r="R157" s="625"/>
      <c r="S157" s="625"/>
      <c r="T157" s="625"/>
      <c r="U157" s="625"/>
      <c r="V157" s="625"/>
      <c r="W157" s="625"/>
      <c r="X157" s="625"/>
      <c r="Y157" s="625"/>
      <c r="Z157" s="625"/>
      <c r="AA157" s="625"/>
      <c r="AB157" s="625"/>
      <c r="AC157" s="625"/>
      <c r="AD157" s="625"/>
      <c r="AE157" s="625"/>
      <c r="AF157" s="625"/>
      <c r="AG157" s="625"/>
      <c r="AH157" s="625"/>
      <c r="AI157" s="625"/>
      <c r="AJ157" s="625"/>
      <c r="AK157" s="625"/>
    </row>
    <row r="158" spans="4:37" ht="15" customHeight="1" x14ac:dyDescent="0.15">
      <c r="D158" s="6" t="s">
        <v>127</v>
      </c>
      <c r="E158" s="6" t="s">
        <v>133</v>
      </c>
      <c r="F158" s="6" t="s">
        <v>2305</v>
      </c>
      <c r="M158" s="59" t="s">
        <v>1124</v>
      </c>
      <c r="N158" s="625" t="str">
        <f>IF($M$155="","",VLOOKUP($M$155,'担当登録(代理設計監理)'!$C$11:$N$30,10,FALSE))</f>
        <v/>
      </c>
      <c r="O158" s="625"/>
      <c r="P158" s="625"/>
      <c r="Q158" s="625"/>
      <c r="R158" s="625"/>
      <c r="S158" s="74"/>
    </row>
    <row r="159" spans="4:37" ht="15" customHeight="1" x14ac:dyDescent="0.15">
      <c r="D159" s="6" t="s">
        <v>127</v>
      </c>
      <c r="E159" s="6" t="s">
        <v>132</v>
      </c>
      <c r="F159" s="6" t="s">
        <v>2311</v>
      </c>
      <c r="M159" s="625" t="str">
        <f>IF($M$155="","",VLOOKUP($M$155,'担当登録(代理設計監理)'!$C$11:$N$30,11,FALSE))</f>
        <v/>
      </c>
      <c r="N159" s="625"/>
      <c r="O159" s="625"/>
      <c r="P159" s="625"/>
      <c r="Q159" s="625"/>
      <c r="R159" s="625"/>
      <c r="S159" s="625"/>
      <c r="T159" s="625"/>
      <c r="U159" s="625"/>
      <c r="V159" s="625"/>
      <c r="W159" s="625"/>
      <c r="X159" s="625"/>
      <c r="Y159" s="625"/>
      <c r="Z159" s="625"/>
      <c r="AA159" s="625"/>
      <c r="AB159" s="625"/>
      <c r="AC159" s="625"/>
      <c r="AD159" s="625"/>
      <c r="AE159" s="625"/>
      <c r="AF159" s="625"/>
      <c r="AG159" s="625"/>
      <c r="AH159" s="625"/>
      <c r="AI159" s="625"/>
      <c r="AJ159" s="625"/>
      <c r="AK159" s="625"/>
    </row>
    <row r="160" spans="4:37" ht="15" customHeight="1" x14ac:dyDescent="0.15">
      <c r="D160" s="6" t="s">
        <v>127</v>
      </c>
      <c r="E160" s="6" t="s">
        <v>134</v>
      </c>
      <c r="F160" s="6" t="s">
        <v>2307</v>
      </c>
      <c r="M160" s="625" t="str">
        <f>IF($M$155="","",VLOOKUP($M$155,'担当登録(代理設計監理)'!$C$11:$N$30,12,FALSE))</f>
        <v/>
      </c>
      <c r="N160" s="625"/>
      <c r="O160" s="625"/>
      <c r="P160" s="625"/>
      <c r="Q160" s="625"/>
      <c r="R160" s="625"/>
      <c r="S160" s="74"/>
      <c r="T160" s="9"/>
      <c r="U160" s="74"/>
      <c r="V160" s="74"/>
      <c r="W160" s="74"/>
    </row>
    <row r="161" spans="2:37" ht="15" customHeight="1" x14ac:dyDescent="0.15">
      <c r="B161" s="30"/>
      <c r="C161" s="30"/>
      <c r="D161" s="30" t="s">
        <v>127</v>
      </c>
      <c r="E161" s="30" t="s">
        <v>142</v>
      </c>
      <c r="F161" s="30" t="s">
        <v>2323</v>
      </c>
      <c r="G161" s="30"/>
      <c r="H161" s="30"/>
      <c r="I161" s="30"/>
      <c r="J161" s="30"/>
      <c r="K161" s="30"/>
      <c r="L161" s="30"/>
      <c r="M161" s="30"/>
      <c r="N161" s="30"/>
      <c r="O161" s="30"/>
      <c r="P161" s="621"/>
      <c r="Q161" s="621"/>
      <c r="R161" s="621"/>
      <c r="S161" s="621"/>
      <c r="T161" s="621"/>
      <c r="U161" s="621"/>
      <c r="V161" s="621"/>
      <c r="W161" s="621"/>
      <c r="X161" s="621"/>
      <c r="Y161" s="621"/>
      <c r="Z161" s="621"/>
      <c r="AA161" s="621"/>
      <c r="AB161" s="621"/>
      <c r="AC161" s="621"/>
      <c r="AD161" s="621"/>
      <c r="AE161" s="621"/>
      <c r="AF161" s="621"/>
      <c r="AG161" s="621"/>
      <c r="AH161" s="621"/>
      <c r="AI161" s="621"/>
      <c r="AJ161" s="30"/>
      <c r="AK161" s="30"/>
    </row>
    <row r="162" spans="2:37" ht="15" customHeight="1" x14ac:dyDescent="0.15">
      <c r="B162" s="6" t="s">
        <v>2324</v>
      </c>
    </row>
    <row r="163" spans="2:37" ht="15" customHeight="1" x14ac:dyDescent="0.15">
      <c r="D163" s="6" t="s">
        <v>127</v>
      </c>
      <c r="E163" s="6" t="s">
        <v>128</v>
      </c>
      <c r="F163" s="6" t="s">
        <v>2304</v>
      </c>
      <c r="M163" s="620"/>
      <c r="N163" s="620"/>
      <c r="O163" s="620"/>
      <c r="P163" s="620"/>
      <c r="Q163" s="620"/>
      <c r="R163" s="620"/>
      <c r="S163" s="620"/>
      <c r="T163" s="620"/>
      <c r="U163" s="620"/>
      <c r="V163" s="620"/>
      <c r="W163" s="620"/>
      <c r="X163" s="620"/>
      <c r="Y163" s="620"/>
      <c r="Z163" s="620"/>
      <c r="AA163" s="620"/>
      <c r="AB163" s="620"/>
      <c r="AC163" s="620"/>
      <c r="AD163" s="620"/>
      <c r="AE163" s="620"/>
      <c r="AF163" s="620"/>
      <c r="AG163" s="620"/>
      <c r="AH163" s="620"/>
      <c r="AI163" s="620"/>
      <c r="AJ163" s="620"/>
      <c r="AK163" s="620"/>
    </row>
    <row r="164" spans="2:37" ht="15" customHeight="1" x14ac:dyDescent="0.15">
      <c r="D164" s="6" t="s">
        <v>127</v>
      </c>
      <c r="E164" s="6" t="s">
        <v>130</v>
      </c>
      <c r="F164" s="6" t="s">
        <v>2325</v>
      </c>
      <c r="M164" s="6" t="s">
        <v>419</v>
      </c>
      <c r="R164" s="9" t="s">
        <v>135</v>
      </c>
      <c r="S164" s="624" t="str">
        <f>IF($M$163="","",VLOOKUP($M$163,'担当登録(施工)'!$C$11:$K$30,2,FALSE))</f>
        <v/>
      </c>
      <c r="T164" s="624"/>
      <c r="U164" s="624"/>
      <c r="V164" s="624"/>
      <c r="W164" s="624"/>
      <c r="X164" s="624"/>
      <c r="Y164" s="9" t="s">
        <v>136</v>
      </c>
      <c r="Z164" s="33" t="s">
        <v>420</v>
      </c>
      <c r="AA164" s="624" t="str">
        <f>IF($M$163="","",VLOOKUP($M$163,'担当登録(施工)'!$C$11:$K$30,3,FALSE))</f>
        <v/>
      </c>
      <c r="AB164" s="624"/>
      <c r="AC164" s="624"/>
      <c r="AD164" s="624" t="str">
        <f>IF($M$163="","",VLOOKUP($M$163,'担当登録(施工)'!$C$11:$K$30,4,FALSE))</f>
        <v/>
      </c>
      <c r="AE164" s="624"/>
      <c r="AF164" s="624"/>
      <c r="AG164" s="9" t="s">
        <v>138</v>
      </c>
      <c r="AI164" s="9"/>
    </row>
    <row r="165" spans="2:37" ht="15" customHeight="1" x14ac:dyDescent="0.15">
      <c r="M165" s="620" t="str">
        <f>IF($M$163="","",VLOOKUP($M$163,'担当登録(施工)'!$C$11:$K$30,6,FALSE))</f>
        <v/>
      </c>
      <c r="N165" s="620"/>
      <c r="O165" s="620"/>
      <c r="P165" s="620"/>
      <c r="Q165" s="620"/>
      <c r="R165" s="620"/>
      <c r="S165" s="620"/>
      <c r="T165" s="620"/>
      <c r="U165" s="620"/>
      <c r="V165" s="620"/>
      <c r="W165" s="620"/>
      <c r="X165" s="620"/>
      <c r="Y165" s="620"/>
      <c r="Z165" s="620"/>
      <c r="AA165" s="620"/>
      <c r="AB165" s="620"/>
      <c r="AC165" s="620"/>
      <c r="AD165" s="620"/>
      <c r="AE165" s="620"/>
      <c r="AF165" s="620"/>
      <c r="AG165" s="620"/>
      <c r="AH165" s="620"/>
      <c r="AI165" s="620"/>
      <c r="AJ165" s="620"/>
      <c r="AK165" s="620"/>
    </row>
    <row r="166" spans="2:37" ht="15" customHeight="1" x14ac:dyDescent="0.15">
      <c r="D166" s="6" t="s">
        <v>127</v>
      </c>
      <c r="E166" s="6" t="s">
        <v>1231</v>
      </c>
      <c r="F166" s="6" t="s">
        <v>2305</v>
      </c>
      <c r="M166" s="59" t="s">
        <v>1124</v>
      </c>
      <c r="N166" s="625" t="str">
        <f>IF($M$163="","",VLOOKUP($M$163,'担当登録(施工)'!$C$11:$K$30,7,FALSE))</f>
        <v/>
      </c>
      <c r="O166" s="625"/>
      <c r="P166" s="625"/>
      <c r="Q166" s="625"/>
      <c r="R166" s="625"/>
      <c r="S166" s="74"/>
    </row>
    <row r="167" spans="2:37" ht="15" customHeight="1" x14ac:dyDescent="0.15">
      <c r="D167" s="6" t="s">
        <v>127</v>
      </c>
      <c r="E167" s="6" t="s">
        <v>1232</v>
      </c>
      <c r="F167" s="6" t="s">
        <v>2311</v>
      </c>
      <c r="M167" s="625" t="str">
        <f>IF($M$163="","",VLOOKUP($M$163,'担当登録(施工)'!$C$11:$K$30,8,FALSE))</f>
        <v/>
      </c>
      <c r="N167" s="625"/>
      <c r="O167" s="625"/>
      <c r="P167" s="625"/>
      <c r="Q167" s="625"/>
      <c r="R167" s="625"/>
      <c r="S167" s="625"/>
      <c r="T167" s="625"/>
      <c r="U167" s="625"/>
      <c r="V167" s="625"/>
      <c r="W167" s="625"/>
      <c r="X167" s="625"/>
      <c r="Y167" s="625"/>
      <c r="Z167" s="625"/>
      <c r="AA167" s="625"/>
      <c r="AB167" s="625"/>
      <c r="AC167" s="625"/>
      <c r="AD167" s="625"/>
      <c r="AE167" s="625"/>
      <c r="AF167" s="625"/>
      <c r="AG167" s="625"/>
      <c r="AH167" s="625"/>
      <c r="AI167" s="625"/>
      <c r="AJ167" s="625"/>
      <c r="AK167" s="625"/>
    </row>
    <row r="168" spans="2:37" ht="15" customHeight="1" x14ac:dyDescent="0.15">
      <c r="B168" s="30"/>
      <c r="C168" s="30"/>
      <c r="D168" s="30" t="s">
        <v>127</v>
      </c>
      <c r="E168" s="30" t="s">
        <v>1233</v>
      </c>
      <c r="F168" s="30" t="s">
        <v>2307</v>
      </c>
      <c r="G168" s="30"/>
      <c r="H168" s="30"/>
      <c r="I168" s="30"/>
      <c r="J168" s="30"/>
      <c r="K168" s="30"/>
      <c r="L168" s="30"/>
      <c r="M168" s="631" t="str">
        <f>IF($M$163="","",VLOOKUP($M$163,'担当登録(施工)'!$C$11:$K$30,9,FALSE))</f>
        <v/>
      </c>
      <c r="N168" s="631"/>
      <c r="O168" s="631"/>
      <c r="P168" s="631"/>
      <c r="Q168" s="631"/>
      <c r="R168" s="631"/>
      <c r="S168" s="75"/>
      <c r="T168" s="32"/>
      <c r="U168" s="75"/>
      <c r="V168" s="75"/>
      <c r="W168" s="75"/>
      <c r="X168" s="30"/>
      <c r="Y168" s="30"/>
      <c r="Z168" s="30"/>
      <c r="AA168" s="30"/>
      <c r="AB168" s="30"/>
      <c r="AC168" s="30"/>
      <c r="AD168" s="30"/>
      <c r="AE168" s="30"/>
      <c r="AF168" s="30"/>
      <c r="AG168" s="30"/>
      <c r="AH168" s="30"/>
      <c r="AI168" s="30"/>
      <c r="AJ168" s="30"/>
      <c r="AK168" s="30"/>
    </row>
    <row r="169" spans="2:37" ht="15" customHeight="1" x14ac:dyDescent="0.15">
      <c r="B169" s="6" t="s">
        <v>2326</v>
      </c>
    </row>
    <row r="170" spans="2:37" ht="15" customHeight="1" x14ac:dyDescent="0.15">
      <c r="E170" s="36" t="s">
        <v>158</v>
      </c>
      <c r="F170" s="6" t="s">
        <v>421</v>
      </c>
      <c r="M170" s="9" t="s">
        <v>135</v>
      </c>
      <c r="N170" s="620"/>
      <c r="O170" s="620"/>
      <c r="P170" s="620"/>
      <c r="Q170" s="620"/>
      <c r="R170" s="620"/>
      <c r="S170" s="620"/>
      <c r="T170" s="620"/>
      <c r="U170" s="620"/>
      <c r="V170" s="620"/>
      <c r="W170" s="620"/>
      <c r="X170" s="620"/>
      <c r="Y170" s="620"/>
      <c r="Z170" s="620"/>
      <c r="AA170" s="620"/>
      <c r="AB170" s="620"/>
      <c r="AC170" s="620"/>
      <c r="AD170" s="620"/>
      <c r="AE170" s="620"/>
      <c r="AF170" s="620"/>
      <c r="AG170" s="620"/>
      <c r="AH170" s="620"/>
      <c r="AI170" s="620"/>
      <c r="AJ170" s="620"/>
      <c r="AK170" s="9" t="s">
        <v>136</v>
      </c>
    </row>
    <row r="171" spans="2:37" ht="15" customHeight="1" x14ac:dyDescent="0.15">
      <c r="E171" s="36" t="s">
        <v>158</v>
      </c>
      <c r="F171" s="6" t="s">
        <v>422</v>
      </c>
      <c r="M171" s="9" t="s">
        <v>135</v>
      </c>
      <c r="N171" s="620"/>
      <c r="O171" s="620"/>
      <c r="P171" s="620"/>
      <c r="Q171" s="620"/>
      <c r="R171" s="620"/>
      <c r="S171" s="620"/>
      <c r="T171" s="620"/>
      <c r="U171" s="620"/>
      <c r="V171" s="620"/>
      <c r="W171" s="620"/>
      <c r="X171" s="620"/>
      <c r="Y171" s="620"/>
      <c r="Z171" s="620"/>
      <c r="AA171" s="620"/>
      <c r="AB171" s="620"/>
      <c r="AC171" s="620"/>
      <c r="AD171" s="620"/>
      <c r="AE171" s="620"/>
      <c r="AF171" s="620"/>
      <c r="AG171" s="620"/>
      <c r="AH171" s="620"/>
      <c r="AI171" s="620"/>
      <c r="AJ171" s="620"/>
      <c r="AK171" s="9" t="s">
        <v>136</v>
      </c>
    </row>
    <row r="172" spans="2:37" ht="15" customHeight="1" x14ac:dyDescent="0.15">
      <c r="B172" s="30"/>
      <c r="C172" s="30"/>
      <c r="D172" s="30"/>
      <c r="E172" s="5" t="s">
        <v>158</v>
      </c>
      <c r="F172" s="30" t="s">
        <v>423</v>
      </c>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row>
    <row r="173" spans="2:37" ht="15" customHeight="1" x14ac:dyDescent="0.15">
      <c r="B173" s="6" t="s">
        <v>2327</v>
      </c>
    </row>
    <row r="174" spans="2:37" ht="15" customHeight="1" x14ac:dyDescent="0.15">
      <c r="E174" s="36" t="s">
        <v>158</v>
      </c>
      <c r="F174" s="6" t="s">
        <v>452</v>
      </c>
      <c r="M174" s="9" t="s">
        <v>135</v>
      </c>
      <c r="N174" s="620"/>
      <c r="O174" s="620"/>
      <c r="P174" s="620"/>
      <c r="Q174" s="620"/>
      <c r="R174" s="620"/>
      <c r="S174" s="620"/>
      <c r="T174" s="620"/>
      <c r="U174" s="620"/>
      <c r="V174" s="620"/>
      <c r="W174" s="620"/>
      <c r="X174" s="620"/>
      <c r="Y174" s="620"/>
      <c r="Z174" s="620"/>
      <c r="AA174" s="620"/>
      <c r="AB174" s="620"/>
      <c r="AC174" s="620"/>
      <c r="AD174" s="620"/>
      <c r="AE174" s="620"/>
      <c r="AF174" s="620"/>
      <c r="AG174" s="620"/>
      <c r="AH174" s="620"/>
      <c r="AI174" s="620"/>
      <c r="AJ174" s="620"/>
      <c r="AK174" s="9" t="s">
        <v>136</v>
      </c>
    </row>
    <row r="175" spans="2:37" ht="15" customHeight="1" x14ac:dyDescent="0.15">
      <c r="E175" s="36" t="s">
        <v>158</v>
      </c>
      <c r="F175" s="6" t="s">
        <v>453</v>
      </c>
      <c r="M175" s="9" t="s">
        <v>135</v>
      </c>
      <c r="N175" s="620"/>
      <c r="O175" s="620"/>
      <c r="P175" s="620"/>
      <c r="Q175" s="620"/>
      <c r="R175" s="620"/>
      <c r="S175" s="620"/>
      <c r="T175" s="620"/>
      <c r="U175" s="620"/>
      <c r="V175" s="620"/>
      <c r="W175" s="620"/>
      <c r="X175" s="620"/>
      <c r="Y175" s="620"/>
      <c r="Z175" s="620"/>
      <c r="AA175" s="620"/>
      <c r="AB175" s="620"/>
      <c r="AC175" s="620"/>
      <c r="AD175" s="620"/>
      <c r="AE175" s="620"/>
      <c r="AF175" s="620"/>
      <c r="AG175" s="620"/>
      <c r="AH175" s="620"/>
      <c r="AI175" s="620"/>
      <c r="AJ175" s="620"/>
      <c r="AK175" s="9" t="s">
        <v>136</v>
      </c>
    </row>
    <row r="176" spans="2:37" ht="15" customHeight="1" x14ac:dyDescent="0.15">
      <c r="B176" s="30"/>
      <c r="C176" s="30"/>
      <c r="D176" s="30"/>
      <c r="E176" s="5" t="s">
        <v>158</v>
      </c>
      <c r="F176" s="30" t="s">
        <v>454</v>
      </c>
      <c r="G176" s="30"/>
      <c r="H176" s="30"/>
      <c r="I176" s="30"/>
      <c r="J176" s="30"/>
      <c r="K176" s="30"/>
      <c r="L176" s="30"/>
      <c r="M176" s="282" t="s">
        <v>489</v>
      </c>
      <c r="N176" s="623"/>
      <c r="O176" s="623"/>
      <c r="P176" s="623"/>
      <c r="Q176" s="623"/>
      <c r="R176" s="623"/>
      <c r="S176" s="623"/>
      <c r="T176" s="623"/>
      <c r="U176" s="623"/>
      <c r="V176" s="623"/>
      <c r="W176" s="623"/>
      <c r="X176" s="623"/>
      <c r="Y176" s="623"/>
      <c r="Z176" s="623"/>
      <c r="AA176" s="623"/>
      <c r="AB176" s="623"/>
      <c r="AC176" s="623"/>
      <c r="AD176" s="623"/>
      <c r="AE176" s="623"/>
      <c r="AF176" s="623"/>
      <c r="AG176" s="623"/>
      <c r="AH176" s="623"/>
      <c r="AI176" s="623"/>
      <c r="AJ176" s="623"/>
      <c r="AK176" s="282" t="s">
        <v>136</v>
      </c>
    </row>
    <row r="177" spans="2:37" ht="15" customHeight="1" x14ac:dyDescent="0.15">
      <c r="B177" s="6" t="s">
        <v>2328</v>
      </c>
      <c r="M177" s="622"/>
      <c r="N177" s="620"/>
      <c r="O177" s="620"/>
      <c r="P177" s="620"/>
      <c r="Q177" s="620"/>
      <c r="R177" s="620"/>
      <c r="S177" s="620"/>
      <c r="T177" s="620"/>
      <c r="U177" s="620"/>
      <c r="V177" s="620"/>
      <c r="W177" s="620"/>
      <c r="X177" s="620"/>
      <c r="Y177" s="620"/>
      <c r="Z177" s="620"/>
      <c r="AA177" s="620"/>
      <c r="AB177" s="34" t="s">
        <v>455</v>
      </c>
      <c r="AC177" s="12"/>
      <c r="AD177" s="12"/>
      <c r="AE177" s="12"/>
      <c r="AF177" s="12"/>
      <c r="AG177" s="12"/>
      <c r="AH177" s="12"/>
    </row>
    <row r="178" spans="2:37" ht="15" customHeight="1" x14ac:dyDescent="0.15">
      <c r="M178" s="620"/>
      <c r="N178" s="620"/>
      <c r="O178" s="620"/>
      <c r="P178" s="620"/>
      <c r="Q178" s="620"/>
      <c r="R178" s="620"/>
      <c r="S178" s="620"/>
      <c r="T178" s="620"/>
      <c r="U178" s="620"/>
      <c r="V178" s="620"/>
      <c r="W178" s="620"/>
      <c r="X178" s="620"/>
      <c r="Y178" s="620"/>
      <c r="Z178" s="620"/>
      <c r="AA178" s="620"/>
      <c r="AB178" s="620"/>
      <c r="AC178" s="620"/>
      <c r="AD178" s="620"/>
      <c r="AE178" s="620"/>
      <c r="AF178" s="620"/>
      <c r="AG178" s="620"/>
      <c r="AH178" s="620"/>
      <c r="AI178" s="620"/>
      <c r="AJ178" s="620"/>
      <c r="AK178" s="620"/>
    </row>
    <row r="179" spans="2:37" ht="15" customHeight="1" x14ac:dyDescent="0.15">
      <c r="M179" s="620"/>
      <c r="N179" s="620"/>
      <c r="O179" s="620"/>
      <c r="P179" s="620"/>
      <c r="Q179" s="620"/>
      <c r="R179" s="620"/>
      <c r="S179" s="620"/>
      <c r="T179" s="620"/>
      <c r="U179" s="620"/>
      <c r="V179" s="620"/>
      <c r="W179" s="620"/>
      <c r="X179" s="620"/>
      <c r="Y179" s="620"/>
      <c r="Z179" s="620"/>
      <c r="AA179" s="620"/>
      <c r="AB179" s="620"/>
      <c r="AC179" s="620"/>
      <c r="AD179" s="620"/>
      <c r="AE179" s="620"/>
      <c r="AF179" s="620"/>
      <c r="AG179" s="620"/>
      <c r="AH179" s="620"/>
      <c r="AI179" s="620"/>
      <c r="AJ179" s="620"/>
      <c r="AK179" s="620"/>
    </row>
    <row r="180" spans="2:37" ht="15" customHeight="1" x14ac:dyDescent="0.15">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row>
    <row r="181" spans="2:37" ht="15" customHeight="1" x14ac:dyDescent="0.15">
      <c r="B181" s="30"/>
      <c r="C181" s="30"/>
      <c r="D181" s="30"/>
      <c r="E181" s="30"/>
      <c r="F181" s="30"/>
      <c r="G181" s="30"/>
      <c r="H181" s="30"/>
      <c r="I181" s="30"/>
      <c r="J181" s="30"/>
      <c r="K181" s="30"/>
      <c r="L181" s="30"/>
      <c r="M181" s="621"/>
      <c r="N181" s="621"/>
      <c r="O181" s="621"/>
      <c r="P181" s="621"/>
      <c r="Q181" s="621"/>
      <c r="R181" s="621"/>
      <c r="S181" s="621"/>
      <c r="T181" s="621"/>
      <c r="U181" s="621"/>
      <c r="V181" s="621"/>
      <c r="W181" s="621"/>
      <c r="X181" s="621"/>
      <c r="Y181" s="621"/>
      <c r="Z181" s="621"/>
      <c r="AA181" s="621"/>
      <c r="AB181" s="621"/>
      <c r="AC181" s="621"/>
      <c r="AD181" s="621"/>
      <c r="AE181" s="621"/>
      <c r="AF181" s="621"/>
      <c r="AG181" s="621"/>
      <c r="AH181" s="621"/>
      <c r="AI181" s="621"/>
      <c r="AJ181" s="621"/>
      <c r="AK181" s="621"/>
    </row>
  </sheetData>
  <mergeCells count="200">
    <mergeCell ref="M168:R168"/>
    <mergeCell ref="N92:R92"/>
    <mergeCell ref="N101:R101"/>
    <mergeCell ref="N109:R109"/>
    <mergeCell ref="N117:R117"/>
    <mergeCell ref="M94:R94"/>
    <mergeCell ref="M103:R103"/>
    <mergeCell ref="M111:R111"/>
    <mergeCell ref="M119:R119"/>
    <mergeCell ref="M93:AK93"/>
    <mergeCell ref="M99:AK99"/>
    <mergeCell ref="M160:R160"/>
    <mergeCell ref="M100:AK100"/>
    <mergeCell ref="M116:AK116"/>
    <mergeCell ref="M102:AK102"/>
    <mergeCell ref="M104:AK104"/>
    <mergeCell ref="O105:AK105"/>
    <mergeCell ref="N130:R130"/>
    <mergeCell ref="N149:R149"/>
    <mergeCell ref="M151:R151"/>
    <mergeCell ref="M142:R142"/>
    <mergeCell ref="M132:R132"/>
    <mergeCell ref="N140:R140"/>
    <mergeCell ref="M127:AK127"/>
    <mergeCell ref="Y14:AB14"/>
    <mergeCell ref="AH14:AJ14"/>
    <mergeCell ref="N16:Q16"/>
    <mergeCell ref="Y16:AB16"/>
    <mergeCell ref="AH16:AJ16"/>
    <mergeCell ref="N23:Q23"/>
    <mergeCell ref="M11:AK11"/>
    <mergeCell ref="B4:AK4"/>
    <mergeCell ref="M7:AK7"/>
    <mergeCell ref="M8:AK8"/>
    <mergeCell ref="AH9:AK9"/>
    <mergeCell ref="M17:AK17"/>
    <mergeCell ref="M19:AK19"/>
    <mergeCell ref="M15:AK15"/>
    <mergeCell ref="Y23:AB23"/>
    <mergeCell ref="AH23:AJ23"/>
    <mergeCell ref="N10:R10"/>
    <mergeCell ref="M12:R12"/>
    <mergeCell ref="N18:R18"/>
    <mergeCell ref="M20:R20"/>
    <mergeCell ref="N14:Q14"/>
    <mergeCell ref="Y25:AB25"/>
    <mergeCell ref="AH25:AJ25"/>
    <mergeCell ref="M24:AK24"/>
    <mergeCell ref="M38:AK38"/>
    <mergeCell ref="M28:AK28"/>
    <mergeCell ref="P30:T30"/>
    <mergeCell ref="U30:Y30"/>
    <mergeCell ref="Z30:AD30"/>
    <mergeCell ref="N37:R37"/>
    <mergeCell ref="M26:AK26"/>
    <mergeCell ref="N33:Q33"/>
    <mergeCell ref="Y33:AB33"/>
    <mergeCell ref="N27:R27"/>
    <mergeCell ref="M29:R29"/>
    <mergeCell ref="N25:Q25"/>
    <mergeCell ref="U40:Y40"/>
    <mergeCell ref="Z40:AD40"/>
    <mergeCell ref="AE40:AI40"/>
    <mergeCell ref="N42:Q42"/>
    <mergeCell ref="P49:T49"/>
    <mergeCell ref="U49:Y49"/>
    <mergeCell ref="AE30:AI30"/>
    <mergeCell ref="M34:AK34"/>
    <mergeCell ref="AH33:AJ33"/>
    <mergeCell ref="N35:Q35"/>
    <mergeCell ref="Y35:AB35"/>
    <mergeCell ref="AH35:AJ35"/>
    <mergeCell ref="M39:R39"/>
    <mergeCell ref="N46:R46"/>
    <mergeCell ref="M48:R48"/>
    <mergeCell ref="Z49:AD49"/>
    <mergeCell ref="AE49:AI49"/>
    <mergeCell ref="M45:AK45"/>
    <mergeCell ref="M43:AK43"/>
    <mergeCell ref="N44:Q44"/>
    <mergeCell ref="Y44:AB44"/>
    <mergeCell ref="AH44:AJ44"/>
    <mergeCell ref="Y42:AB42"/>
    <mergeCell ref="AH42:AJ42"/>
    <mergeCell ref="N51:Q51"/>
    <mergeCell ref="M82:AK82"/>
    <mergeCell ref="U87:Y87"/>
    <mergeCell ref="U67:Y67"/>
    <mergeCell ref="U71:Y71"/>
    <mergeCell ref="U75:Y75"/>
    <mergeCell ref="U77:Y77"/>
    <mergeCell ref="U79:Y79"/>
    <mergeCell ref="U83:Y83"/>
    <mergeCell ref="M57:R57"/>
    <mergeCell ref="M56:AK56"/>
    <mergeCell ref="P58:T58"/>
    <mergeCell ref="M78:AK78"/>
    <mergeCell ref="M66:AK66"/>
    <mergeCell ref="M47:AK47"/>
    <mergeCell ref="Y51:AB51"/>
    <mergeCell ref="AH51:AJ51"/>
    <mergeCell ref="M52:AK52"/>
    <mergeCell ref="M54:AK54"/>
    <mergeCell ref="M36:AK36"/>
    <mergeCell ref="P40:T40"/>
    <mergeCell ref="M95:AK95"/>
    <mergeCell ref="O96:AK96"/>
    <mergeCell ref="M90:AK90"/>
    <mergeCell ref="M91:AK91"/>
    <mergeCell ref="N55:R55"/>
    <mergeCell ref="U58:Y58"/>
    <mergeCell ref="Z58:AD58"/>
    <mergeCell ref="AE58:AI58"/>
    <mergeCell ref="M76:AK76"/>
    <mergeCell ref="M84:AK84"/>
    <mergeCell ref="M86:AK86"/>
    <mergeCell ref="U85:Y85"/>
    <mergeCell ref="M70:AK70"/>
    <mergeCell ref="M74:AK74"/>
    <mergeCell ref="N53:Q53"/>
    <mergeCell ref="Y53:AB53"/>
    <mergeCell ref="AH53:AJ53"/>
    <mergeCell ref="N128:Q128"/>
    <mergeCell ref="Y128:AB128"/>
    <mergeCell ref="AH128:AJ128"/>
    <mergeCell ref="M118:AK118"/>
    <mergeCell ref="M120:AK120"/>
    <mergeCell ref="M107:AK107"/>
    <mergeCell ref="N126:Q126"/>
    <mergeCell ref="Y126:AB126"/>
    <mergeCell ref="AH126:AJ126"/>
    <mergeCell ref="M110:AK110"/>
    <mergeCell ref="M112:AK112"/>
    <mergeCell ref="M108:AK108"/>
    <mergeCell ref="O113:AK113"/>
    <mergeCell ref="M115:AK115"/>
    <mergeCell ref="O121:AK121"/>
    <mergeCell ref="M129:AK129"/>
    <mergeCell ref="Y136:AB136"/>
    <mergeCell ref="AH136:AJ136"/>
    <mergeCell ref="M137:AK137"/>
    <mergeCell ref="P133:T133"/>
    <mergeCell ref="U133:Y133"/>
    <mergeCell ref="Z133:AD133"/>
    <mergeCell ref="AE133:AI133"/>
    <mergeCell ref="N136:Q136"/>
    <mergeCell ref="M131:AK131"/>
    <mergeCell ref="N145:Q145"/>
    <mergeCell ref="Y145:AB145"/>
    <mergeCell ref="AH145:AJ145"/>
    <mergeCell ref="M146:AK146"/>
    <mergeCell ref="N147:Q147"/>
    <mergeCell ref="Y147:AB147"/>
    <mergeCell ref="AH147:AJ147"/>
    <mergeCell ref="N138:Q138"/>
    <mergeCell ref="Y138:AB138"/>
    <mergeCell ref="AH138:AJ138"/>
    <mergeCell ref="P143:T143"/>
    <mergeCell ref="U143:Y143"/>
    <mergeCell ref="Z143:AD143"/>
    <mergeCell ref="AE143:AI143"/>
    <mergeCell ref="M139:AK139"/>
    <mergeCell ref="M141:AK141"/>
    <mergeCell ref="M150:AK150"/>
    <mergeCell ref="P152:T152"/>
    <mergeCell ref="U152:Y152"/>
    <mergeCell ref="Z152:AD152"/>
    <mergeCell ref="AE152:AI152"/>
    <mergeCell ref="M148:AK148"/>
    <mergeCell ref="N154:Q154"/>
    <mergeCell ref="Y154:AB154"/>
    <mergeCell ref="AH154:AJ154"/>
    <mergeCell ref="P161:T161"/>
    <mergeCell ref="U161:Y161"/>
    <mergeCell ref="Z161:AD161"/>
    <mergeCell ref="AE161:AI161"/>
    <mergeCell ref="M163:AK163"/>
    <mergeCell ref="S164:X164"/>
    <mergeCell ref="M167:AK167"/>
    <mergeCell ref="M155:AK155"/>
    <mergeCell ref="N156:Q156"/>
    <mergeCell ref="Y156:AB156"/>
    <mergeCell ref="AH156:AJ156"/>
    <mergeCell ref="M157:AK157"/>
    <mergeCell ref="M159:AK159"/>
    <mergeCell ref="AA164:AC164"/>
    <mergeCell ref="AD164:AF164"/>
    <mergeCell ref="N158:R158"/>
    <mergeCell ref="M165:AK165"/>
    <mergeCell ref="N166:R166"/>
    <mergeCell ref="M180:AK180"/>
    <mergeCell ref="M181:AK181"/>
    <mergeCell ref="M177:AA177"/>
    <mergeCell ref="N170:AJ170"/>
    <mergeCell ref="N171:AJ171"/>
    <mergeCell ref="M178:AK178"/>
    <mergeCell ref="M179:AK179"/>
    <mergeCell ref="N174:AJ174"/>
    <mergeCell ref="N175:AJ175"/>
    <mergeCell ref="N176:AJ176"/>
  </mergeCells>
  <phoneticPr fontId="20"/>
  <dataValidations count="12">
    <dataValidation type="list" allowBlank="1" showInputMessage="1" showErrorMessage="1" sqref="E174:E176 E170:E172" xr:uid="{00000000-0002-0000-0B00-000000000000}">
      <formula1>選択</formula1>
    </dataValidation>
    <dataValidation type="list" allowBlank="1" showInputMessage="1" prompt="選択" sqref="AH9:AK9" xr:uid="{00000000-0002-0000-0B00-000001000000}">
      <formula1>建築主人数</formula1>
    </dataValidation>
    <dataValidation type="list" allowBlank="1" showInputMessage="1" prompt="選択" sqref="S164:X164 Y14:AB14 Y42:AB42 Y145:AB145 Y23:AB23 Y136:AB136 Y51:AB51 Y33:AB33 Y126:AB126 Y154:AB154" xr:uid="{00000000-0002-0000-0B00-000002000000}">
      <formula1>登録</formula1>
    </dataValidation>
    <dataValidation type="list" allowBlank="1" showInputMessage="1" sqref="M165:AK165" xr:uid="{00000000-0002-0000-0B00-000003000000}">
      <formula1>未定</formula1>
    </dataValidation>
    <dataValidation type="list" allowBlank="1" showInputMessage="1" prompt="選択" sqref="N14:Q14 N16:Q16 N42:Q42 N44:Q44 N145:Q145 N147:Q147 N23:Q23 N25:Q25 N136:Q136 N138:Q138 N51:Q51 N53:Q53 N33:Q33 N35:Q35 N126:Q126 N128:Q128 N154:Q154 N156:Q156" xr:uid="{00000000-0002-0000-0B00-000004000000}">
      <formula1>建築士</formula1>
    </dataValidation>
    <dataValidation type="list" allowBlank="1" showInputMessage="1" prompt="選択" sqref="Y16:AB16 Y44:AB44 Y147:AB147 Y25:AB25 Y138:AB138 Y53:AB53 Y35:AB35 Y128:AB128 Y156:AB156" xr:uid="{00000000-0002-0000-0B00-000005000000}">
      <formula1>都道府県</formula1>
    </dataValidation>
    <dataValidation type="list" allowBlank="1" showInputMessage="1" prompt="選択" sqref="P30:AI30 P58:AI58 P40:AI40 P152:AI152 P133:AI133 P49:AI49 P143:AI143 P161:AI161" xr:uid="{00000000-0002-0000-0B00-000006000000}">
      <formula1>設計図書</formula1>
    </dataValidation>
    <dataValidation type="list" allowBlank="1" showInputMessage="1" sqref="O96:AK96 O113:AK113 O105:AK105 O121:AK121" xr:uid="{00000000-0002-0000-0B00-000007000000}">
      <formula1>意見を聴いた設計図書</formula1>
    </dataValidation>
    <dataValidation type="list" allowBlank="1" showInputMessage="1" showErrorMessage="1" prompt="選択" sqref="D65 D69 D73 D81" xr:uid="{00000000-0002-0000-0B00-000008000000}">
      <formula1>選択</formula1>
    </dataValidation>
    <dataValidation type="list" allowBlank="1" showInputMessage="1" prompt="選択" sqref="N170:AJ171" xr:uid="{00000000-0002-0000-0B00-000009000000}">
      <formula1>適判機関</formula1>
    </dataValidation>
    <dataValidation type="list" allowBlank="1" showInputMessage="1" prompt="選択" sqref="M15:AK15 M24:AK24 M34:AK34 M43:AK43 M52:AK52 M127:AK127 M137:AK137 M146:AK146 M155:AK155" xr:uid="{00000000-0002-0000-0B00-00000A000000}">
      <formula1>担当登録1</formula1>
    </dataValidation>
    <dataValidation type="list" allowBlank="1" showInputMessage="1" prompt="選択" sqref="M163:AK163" xr:uid="{00000000-0002-0000-0B00-00000B000000}">
      <formula1>担当登録2</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4997F91-B841-435B-A557-D2A1ADC06CE9}">
          <x14:formula1>
            <xm:f>LIST!$B$162:$B$163</xm:f>
          </x14:formula1>
          <xm:sqref>N174:AJ175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4:BU29"/>
  <sheetViews>
    <sheetView workbookViewId="0">
      <pane ySplit="2" topLeftCell="A3" activePane="bottomLeft" state="frozen"/>
      <selection pane="bottomLeft" activeCell="AW26" sqref="AW26"/>
    </sheetView>
  </sheetViews>
  <sheetFormatPr defaultColWidth="2.5" defaultRowHeight="15" customHeight="1" x14ac:dyDescent="0.15"/>
  <cols>
    <col min="1" max="73" width="2.5" style="6" customWidth="1"/>
    <col min="74" max="16384" width="2.5" style="7"/>
  </cols>
  <sheetData>
    <row r="4" spans="2:37" ht="15" customHeight="1" x14ac:dyDescent="0.15">
      <c r="B4" s="618" t="s">
        <v>125</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456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row>
    <row r="8" spans="2:37" ht="15" customHeight="1" x14ac:dyDescent="0.15">
      <c r="D8" s="6" t="s">
        <v>127</v>
      </c>
      <c r="E8" s="6" t="s">
        <v>130</v>
      </c>
      <c r="F8" s="6" t="s">
        <v>2304</v>
      </c>
      <c r="M8" s="620"/>
      <c r="N8" s="620"/>
      <c r="O8" s="620"/>
      <c r="P8" s="620"/>
      <c r="Q8" s="620"/>
      <c r="R8" s="620"/>
      <c r="S8" s="620"/>
      <c r="T8" s="620"/>
      <c r="U8" s="620"/>
      <c r="V8" s="620"/>
      <c r="W8" s="620"/>
      <c r="X8" s="620"/>
      <c r="Y8" s="620"/>
      <c r="Z8" s="620"/>
      <c r="AA8" s="620"/>
      <c r="AB8" s="620"/>
      <c r="AC8" s="620"/>
      <c r="AD8" s="620"/>
      <c r="AE8" s="620"/>
      <c r="AF8" s="620"/>
      <c r="AG8" s="620"/>
      <c r="AH8" s="620"/>
      <c r="AI8" s="620"/>
      <c r="AJ8" s="620"/>
      <c r="AK8" s="620"/>
    </row>
    <row r="9" spans="2:37" ht="15" customHeight="1" x14ac:dyDescent="0.15">
      <c r="M9" s="625"/>
      <c r="N9" s="625"/>
      <c r="O9" s="625"/>
      <c r="P9" s="625"/>
      <c r="Q9" s="625"/>
      <c r="R9" s="625"/>
      <c r="S9" s="625"/>
      <c r="T9" s="625"/>
      <c r="U9" s="625"/>
      <c r="V9" s="625"/>
      <c r="W9" s="625"/>
      <c r="X9" s="625"/>
      <c r="Y9" s="625"/>
      <c r="Z9" s="625"/>
      <c r="AA9" s="625"/>
      <c r="AB9" s="625"/>
      <c r="AC9" s="625"/>
      <c r="AD9" s="625"/>
      <c r="AE9" s="625"/>
      <c r="AF9" s="625"/>
      <c r="AG9" s="625"/>
      <c r="AH9" s="625"/>
      <c r="AI9" s="625"/>
      <c r="AJ9" s="625"/>
      <c r="AK9" s="625"/>
    </row>
    <row r="10" spans="2:37" ht="15" customHeight="1" x14ac:dyDescent="0.15">
      <c r="D10" s="6" t="s">
        <v>127</v>
      </c>
      <c r="E10" s="6" t="s">
        <v>131</v>
      </c>
      <c r="F10" s="6" t="s">
        <v>2305</v>
      </c>
      <c r="M10" s="59" t="s">
        <v>1124</v>
      </c>
      <c r="N10" s="626"/>
      <c r="O10" s="626"/>
      <c r="P10" s="626"/>
      <c r="Q10" s="626"/>
      <c r="R10" s="626"/>
      <c r="S10" s="12"/>
    </row>
    <row r="11" spans="2:37" ht="15" customHeight="1" x14ac:dyDescent="0.15">
      <c r="D11" s="6" t="s">
        <v>127</v>
      </c>
      <c r="E11" s="6" t="s">
        <v>1284</v>
      </c>
      <c r="F11" s="6" t="s">
        <v>2306</v>
      </c>
      <c r="M11" s="620"/>
      <c r="N11" s="620"/>
      <c r="O11" s="620"/>
      <c r="P11" s="620"/>
      <c r="Q11" s="620"/>
      <c r="R11" s="620"/>
      <c r="S11" s="620"/>
      <c r="T11" s="620"/>
      <c r="U11" s="620"/>
      <c r="V11" s="620"/>
      <c r="W11" s="620"/>
      <c r="X11" s="620"/>
      <c r="Y11" s="620"/>
      <c r="Z11" s="620"/>
      <c r="AA11" s="620"/>
      <c r="AB11" s="620"/>
      <c r="AC11" s="620"/>
      <c r="AD11" s="620"/>
      <c r="AE11" s="620"/>
      <c r="AF11" s="620"/>
      <c r="AG11" s="620"/>
      <c r="AH11" s="620"/>
      <c r="AI11" s="620"/>
      <c r="AJ11" s="620"/>
      <c r="AK11" s="620"/>
    </row>
    <row r="12" spans="2:37" ht="15" customHeight="1" x14ac:dyDescent="0.15">
      <c r="D12" s="6" t="s">
        <v>127</v>
      </c>
      <c r="E12" s="6" t="s">
        <v>132</v>
      </c>
      <c r="F12" s="6" t="s">
        <v>2307</v>
      </c>
      <c r="M12" s="626"/>
      <c r="N12" s="626"/>
      <c r="O12" s="626"/>
      <c r="P12" s="626"/>
      <c r="Q12" s="626"/>
      <c r="R12" s="626"/>
      <c r="S12" s="12"/>
      <c r="T12" s="9"/>
      <c r="U12" s="74"/>
      <c r="V12" s="74"/>
      <c r="W12" s="74"/>
    </row>
    <row r="13" spans="2:37" ht="15" customHeight="1" x14ac:dyDescent="0.1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x14ac:dyDescent="0.15">
      <c r="B14" s="6" t="s">
        <v>2302</v>
      </c>
    </row>
    <row r="15" spans="2:37" ht="15" customHeight="1" x14ac:dyDescent="0.15">
      <c r="D15" s="6" t="s">
        <v>127</v>
      </c>
      <c r="E15" s="6" t="s">
        <v>128</v>
      </c>
      <c r="F15" s="6" t="s">
        <v>2303</v>
      </c>
      <c r="M15" s="620"/>
      <c r="N15" s="620"/>
      <c r="O15" s="620"/>
      <c r="P15" s="620"/>
      <c r="Q15" s="620"/>
      <c r="R15" s="620"/>
      <c r="S15" s="620"/>
      <c r="T15" s="620"/>
      <c r="U15" s="620"/>
      <c r="V15" s="620"/>
      <c r="W15" s="620"/>
      <c r="X15" s="620"/>
      <c r="Y15" s="620"/>
      <c r="Z15" s="620"/>
      <c r="AA15" s="620"/>
      <c r="AB15" s="620"/>
      <c r="AC15" s="620"/>
      <c r="AD15" s="620"/>
      <c r="AE15" s="620"/>
      <c r="AF15" s="620"/>
      <c r="AG15" s="620"/>
      <c r="AH15" s="620"/>
      <c r="AI15" s="620"/>
      <c r="AJ15" s="620"/>
      <c r="AK15" s="620"/>
    </row>
    <row r="16" spans="2:37" ht="15" customHeight="1" x14ac:dyDescent="0.15">
      <c r="D16" s="6" t="s">
        <v>127</v>
      </c>
      <c r="E16" s="6" t="s">
        <v>130</v>
      </c>
      <c r="F16" s="6" t="s">
        <v>2304</v>
      </c>
      <c r="M16" s="620"/>
      <c r="N16" s="620"/>
      <c r="O16" s="620"/>
      <c r="P16" s="620"/>
      <c r="Q16" s="620"/>
      <c r="R16" s="620"/>
      <c r="S16" s="620"/>
      <c r="T16" s="620"/>
      <c r="U16" s="620"/>
      <c r="V16" s="620"/>
      <c r="W16" s="620"/>
      <c r="X16" s="620"/>
      <c r="Y16" s="620"/>
      <c r="Z16" s="620"/>
      <c r="AA16" s="620"/>
      <c r="AB16" s="620"/>
      <c r="AC16" s="620"/>
      <c r="AD16" s="620"/>
      <c r="AE16" s="620"/>
      <c r="AF16" s="620"/>
      <c r="AG16" s="620"/>
      <c r="AH16" s="620"/>
      <c r="AI16" s="620"/>
      <c r="AJ16" s="620"/>
      <c r="AK16" s="620"/>
    </row>
    <row r="17" spans="2:37" ht="15" customHeight="1" x14ac:dyDescent="0.15">
      <c r="M17" s="625"/>
      <c r="N17" s="625"/>
      <c r="O17" s="625"/>
      <c r="P17" s="625"/>
      <c r="Q17" s="625"/>
      <c r="R17" s="625"/>
      <c r="S17" s="625"/>
      <c r="T17" s="625"/>
      <c r="U17" s="625"/>
      <c r="V17" s="625"/>
      <c r="W17" s="625"/>
      <c r="X17" s="625"/>
      <c r="Y17" s="625"/>
      <c r="Z17" s="625"/>
      <c r="AA17" s="625"/>
      <c r="AB17" s="625"/>
      <c r="AC17" s="625"/>
      <c r="AD17" s="625"/>
      <c r="AE17" s="625"/>
      <c r="AF17" s="625"/>
      <c r="AG17" s="625"/>
      <c r="AH17" s="625"/>
      <c r="AI17" s="625"/>
      <c r="AJ17" s="625"/>
      <c r="AK17" s="625"/>
    </row>
    <row r="18" spans="2:37" ht="15" customHeight="1" x14ac:dyDescent="0.15">
      <c r="D18" s="6" t="s">
        <v>127</v>
      </c>
      <c r="E18" s="6" t="s">
        <v>131</v>
      </c>
      <c r="F18" s="6" t="s">
        <v>2305</v>
      </c>
      <c r="M18" s="59" t="s">
        <v>1124</v>
      </c>
      <c r="N18" s="626"/>
      <c r="O18" s="626"/>
      <c r="P18" s="626"/>
      <c r="Q18" s="626"/>
      <c r="R18" s="626"/>
      <c r="S18" s="12"/>
    </row>
    <row r="19" spans="2:37" ht="15" customHeight="1" x14ac:dyDescent="0.15">
      <c r="D19" s="6" t="s">
        <v>127</v>
      </c>
      <c r="E19" s="6" t="s">
        <v>1284</v>
      </c>
      <c r="F19" s="6" t="s">
        <v>2306</v>
      </c>
      <c r="M19" s="620"/>
      <c r="N19" s="620"/>
      <c r="O19" s="620"/>
      <c r="P19" s="620"/>
      <c r="Q19" s="620"/>
      <c r="R19" s="620"/>
      <c r="S19" s="620"/>
      <c r="T19" s="620"/>
      <c r="U19" s="620"/>
      <c r="V19" s="620"/>
      <c r="W19" s="620"/>
      <c r="X19" s="620"/>
      <c r="Y19" s="620"/>
      <c r="Z19" s="620"/>
      <c r="AA19" s="620"/>
      <c r="AB19" s="620"/>
      <c r="AC19" s="620"/>
      <c r="AD19" s="620"/>
      <c r="AE19" s="620"/>
      <c r="AF19" s="620"/>
      <c r="AG19" s="620"/>
      <c r="AH19" s="620"/>
      <c r="AI19" s="620"/>
      <c r="AJ19" s="620"/>
      <c r="AK19" s="620"/>
    </row>
    <row r="20" spans="2:37" ht="15" customHeight="1" x14ac:dyDescent="0.15">
      <c r="D20" s="6" t="s">
        <v>127</v>
      </c>
      <c r="E20" s="6" t="s">
        <v>132</v>
      </c>
      <c r="F20" s="6" t="s">
        <v>2307</v>
      </c>
      <c r="M20" s="626"/>
      <c r="N20" s="626"/>
      <c r="O20" s="626"/>
      <c r="P20" s="626"/>
      <c r="Q20" s="626"/>
      <c r="R20" s="626"/>
      <c r="S20" s="12"/>
      <c r="T20" s="9"/>
      <c r="U20" s="74"/>
      <c r="V20" s="74"/>
      <c r="W20" s="74"/>
    </row>
    <row r="21" spans="2:37" ht="15" customHeight="1" x14ac:dyDescent="0.15">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2302</v>
      </c>
    </row>
    <row r="23" spans="2:37" ht="15" customHeight="1" x14ac:dyDescent="0.15">
      <c r="D23" s="6" t="s">
        <v>127</v>
      </c>
      <c r="E23" s="6" t="s">
        <v>128</v>
      </c>
      <c r="F23" s="6" t="s">
        <v>2303</v>
      </c>
      <c r="M23" s="620"/>
      <c r="N23" s="620"/>
      <c r="O23" s="620"/>
      <c r="P23" s="620"/>
      <c r="Q23" s="620"/>
      <c r="R23" s="620"/>
      <c r="S23" s="620"/>
      <c r="T23" s="620"/>
      <c r="U23" s="620"/>
      <c r="V23" s="620"/>
      <c r="W23" s="620"/>
      <c r="X23" s="620"/>
      <c r="Y23" s="620"/>
      <c r="Z23" s="620"/>
      <c r="AA23" s="620"/>
      <c r="AB23" s="620"/>
      <c r="AC23" s="620"/>
      <c r="AD23" s="620"/>
      <c r="AE23" s="620"/>
      <c r="AF23" s="620"/>
      <c r="AG23" s="620"/>
      <c r="AH23" s="620"/>
      <c r="AI23" s="620"/>
      <c r="AJ23" s="620"/>
      <c r="AK23" s="620"/>
    </row>
    <row r="24" spans="2:37" ht="15" customHeight="1" x14ac:dyDescent="0.15">
      <c r="D24" s="6" t="s">
        <v>127</v>
      </c>
      <c r="E24" s="6" t="s">
        <v>130</v>
      </c>
      <c r="F24" s="6" t="s">
        <v>2304</v>
      </c>
      <c r="M24" s="620"/>
      <c r="N24" s="620"/>
      <c r="O24" s="620"/>
      <c r="P24" s="620"/>
      <c r="Q24" s="620"/>
      <c r="R24" s="620"/>
      <c r="S24" s="620"/>
      <c r="T24" s="620"/>
      <c r="U24" s="620"/>
      <c r="V24" s="620"/>
      <c r="W24" s="620"/>
      <c r="X24" s="620"/>
      <c r="Y24" s="620"/>
      <c r="Z24" s="620"/>
      <c r="AA24" s="620"/>
      <c r="AB24" s="620"/>
      <c r="AC24" s="620"/>
      <c r="AD24" s="620"/>
      <c r="AE24" s="620"/>
      <c r="AF24" s="620"/>
      <c r="AG24" s="620"/>
      <c r="AH24" s="620"/>
      <c r="AI24" s="620"/>
      <c r="AJ24" s="620"/>
      <c r="AK24" s="620"/>
    </row>
    <row r="25" spans="2:37" ht="15" customHeight="1" x14ac:dyDescent="0.15">
      <c r="M25" s="625"/>
      <c r="N25" s="625"/>
      <c r="O25" s="625"/>
      <c r="P25" s="625"/>
      <c r="Q25" s="625"/>
      <c r="R25" s="625"/>
      <c r="S25" s="625"/>
      <c r="T25" s="625"/>
      <c r="U25" s="625"/>
      <c r="V25" s="625"/>
      <c r="W25" s="625"/>
      <c r="X25" s="625"/>
      <c r="Y25" s="625"/>
      <c r="Z25" s="625"/>
      <c r="AA25" s="625"/>
      <c r="AB25" s="625"/>
      <c r="AC25" s="625"/>
      <c r="AD25" s="625"/>
      <c r="AE25" s="625"/>
      <c r="AF25" s="625"/>
      <c r="AG25" s="625"/>
      <c r="AH25" s="625"/>
      <c r="AI25" s="625"/>
      <c r="AJ25" s="625"/>
      <c r="AK25" s="625"/>
    </row>
    <row r="26" spans="2:37" ht="15" customHeight="1" x14ac:dyDescent="0.15">
      <c r="D26" s="6" t="s">
        <v>127</v>
      </c>
      <c r="E26" s="6" t="s">
        <v>131</v>
      </c>
      <c r="F26" s="6" t="s">
        <v>2305</v>
      </c>
      <c r="M26" s="59" t="s">
        <v>1124</v>
      </c>
      <c r="N26" s="626"/>
      <c r="O26" s="626"/>
      <c r="P26" s="626"/>
      <c r="Q26" s="626"/>
      <c r="R26" s="626"/>
      <c r="S26" s="12"/>
    </row>
    <row r="27" spans="2:37" ht="15" customHeight="1" x14ac:dyDescent="0.15">
      <c r="D27" s="6" t="s">
        <v>127</v>
      </c>
      <c r="E27" s="6" t="s">
        <v>1284</v>
      </c>
      <c r="F27" s="6" t="s">
        <v>2306</v>
      </c>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row>
    <row r="28" spans="2:37" ht="15" customHeight="1" x14ac:dyDescent="0.15">
      <c r="D28" s="6" t="s">
        <v>127</v>
      </c>
      <c r="E28" s="6" t="s">
        <v>132</v>
      </c>
      <c r="F28" s="6" t="s">
        <v>2307</v>
      </c>
      <c r="M28" s="626"/>
      <c r="N28" s="626"/>
      <c r="O28" s="626"/>
      <c r="P28" s="626"/>
      <c r="Q28" s="626"/>
      <c r="R28" s="626"/>
      <c r="S28" s="12"/>
      <c r="T28" s="9"/>
      <c r="U28" s="74"/>
      <c r="V28" s="74"/>
      <c r="W28" s="74"/>
    </row>
    <row r="29" spans="2:37" ht="15" customHeight="1" x14ac:dyDescent="0.15">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row>
  </sheetData>
  <mergeCells count="19">
    <mergeCell ref="M17:AK17"/>
    <mergeCell ref="M19:AK19"/>
    <mergeCell ref="N18:R18"/>
    <mergeCell ref="M20:R20"/>
    <mergeCell ref="M23:AK23"/>
    <mergeCell ref="M24:AK24"/>
    <mergeCell ref="M28:R28"/>
    <mergeCell ref="B4:AK4"/>
    <mergeCell ref="M7:AK7"/>
    <mergeCell ref="M8:AK8"/>
    <mergeCell ref="M11:AK11"/>
    <mergeCell ref="N10:R10"/>
    <mergeCell ref="M9:AK9"/>
    <mergeCell ref="M15:AK15"/>
    <mergeCell ref="M16:AK16"/>
    <mergeCell ref="M12:R12"/>
    <mergeCell ref="M25:AK25"/>
    <mergeCell ref="M27:AK27"/>
    <mergeCell ref="N26:R26"/>
  </mergeCells>
  <phoneticPr fontId="20"/>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A4:BZ84"/>
  <sheetViews>
    <sheetView showZeros="0" zoomScaleNormal="100" zoomScaleSheetLayoutView="100" workbookViewId="0">
      <pane ySplit="2" topLeftCell="A60" activePane="bottomLeft" state="frozen"/>
      <selection pane="bottomLeft" activeCell="B83" sqref="B83"/>
    </sheetView>
  </sheetViews>
  <sheetFormatPr defaultColWidth="2.5" defaultRowHeight="15" customHeight="1" x14ac:dyDescent="0.15"/>
  <cols>
    <col min="1" max="72" width="2.5" style="6" customWidth="1"/>
    <col min="73" max="78" width="2.5" style="6"/>
    <col min="79" max="16384" width="2.5" style="7"/>
  </cols>
  <sheetData>
    <row r="4" spans="2:37" ht="15" customHeight="1" x14ac:dyDescent="0.15">
      <c r="B4" s="618" t="s">
        <v>469</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470</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55" t="s">
        <v>1476</v>
      </c>
      <c r="C6" s="27"/>
      <c r="D6" s="27"/>
      <c r="E6" s="27"/>
      <c r="F6" s="27"/>
      <c r="G6" s="27"/>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c r="AG6" s="653"/>
      <c r="AH6" s="653"/>
      <c r="AI6" s="653"/>
      <c r="AJ6" s="653"/>
      <c r="AK6" s="653"/>
    </row>
    <row r="7" spans="2:37" ht="15" customHeight="1" x14ac:dyDescent="0.15">
      <c r="B7" s="255" t="s">
        <v>1477</v>
      </c>
      <c r="C7" s="27"/>
      <c r="D7" s="27"/>
      <c r="E7" s="27"/>
      <c r="F7" s="27"/>
      <c r="G7" s="27"/>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3"/>
    </row>
    <row r="8" spans="2:37" ht="15" customHeight="1" x14ac:dyDescent="0.15">
      <c r="B8" s="6" t="s">
        <v>1478</v>
      </c>
    </row>
    <row r="9" spans="2:37" ht="15" customHeight="1" x14ac:dyDescent="0.15">
      <c r="H9" s="119" t="s">
        <v>158</v>
      </c>
      <c r="I9" s="6" t="s">
        <v>471</v>
      </c>
      <c r="N9" s="9" t="s">
        <v>135</v>
      </c>
      <c r="O9" s="119" t="s">
        <v>158</v>
      </c>
      <c r="P9" s="6" t="s">
        <v>472</v>
      </c>
      <c r="T9" s="119" t="s">
        <v>158</v>
      </c>
      <c r="U9" s="6" t="s">
        <v>473</v>
      </c>
      <c r="Z9" s="119" t="s">
        <v>158</v>
      </c>
      <c r="AA9" s="6" t="s">
        <v>474</v>
      </c>
      <c r="AF9" s="9" t="s">
        <v>136</v>
      </c>
    </row>
    <row r="10" spans="2:37" ht="15" customHeight="1" x14ac:dyDescent="0.15">
      <c r="B10" s="30"/>
      <c r="C10" s="30"/>
      <c r="D10" s="30"/>
      <c r="E10" s="30"/>
      <c r="F10" s="30"/>
      <c r="G10" s="30"/>
      <c r="H10" s="118" t="s">
        <v>158</v>
      </c>
      <c r="I10" s="30" t="s">
        <v>475</v>
      </c>
      <c r="J10" s="30"/>
      <c r="K10" s="30"/>
      <c r="L10" s="30"/>
      <c r="M10" s="30"/>
      <c r="N10" s="30"/>
      <c r="O10" s="118" t="s">
        <v>158</v>
      </c>
      <c r="P10" s="30" t="s">
        <v>476</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119" t="s">
        <v>158</v>
      </c>
      <c r="I11" s="30" t="s">
        <v>477</v>
      </c>
      <c r="J11" s="30"/>
      <c r="K11" s="30"/>
      <c r="L11" s="30"/>
      <c r="M11" s="119" t="s">
        <v>158</v>
      </c>
      <c r="N11" s="30" t="s">
        <v>478</v>
      </c>
      <c r="O11" s="30"/>
      <c r="P11" s="30"/>
      <c r="Q11" s="30"/>
      <c r="R11" s="119" t="s">
        <v>158</v>
      </c>
      <c r="S11" s="30" t="s">
        <v>479</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55" t="s">
        <v>1480</v>
      </c>
      <c r="C12" s="27"/>
      <c r="D12" s="27"/>
      <c r="E12" s="27"/>
      <c r="F12" s="27"/>
      <c r="G12" s="27"/>
      <c r="H12" s="27"/>
      <c r="I12" s="27"/>
      <c r="J12" s="27"/>
      <c r="K12" s="27"/>
      <c r="L12" s="27"/>
      <c r="M12" s="27"/>
      <c r="N12" s="27"/>
      <c r="O12" s="27"/>
      <c r="P12" s="653"/>
      <c r="Q12" s="653"/>
      <c r="R12" s="653"/>
      <c r="S12" s="653"/>
      <c r="T12" s="653"/>
      <c r="U12" s="653" t="s">
        <v>1298</v>
      </c>
      <c r="V12" s="653"/>
      <c r="W12" s="653"/>
      <c r="X12" s="653"/>
      <c r="Y12" s="653"/>
      <c r="Z12" s="653" t="s">
        <v>1298</v>
      </c>
      <c r="AA12" s="653"/>
      <c r="AB12" s="653"/>
      <c r="AC12" s="653"/>
      <c r="AD12" s="653"/>
      <c r="AE12" s="653"/>
      <c r="AF12" s="653"/>
      <c r="AG12" s="653"/>
      <c r="AH12" s="653"/>
      <c r="AI12" s="653"/>
      <c r="AJ12" s="27"/>
      <c r="AK12" s="27"/>
    </row>
    <row r="13" spans="2:37" ht="15" customHeight="1" x14ac:dyDescent="0.15">
      <c r="B13" s="6" t="s">
        <v>1481</v>
      </c>
    </row>
    <row r="14" spans="2:37" ht="15" customHeight="1" x14ac:dyDescent="0.15">
      <c r="D14" s="6" t="s">
        <v>127</v>
      </c>
      <c r="E14" s="6" t="s">
        <v>128</v>
      </c>
      <c r="F14" s="6" t="s">
        <v>2329</v>
      </c>
      <c r="P14" s="654"/>
      <c r="Q14" s="654"/>
      <c r="R14" s="654"/>
      <c r="S14" s="654"/>
      <c r="T14" s="654"/>
      <c r="U14" s="34" t="s">
        <v>481</v>
      </c>
    </row>
    <row r="15" spans="2:37" ht="15" customHeight="1" x14ac:dyDescent="0.15">
      <c r="B15" s="30"/>
      <c r="C15" s="30"/>
      <c r="D15" s="30" t="s">
        <v>127</v>
      </c>
      <c r="E15" s="30" t="s">
        <v>130</v>
      </c>
      <c r="F15" s="30" t="s">
        <v>2330</v>
      </c>
      <c r="G15" s="30"/>
      <c r="H15" s="30"/>
      <c r="I15" s="30"/>
      <c r="J15" s="30"/>
      <c r="K15" s="30"/>
      <c r="L15" s="30"/>
      <c r="M15" s="30"/>
      <c r="N15" s="30"/>
      <c r="O15" s="30"/>
      <c r="P15" s="655"/>
      <c r="Q15" s="655"/>
      <c r="R15" s="655"/>
      <c r="S15" s="655"/>
      <c r="T15" s="655"/>
      <c r="U15" s="53" t="s">
        <v>481</v>
      </c>
      <c r="V15" s="30"/>
      <c r="W15" s="30"/>
      <c r="X15" s="30"/>
      <c r="Y15" s="30"/>
      <c r="Z15" s="30"/>
      <c r="AA15" s="30"/>
      <c r="AB15" s="30"/>
      <c r="AC15" s="30"/>
      <c r="AD15" s="30"/>
      <c r="AE15" s="30"/>
      <c r="AF15" s="30"/>
      <c r="AG15" s="30"/>
      <c r="AH15" s="30"/>
      <c r="AI15" s="30"/>
      <c r="AJ15" s="30"/>
      <c r="AK15" s="30"/>
    </row>
    <row r="16" spans="2:37" ht="15" customHeight="1" x14ac:dyDescent="0.15">
      <c r="B16" s="6" t="s">
        <v>482</v>
      </c>
    </row>
    <row r="17" spans="2:37" ht="15" customHeight="1" x14ac:dyDescent="0.15">
      <c r="D17" s="6" t="s">
        <v>127</v>
      </c>
      <c r="E17" s="6" t="s">
        <v>128</v>
      </c>
      <c r="F17" s="6" t="s">
        <v>2331</v>
      </c>
      <c r="L17" s="650" t="s">
        <v>483</v>
      </c>
      <c r="M17" s="650"/>
      <c r="N17" s="39" t="s">
        <v>135</v>
      </c>
      <c r="O17" s="642"/>
      <c r="P17" s="642"/>
      <c r="Q17" s="642"/>
      <c r="R17" s="642"/>
      <c r="S17" s="34" t="s">
        <v>1165</v>
      </c>
      <c r="T17" s="39" t="s">
        <v>135</v>
      </c>
      <c r="U17" s="642"/>
      <c r="V17" s="642"/>
      <c r="W17" s="642"/>
      <c r="X17" s="642"/>
      <c r="Y17" s="34" t="s">
        <v>1165</v>
      </c>
      <c r="Z17" s="39" t="s">
        <v>135</v>
      </c>
      <c r="AA17" s="642"/>
      <c r="AB17" s="642"/>
      <c r="AC17" s="642"/>
      <c r="AD17" s="642"/>
      <c r="AE17" s="34" t="s">
        <v>1165</v>
      </c>
      <c r="AF17" s="39" t="s">
        <v>135</v>
      </c>
      <c r="AG17" s="642"/>
      <c r="AH17" s="642"/>
      <c r="AI17" s="642"/>
      <c r="AJ17" s="642"/>
      <c r="AK17" s="34" t="s">
        <v>1165</v>
      </c>
    </row>
    <row r="18" spans="2:37" ht="15" customHeight="1" x14ac:dyDescent="0.15">
      <c r="L18" s="650" t="s">
        <v>484</v>
      </c>
      <c r="M18" s="650"/>
      <c r="N18" s="39" t="s">
        <v>135</v>
      </c>
      <c r="O18" s="642"/>
      <c r="P18" s="642"/>
      <c r="Q18" s="642"/>
      <c r="R18" s="642"/>
      <c r="S18" s="34" t="s">
        <v>1165</v>
      </c>
      <c r="T18" s="39" t="s">
        <v>135</v>
      </c>
      <c r="U18" s="642"/>
      <c r="V18" s="642"/>
      <c r="W18" s="642"/>
      <c r="X18" s="642"/>
      <c r="Y18" s="34" t="s">
        <v>1165</v>
      </c>
      <c r="Z18" s="39" t="s">
        <v>135</v>
      </c>
      <c r="AA18" s="642"/>
      <c r="AB18" s="642"/>
      <c r="AC18" s="642"/>
      <c r="AD18" s="642"/>
      <c r="AE18" s="34" t="s">
        <v>1165</v>
      </c>
      <c r="AF18" s="39" t="s">
        <v>135</v>
      </c>
      <c r="AG18" s="642"/>
      <c r="AH18" s="642"/>
      <c r="AI18" s="642"/>
      <c r="AJ18" s="642"/>
      <c r="AK18" s="34" t="s">
        <v>1165</v>
      </c>
    </row>
    <row r="19" spans="2:37" ht="15" customHeight="1" x14ac:dyDescent="0.15">
      <c r="D19" s="6" t="s">
        <v>127</v>
      </c>
      <c r="E19" s="6" t="s">
        <v>130</v>
      </c>
      <c r="F19" s="6" t="s">
        <v>2332</v>
      </c>
      <c r="N19" s="39" t="s">
        <v>135</v>
      </c>
      <c r="O19" s="647"/>
      <c r="P19" s="647"/>
      <c r="Q19" s="647"/>
      <c r="R19" s="647"/>
      <c r="S19" s="9" t="s">
        <v>485</v>
      </c>
      <c r="T19" s="39" t="s">
        <v>135</v>
      </c>
      <c r="U19" s="647"/>
      <c r="V19" s="647"/>
      <c r="W19" s="647"/>
      <c r="X19" s="647"/>
      <c r="Y19" s="9" t="s">
        <v>485</v>
      </c>
      <c r="Z19" s="39" t="s">
        <v>135</v>
      </c>
      <c r="AA19" s="647"/>
      <c r="AB19" s="647"/>
      <c r="AC19" s="647"/>
      <c r="AD19" s="647"/>
      <c r="AE19" s="9" t="s">
        <v>485</v>
      </c>
      <c r="AF19" s="39" t="s">
        <v>135</v>
      </c>
      <c r="AG19" s="647"/>
      <c r="AH19" s="647"/>
      <c r="AI19" s="647"/>
      <c r="AJ19" s="647"/>
      <c r="AK19" s="9" t="s">
        <v>485</v>
      </c>
    </row>
    <row r="20" spans="2:37" ht="15" customHeight="1" x14ac:dyDescent="0.15">
      <c r="D20" s="6" t="s">
        <v>127</v>
      </c>
      <c r="E20" s="6" t="s">
        <v>131</v>
      </c>
      <c r="F20" s="6" t="s">
        <v>2333</v>
      </c>
    </row>
    <row r="21" spans="2:37" ht="15" customHeight="1" x14ac:dyDescent="0.15">
      <c r="N21" s="39" t="s">
        <v>135</v>
      </c>
      <c r="O21" s="642"/>
      <c r="P21" s="642"/>
      <c r="Q21" s="642"/>
      <c r="R21" s="642"/>
      <c r="S21" s="34" t="s">
        <v>1173</v>
      </c>
      <c r="T21" s="39" t="s">
        <v>135</v>
      </c>
      <c r="U21" s="642"/>
      <c r="V21" s="642"/>
      <c r="W21" s="642"/>
      <c r="X21" s="642"/>
      <c r="Y21" s="34" t="s">
        <v>1173</v>
      </c>
      <c r="Z21" s="39" t="s">
        <v>135</v>
      </c>
      <c r="AA21" s="642"/>
      <c r="AB21" s="642"/>
      <c r="AC21" s="642"/>
      <c r="AD21" s="642"/>
      <c r="AE21" s="34" t="s">
        <v>1173</v>
      </c>
      <c r="AF21" s="39" t="s">
        <v>135</v>
      </c>
      <c r="AG21" s="642"/>
      <c r="AH21" s="642"/>
      <c r="AI21" s="642"/>
      <c r="AJ21" s="642"/>
      <c r="AK21" s="34" t="s">
        <v>1173</v>
      </c>
    </row>
    <row r="22" spans="2:37" ht="15" customHeight="1" x14ac:dyDescent="0.15">
      <c r="D22" s="6" t="s">
        <v>127</v>
      </c>
      <c r="E22" s="6" t="s">
        <v>133</v>
      </c>
      <c r="F22" s="6" t="s">
        <v>2334</v>
      </c>
    </row>
    <row r="23" spans="2:37" ht="15" customHeight="1" x14ac:dyDescent="0.15">
      <c r="N23" s="39" t="s">
        <v>135</v>
      </c>
      <c r="O23" s="642"/>
      <c r="P23" s="642"/>
      <c r="Q23" s="642"/>
      <c r="R23" s="642"/>
      <c r="S23" s="34" t="s">
        <v>1173</v>
      </c>
      <c r="T23" s="39" t="s">
        <v>135</v>
      </c>
      <c r="U23" s="642"/>
      <c r="V23" s="642"/>
      <c r="W23" s="642"/>
      <c r="X23" s="642"/>
      <c r="Y23" s="34" t="s">
        <v>1173</v>
      </c>
      <c r="Z23" s="39" t="s">
        <v>135</v>
      </c>
      <c r="AA23" s="642"/>
      <c r="AB23" s="642"/>
      <c r="AC23" s="642"/>
      <c r="AD23" s="642"/>
      <c r="AE23" s="34" t="s">
        <v>1173</v>
      </c>
      <c r="AF23" s="39" t="s">
        <v>135</v>
      </c>
      <c r="AG23" s="642"/>
      <c r="AH23" s="642"/>
      <c r="AI23" s="642"/>
      <c r="AJ23" s="642"/>
      <c r="AK23" s="34" t="s">
        <v>1173</v>
      </c>
    </row>
    <row r="24" spans="2:37" ht="15" customHeight="1" x14ac:dyDescent="0.15">
      <c r="D24" s="6" t="s">
        <v>127</v>
      </c>
      <c r="E24" s="6" t="s">
        <v>132</v>
      </c>
      <c r="F24" s="6" t="s">
        <v>2335</v>
      </c>
      <c r="L24" s="650" t="s">
        <v>483</v>
      </c>
      <c r="M24" s="650"/>
      <c r="O24" s="641">
        <f>SUM($O$17,$U$17,$AA$17,$AG$17)</f>
        <v>0</v>
      </c>
      <c r="P24" s="641"/>
      <c r="Q24" s="641"/>
      <c r="R24" s="641"/>
      <c r="S24" s="34" t="s">
        <v>1166</v>
      </c>
    </row>
    <row r="25" spans="2:37" ht="15" customHeight="1" x14ac:dyDescent="0.15">
      <c r="L25" s="650" t="s">
        <v>484</v>
      </c>
      <c r="M25" s="650"/>
      <c r="O25" s="641">
        <f>SUM($O$18,$U$18,$AA$18,$AG$18)</f>
        <v>0</v>
      </c>
      <c r="P25" s="641"/>
      <c r="Q25" s="641"/>
      <c r="R25" s="641"/>
      <c r="S25" s="34" t="s">
        <v>1166</v>
      </c>
    </row>
    <row r="26" spans="2:37" ht="15" customHeight="1" x14ac:dyDescent="0.15">
      <c r="D26" s="6" t="s">
        <v>127</v>
      </c>
      <c r="E26" s="6" t="s">
        <v>486</v>
      </c>
      <c r="F26" s="6" t="s">
        <v>2336</v>
      </c>
      <c r="W26" s="642"/>
      <c r="X26" s="642"/>
      <c r="Y26" s="642"/>
      <c r="Z26" s="642"/>
      <c r="AA26" s="34" t="s">
        <v>1174</v>
      </c>
    </row>
    <row r="27" spans="2:37" ht="15" customHeight="1" x14ac:dyDescent="0.15">
      <c r="D27" s="6" t="s">
        <v>127</v>
      </c>
      <c r="E27" s="6" t="s">
        <v>142</v>
      </c>
      <c r="F27" s="6" t="s">
        <v>2337</v>
      </c>
      <c r="W27" s="642"/>
      <c r="X27" s="642"/>
      <c r="Y27" s="642"/>
      <c r="Z27" s="642"/>
      <c r="AA27" s="34" t="s">
        <v>1174</v>
      </c>
    </row>
    <row r="28" spans="2:37" ht="15" customHeight="1" x14ac:dyDescent="0.15">
      <c r="B28" s="30"/>
      <c r="C28" s="30"/>
      <c r="D28" s="30" t="s">
        <v>127</v>
      </c>
      <c r="E28" s="30" t="s">
        <v>487</v>
      </c>
      <c r="F28" s="30" t="s">
        <v>2338</v>
      </c>
      <c r="G28" s="30"/>
      <c r="H28" s="30"/>
      <c r="I28" s="30"/>
      <c r="J28" s="30"/>
      <c r="K28" s="30"/>
      <c r="L28" s="634"/>
      <c r="M28" s="634"/>
      <c r="N28" s="634"/>
      <c r="O28" s="634"/>
      <c r="P28" s="634"/>
      <c r="Q28" s="634"/>
      <c r="R28" s="634"/>
      <c r="S28" s="634"/>
      <c r="T28" s="634"/>
      <c r="U28" s="634"/>
      <c r="V28" s="634"/>
      <c r="W28" s="634"/>
      <c r="X28" s="634"/>
      <c r="Y28" s="634"/>
      <c r="Z28" s="634"/>
      <c r="AA28" s="634"/>
      <c r="AB28" s="634"/>
      <c r="AC28" s="634"/>
      <c r="AD28" s="634"/>
      <c r="AE28" s="634"/>
      <c r="AF28" s="634"/>
      <c r="AG28" s="634"/>
      <c r="AH28" s="634"/>
      <c r="AI28" s="634"/>
      <c r="AJ28" s="634"/>
      <c r="AK28" s="634"/>
    </row>
    <row r="29" spans="2:37" ht="15" customHeight="1" x14ac:dyDescent="0.15">
      <c r="B29" s="6" t="s">
        <v>1483</v>
      </c>
      <c r="J29" s="33" t="s">
        <v>490</v>
      </c>
      <c r="K29" s="651" t="str">
        <f>IF($N$29="","",VLOOKUP($N$29,LIST!$B$237:'LIST'!$C$380,2,0))</f>
        <v/>
      </c>
      <c r="L29" s="651"/>
      <c r="M29" s="651"/>
      <c r="N29" s="636"/>
      <c r="O29" s="636"/>
      <c r="P29" s="636"/>
      <c r="Q29" s="636"/>
      <c r="R29" s="636"/>
      <c r="S29" s="636"/>
      <c r="T29" s="636"/>
      <c r="U29" s="636"/>
      <c r="V29" s="636"/>
      <c r="W29" s="6" t="s">
        <v>485</v>
      </c>
      <c r="X29" s="6" t="s">
        <v>489</v>
      </c>
      <c r="Y29" s="651" t="str">
        <f>IF($AB$29="","",VLOOKUP($AB$29,LIST!$B$237:'LIST'!$C$380,2,0))</f>
        <v/>
      </c>
      <c r="Z29" s="651"/>
      <c r="AA29" s="651"/>
      <c r="AB29" s="636"/>
      <c r="AC29" s="636"/>
      <c r="AD29" s="636"/>
      <c r="AE29" s="636"/>
      <c r="AF29" s="636"/>
      <c r="AG29" s="636"/>
      <c r="AH29" s="636"/>
      <c r="AI29" s="636"/>
      <c r="AJ29" s="636"/>
      <c r="AK29" s="6" t="s">
        <v>485</v>
      </c>
    </row>
    <row r="30" spans="2:37" ht="15" customHeight="1" x14ac:dyDescent="0.15">
      <c r="B30" s="30"/>
      <c r="C30" s="30"/>
      <c r="D30" s="30"/>
      <c r="E30" s="30"/>
      <c r="F30" s="30"/>
      <c r="I30" s="30"/>
      <c r="J30" s="41" t="s">
        <v>490</v>
      </c>
      <c r="K30" s="649" t="str">
        <f>IF($N$30="","",VLOOKUP($N$30,LIST!$B$237:'LIST'!$C$380,2,0))</f>
        <v/>
      </c>
      <c r="L30" s="649"/>
      <c r="M30" s="649"/>
      <c r="N30" s="634"/>
      <c r="O30" s="634"/>
      <c r="P30" s="634"/>
      <c r="Q30" s="634"/>
      <c r="R30" s="634"/>
      <c r="S30" s="634"/>
      <c r="T30" s="634"/>
      <c r="U30" s="634"/>
      <c r="V30" s="634"/>
      <c r="W30" s="30" t="s">
        <v>485</v>
      </c>
      <c r="X30" s="30" t="s">
        <v>489</v>
      </c>
      <c r="Y30" s="649" t="str">
        <f>IF($AB$30="","",VLOOKUP($AB$30,LIST!$B$237:'LIST'!$C$380,2,0))</f>
        <v/>
      </c>
      <c r="Z30" s="649"/>
      <c r="AA30" s="649"/>
      <c r="AB30" s="634"/>
      <c r="AC30" s="634"/>
      <c r="AD30" s="634"/>
      <c r="AE30" s="634"/>
      <c r="AF30" s="634"/>
      <c r="AG30" s="634"/>
      <c r="AH30" s="634"/>
      <c r="AI30" s="634"/>
      <c r="AJ30" s="634"/>
      <c r="AK30" s="30" t="s">
        <v>485</v>
      </c>
    </row>
    <row r="31" spans="2:37" ht="15" customHeight="1" x14ac:dyDescent="0.15">
      <c r="B31" s="255" t="s">
        <v>1484</v>
      </c>
      <c r="C31" s="27"/>
      <c r="D31" s="27"/>
      <c r="E31" s="27"/>
      <c r="F31" s="27"/>
      <c r="G31" s="27"/>
      <c r="H31" s="120" t="s">
        <v>158</v>
      </c>
      <c r="I31" s="27" t="s">
        <v>491</v>
      </c>
      <c r="J31" s="27"/>
      <c r="K31" s="120" t="s">
        <v>158</v>
      </c>
      <c r="L31" s="27" t="s">
        <v>492</v>
      </c>
      <c r="M31" s="27"/>
      <c r="N31" s="120" t="s">
        <v>158</v>
      </c>
      <c r="O31" s="27" t="s">
        <v>493</v>
      </c>
      <c r="P31" s="27"/>
      <c r="Q31" s="120" t="s">
        <v>158</v>
      </c>
      <c r="R31" s="27" t="s">
        <v>494</v>
      </c>
      <c r="S31" s="27"/>
      <c r="T31" s="120" t="s">
        <v>158</v>
      </c>
      <c r="U31" s="27" t="s">
        <v>495</v>
      </c>
      <c r="V31" s="27"/>
      <c r="W31" s="27"/>
      <c r="X31" s="120" t="s">
        <v>158</v>
      </c>
      <c r="Y31" s="27" t="s">
        <v>496</v>
      </c>
      <c r="Z31" s="27"/>
      <c r="AA31" s="27"/>
      <c r="AB31" s="27"/>
      <c r="AC31" s="27"/>
      <c r="AD31" s="120" t="s">
        <v>158</v>
      </c>
      <c r="AE31" s="27" t="s">
        <v>497</v>
      </c>
      <c r="AF31" s="27"/>
      <c r="AG31" s="27"/>
      <c r="AH31" s="27"/>
      <c r="AI31" s="27"/>
      <c r="AJ31" s="27"/>
      <c r="AK31" s="27"/>
    </row>
    <row r="32" spans="2:37" ht="15" customHeight="1" x14ac:dyDescent="0.15">
      <c r="B32" s="6" t="s">
        <v>1485</v>
      </c>
      <c r="N32" s="39" t="s">
        <v>135</v>
      </c>
      <c r="O32" s="611" t="s">
        <v>498</v>
      </c>
      <c r="P32" s="611"/>
      <c r="Q32" s="611"/>
      <c r="R32" s="611"/>
      <c r="S32" s="611"/>
      <c r="T32" s="611"/>
      <c r="U32" s="9" t="s">
        <v>485</v>
      </c>
      <c r="V32" s="39" t="s">
        <v>135</v>
      </c>
      <c r="W32" s="611" t="s">
        <v>499</v>
      </c>
      <c r="X32" s="611"/>
      <c r="Y32" s="611"/>
      <c r="Z32" s="611"/>
      <c r="AA32" s="611"/>
      <c r="AB32" s="611"/>
      <c r="AC32" s="9" t="s">
        <v>485</v>
      </c>
      <c r="AD32" s="39" t="s">
        <v>135</v>
      </c>
      <c r="AE32" s="611" t="s">
        <v>500</v>
      </c>
      <c r="AF32" s="611"/>
      <c r="AG32" s="611"/>
      <c r="AH32" s="611"/>
      <c r="AI32" s="611"/>
      <c r="AJ32" s="611"/>
      <c r="AK32" s="9" t="s">
        <v>485</v>
      </c>
    </row>
    <row r="33" spans="2:53" ht="15" customHeight="1" x14ac:dyDescent="0.15">
      <c r="D33" s="126" t="s">
        <v>127</v>
      </c>
      <c r="E33" s="126" t="s">
        <v>128</v>
      </c>
      <c r="F33" s="126" t="s">
        <v>2340</v>
      </c>
      <c r="G33" s="126"/>
      <c r="H33" s="126"/>
      <c r="I33" s="126"/>
      <c r="J33" s="126"/>
      <c r="K33" s="126"/>
      <c r="L33" s="126"/>
      <c r="M33" s="126"/>
      <c r="N33" s="39" t="s">
        <v>135</v>
      </c>
      <c r="O33" s="642"/>
      <c r="P33" s="642"/>
      <c r="Q33" s="642"/>
      <c r="R33" s="642"/>
      <c r="S33" s="642"/>
      <c r="T33" s="642"/>
      <c r="U33" s="34" t="s">
        <v>1165</v>
      </c>
      <c r="V33" s="39" t="s">
        <v>135</v>
      </c>
      <c r="W33" s="642"/>
      <c r="X33" s="642"/>
      <c r="Y33" s="642"/>
      <c r="Z33" s="642"/>
      <c r="AA33" s="642"/>
      <c r="AB33" s="642"/>
      <c r="AC33" s="34" t="s">
        <v>1165</v>
      </c>
      <c r="AD33" s="39" t="s">
        <v>135</v>
      </c>
      <c r="AE33" s="646" t="str">
        <f>IF($O$33="","",SUM($O$33,$W$33))</f>
        <v/>
      </c>
      <c r="AF33" s="646"/>
      <c r="AG33" s="646"/>
      <c r="AH33" s="646"/>
      <c r="AI33" s="646"/>
      <c r="AJ33" s="646"/>
      <c r="AK33" s="34" t="s">
        <v>1165</v>
      </c>
    </row>
    <row r="34" spans="2:53" ht="15" customHeight="1" x14ac:dyDescent="0.15">
      <c r="D34" s="126" t="s">
        <v>127</v>
      </c>
      <c r="E34" s="126" t="s">
        <v>1563</v>
      </c>
      <c r="F34" s="126" t="s">
        <v>2339</v>
      </c>
      <c r="G34" s="126"/>
      <c r="H34" s="126"/>
      <c r="I34" s="126"/>
      <c r="J34" s="126"/>
      <c r="K34" s="126"/>
      <c r="L34" s="126"/>
      <c r="M34" s="126"/>
    </row>
    <row r="35" spans="2:53" ht="15" customHeight="1" x14ac:dyDescent="0.15">
      <c r="D35" s="126"/>
      <c r="E35" s="126"/>
      <c r="F35" s="141"/>
      <c r="G35" s="141"/>
      <c r="H35" s="141"/>
      <c r="I35" s="141"/>
      <c r="J35" s="141"/>
      <c r="K35" s="141"/>
      <c r="L35" s="141"/>
      <c r="M35" s="126"/>
      <c r="N35" s="39" t="s">
        <v>135</v>
      </c>
      <c r="O35" s="642"/>
      <c r="P35" s="642"/>
      <c r="Q35" s="642"/>
      <c r="R35" s="642"/>
      <c r="S35" s="642"/>
      <c r="T35" s="642"/>
      <c r="U35" s="34" t="s">
        <v>1165</v>
      </c>
      <c r="V35" s="39" t="s">
        <v>135</v>
      </c>
      <c r="W35" s="642"/>
      <c r="X35" s="642"/>
      <c r="Y35" s="642"/>
      <c r="Z35" s="642"/>
      <c r="AA35" s="642"/>
      <c r="AB35" s="642"/>
      <c r="AC35" s="34" t="s">
        <v>1165</v>
      </c>
      <c r="AD35" s="39" t="s">
        <v>135</v>
      </c>
      <c r="AE35" s="646" t="str">
        <f>IF($O$35="","",SUM($O$35,$W$35))</f>
        <v/>
      </c>
      <c r="AF35" s="646"/>
      <c r="AG35" s="646"/>
      <c r="AH35" s="646"/>
      <c r="AI35" s="646"/>
      <c r="AJ35" s="646"/>
      <c r="AK35" s="34" t="s">
        <v>1165</v>
      </c>
    </row>
    <row r="36" spans="2:53" ht="15" customHeight="1" x14ac:dyDescent="0.15">
      <c r="B36" s="30"/>
      <c r="C36" s="30"/>
      <c r="D36" s="139" t="s">
        <v>127</v>
      </c>
      <c r="E36" s="139" t="s">
        <v>1564</v>
      </c>
      <c r="F36" s="139" t="s">
        <v>2341</v>
      </c>
      <c r="G36" s="139"/>
      <c r="H36" s="139"/>
      <c r="I36" s="139"/>
      <c r="J36" s="139"/>
      <c r="K36" s="139"/>
      <c r="L36" s="139"/>
      <c r="M36" s="139"/>
      <c r="N36" s="30"/>
      <c r="O36" s="643" t="e">
        <f>IF(calculation_first!$C$4="","",ROUNDUP(calculation_first!$C$4,2))</f>
        <v>#VALUE!</v>
      </c>
      <c r="P36" s="643"/>
      <c r="Q36" s="643"/>
      <c r="R36" s="643"/>
      <c r="S36" s="643"/>
      <c r="T36" s="643"/>
      <c r="U36" s="53" t="s">
        <v>1174</v>
      </c>
      <c r="V36" s="30"/>
      <c r="W36" s="30"/>
      <c r="X36" s="30"/>
      <c r="Y36" s="30"/>
      <c r="Z36" s="30"/>
      <c r="AA36" s="30"/>
      <c r="AB36" s="30"/>
      <c r="AC36" s="30"/>
      <c r="AD36" s="30"/>
      <c r="AE36" s="30"/>
      <c r="AF36" s="30"/>
      <c r="AG36" s="30"/>
      <c r="AH36" s="30"/>
      <c r="AI36" s="30"/>
      <c r="AJ36" s="30"/>
      <c r="AK36" s="30"/>
    </row>
    <row r="37" spans="2:53" ht="15" customHeight="1" x14ac:dyDescent="0.15">
      <c r="B37" s="6" t="s">
        <v>1486</v>
      </c>
      <c r="N37" s="39" t="s">
        <v>135</v>
      </c>
      <c r="O37" s="648" t="s">
        <v>498</v>
      </c>
      <c r="P37" s="648"/>
      <c r="Q37" s="648"/>
      <c r="R37" s="648"/>
      <c r="S37" s="648"/>
      <c r="T37" s="648"/>
      <c r="U37" s="9" t="s">
        <v>485</v>
      </c>
      <c r="V37" s="39" t="s">
        <v>135</v>
      </c>
      <c r="W37" s="648" t="s">
        <v>499</v>
      </c>
      <c r="X37" s="648"/>
      <c r="Y37" s="648"/>
      <c r="Z37" s="648"/>
      <c r="AA37" s="648"/>
      <c r="AB37" s="648"/>
      <c r="AC37" s="9" t="s">
        <v>485</v>
      </c>
      <c r="AD37" s="39" t="s">
        <v>135</v>
      </c>
      <c r="AE37" s="648" t="s">
        <v>500</v>
      </c>
      <c r="AF37" s="648"/>
      <c r="AG37" s="648"/>
      <c r="AH37" s="648"/>
      <c r="AI37" s="648"/>
      <c r="AJ37" s="648"/>
      <c r="AK37" s="9" t="s">
        <v>485</v>
      </c>
    </row>
    <row r="38" spans="2:53" ht="15" customHeight="1" x14ac:dyDescent="0.15">
      <c r="D38" s="126" t="s">
        <v>127</v>
      </c>
      <c r="E38" s="126" t="s">
        <v>128</v>
      </c>
      <c r="F38" s="126" t="s">
        <v>2342</v>
      </c>
      <c r="G38" s="126"/>
      <c r="H38" s="126"/>
      <c r="I38" s="126"/>
      <c r="J38" s="126"/>
      <c r="K38" s="126"/>
      <c r="L38" s="126"/>
      <c r="M38" s="126"/>
      <c r="N38" s="39" t="s">
        <v>135</v>
      </c>
      <c r="O38" s="642"/>
      <c r="P38" s="642"/>
      <c r="Q38" s="642"/>
      <c r="R38" s="642"/>
      <c r="S38" s="642"/>
      <c r="T38" s="642"/>
      <c r="U38" s="34" t="s">
        <v>1165</v>
      </c>
      <c r="V38" s="39" t="s">
        <v>135</v>
      </c>
      <c r="W38" s="642"/>
      <c r="X38" s="642"/>
      <c r="Y38" s="642"/>
      <c r="Z38" s="642"/>
      <c r="AA38" s="642"/>
      <c r="AB38" s="642"/>
      <c r="AC38" s="34" t="s">
        <v>1165</v>
      </c>
      <c r="AD38" s="39" t="s">
        <v>135</v>
      </c>
      <c r="AE38" s="646" t="str">
        <f>IF($O$38="","",SUM($O$38,$W$38))</f>
        <v/>
      </c>
      <c r="AF38" s="646"/>
      <c r="AG38" s="646"/>
      <c r="AH38" s="646"/>
      <c r="AI38" s="646"/>
      <c r="AJ38" s="646"/>
      <c r="AK38" s="34" t="s">
        <v>1165</v>
      </c>
      <c r="AN38" s="121" t="s">
        <v>1287</v>
      </c>
      <c r="AO38" s="121"/>
      <c r="AU38" s="113"/>
      <c r="AV38" s="113"/>
      <c r="AW38" s="114"/>
      <c r="AX38" s="256"/>
      <c r="AY38" s="113"/>
    </row>
    <row r="39" spans="2:53" ht="15" customHeight="1" x14ac:dyDescent="0.15">
      <c r="D39" s="126" t="s">
        <v>127</v>
      </c>
      <c r="E39" s="126" t="s">
        <v>130</v>
      </c>
      <c r="F39" s="126" t="s">
        <v>2343</v>
      </c>
      <c r="G39" s="126"/>
      <c r="H39" s="126"/>
      <c r="I39" s="126"/>
      <c r="J39" s="126"/>
      <c r="K39" s="126"/>
      <c r="L39" s="126"/>
      <c r="M39" s="126"/>
      <c r="AM39" s="7"/>
      <c r="AN39" s="7"/>
      <c r="AO39" s="7"/>
      <c r="AP39" s="7"/>
      <c r="AQ39" s="7"/>
      <c r="AR39" s="7"/>
      <c r="AS39" s="7"/>
      <c r="AT39" s="7"/>
      <c r="AU39" s="113"/>
    </row>
    <row r="40" spans="2:53" ht="15" customHeight="1" x14ac:dyDescent="0.15">
      <c r="D40" s="126"/>
      <c r="E40" s="126"/>
      <c r="F40" s="141"/>
      <c r="G40" s="141"/>
      <c r="H40" s="141"/>
      <c r="I40" s="141"/>
      <c r="J40" s="141"/>
      <c r="K40" s="141"/>
      <c r="L40" s="141"/>
      <c r="M40" s="126"/>
      <c r="N40" s="39" t="s">
        <v>135</v>
      </c>
      <c r="O40" s="642"/>
      <c r="P40" s="642"/>
      <c r="Q40" s="642"/>
      <c r="R40" s="642"/>
      <c r="S40" s="642"/>
      <c r="T40" s="642"/>
      <c r="U40" s="34" t="s">
        <v>1165</v>
      </c>
      <c r="V40" s="39" t="s">
        <v>135</v>
      </c>
      <c r="W40" s="642"/>
      <c r="X40" s="642"/>
      <c r="Y40" s="642"/>
      <c r="Z40" s="642"/>
      <c r="AA40" s="642"/>
      <c r="AB40" s="642"/>
      <c r="AC40" s="34" t="s">
        <v>1165</v>
      </c>
      <c r="AD40" s="39" t="s">
        <v>135</v>
      </c>
      <c r="AE40" s="646" t="str">
        <f>IF($O$40="","",SUM($O$40,$W$40))</f>
        <v/>
      </c>
      <c r="AF40" s="646"/>
      <c r="AG40" s="646"/>
      <c r="AH40" s="646"/>
      <c r="AI40" s="646"/>
      <c r="AJ40" s="646"/>
      <c r="AK40" s="34" t="s">
        <v>1165</v>
      </c>
      <c r="AN40" s="121" t="s">
        <v>1289</v>
      </c>
      <c r="AO40" s="121"/>
      <c r="AP40" s="121">
        <v>1</v>
      </c>
      <c r="AQ40" s="121"/>
      <c r="AR40" s="656">
        <f>MIN(AR53,AR54)</f>
        <v>0</v>
      </c>
      <c r="AS40" s="657"/>
      <c r="AT40" s="657"/>
      <c r="AU40" s="113"/>
    </row>
    <row r="41" spans="2:53" ht="15" customHeight="1" x14ac:dyDescent="0.15">
      <c r="D41" s="126" t="s">
        <v>127</v>
      </c>
      <c r="E41" s="126" t="s">
        <v>131</v>
      </c>
      <c r="F41" s="126" t="s">
        <v>2344</v>
      </c>
      <c r="G41" s="141"/>
      <c r="H41" s="141"/>
      <c r="I41" s="141"/>
      <c r="J41" s="141"/>
      <c r="K41" s="141"/>
      <c r="L41" s="141"/>
      <c r="M41" s="126"/>
      <c r="AM41" s="7"/>
      <c r="AN41" s="7"/>
      <c r="AO41" s="7"/>
      <c r="AP41" s="7"/>
      <c r="AQ41" s="7"/>
      <c r="AR41" s="7"/>
      <c r="AS41" s="7"/>
      <c r="AU41" s="113"/>
    </row>
    <row r="42" spans="2:53" s="6" customFormat="1" ht="15" customHeight="1" x14ac:dyDescent="0.15">
      <c r="D42" s="126"/>
      <c r="E42" s="126"/>
      <c r="F42" s="141"/>
      <c r="G42" s="141"/>
      <c r="H42" s="141"/>
      <c r="I42" s="141"/>
      <c r="J42" s="141"/>
      <c r="K42" s="141"/>
      <c r="L42" s="141"/>
      <c r="M42" s="126"/>
      <c r="N42" s="39" t="s">
        <v>135</v>
      </c>
      <c r="O42" s="642"/>
      <c r="P42" s="642"/>
      <c r="Q42" s="642"/>
      <c r="R42" s="642"/>
      <c r="S42" s="642"/>
      <c r="T42" s="642"/>
      <c r="U42" s="34" t="s">
        <v>1165</v>
      </c>
      <c r="V42" s="39" t="s">
        <v>135</v>
      </c>
      <c r="W42" s="642"/>
      <c r="X42" s="642"/>
      <c r="Y42" s="642"/>
      <c r="Z42" s="642"/>
      <c r="AA42" s="642"/>
      <c r="AB42" s="642"/>
      <c r="AC42" s="34" t="s">
        <v>1165</v>
      </c>
      <c r="AD42" s="39" t="s">
        <v>135</v>
      </c>
      <c r="AE42" s="646" t="str">
        <f>IF($O$42="","",SUM($O$42,$W$42))</f>
        <v/>
      </c>
      <c r="AF42" s="646"/>
      <c r="AG42" s="646"/>
      <c r="AH42" s="646"/>
      <c r="AI42" s="646"/>
      <c r="AJ42" s="646"/>
      <c r="AK42" s="34" t="s">
        <v>1165</v>
      </c>
      <c r="AN42" s="121" t="s">
        <v>1290</v>
      </c>
      <c r="AO42" s="121"/>
      <c r="AU42" s="113"/>
    </row>
    <row r="43" spans="2:53" ht="15" customHeight="1" x14ac:dyDescent="0.15">
      <c r="D43" s="126" t="s">
        <v>127</v>
      </c>
      <c r="E43" s="126" t="s">
        <v>1284</v>
      </c>
      <c r="F43" s="126" t="s">
        <v>1390</v>
      </c>
      <c r="G43" s="141"/>
      <c r="H43" s="141"/>
      <c r="I43" s="141"/>
      <c r="J43" s="141"/>
      <c r="K43" s="141"/>
      <c r="L43" s="141"/>
      <c r="M43" s="126"/>
      <c r="AE43" s="116"/>
      <c r="AF43" s="116"/>
      <c r="AG43" s="116"/>
      <c r="AH43" s="116"/>
      <c r="AI43" s="116"/>
      <c r="AJ43" s="116"/>
      <c r="AK43" s="34"/>
      <c r="AN43" s="121"/>
      <c r="AO43" s="121"/>
      <c r="AU43" s="113"/>
    </row>
    <row r="44" spans="2:53" ht="15" customHeight="1" x14ac:dyDescent="0.15">
      <c r="D44" s="126"/>
      <c r="E44" s="126"/>
      <c r="F44" s="652"/>
      <c r="G44" s="652"/>
      <c r="H44" s="652"/>
      <c r="I44" s="652"/>
      <c r="J44" s="652"/>
      <c r="K44" s="652"/>
      <c r="L44" s="652"/>
      <c r="M44" s="126"/>
      <c r="N44" s="39" t="s">
        <v>135</v>
      </c>
      <c r="O44" s="642"/>
      <c r="P44" s="642"/>
      <c r="Q44" s="642"/>
      <c r="R44" s="642"/>
      <c r="S44" s="642"/>
      <c r="T44" s="642"/>
      <c r="U44" s="34" t="s">
        <v>1165</v>
      </c>
      <c r="V44" s="39" t="s">
        <v>135</v>
      </c>
      <c r="W44" s="642"/>
      <c r="X44" s="642"/>
      <c r="Y44" s="642"/>
      <c r="Z44" s="642"/>
      <c r="AA44" s="642"/>
      <c r="AB44" s="642"/>
      <c r="AC44" s="34" t="s">
        <v>1165</v>
      </c>
      <c r="AD44" s="39" t="s">
        <v>135</v>
      </c>
      <c r="AE44" s="646" t="str">
        <f>IF($O$44="","",SUM($O$44,$W$44))</f>
        <v/>
      </c>
      <c r="AF44" s="646"/>
      <c r="AG44" s="646"/>
      <c r="AH44" s="646"/>
      <c r="AI44" s="646"/>
      <c r="AJ44" s="646"/>
      <c r="AK44" s="34" t="s">
        <v>1165</v>
      </c>
      <c r="AN44" s="121" t="s">
        <v>1291</v>
      </c>
      <c r="AO44" s="121"/>
      <c r="AU44" s="113"/>
    </row>
    <row r="45" spans="2:53" ht="15" customHeight="1" x14ac:dyDescent="0.15">
      <c r="D45" s="126" t="s">
        <v>127</v>
      </c>
      <c r="E45" s="126" t="s">
        <v>132</v>
      </c>
      <c r="F45" s="126" t="s">
        <v>2345</v>
      </c>
      <c r="G45" s="141"/>
      <c r="H45" s="141"/>
      <c r="I45" s="141"/>
      <c r="J45" s="141"/>
      <c r="K45" s="141"/>
      <c r="L45" s="141"/>
      <c r="M45" s="126"/>
      <c r="N45" s="39" t="s">
        <v>135</v>
      </c>
      <c r="O45" s="642"/>
      <c r="P45" s="642"/>
      <c r="Q45" s="642"/>
      <c r="R45" s="642"/>
      <c r="S45" s="642"/>
      <c r="T45" s="642"/>
      <c r="U45" s="34" t="s">
        <v>1165</v>
      </c>
      <c r="V45" s="39" t="s">
        <v>135</v>
      </c>
      <c r="W45" s="642"/>
      <c r="X45" s="642"/>
      <c r="Y45" s="642"/>
      <c r="Z45" s="642"/>
      <c r="AA45" s="642"/>
      <c r="AB45" s="642"/>
      <c r="AC45" s="34" t="s">
        <v>1165</v>
      </c>
      <c r="AD45" s="39" t="s">
        <v>135</v>
      </c>
      <c r="AE45" s="646" t="str">
        <f>IF($O$45="","",SUM($O$45,$W$45))</f>
        <v/>
      </c>
      <c r="AF45" s="646"/>
      <c r="AG45" s="646"/>
      <c r="AH45" s="646"/>
      <c r="AI45" s="646"/>
      <c r="AJ45" s="646"/>
      <c r="AK45" s="34" t="s">
        <v>1165</v>
      </c>
      <c r="AN45" s="121" t="s">
        <v>1570</v>
      </c>
      <c r="AO45" s="121"/>
      <c r="AU45" s="113"/>
    </row>
    <row r="46" spans="2:53" ht="15" customHeight="1" x14ac:dyDescent="0.15">
      <c r="D46" s="126" t="s">
        <v>127</v>
      </c>
      <c r="E46" s="126" t="s">
        <v>486</v>
      </c>
      <c r="F46" s="126" t="s">
        <v>2346</v>
      </c>
      <c r="G46" s="141"/>
      <c r="H46" s="141"/>
      <c r="I46" s="141"/>
      <c r="J46" s="141"/>
      <c r="K46" s="141"/>
      <c r="L46" s="141"/>
      <c r="M46" s="126"/>
      <c r="N46" s="39" t="s">
        <v>135</v>
      </c>
      <c r="O46" s="642"/>
      <c r="P46" s="642"/>
      <c r="Q46" s="642"/>
      <c r="R46" s="642"/>
      <c r="S46" s="642"/>
      <c r="T46" s="642"/>
      <c r="U46" s="34" t="s">
        <v>1165</v>
      </c>
      <c r="V46" s="39" t="s">
        <v>135</v>
      </c>
      <c r="W46" s="642"/>
      <c r="X46" s="642"/>
      <c r="Y46" s="642"/>
      <c r="Z46" s="642"/>
      <c r="AA46" s="642"/>
      <c r="AB46" s="642"/>
      <c r="AC46" s="34" t="s">
        <v>1165</v>
      </c>
      <c r="AD46" s="39" t="s">
        <v>135</v>
      </c>
      <c r="AE46" s="646" t="str">
        <f>IF($O$46="","",SUM($O$46,$W$46))</f>
        <v/>
      </c>
      <c r="AF46" s="646"/>
      <c r="AG46" s="646"/>
      <c r="AH46" s="646"/>
      <c r="AI46" s="646"/>
      <c r="AJ46" s="646"/>
      <c r="AK46" s="34" t="s">
        <v>1165</v>
      </c>
      <c r="AN46" s="121" t="s">
        <v>1292</v>
      </c>
      <c r="AO46" s="121"/>
      <c r="AP46" s="121">
        <v>2</v>
      </c>
      <c r="AQ46" s="121"/>
      <c r="AR46" s="656" t="str">
        <f>IF(AE46="","",MIN($AE$38/5,AE46))</f>
        <v/>
      </c>
      <c r="AS46" s="657"/>
      <c r="AT46" s="657"/>
      <c r="AU46" s="113"/>
    </row>
    <row r="47" spans="2:53" ht="15" customHeight="1" x14ac:dyDescent="0.15">
      <c r="D47" s="126" t="s">
        <v>127</v>
      </c>
      <c r="E47" s="126" t="s">
        <v>142</v>
      </c>
      <c r="F47" s="126" t="s">
        <v>2347</v>
      </c>
      <c r="G47" s="141"/>
      <c r="H47" s="141"/>
      <c r="I47" s="141"/>
      <c r="J47" s="141"/>
      <c r="K47" s="141"/>
      <c r="L47" s="141"/>
      <c r="M47" s="126"/>
      <c r="N47" s="39" t="s">
        <v>135</v>
      </c>
      <c r="O47" s="642"/>
      <c r="P47" s="642"/>
      <c r="Q47" s="642"/>
      <c r="R47" s="642"/>
      <c r="S47" s="642"/>
      <c r="T47" s="642"/>
      <c r="U47" s="34" t="s">
        <v>1165</v>
      </c>
      <c r="V47" s="39" t="s">
        <v>135</v>
      </c>
      <c r="W47" s="642"/>
      <c r="X47" s="642"/>
      <c r="Y47" s="642"/>
      <c r="Z47" s="642"/>
      <c r="AA47" s="642"/>
      <c r="AB47" s="642"/>
      <c r="AC47" s="34" t="s">
        <v>1165</v>
      </c>
      <c r="AD47" s="39" t="s">
        <v>135</v>
      </c>
      <c r="AE47" s="646" t="str">
        <f>IF($O$47="","",SUM($O$47,$W$47))</f>
        <v/>
      </c>
      <c r="AF47" s="646"/>
      <c r="AG47" s="646"/>
      <c r="AH47" s="646"/>
      <c r="AI47" s="646"/>
      <c r="AJ47" s="646"/>
      <c r="AK47" s="34" t="s">
        <v>1165</v>
      </c>
      <c r="AN47" s="121" t="s">
        <v>1293</v>
      </c>
      <c r="AO47" s="121"/>
      <c r="AP47" s="121">
        <v>3</v>
      </c>
      <c r="AQ47" s="121"/>
      <c r="AR47" s="656" t="str">
        <f>IF(AE47="","",MIN($AE$38/50,AE47))</f>
        <v/>
      </c>
      <c r="AS47" s="657"/>
      <c r="AT47" s="657"/>
      <c r="AU47" s="113"/>
    </row>
    <row r="48" spans="2:53" ht="15" customHeight="1" x14ac:dyDescent="0.15">
      <c r="D48" s="126" t="s">
        <v>127</v>
      </c>
      <c r="E48" s="126" t="s">
        <v>487</v>
      </c>
      <c r="F48" s="126" t="s">
        <v>2348</v>
      </c>
      <c r="G48" s="141"/>
      <c r="H48" s="141"/>
      <c r="I48" s="141"/>
      <c r="J48" s="141"/>
      <c r="K48" s="141"/>
      <c r="L48" s="141"/>
      <c r="M48" s="126"/>
      <c r="N48" s="39" t="s">
        <v>135</v>
      </c>
      <c r="O48" s="642"/>
      <c r="P48" s="642"/>
      <c r="Q48" s="642"/>
      <c r="R48" s="642"/>
      <c r="S48" s="642"/>
      <c r="T48" s="642"/>
      <c r="U48" s="34" t="s">
        <v>1165</v>
      </c>
      <c r="V48" s="39" t="s">
        <v>135</v>
      </c>
      <c r="W48" s="642"/>
      <c r="X48" s="642"/>
      <c r="Y48" s="642"/>
      <c r="Z48" s="642"/>
      <c r="AA48" s="642"/>
      <c r="AB48" s="642"/>
      <c r="AC48" s="34" t="s">
        <v>1165</v>
      </c>
      <c r="AD48" s="39" t="s">
        <v>135</v>
      </c>
      <c r="AE48" s="646" t="str">
        <f>IF($O$48="","",SUM($O$48,$W$48))</f>
        <v/>
      </c>
      <c r="AF48" s="646"/>
      <c r="AG48" s="646"/>
      <c r="AH48" s="646"/>
      <c r="AI48" s="646"/>
      <c r="AJ48" s="646"/>
      <c r="AK48" s="34" t="s">
        <v>1165</v>
      </c>
      <c r="AN48" s="121" t="s">
        <v>1294</v>
      </c>
      <c r="AO48" s="121"/>
      <c r="AP48" s="121">
        <v>4</v>
      </c>
      <c r="AQ48" s="121"/>
      <c r="AR48" s="656" t="str">
        <f>IF(AE48="","",MIN($AE$38/50,AE48))</f>
        <v/>
      </c>
      <c r="AS48" s="657"/>
      <c r="AT48" s="657"/>
      <c r="AU48" s="113"/>
      <c r="AV48" s="113"/>
      <c r="AW48" s="113"/>
      <c r="AX48" s="113"/>
      <c r="AY48" s="115"/>
      <c r="AZ48" s="258"/>
      <c r="BA48" s="258"/>
    </row>
    <row r="49" spans="2:53" ht="15" customHeight="1" x14ac:dyDescent="0.15">
      <c r="D49" s="126" t="s">
        <v>127</v>
      </c>
      <c r="E49" s="126" t="s">
        <v>502</v>
      </c>
      <c r="F49" s="126" t="s">
        <v>2349</v>
      </c>
      <c r="G49" s="141"/>
      <c r="H49" s="141"/>
      <c r="I49" s="141"/>
      <c r="J49" s="141"/>
      <c r="K49" s="141"/>
      <c r="L49" s="141"/>
      <c r="M49" s="126"/>
      <c r="N49" s="39" t="s">
        <v>135</v>
      </c>
      <c r="O49" s="642"/>
      <c r="P49" s="642"/>
      <c r="Q49" s="642"/>
      <c r="R49" s="642"/>
      <c r="S49" s="642"/>
      <c r="T49" s="642"/>
      <c r="U49" s="34" t="s">
        <v>1165</v>
      </c>
      <c r="V49" s="39" t="s">
        <v>135</v>
      </c>
      <c r="W49" s="642"/>
      <c r="X49" s="642"/>
      <c r="Y49" s="642"/>
      <c r="Z49" s="642"/>
      <c r="AA49" s="642"/>
      <c r="AB49" s="642"/>
      <c r="AC49" s="34" t="s">
        <v>1165</v>
      </c>
      <c r="AD49" s="39" t="s">
        <v>135</v>
      </c>
      <c r="AE49" s="646" t="str">
        <f>IF($O$49="","",SUM($O$49,$W$49))</f>
        <v/>
      </c>
      <c r="AF49" s="646"/>
      <c r="AG49" s="646"/>
      <c r="AH49" s="646"/>
      <c r="AI49" s="646"/>
      <c r="AJ49" s="646"/>
      <c r="AK49" s="34" t="s">
        <v>1165</v>
      </c>
      <c r="AN49" s="121" t="s">
        <v>1295</v>
      </c>
      <c r="AO49" s="121"/>
      <c r="AP49" s="121">
        <v>5</v>
      </c>
      <c r="AQ49" s="121"/>
      <c r="AR49" s="656" t="str">
        <f>IF(AE49="","",MIN($AE$38/100,AE49))</f>
        <v/>
      </c>
      <c r="AS49" s="657"/>
      <c r="AT49" s="657"/>
      <c r="AU49" s="113"/>
      <c r="AV49" s="113"/>
      <c r="AW49" s="113"/>
      <c r="AX49" s="113"/>
      <c r="AY49" s="115"/>
      <c r="AZ49" s="258"/>
      <c r="BA49" s="258"/>
    </row>
    <row r="50" spans="2:53" ht="15" customHeight="1" x14ac:dyDescent="0.15">
      <c r="D50" s="126" t="s">
        <v>127</v>
      </c>
      <c r="E50" s="126" t="s">
        <v>1285</v>
      </c>
      <c r="F50" s="126" t="s">
        <v>2350</v>
      </c>
      <c r="G50" s="141"/>
      <c r="H50" s="141"/>
      <c r="I50" s="141"/>
      <c r="J50" s="141"/>
      <c r="K50" s="141"/>
      <c r="L50" s="141"/>
      <c r="M50" s="126"/>
      <c r="N50" s="39" t="s">
        <v>135</v>
      </c>
      <c r="O50" s="642"/>
      <c r="P50" s="642"/>
      <c r="Q50" s="642"/>
      <c r="R50" s="642"/>
      <c r="S50" s="642"/>
      <c r="T50" s="642"/>
      <c r="U50" s="34" t="s">
        <v>1165</v>
      </c>
      <c r="V50" s="39" t="s">
        <v>135</v>
      </c>
      <c r="W50" s="642"/>
      <c r="X50" s="642"/>
      <c r="Y50" s="642"/>
      <c r="Z50" s="642"/>
      <c r="AA50" s="642"/>
      <c r="AB50" s="642"/>
      <c r="AC50" s="34" t="s">
        <v>1165</v>
      </c>
      <c r="AD50" s="39" t="s">
        <v>135</v>
      </c>
      <c r="AE50" s="646" t="str">
        <f>IF($O$50="","",SUM($O$50,$W$50))</f>
        <v/>
      </c>
      <c r="AF50" s="646"/>
      <c r="AG50" s="646"/>
      <c r="AH50" s="646"/>
      <c r="AI50" s="646"/>
      <c r="AJ50" s="646"/>
      <c r="AK50" s="34" t="s">
        <v>1165</v>
      </c>
      <c r="AN50" s="121" t="s">
        <v>1296</v>
      </c>
      <c r="AO50" s="121"/>
      <c r="AP50" s="121">
        <v>6</v>
      </c>
      <c r="AQ50" s="121"/>
      <c r="AR50" s="656" t="str">
        <f>IF(AE50="","",MIN($AE$38/100,AE50))</f>
        <v/>
      </c>
      <c r="AS50" s="657"/>
      <c r="AT50" s="657"/>
      <c r="AU50" s="113"/>
      <c r="AV50" s="113"/>
      <c r="AW50" s="113"/>
      <c r="AX50" s="113"/>
      <c r="AY50" s="115"/>
      <c r="AZ50" s="258"/>
      <c r="BA50" s="258"/>
    </row>
    <row r="51" spans="2:53" ht="15" customHeight="1" x14ac:dyDescent="0.15">
      <c r="D51" s="126" t="s">
        <v>127</v>
      </c>
      <c r="E51" s="126" t="s">
        <v>1565</v>
      </c>
      <c r="F51" s="126" t="s">
        <v>2351</v>
      </c>
      <c r="G51" s="141"/>
      <c r="H51" s="141"/>
      <c r="I51" s="141"/>
      <c r="J51" s="141"/>
      <c r="K51" s="141"/>
      <c r="L51" s="141"/>
      <c r="M51" s="126"/>
      <c r="N51" s="39" t="s">
        <v>135</v>
      </c>
      <c r="O51" s="642"/>
      <c r="P51" s="642"/>
      <c r="Q51" s="642"/>
      <c r="R51" s="642"/>
      <c r="S51" s="642"/>
      <c r="T51" s="642"/>
      <c r="U51" s="34" t="s">
        <v>1165</v>
      </c>
      <c r="V51" s="39" t="s">
        <v>135</v>
      </c>
      <c r="W51" s="642"/>
      <c r="X51" s="642"/>
      <c r="Y51" s="642"/>
      <c r="Z51" s="642"/>
      <c r="AA51" s="642"/>
      <c r="AB51" s="642"/>
      <c r="AC51" s="34" t="s">
        <v>1165</v>
      </c>
      <c r="AD51" s="39" t="s">
        <v>135</v>
      </c>
      <c r="AE51" s="646" t="str">
        <f>IF($O$51="","",SUM($O$51,$W$51))</f>
        <v/>
      </c>
      <c r="AF51" s="646"/>
      <c r="AG51" s="646"/>
      <c r="AH51" s="646"/>
      <c r="AI51" s="646"/>
      <c r="AJ51" s="646"/>
      <c r="AK51" s="34" t="s">
        <v>1165</v>
      </c>
      <c r="AN51" s="121" t="s">
        <v>1297</v>
      </c>
      <c r="AO51" s="121"/>
      <c r="AP51" s="121">
        <v>7</v>
      </c>
      <c r="AQ51" s="121"/>
      <c r="AR51" s="656" t="str">
        <f>IF(AE51="","",MIN($AE$38/100,AE51))</f>
        <v/>
      </c>
      <c r="AS51" s="657"/>
      <c r="AT51" s="657"/>
      <c r="AU51" s="113"/>
      <c r="AV51" s="113"/>
      <c r="AW51" s="113"/>
      <c r="AX51" s="113"/>
      <c r="AY51" s="113"/>
    </row>
    <row r="52" spans="2:53" ht="15" customHeight="1" x14ac:dyDescent="0.15">
      <c r="D52" s="126" t="s">
        <v>127</v>
      </c>
      <c r="E52" s="126" t="s">
        <v>1286</v>
      </c>
      <c r="F52" s="126" t="s">
        <v>2352</v>
      </c>
      <c r="G52" s="126"/>
      <c r="H52" s="126"/>
      <c r="I52" s="126"/>
      <c r="J52" s="126"/>
      <c r="K52" s="126"/>
      <c r="L52" s="126"/>
      <c r="M52" s="126"/>
      <c r="N52" s="39" t="s">
        <v>135</v>
      </c>
      <c r="O52" s="642"/>
      <c r="P52" s="642"/>
      <c r="Q52" s="642"/>
      <c r="R52" s="642"/>
      <c r="S52" s="642"/>
      <c r="T52" s="642"/>
      <c r="U52" s="34" t="s">
        <v>1165</v>
      </c>
      <c r="V52" s="39" t="s">
        <v>135</v>
      </c>
      <c r="W52" s="642"/>
      <c r="X52" s="642"/>
      <c r="Y52" s="642"/>
      <c r="Z52" s="642"/>
      <c r="AA52" s="642"/>
      <c r="AB52" s="642"/>
      <c r="AC52" s="34" t="s">
        <v>1165</v>
      </c>
      <c r="AD52" s="39" t="s">
        <v>135</v>
      </c>
      <c r="AE52" s="646" t="str">
        <f>IF($O$52="","",SUM($O$52,$W$52))</f>
        <v/>
      </c>
      <c r="AF52" s="646"/>
      <c r="AG52" s="646"/>
      <c r="AH52" s="646"/>
      <c r="AI52" s="646"/>
      <c r="AJ52" s="646"/>
      <c r="AK52" s="34" t="s">
        <v>1165</v>
      </c>
      <c r="AN52" s="121" t="s">
        <v>1571</v>
      </c>
      <c r="AO52" s="121"/>
      <c r="AP52" s="121"/>
      <c r="AQ52" s="121"/>
      <c r="AR52" s="140"/>
      <c r="AS52" s="257"/>
      <c r="AT52" s="257"/>
      <c r="AU52" s="113"/>
      <c r="AV52" s="113"/>
      <c r="AW52" s="113"/>
      <c r="AX52" s="113"/>
      <c r="AY52" s="113"/>
    </row>
    <row r="53" spans="2:53" ht="15" customHeight="1" x14ac:dyDescent="0.15">
      <c r="D53" s="126" t="s">
        <v>127</v>
      </c>
      <c r="E53" s="126" t="s">
        <v>1566</v>
      </c>
      <c r="F53" s="126" t="s">
        <v>2353</v>
      </c>
      <c r="G53" s="126"/>
      <c r="H53" s="126"/>
      <c r="I53" s="126"/>
      <c r="J53" s="126"/>
      <c r="K53" s="126"/>
      <c r="L53" s="126"/>
      <c r="M53" s="126"/>
      <c r="N53" s="39" t="s">
        <v>135</v>
      </c>
      <c r="O53" s="642"/>
      <c r="P53" s="642"/>
      <c r="Q53" s="642"/>
      <c r="R53" s="642"/>
      <c r="S53" s="642"/>
      <c r="T53" s="642"/>
      <c r="U53" s="34" t="s">
        <v>1165</v>
      </c>
      <c r="V53" s="39" t="s">
        <v>135</v>
      </c>
      <c r="W53" s="642"/>
      <c r="X53" s="642"/>
      <c r="Y53" s="642"/>
      <c r="Z53" s="642"/>
      <c r="AA53" s="642"/>
      <c r="AB53" s="642"/>
      <c r="AC53" s="34" t="s">
        <v>1165</v>
      </c>
      <c r="AD53" s="39" t="s">
        <v>135</v>
      </c>
      <c r="AE53" s="646" t="str">
        <f>IF($O$53="","",SUM($O$53,$W$53))</f>
        <v/>
      </c>
      <c r="AF53" s="646"/>
      <c r="AG53" s="646"/>
      <c r="AH53" s="646"/>
      <c r="AI53" s="646"/>
      <c r="AJ53" s="646"/>
      <c r="AK53" s="34" t="s">
        <v>1165</v>
      </c>
      <c r="AN53" s="121" t="s">
        <v>1597</v>
      </c>
      <c r="AO53" s="121"/>
      <c r="AP53" s="142" t="s">
        <v>1599</v>
      </c>
      <c r="AQ53" s="121"/>
      <c r="AR53" s="656" t="str">
        <f>IF(AE53="","",MIN(AE53/3,AE40))</f>
        <v/>
      </c>
      <c r="AS53" s="657"/>
      <c r="AT53" s="657"/>
      <c r="AU53" s="113"/>
      <c r="AV53" s="113"/>
      <c r="AW53" s="113"/>
      <c r="AX53" s="113"/>
      <c r="AY53" s="113"/>
    </row>
    <row r="54" spans="2:53" ht="15" customHeight="1" x14ac:dyDescent="0.15">
      <c r="D54" s="126" t="s">
        <v>127</v>
      </c>
      <c r="E54" s="126" t="s">
        <v>1567</v>
      </c>
      <c r="F54" s="126" t="s">
        <v>2354</v>
      </c>
      <c r="G54" s="126"/>
      <c r="H54" s="126"/>
      <c r="I54" s="126"/>
      <c r="J54" s="126"/>
      <c r="K54" s="126"/>
      <c r="L54" s="126"/>
      <c r="M54" s="126"/>
      <c r="N54" s="39" t="s">
        <v>135</v>
      </c>
      <c r="O54" s="642"/>
      <c r="P54" s="642"/>
      <c r="Q54" s="642"/>
      <c r="R54" s="642"/>
      <c r="S54" s="642"/>
      <c r="T54" s="642"/>
      <c r="U54" s="34" t="s">
        <v>1165</v>
      </c>
      <c r="V54" s="39" t="s">
        <v>135</v>
      </c>
      <c r="W54" s="642"/>
      <c r="X54" s="642"/>
      <c r="Y54" s="642"/>
      <c r="Z54" s="642"/>
      <c r="AA54" s="642"/>
      <c r="AB54" s="642"/>
      <c r="AC54" s="34" t="s">
        <v>1165</v>
      </c>
      <c r="AD54" s="39" t="s">
        <v>135</v>
      </c>
      <c r="AE54" s="646" t="str">
        <f>IF($O$54="","",SUM($O$54,$W$54))</f>
        <v/>
      </c>
      <c r="AF54" s="646"/>
      <c r="AG54" s="646"/>
      <c r="AH54" s="646"/>
      <c r="AI54" s="646"/>
      <c r="AJ54" s="646"/>
      <c r="AK54" s="34" t="s">
        <v>1165</v>
      </c>
      <c r="AN54" s="121" t="s">
        <v>1598</v>
      </c>
      <c r="AO54" s="121"/>
      <c r="AP54" s="142" t="s">
        <v>1599</v>
      </c>
      <c r="AQ54" s="121"/>
      <c r="AR54" s="656" t="str">
        <f>IF(AE54="","",MIN(AE54/3,AE40))</f>
        <v/>
      </c>
      <c r="AS54" s="657"/>
      <c r="AT54" s="657"/>
      <c r="AU54" s="113"/>
      <c r="AV54" s="113"/>
      <c r="AW54" s="113"/>
      <c r="AX54" s="113"/>
      <c r="AY54" s="113"/>
    </row>
    <row r="55" spans="2:53" ht="15" customHeight="1" x14ac:dyDescent="0.15">
      <c r="D55" s="126" t="s">
        <v>127</v>
      </c>
      <c r="E55" s="126" t="s">
        <v>1568</v>
      </c>
      <c r="F55" s="126" t="s">
        <v>2355</v>
      </c>
      <c r="G55" s="126"/>
      <c r="H55" s="126"/>
      <c r="I55" s="126"/>
      <c r="J55" s="126"/>
      <c r="K55" s="126"/>
      <c r="L55" s="126"/>
      <c r="M55" s="126"/>
      <c r="O55" s="646" t="e">
        <f>AE38-AR55</f>
        <v>#VALUE!</v>
      </c>
      <c r="P55" s="646"/>
      <c r="Q55" s="646"/>
      <c r="R55" s="646"/>
      <c r="S55" s="646"/>
      <c r="T55" s="646"/>
      <c r="U55" s="34" t="s">
        <v>1167</v>
      </c>
      <c r="AP55" s="142" t="s">
        <v>750</v>
      </c>
      <c r="AQ55" s="121"/>
      <c r="AR55" s="656">
        <f>calculation_first!C31</f>
        <v>0</v>
      </c>
      <c r="AS55" s="657"/>
      <c r="AT55" s="657"/>
    </row>
    <row r="56" spans="2:53" ht="15" customHeight="1" x14ac:dyDescent="0.15">
      <c r="B56" s="30"/>
      <c r="C56" s="30"/>
      <c r="D56" s="139" t="s">
        <v>127</v>
      </c>
      <c r="E56" s="139" t="s">
        <v>1569</v>
      </c>
      <c r="F56" s="139" t="s">
        <v>2356</v>
      </c>
      <c r="G56" s="139"/>
      <c r="H56" s="139"/>
      <c r="I56" s="139"/>
      <c r="J56" s="139"/>
      <c r="K56" s="139"/>
      <c r="L56" s="139"/>
      <c r="M56" s="139"/>
      <c r="N56" s="30"/>
      <c r="O56" s="643" t="e">
        <f>IF(calculation_first!$C$33="","",ROUNDUP(calculation_first!$C$33,2))</f>
        <v>#VALUE!</v>
      </c>
      <c r="P56" s="643"/>
      <c r="Q56" s="643"/>
      <c r="R56" s="643"/>
      <c r="S56" s="643"/>
      <c r="T56" s="643"/>
      <c r="U56" s="53" t="s">
        <v>1174</v>
      </c>
      <c r="V56" s="30"/>
      <c r="W56" s="30"/>
      <c r="X56" s="30"/>
      <c r="Y56" s="30"/>
      <c r="Z56" s="30"/>
      <c r="AA56" s="30"/>
      <c r="AB56" s="30"/>
      <c r="AC56" s="30"/>
      <c r="AD56" s="30"/>
      <c r="AE56" s="30"/>
      <c r="AF56" s="30"/>
      <c r="AG56" s="30"/>
      <c r="AH56" s="30"/>
      <c r="AI56" s="30"/>
      <c r="AJ56" s="30"/>
      <c r="AK56" s="30"/>
    </row>
    <row r="57" spans="2:53" ht="15" customHeight="1" x14ac:dyDescent="0.15">
      <c r="B57" s="6" t="s">
        <v>1487</v>
      </c>
    </row>
    <row r="58" spans="2:53" ht="15" customHeight="1" x14ac:dyDescent="0.15">
      <c r="D58" s="6" t="s">
        <v>127</v>
      </c>
      <c r="E58" s="6" t="s">
        <v>128</v>
      </c>
      <c r="F58" s="6" t="s">
        <v>2357</v>
      </c>
      <c r="P58" s="638"/>
      <c r="Q58" s="638"/>
      <c r="R58" s="638"/>
      <c r="S58" s="638"/>
    </row>
    <row r="59" spans="2:53" ht="15" customHeight="1" x14ac:dyDescent="0.15">
      <c r="B59" s="30"/>
      <c r="C59" s="30"/>
      <c r="D59" s="30" t="s">
        <v>127</v>
      </c>
      <c r="E59" s="30" t="s">
        <v>130</v>
      </c>
      <c r="F59" s="30" t="s">
        <v>2358</v>
      </c>
      <c r="G59" s="30"/>
      <c r="H59" s="30"/>
      <c r="I59" s="30"/>
      <c r="J59" s="30"/>
      <c r="K59" s="30"/>
      <c r="L59" s="30"/>
      <c r="M59" s="30"/>
      <c r="N59" s="30"/>
      <c r="O59" s="30"/>
      <c r="P59" s="644"/>
      <c r="Q59" s="644"/>
      <c r="R59" s="644"/>
      <c r="S59" s="644"/>
      <c r="T59" s="30"/>
      <c r="U59" s="30"/>
      <c r="V59" s="30"/>
      <c r="W59" s="30"/>
      <c r="X59" s="30"/>
      <c r="Y59" s="30"/>
      <c r="Z59" s="30"/>
      <c r="AA59" s="30"/>
      <c r="AB59" s="30"/>
      <c r="AC59" s="30"/>
      <c r="AD59" s="30"/>
      <c r="AE59" s="30"/>
      <c r="AF59" s="30"/>
      <c r="AG59" s="30"/>
      <c r="AH59" s="30"/>
      <c r="AI59" s="30"/>
      <c r="AJ59" s="30"/>
      <c r="AK59" s="30"/>
    </row>
    <row r="60" spans="2:53" s="6" customFormat="1" ht="15" customHeight="1" x14ac:dyDescent="0.15">
      <c r="P60" s="259"/>
      <c r="Q60" s="259"/>
      <c r="R60" s="259"/>
      <c r="S60" s="259"/>
    </row>
    <row r="61" spans="2:53" s="6" customFormat="1" ht="15" customHeight="1" x14ac:dyDescent="0.15">
      <c r="B61" s="30"/>
      <c r="C61" s="30"/>
      <c r="D61" s="30"/>
      <c r="E61" s="30"/>
      <c r="F61" s="30"/>
      <c r="G61" s="30"/>
      <c r="H61" s="30"/>
      <c r="I61" s="30"/>
      <c r="J61" s="30"/>
      <c r="K61" s="30"/>
      <c r="L61" s="30"/>
      <c r="M61" s="30"/>
      <c r="N61" s="30"/>
      <c r="O61" s="30"/>
      <c r="P61" s="260"/>
      <c r="Q61" s="260"/>
      <c r="R61" s="260"/>
      <c r="S61" s="260"/>
      <c r="T61" s="30"/>
      <c r="U61" s="30"/>
      <c r="V61" s="30"/>
      <c r="W61" s="30"/>
      <c r="X61" s="30"/>
      <c r="Y61" s="30"/>
      <c r="Z61" s="30"/>
      <c r="AA61" s="30"/>
      <c r="AB61" s="30"/>
      <c r="AC61" s="30"/>
      <c r="AD61" s="30"/>
      <c r="AE61" s="30"/>
      <c r="AF61" s="30"/>
      <c r="AG61" s="30"/>
      <c r="AH61" s="30"/>
      <c r="AI61" s="30"/>
      <c r="AJ61" s="30"/>
      <c r="AK61" s="30"/>
    </row>
    <row r="62" spans="2:53" ht="15" customHeight="1" x14ac:dyDescent="0.15">
      <c r="B62" s="125" t="s">
        <v>1488</v>
      </c>
      <c r="N62" s="39" t="s">
        <v>135</v>
      </c>
      <c r="O62" s="611" t="s">
        <v>503</v>
      </c>
      <c r="P62" s="611"/>
      <c r="Q62" s="611"/>
      <c r="R62" s="611"/>
      <c r="S62" s="611"/>
      <c r="T62" s="611"/>
      <c r="U62" s="9" t="s">
        <v>485</v>
      </c>
      <c r="V62" s="39" t="s">
        <v>135</v>
      </c>
      <c r="W62" s="611" t="s">
        <v>504</v>
      </c>
      <c r="X62" s="611"/>
      <c r="Y62" s="611"/>
      <c r="Z62" s="611"/>
      <c r="AA62" s="611"/>
      <c r="AB62" s="611"/>
      <c r="AC62" s="9" t="s">
        <v>485</v>
      </c>
    </row>
    <row r="63" spans="2:53" ht="15" customHeight="1" x14ac:dyDescent="0.15">
      <c r="D63" s="6" t="s">
        <v>127</v>
      </c>
      <c r="E63" s="6" t="s">
        <v>128</v>
      </c>
      <c r="F63" s="6" t="s">
        <v>2359</v>
      </c>
      <c r="N63" s="39" t="s">
        <v>135</v>
      </c>
      <c r="O63" s="645"/>
      <c r="P63" s="645"/>
      <c r="Q63" s="645"/>
      <c r="R63" s="645"/>
      <c r="S63" s="645"/>
      <c r="T63" s="117" t="s">
        <v>1169</v>
      </c>
      <c r="U63" s="9" t="s">
        <v>1168</v>
      </c>
      <c r="V63" s="39" t="s">
        <v>135</v>
      </c>
      <c r="W63" s="645"/>
      <c r="X63" s="645"/>
      <c r="Y63" s="645"/>
      <c r="Z63" s="645"/>
      <c r="AA63" s="645"/>
      <c r="AB63" s="117" t="s">
        <v>1169</v>
      </c>
      <c r="AC63" s="9" t="s">
        <v>485</v>
      </c>
    </row>
    <row r="64" spans="2:53" ht="15" customHeight="1" x14ac:dyDescent="0.15">
      <c r="D64" s="6" t="s">
        <v>127</v>
      </c>
      <c r="E64" s="6" t="s">
        <v>130</v>
      </c>
      <c r="F64" s="6" t="s">
        <v>2360</v>
      </c>
      <c r="M64" s="33" t="s">
        <v>505</v>
      </c>
      <c r="N64" s="39" t="s">
        <v>135</v>
      </c>
      <c r="O64" s="638"/>
      <c r="P64" s="638"/>
      <c r="Q64" s="638"/>
      <c r="R64" s="638"/>
      <c r="S64" s="638"/>
      <c r="T64" s="9" t="s">
        <v>507</v>
      </c>
      <c r="U64" s="9" t="s">
        <v>485</v>
      </c>
      <c r="V64" s="39" t="s">
        <v>135</v>
      </c>
      <c r="W64" s="638"/>
      <c r="X64" s="638"/>
      <c r="Y64" s="638"/>
      <c r="Z64" s="638"/>
      <c r="AA64" s="638"/>
      <c r="AB64" s="9" t="s">
        <v>507</v>
      </c>
      <c r="AC64" s="9" t="s">
        <v>485</v>
      </c>
    </row>
    <row r="65" spans="2:37" ht="15" customHeight="1" x14ac:dyDescent="0.15">
      <c r="M65" s="33" t="s">
        <v>506</v>
      </c>
      <c r="N65" s="39" t="s">
        <v>135</v>
      </c>
      <c r="O65" s="638"/>
      <c r="P65" s="638"/>
      <c r="Q65" s="638"/>
      <c r="R65" s="638"/>
      <c r="S65" s="638"/>
      <c r="T65" s="9" t="s">
        <v>507</v>
      </c>
      <c r="U65" s="9" t="s">
        <v>485</v>
      </c>
      <c r="V65" s="39" t="s">
        <v>135</v>
      </c>
      <c r="W65" s="638"/>
      <c r="X65" s="638"/>
      <c r="Y65" s="638"/>
      <c r="Z65" s="638"/>
      <c r="AA65" s="638"/>
      <c r="AB65" s="9" t="s">
        <v>507</v>
      </c>
      <c r="AC65" s="9" t="s">
        <v>485</v>
      </c>
    </row>
    <row r="66" spans="2:37" ht="15" customHeight="1" x14ac:dyDescent="0.15">
      <c r="D66" s="6" t="s">
        <v>127</v>
      </c>
      <c r="E66" s="6" t="s">
        <v>131</v>
      </c>
      <c r="F66" s="6" t="s">
        <v>2361</v>
      </c>
      <c r="L66" s="640"/>
      <c r="M66" s="640"/>
      <c r="N66" s="640"/>
      <c r="O66" s="640"/>
      <c r="P66" s="640"/>
      <c r="Q66" s="640"/>
      <c r="R66" s="640"/>
      <c r="S66" s="640"/>
      <c r="T66" s="59" t="s">
        <v>508</v>
      </c>
      <c r="U66" s="624" t="s">
        <v>509</v>
      </c>
      <c r="V66" s="624"/>
      <c r="W66" s="640"/>
      <c r="X66" s="640"/>
      <c r="Y66" s="640"/>
      <c r="Z66" s="640"/>
      <c r="AA66" s="640"/>
      <c r="AB66" s="640"/>
      <c r="AC66" s="640"/>
      <c r="AD66" s="640"/>
      <c r="AE66" s="9" t="s">
        <v>508</v>
      </c>
    </row>
    <row r="67" spans="2:37" ht="15" customHeight="1" x14ac:dyDescent="0.15">
      <c r="D67" s="6" t="s">
        <v>127</v>
      </c>
      <c r="E67" s="6" t="s">
        <v>133</v>
      </c>
      <c r="F67" s="6" t="s">
        <v>2362</v>
      </c>
      <c r="Y67" s="119" t="s">
        <v>158</v>
      </c>
      <c r="Z67" s="9" t="s">
        <v>510</v>
      </c>
      <c r="AB67" s="119" t="s">
        <v>158</v>
      </c>
      <c r="AC67" s="9" t="s">
        <v>511</v>
      </c>
    </row>
    <row r="68" spans="2:37" ht="15" customHeight="1" x14ac:dyDescent="0.15">
      <c r="D68" s="6" t="s">
        <v>127</v>
      </c>
      <c r="E68" s="6" t="s">
        <v>132</v>
      </c>
      <c r="F68" s="6" t="s">
        <v>2363</v>
      </c>
    </row>
    <row r="69" spans="2:37" s="6" customFormat="1" ht="15" customHeight="1" x14ac:dyDescent="0.15">
      <c r="B69" s="30"/>
      <c r="C69" s="30"/>
      <c r="D69" s="30"/>
      <c r="E69" s="118" t="s">
        <v>158</v>
      </c>
      <c r="F69" s="30" t="s">
        <v>1069</v>
      </c>
      <c r="G69" s="30"/>
      <c r="H69" s="30"/>
      <c r="I69" s="30"/>
      <c r="J69" s="30"/>
      <c r="K69" s="30"/>
      <c r="L69" s="30"/>
      <c r="M69" s="118" t="s">
        <v>158</v>
      </c>
      <c r="N69" s="30" t="s">
        <v>1071</v>
      </c>
      <c r="O69" s="30"/>
      <c r="P69" s="261"/>
      <c r="Q69" s="30"/>
      <c r="R69" s="30"/>
      <c r="S69" s="30"/>
      <c r="T69" s="30"/>
      <c r="U69" s="118" t="s">
        <v>158</v>
      </c>
      <c r="V69" s="30" t="s">
        <v>1073</v>
      </c>
      <c r="W69" s="261"/>
      <c r="X69" s="30"/>
      <c r="Y69" s="30"/>
      <c r="Z69" s="30"/>
      <c r="AA69" s="30"/>
      <c r="AB69" s="30"/>
      <c r="AC69" s="30"/>
      <c r="AD69" s="261"/>
      <c r="AE69" s="30"/>
      <c r="AF69" s="30"/>
      <c r="AG69" s="30"/>
      <c r="AH69" s="30"/>
      <c r="AI69" s="30"/>
      <c r="AJ69" s="30"/>
      <c r="AK69" s="30"/>
    </row>
    <row r="70" spans="2:37" ht="15" customHeight="1" x14ac:dyDescent="0.15">
      <c r="B70" s="6" t="s">
        <v>1489</v>
      </c>
      <c r="L70" s="636"/>
      <c r="M70" s="636"/>
      <c r="N70" s="636"/>
      <c r="O70" s="636"/>
      <c r="P70" s="636"/>
      <c r="Q70" s="636"/>
      <c r="R70" s="636"/>
      <c r="S70" s="636"/>
      <c r="T70" s="636"/>
      <c r="U70" s="636"/>
      <c r="V70" s="636"/>
      <c r="W70" s="636"/>
      <c r="X70" s="636"/>
      <c r="Y70" s="636"/>
      <c r="Z70" s="636"/>
      <c r="AA70" s="636"/>
      <c r="AB70" s="636"/>
      <c r="AC70" s="636"/>
      <c r="AD70" s="636"/>
      <c r="AE70" s="636"/>
      <c r="AF70" s="636"/>
      <c r="AG70" s="636"/>
      <c r="AH70" s="636"/>
      <c r="AI70" s="636"/>
      <c r="AJ70" s="636"/>
      <c r="AK70" s="636"/>
    </row>
    <row r="71" spans="2:37" ht="15" customHeight="1" x14ac:dyDescent="0.15">
      <c r="L71" s="636"/>
      <c r="M71" s="636"/>
      <c r="N71" s="636"/>
      <c r="O71" s="636"/>
      <c r="P71" s="636"/>
      <c r="Q71" s="636"/>
      <c r="R71" s="636"/>
      <c r="S71" s="636"/>
      <c r="T71" s="636"/>
      <c r="U71" s="636"/>
      <c r="V71" s="636"/>
      <c r="W71" s="636"/>
      <c r="X71" s="636"/>
      <c r="Y71" s="636"/>
      <c r="Z71" s="636"/>
      <c r="AA71" s="636"/>
      <c r="AB71" s="636"/>
      <c r="AC71" s="636"/>
      <c r="AD71" s="636"/>
      <c r="AE71" s="636"/>
      <c r="AF71" s="636"/>
      <c r="AG71" s="636"/>
      <c r="AH71" s="636"/>
      <c r="AI71" s="636"/>
      <c r="AJ71" s="636"/>
      <c r="AK71" s="636"/>
    </row>
    <row r="72" spans="2:37" ht="15" customHeight="1" x14ac:dyDescent="0.15">
      <c r="B72" s="30"/>
      <c r="C72" s="30"/>
      <c r="D72" s="30"/>
      <c r="E72" s="30"/>
      <c r="F72" s="30"/>
      <c r="G72" s="30"/>
      <c r="H72" s="30"/>
      <c r="I72" s="30"/>
      <c r="J72" s="30"/>
      <c r="K72" s="30"/>
      <c r="L72" s="634"/>
      <c r="M72" s="634"/>
      <c r="N72" s="634"/>
      <c r="O72" s="634"/>
      <c r="P72" s="634"/>
      <c r="Q72" s="634"/>
      <c r="R72" s="634"/>
      <c r="S72" s="634"/>
      <c r="T72" s="634"/>
      <c r="U72" s="634"/>
      <c r="V72" s="634"/>
      <c r="W72" s="634"/>
      <c r="X72" s="634"/>
      <c r="Y72" s="634"/>
      <c r="Z72" s="634"/>
      <c r="AA72" s="634"/>
      <c r="AB72" s="634"/>
      <c r="AC72" s="634"/>
      <c r="AD72" s="634"/>
      <c r="AE72" s="634"/>
      <c r="AF72" s="634"/>
      <c r="AG72" s="634"/>
      <c r="AH72" s="634"/>
      <c r="AI72" s="634"/>
      <c r="AJ72" s="634"/>
      <c r="AK72" s="634"/>
    </row>
    <row r="73" spans="2:37" ht="15" customHeight="1" x14ac:dyDescent="0.15">
      <c r="B73" s="255" t="s">
        <v>1490</v>
      </c>
      <c r="C73" s="27"/>
      <c r="D73" s="27"/>
      <c r="E73" s="27"/>
      <c r="F73" s="27"/>
      <c r="G73" s="27"/>
      <c r="H73" s="27"/>
      <c r="I73" s="27"/>
      <c r="J73" s="27"/>
      <c r="K73" s="27"/>
      <c r="L73" s="610" t="s">
        <v>1302</v>
      </c>
      <c r="M73" s="610"/>
      <c r="N73" s="639"/>
      <c r="O73" s="639"/>
      <c r="P73" s="22" t="s">
        <v>6</v>
      </c>
      <c r="Q73" s="639"/>
      <c r="R73" s="639"/>
      <c r="S73" s="22" t="s">
        <v>7</v>
      </c>
      <c r="T73" s="639"/>
      <c r="U73" s="639"/>
      <c r="V73" s="22" t="s">
        <v>8</v>
      </c>
      <c r="W73" s="27"/>
      <c r="X73" s="27"/>
      <c r="Y73" s="27"/>
      <c r="Z73" s="27"/>
      <c r="AA73" s="27"/>
      <c r="AB73" s="27"/>
      <c r="AC73" s="27"/>
      <c r="AD73" s="27"/>
      <c r="AE73" s="27"/>
      <c r="AF73" s="27"/>
      <c r="AG73" s="27"/>
      <c r="AH73" s="27"/>
      <c r="AI73" s="27"/>
      <c r="AJ73" s="27"/>
      <c r="AK73" s="27"/>
    </row>
    <row r="74" spans="2:37" ht="15" customHeight="1" x14ac:dyDescent="0.15">
      <c r="B74" s="255" t="s">
        <v>1491</v>
      </c>
      <c r="C74" s="27"/>
      <c r="D74" s="27"/>
      <c r="E74" s="27"/>
      <c r="F74" s="27"/>
      <c r="G74" s="27"/>
      <c r="H74" s="27"/>
      <c r="I74" s="27"/>
      <c r="J74" s="27"/>
      <c r="K74" s="27"/>
      <c r="L74" s="610" t="s">
        <v>1302</v>
      </c>
      <c r="M74" s="610"/>
      <c r="N74" s="639"/>
      <c r="O74" s="639"/>
      <c r="P74" s="22" t="s">
        <v>6</v>
      </c>
      <c r="Q74" s="639"/>
      <c r="R74" s="639"/>
      <c r="S74" s="22" t="s">
        <v>7</v>
      </c>
      <c r="T74" s="639"/>
      <c r="U74" s="639"/>
      <c r="V74" s="22" t="s">
        <v>8</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513</v>
      </c>
      <c r="H76" s="632"/>
      <c r="I76" s="632"/>
      <c r="J76" s="9" t="s">
        <v>512</v>
      </c>
      <c r="K76" s="9" t="s">
        <v>485</v>
      </c>
      <c r="L76" s="611" t="s">
        <v>1302</v>
      </c>
      <c r="M76" s="611"/>
      <c r="N76" s="632"/>
      <c r="O76" s="632"/>
      <c r="P76" s="9" t="s">
        <v>6</v>
      </c>
      <c r="Q76" s="632"/>
      <c r="R76" s="632"/>
      <c r="S76" s="9" t="s">
        <v>7</v>
      </c>
      <c r="T76" s="632"/>
      <c r="U76" s="632"/>
      <c r="V76" s="9" t="s">
        <v>8</v>
      </c>
      <c r="W76" s="39" t="s">
        <v>135</v>
      </c>
      <c r="X76" s="636"/>
      <c r="Y76" s="636"/>
      <c r="Z76" s="636"/>
      <c r="AA76" s="636"/>
      <c r="AB76" s="636"/>
      <c r="AC76" s="636"/>
      <c r="AD76" s="636"/>
      <c r="AE76" s="636"/>
      <c r="AF76" s="636"/>
      <c r="AG76" s="636"/>
      <c r="AH76" s="636"/>
      <c r="AI76" s="636"/>
      <c r="AJ76" s="636"/>
      <c r="AK76" s="9" t="s">
        <v>485</v>
      </c>
    </row>
    <row r="77" spans="2:37" ht="15" customHeight="1" x14ac:dyDescent="0.15">
      <c r="F77" s="39" t="s">
        <v>135</v>
      </c>
      <c r="G77" s="9" t="s">
        <v>513</v>
      </c>
      <c r="H77" s="632"/>
      <c r="I77" s="632"/>
      <c r="J77" s="9" t="s">
        <v>512</v>
      </c>
      <c r="K77" s="9" t="s">
        <v>485</v>
      </c>
      <c r="L77" s="611" t="s">
        <v>1302</v>
      </c>
      <c r="M77" s="611"/>
      <c r="N77" s="632"/>
      <c r="O77" s="632"/>
      <c r="P77" s="9" t="s">
        <v>6</v>
      </c>
      <c r="Q77" s="632"/>
      <c r="R77" s="632"/>
      <c r="S77" s="9" t="s">
        <v>7</v>
      </c>
      <c r="T77" s="632"/>
      <c r="U77" s="632"/>
      <c r="V77" s="9" t="s">
        <v>8</v>
      </c>
      <c r="W77" s="39" t="s">
        <v>135</v>
      </c>
      <c r="X77" s="636"/>
      <c r="Y77" s="636"/>
      <c r="Z77" s="636"/>
      <c r="AA77" s="636"/>
      <c r="AB77" s="636"/>
      <c r="AC77" s="636"/>
      <c r="AD77" s="636"/>
      <c r="AE77" s="636"/>
      <c r="AF77" s="636"/>
      <c r="AG77" s="636"/>
      <c r="AH77" s="636"/>
      <c r="AI77" s="636"/>
      <c r="AJ77" s="636"/>
      <c r="AK77" s="9" t="s">
        <v>485</v>
      </c>
    </row>
    <row r="78" spans="2:37" ht="15" customHeight="1" x14ac:dyDescent="0.15">
      <c r="B78" s="30"/>
      <c r="C78" s="30"/>
      <c r="D78" s="30"/>
      <c r="E78" s="30"/>
      <c r="F78" s="42" t="s">
        <v>135</v>
      </c>
      <c r="G78" s="32" t="s">
        <v>513</v>
      </c>
      <c r="H78" s="633"/>
      <c r="I78" s="633"/>
      <c r="J78" s="32" t="s">
        <v>512</v>
      </c>
      <c r="K78" s="32" t="s">
        <v>485</v>
      </c>
      <c r="L78" s="637" t="s">
        <v>1304</v>
      </c>
      <c r="M78" s="637"/>
      <c r="N78" s="633"/>
      <c r="O78" s="633"/>
      <c r="P78" s="32" t="s">
        <v>6</v>
      </c>
      <c r="Q78" s="633"/>
      <c r="R78" s="633"/>
      <c r="S78" s="32" t="s">
        <v>7</v>
      </c>
      <c r="T78" s="633"/>
      <c r="U78" s="633"/>
      <c r="V78" s="32" t="s">
        <v>8</v>
      </c>
      <c r="W78" s="42" t="s">
        <v>135</v>
      </c>
      <c r="X78" s="634"/>
      <c r="Y78" s="634"/>
      <c r="Z78" s="634"/>
      <c r="AA78" s="634"/>
      <c r="AB78" s="634"/>
      <c r="AC78" s="634"/>
      <c r="AD78" s="634"/>
      <c r="AE78" s="634"/>
      <c r="AF78" s="634"/>
      <c r="AG78" s="634"/>
      <c r="AH78" s="634"/>
      <c r="AI78" s="634"/>
      <c r="AJ78" s="634"/>
      <c r="AK78" s="32" t="s">
        <v>485</v>
      </c>
    </row>
    <row r="79" spans="2:37" ht="15" customHeight="1" x14ac:dyDescent="0.15">
      <c r="B79" s="6" t="s">
        <v>2412</v>
      </c>
      <c r="L79" s="625"/>
      <c r="M79" s="625"/>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row>
    <row r="80" spans="2:37" ht="15" customHeight="1" x14ac:dyDescent="0.15">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6"/>
    </row>
    <row r="81" spans="2:37" ht="15" customHeight="1" x14ac:dyDescent="0.15">
      <c r="B81" s="30"/>
      <c r="C81" s="30"/>
      <c r="D81" s="30"/>
      <c r="E81" s="30"/>
      <c r="F81" s="30"/>
      <c r="G81" s="30"/>
      <c r="H81" s="30"/>
      <c r="I81" s="30"/>
      <c r="J81" s="30"/>
      <c r="K81" s="30"/>
      <c r="L81" s="634"/>
      <c r="M81" s="634"/>
      <c r="N81" s="634"/>
      <c r="O81" s="634"/>
      <c r="P81" s="634"/>
      <c r="Q81" s="634"/>
      <c r="R81" s="634"/>
      <c r="S81" s="634"/>
      <c r="T81" s="634"/>
      <c r="U81" s="634"/>
      <c r="V81" s="634"/>
      <c r="W81" s="634"/>
      <c r="X81" s="634"/>
      <c r="Y81" s="634"/>
      <c r="Z81" s="634"/>
      <c r="AA81" s="634"/>
      <c r="AB81" s="634"/>
      <c r="AC81" s="634"/>
      <c r="AD81" s="634"/>
      <c r="AE81" s="634"/>
      <c r="AF81" s="634"/>
      <c r="AG81" s="634"/>
      <c r="AH81" s="634"/>
      <c r="AI81" s="634"/>
      <c r="AJ81" s="634"/>
      <c r="AK81" s="634"/>
    </row>
    <row r="82" spans="2:37" ht="15" customHeight="1" x14ac:dyDescent="0.15">
      <c r="B82" s="125" t="s">
        <v>2413</v>
      </c>
      <c r="C82" s="40"/>
      <c r="D82" s="40"/>
      <c r="E82" s="40"/>
      <c r="F82" s="40"/>
      <c r="G82" s="40"/>
      <c r="H82" s="40"/>
      <c r="I82" s="40"/>
      <c r="J82" s="40"/>
      <c r="K82" s="40"/>
      <c r="L82" s="635"/>
      <c r="M82" s="635"/>
      <c r="N82" s="635"/>
      <c r="O82" s="635"/>
      <c r="P82" s="635"/>
      <c r="Q82" s="635"/>
      <c r="R82" s="635"/>
      <c r="S82" s="635"/>
      <c r="T82" s="635"/>
      <c r="U82" s="635"/>
      <c r="V82" s="635"/>
      <c r="W82" s="635"/>
      <c r="X82" s="635"/>
      <c r="Y82" s="635"/>
      <c r="Z82" s="635"/>
      <c r="AA82" s="635"/>
      <c r="AB82" s="635"/>
      <c r="AC82" s="635"/>
      <c r="AD82" s="635"/>
      <c r="AE82" s="635"/>
      <c r="AF82" s="635"/>
      <c r="AG82" s="635"/>
      <c r="AH82" s="635"/>
      <c r="AI82" s="635"/>
      <c r="AJ82" s="635"/>
      <c r="AK82" s="635"/>
    </row>
    <row r="83" spans="2:37" ht="15" customHeight="1" x14ac:dyDescent="0.15">
      <c r="L83" s="636"/>
      <c r="M83" s="636"/>
      <c r="N83" s="636"/>
      <c r="O83" s="636"/>
      <c r="P83" s="636"/>
      <c r="Q83" s="636"/>
      <c r="R83" s="636"/>
      <c r="S83" s="636"/>
      <c r="T83" s="636"/>
      <c r="U83" s="636"/>
      <c r="V83" s="636"/>
      <c r="W83" s="636"/>
      <c r="X83" s="636"/>
      <c r="Y83" s="636"/>
      <c r="Z83" s="636"/>
      <c r="AA83" s="636"/>
      <c r="AB83" s="636"/>
      <c r="AC83" s="636"/>
      <c r="AD83" s="636"/>
      <c r="AE83" s="636"/>
      <c r="AF83" s="636"/>
      <c r="AG83" s="636"/>
      <c r="AH83" s="636"/>
      <c r="AI83" s="636"/>
      <c r="AJ83" s="636"/>
      <c r="AK83" s="636"/>
    </row>
    <row r="84" spans="2:37" ht="15" customHeight="1" x14ac:dyDescent="0.15">
      <c r="B84" s="30"/>
      <c r="C84" s="30"/>
      <c r="D84" s="30"/>
      <c r="E84" s="30"/>
      <c r="F84" s="30"/>
      <c r="G84" s="30"/>
      <c r="H84" s="30"/>
      <c r="I84" s="30"/>
      <c r="J84" s="30"/>
      <c r="K84" s="30"/>
      <c r="L84" s="634"/>
      <c r="M84" s="634"/>
      <c r="N84" s="634"/>
      <c r="O84" s="634"/>
      <c r="P84" s="634"/>
      <c r="Q84" s="634"/>
      <c r="R84" s="634"/>
      <c r="S84" s="634"/>
      <c r="T84" s="634"/>
      <c r="U84" s="634"/>
      <c r="V84" s="634"/>
      <c r="W84" s="634"/>
      <c r="X84" s="634"/>
      <c r="Y84" s="634"/>
      <c r="Z84" s="634"/>
      <c r="AA84" s="634"/>
      <c r="AB84" s="634"/>
      <c r="AC84" s="634"/>
      <c r="AD84" s="634"/>
      <c r="AE84" s="634"/>
      <c r="AF84" s="634"/>
      <c r="AG84" s="634"/>
      <c r="AH84" s="634"/>
      <c r="AI84" s="634"/>
      <c r="AJ84" s="634"/>
      <c r="AK84" s="634"/>
    </row>
  </sheetData>
  <mergeCells count="162">
    <mergeCell ref="AR40:AT40"/>
    <mergeCell ref="AR46:AT46"/>
    <mergeCell ref="AR47:AT47"/>
    <mergeCell ref="AR48:AT48"/>
    <mergeCell ref="AR49:AT49"/>
    <mergeCell ref="AR50:AT50"/>
    <mergeCell ref="AR51:AT51"/>
    <mergeCell ref="AR55:AT55"/>
    <mergeCell ref="O45:T45"/>
    <mergeCell ref="W45:AB45"/>
    <mergeCell ref="AE45:AJ45"/>
    <mergeCell ref="O52:T52"/>
    <mergeCell ref="W52:AB52"/>
    <mergeCell ref="AE52:AJ52"/>
    <mergeCell ref="O50:T50"/>
    <mergeCell ref="W50:AB50"/>
    <mergeCell ref="AE50:AJ50"/>
    <mergeCell ref="W51:AB51"/>
    <mergeCell ref="AE54:AJ54"/>
    <mergeCell ref="O55:T55"/>
    <mergeCell ref="AR53:AT53"/>
    <mergeCell ref="AR54:AT54"/>
    <mergeCell ref="AE48:AJ48"/>
    <mergeCell ref="O51:T51"/>
    <mergeCell ref="B4:AK4"/>
    <mergeCell ref="H6:AK6"/>
    <mergeCell ref="H7:AK7"/>
    <mergeCell ref="P12:T12"/>
    <mergeCell ref="U12:Y12"/>
    <mergeCell ref="Z12:AD12"/>
    <mergeCell ref="AE12:AI12"/>
    <mergeCell ref="P14:T14"/>
    <mergeCell ref="L17:M17"/>
    <mergeCell ref="P15:T15"/>
    <mergeCell ref="L18:M18"/>
    <mergeCell ref="O49:T49"/>
    <mergeCell ref="W49:AB49"/>
    <mergeCell ref="AE49:AJ49"/>
    <mergeCell ref="K29:M29"/>
    <mergeCell ref="N29:V29"/>
    <mergeCell ref="Y29:AA29"/>
    <mergeCell ref="AB29:AJ29"/>
    <mergeCell ref="K30:M30"/>
    <mergeCell ref="O48:T48"/>
    <mergeCell ref="W48:AB48"/>
    <mergeCell ref="O47:T47"/>
    <mergeCell ref="W47:AB47"/>
    <mergeCell ref="F44:L44"/>
    <mergeCell ref="O44:T44"/>
    <mergeCell ref="O42:T42"/>
    <mergeCell ref="W42:AB42"/>
    <mergeCell ref="L28:AK28"/>
    <mergeCell ref="AE33:AJ33"/>
    <mergeCell ref="L24:M24"/>
    <mergeCell ref="L25:M25"/>
    <mergeCell ref="O25:R25"/>
    <mergeCell ref="W26:Z26"/>
    <mergeCell ref="W27:Z27"/>
    <mergeCell ref="W37:AB37"/>
    <mergeCell ref="AE37:AJ37"/>
    <mergeCell ref="O38:T38"/>
    <mergeCell ref="W38:AB38"/>
    <mergeCell ref="AE38:AJ38"/>
    <mergeCell ref="N30:V30"/>
    <mergeCell ref="Y30:AA30"/>
    <mergeCell ref="AB30:AJ30"/>
    <mergeCell ref="O37:T37"/>
    <mergeCell ref="AE32:AJ32"/>
    <mergeCell ref="W33:AB33"/>
    <mergeCell ref="O32:T32"/>
    <mergeCell ref="O35:T35"/>
    <mergeCell ref="W35:AB35"/>
    <mergeCell ref="AE35:AJ35"/>
    <mergeCell ref="W32:AB32"/>
    <mergeCell ref="W44:AB44"/>
    <mergeCell ref="AE44:AJ44"/>
    <mergeCell ref="O46:T46"/>
    <mergeCell ref="W46:AB46"/>
    <mergeCell ref="AE51:AJ51"/>
    <mergeCell ref="AE42:AJ42"/>
    <mergeCell ref="O40:T40"/>
    <mergeCell ref="W40:AB40"/>
    <mergeCell ref="AE47:AJ47"/>
    <mergeCell ref="AE40:AJ40"/>
    <mergeCell ref="AE46:AJ46"/>
    <mergeCell ref="AG21:AJ21"/>
    <mergeCell ref="O19:R19"/>
    <mergeCell ref="U19:X19"/>
    <mergeCell ref="AA19:AD19"/>
    <mergeCell ref="AG19:AJ19"/>
    <mergeCell ref="O23:R23"/>
    <mergeCell ref="U23:X23"/>
    <mergeCell ref="AA23:AD23"/>
    <mergeCell ref="AG23:AJ23"/>
    <mergeCell ref="U21:X21"/>
    <mergeCell ref="AA21:AD21"/>
    <mergeCell ref="O24:R24"/>
    <mergeCell ref="O33:T33"/>
    <mergeCell ref="O56:T56"/>
    <mergeCell ref="P58:S58"/>
    <mergeCell ref="P59:S59"/>
    <mergeCell ref="O62:T62"/>
    <mergeCell ref="O63:S63"/>
    <mergeCell ref="W63:AA63"/>
    <mergeCell ref="AG17:AJ17"/>
    <mergeCell ref="AG18:AJ18"/>
    <mergeCell ref="W62:AB62"/>
    <mergeCell ref="O53:T53"/>
    <mergeCell ref="W53:AB53"/>
    <mergeCell ref="AE53:AJ53"/>
    <mergeCell ref="O54:T54"/>
    <mergeCell ref="W54:AB54"/>
    <mergeCell ref="O36:T36"/>
    <mergeCell ref="O17:R17"/>
    <mergeCell ref="O18:R18"/>
    <mergeCell ref="U17:X17"/>
    <mergeCell ref="U18:X18"/>
    <mergeCell ref="AA17:AD17"/>
    <mergeCell ref="AA18:AD18"/>
    <mergeCell ref="O21:R21"/>
    <mergeCell ref="O64:S64"/>
    <mergeCell ref="N73:O73"/>
    <mergeCell ref="Q73:R73"/>
    <mergeCell ref="T73:U73"/>
    <mergeCell ref="L74:M74"/>
    <mergeCell ref="N74:O74"/>
    <mergeCell ref="Q74:R74"/>
    <mergeCell ref="T74:U74"/>
    <mergeCell ref="Q76:R76"/>
    <mergeCell ref="T76:U76"/>
    <mergeCell ref="O65:S65"/>
    <mergeCell ref="L72:AK72"/>
    <mergeCell ref="L73:M73"/>
    <mergeCell ref="L71:AK71"/>
    <mergeCell ref="W66:AD66"/>
    <mergeCell ref="L70:AK70"/>
    <mergeCell ref="W64:AA64"/>
    <mergeCell ref="W65:AA65"/>
    <mergeCell ref="L66:S66"/>
    <mergeCell ref="U66:V66"/>
    <mergeCell ref="L84:AK84"/>
    <mergeCell ref="L77:M77"/>
    <mergeCell ref="N77:O77"/>
    <mergeCell ref="Q77:R77"/>
    <mergeCell ref="T77:U77"/>
    <mergeCell ref="L78:M78"/>
    <mergeCell ref="N78:O78"/>
    <mergeCell ref="Q78:R78"/>
    <mergeCell ref="L80:AK80"/>
    <mergeCell ref="L83:AK83"/>
    <mergeCell ref="H76:I76"/>
    <mergeCell ref="H77:I77"/>
    <mergeCell ref="H78:I78"/>
    <mergeCell ref="L79:AK79"/>
    <mergeCell ref="L81:AK81"/>
    <mergeCell ref="L82:AK82"/>
    <mergeCell ref="X76:AJ76"/>
    <mergeCell ref="X78:AJ78"/>
    <mergeCell ref="T78:U78"/>
    <mergeCell ref="X77:AJ77"/>
    <mergeCell ref="L76:M76"/>
    <mergeCell ref="N76:O76"/>
  </mergeCells>
  <phoneticPr fontId="20"/>
  <dataValidations xWindow="512" yWindow="623" count="9">
    <dataValidation type="list" allowBlank="1" showInputMessage="1" showErrorMessage="1" prompt="選択" sqref="H9:H11 O9:O10 T9 Z9 M11 R11 H31 K31 N31 Q31 T31 X31 AD31 AB67 U69 E69 Y67 M69" xr:uid="{00000000-0002-0000-0D00-000000000000}">
      <formula1>選択</formula1>
    </dataValidation>
    <dataValidation type="list" allowBlank="1" showInputMessage="1" prompt="選択" sqref="P12:AI12" xr:uid="{00000000-0002-0000-0D00-000001000000}">
      <formula1>地区区域</formula1>
    </dataValidation>
    <dataValidation type="list" allowBlank="1" showInputMessage="1" prompt="選択" sqref="O19:R19 U19:X19 AA19:AD19 AG19:AJ19" xr:uid="{00000000-0002-0000-0D00-000002000000}">
      <formula1>用途地域</formula1>
    </dataValidation>
    <dataValidation type="list" allowBlank="1" showInputMessage="1" prompt="選択" sqref="L28:AK28" xr:uid="{00000000-0002-0000-0D00-000003000000}">
      <formula1>備考第三面7</formula1>
    </dataValidation>
    <dataValidation type="list" allowBlank="1" showInputMessage="1" prompt="選択" sqref="N29:V30 AB29:AJ30" xr:uid="{00000000-0002-0000-0D00-000004000000}">
      <formula1>用途</formula1>
    </dataValidation>
    <dataValidation type="list" allowBlank="1" showInputMessage="1" prompt="選択" sqref="L66:S66 W66:AD66" xr:uid="{00000000-0002-0000-0D00-000005000000}">
      <formula1>構造</formula1>
    </dataValidation>
    <dataValidation type="list" allowBlank="1" showInputMessage="1" prompt="選択" sqref="X76:AJ78" xr:uid="{00000000-0002-0000-0D00-000006000000}">
      <formula1>特定工程</formula1>
    </dataValidation>
    <dataValidation type="list" allowBlank="1" showInputMessage="1" prompt="選択" sqref="P58:S59" xr:uid="{00000000-0002-0000-0D00-000007000000}">
      <formula1>数字</formula1>
    </dataValidation>
    <dataValidation type="list" allowBlank="1" showInputMessage="1" prompt="選択" sqref="Y29:AA30 K29:M30" xr:uid="{00000000-0002-0000-0D00-000008000000}">
      <formula1>用途番号</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4:BU135"/>
  <sheetViews>
    <sheetView zoomScaleNormal="100" zoomScaleSheetLayoutView="100" workbookViewId="0">
      <pane ySplit="2" topLeftCell="A11" activePane="bottomLeft" state="frozen"/>
      <selection pane="bottomLeft" activeCell="AU130" sqref="AU130"/>
    </sheetView>
  </sheetViews>
  <sheetFormatPr defaultColWidth="2.5" defaultRowHeight="15" customHeight="1" x14ac:dyDescent="0.15"/>
  <cols>
    <col min="1" max="73" width="2.5" style="6" customWidth="1"/>
    <col min="74" max="16384" width="2.5" style="7"/>
  </cols>
  <sheetData>
    <row r="4" spans="2:37" ht="15" customHeight="1" x14ac:dyDescent="0.15">
      <c r="B4" s="618" t="s">
        <v>514</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515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3.5" customHeight="1" x14ac:dyDescent="0.15">
      <c r="B6" s="262" t="s">
        <v>2369</v>
      </c>
      <c r="C6" s="27"/>
      <c r="D6" s="27"/>
      <c r="E6" s="27"/>
      <c r="F6" s="27"/>
      <c r="G6" s="27"/>
      <c r="H6" s="27"/>
      <c r="I6" s="27"/>
      <c r="J6" s="45"/>
      <c r="K6" s="45"/>
      <c r="L6" s="661"/>
      <c r="M6" s="661"/>
      <c r="N6" s="661"/>
      <c r="O6" s="661"/>
      <c r="P6" s="661"/>
      <c r="Q6" s="661"/>
      <c r="R6" s="661"/>
      <c r="S6" s="661"/>
      <c r="T6" s="661"/>
      <c r="U6" s="661"/>
      <c r="V6" s="661"/>
      <c r="W6" s="661"/>
      <c r="X6" s="661"/>
      <c r="Y6" s="661"/>
      <c r="Z6" s="661"/>
      <c r="AA6" s="661"/>
      <c r="AB6" s="661"/>
      <c r="AC6" s="661"/>
      <c r="AD6" s="27"/>
      <c r="AE6" s="27"/>
      <c r="AF6" s="27"/>
      <c r="AG6" s="27"/>
      <c r="AH6" s="27"/>
      <c r="AI6" s="27"/>
      <c r="AJ6" s="27"/>
      <c r="AK6" s="27"/>
    </row>
    <row r="7" spans="2:37" ht="13.5" customHeight="1" x14ac:dyDescent="0.15">
      <c r="B7" s="135" t="s">
        <v>2370</v>
      </c>
      <c r="C7" s="40"/>
      <c r="D7" s="40"/>
      <c r="E7" s="40"/>
      <c r="F7" s="40"/>
      <c r="G7" s="40"/>
      <c r="H7" s="40"/>
      <c r="I7" s="40"/>
      <c r="J7" s="40"/>
      <c r="K7" s="46" t="s">
        <v>488</v>
      </c>
      <c r="L7" s="670" t="str">
        <f>IF(O7="","",VLOOKUP(O7,LIST!$B$237:'LIST'!$C$380,2,0))</f>
        <v/>
      </c>
      <c r="M7" s="670"/>
      <c r="N7" s="670"/>
      <c r="O7" s="622"/>
      <c r="P7" s="622"/>
      <c r="Q7" s="622"/>
      <c r="R7" s="622"/>
      <c r="S7" s="622"/>
      <c r="T7" s="622"/>
      <c r="U7" s="622"/>
      <c r="V7" s="622"/>
      <c r="W7" s="622"/>
      <c r="X7" s="622"/>
      <c r="Y7" s="622"/>
      <c r="Z7" s="622"/>
      <c r="AA7" s="622"/>
      <c r="AB7" s="622"/>
      <c r="AC7" s="622"/>
      <c r="AD7" s="40" t="s">
        <v>485</v>
      </c>
      <c r="AE7" s="40"/>
      <c r="AF7" s="40"/>
      <c r="AG7" s="40"/>
      <c r="AH7" s="40"/>
      <c r="AI7" s="40"/>
      <c r="AJ7" s="40"/>
      <c r="AK7" s="40"/>
    </row>
    <row r="8" spans="2:37" ht="13.5" customHeight="1" x14ac:dyDescent="0.15">
      <c r="B8" s="126"/>
      <c r="K8" s="33" t="s">
        <v>488</v>
      </c>
      <c r="L8" s="671" t="str">
        <f>IF(O8="","",VLOOKUP(O8,LIST!$B$237:'LIST'!$C$380,2,0))</f>
        <v/>
      </c>
      <c r="M8" s="671"/>
      <c r="N8" s="671"/>
      <c r="O8" s="620"/>
      <c r="P8" s="620"/>
      <c r="Q8" s="620"/>
      <c r="R8" s="620"/>
      <c r="S8" s="620"/>
      <c r="T8" s="620"/>
      <c r="U8" s="620"/>
      <c r="V8" s="620"/>
      <c r="W8" s="620"/>
      <c r="X8" s="620"/>
      <c r="Y8" s="620"/>
      <c r="Z8" s="620"/>
      <c r="AA8" s="620"/>
      <c r="AB8" s="620"/>
      <c r="AC8" s="620"/>
      <c r="AD8" s="6" t="s">
        <v>485</v>
      </c>
    </row>
    <row r="9" spans="2:37" ht="13.5" customHeight="1" x14ac:dyDescent="0.15">
      <c r="B9" s="126"/>
      <c r="K9" s="33" t="s">
        <v>488</v>
      </c>
      <c r="L9" s="671" t="str">
        <f>IF(O9="","",VLOOKUP(O9,LIST!$B$237:'LIST'!$C$380,2,0))</f>
        <v/>
      </c>
      <c r="M9" s="671"/>
      <c r="N9" s="671"/>
      <c r="O9" s="620"/>
      <c r="P9" s="620"/>
      <c r="Q9" s="620"/>
      <c r="R9" s="620"/>
      <c r="S9" s="620"/>
      <c r="T9" s="620"/>
      <c r="U9" s="620"/>
      <c r="V9" s="620"/>
      <c r="W9" s="620"/>
      <c r="X9" s="620"/>
      <c r="Y9" s="620"/>
      <c r="Z9" s="620"/>
      <c r="AA9" s="620"/>
      <c r="AB9" s="620"/>
      <c r="AC9" s="620"/>
      <c r="AD9" s="6" t="s">
        <v>485</v>
      </c>
    </row>
    <row r="10" spans="2:37" ht="13.5" customHeight="1" x14ac:dyDescent="0.15">
      <c r="B10" s="126"/>
      <c r="K10" s="33" t="s">
        <v>488</v>
      </c>
      <c r="L10" s="671" t="str">
        <f>IF(O10="","",VLOOKUP(O10,LIST!$B$237:'LIST'!$C$380,2,0))</f>
        <v/>
      </c>
      <c r="M10" s="671"/>
      <c r="N10" s="671"/>
      <c r="O10" s="620"/>
      <c r="P10" s="620"/>
      <c r="Q10" s="620"/>
      <c r="R10" s="620"/>
      <c r="S10" s="620"/>
      <c r="T10" s="620"/>
      <c r="U10" s="620"/>
      <c r="V10" s="620"/>
      <c r="W10" s="620"/>
      <c r="X10" s="620"/>
      <c r="Y10" s="620"/>
      <c r="Z10" s="620"/>
      <c r="AA10" s="620"/>
      <c r="AB10" s="620"/>
      <c r="AC10" s="620"/>
      <c r="AD10" s="6" t="s">
        <v>485</v>
      </c>
    </row>
    <row r="11" spans="2:37" ht="13.5" customHeight="1" x14ac:dyDescent="0.15">
      <c r="B11" s="139"/>
      <c r="C11" s="30"/>
      <c r="D11" s="30"/>
      <c r="E11" s="30"/>
      <c r="F11" s="30"/>
      <c r="G11" s="30"/>
      <c r="H11" s="30"/>
      <c r="I11" s="30"/>
      <c r="J11" s="30"/>
      <c r="K11" s="41" t="s">
        <v>488</v>
      </c>
      <c r="L11" s="672" t="str">
        <f>IF(O11="","",VLOOKUP(O11,LIST!$B$237:'LIST'!$C$380,2,0))</f>
        <v/>
      </c>
      <c r="M11" s="672"/>
      <c r="N11" s="672"/>
      <c r="O11" s="621"/>
      <c r="P11" s="621"/>
      <c r="Q11" s="621"/>
      <c r="R11" s="621"/>
      <c r="S11" s="621"/>
      <c r="T11" s="621"/>
      <c r="U11" s="621"/>
      <c r="V11" s="621"/>
      <c r="W11" s="621"/>
      <c r="X11" s="621"/>
      <c r="Y11" s="621"/>
      <c r="Z11" s="621"/>
      <c r="AA11" s="621"/>
      <c r="AB11" s="621"/>
      <c r="AC11" s="621"/>
      <c r="AD11" s="30" t="s">
        <v>485</v>
      </c>
      <c r="AE11" s="30"/>
      <c r="AF11" s="30"/>
      <c r="AG11" s="30"/>
      <c r="AH11" s="30"/>
      <c r="AI11" s="30"/>
      <c r="AJ11" s="30"/>
      <c r="AK11" s="30"/>
    </row>
    <row r="12" spans="2:37" ht="13.5" customHeight="1" x14ac:dyDescent="0.15">
      <c r="B12" s="126" t="s">
        <v>2371</v>
      </c>
      <c r="J12" s="36" t="s">
        <v>158</v>
      </c>
      <c r="K12" s="6" t="s">
        <v>491</v>
      </c>
      <c r="M12" s="36" t="s">
        <v>158</v>
      </c>
      <c r="N12" s="6" t="s">
        <v>492</v>
      </c>
      <c r="P12" s="36" t="s">
        <v>158</v>
      </c>
      <c r="Q12" s="6" t="s">
        <v>493</v>
      </c>
      <c r="S12" s="36" t="s">
        <v>158</v>
      </c>
      <c r="T12" s="6" t="s">
        <v>494</v>
      </c>
      <c r="V12" s="36" t="s">
        <v>158</v>
      </c>
      <c r="W12" s="6" t="s">
        <v>495</v>
      </c>
      <c r="Z12" s="36" t="s">
        <v>158</v>
      </c>
      <c r="AA12" s="6" t="s">
        <v>496</v>
      </c>
      <c r="AF12" s="36" t="s">
        <v>158</v>
      </c>
      <c r="AG12" s="6" t="s">
        <v>497</v>
      </c>
    </row>
    <row r="13" spans="2:37" ht="13.5" customHeight="1" x14ac:dyDescent="0.15">
      <c r="B13" s="262" t="s">
        <v>2372</v>
      </c>
      <c r="C13" s="27"/>
      <c r="D13" s="27"/>
      <c r="E13" s="27"/>
      <c r="F13" s="27"/>
      <c r="G13" s="27"/>
      <c r="H13" s="27"/>
      <c r="I13" s="27"/>
      <c r="J13" s="669"/>
      <c r="K13" s="669"/>
      <c r="L13" s="669"/>
      <c r="M13" s="669"/>
      <c r="N13" s="669"/>
      <c r="O13" s="669"/>
      <c r="P13" s="669"/>
      <c r="Q13" s="669"/>
      <c r="R13" s="22" t="s">
        <v>508</v>
      </c>
      <c r="S13" s="610" t="s">
        <v>509</v>
      </c>
      <c r="T13" s="610"/>
      <c r="U13" s="669"/>
      <c r="V13" s="669"/>
      <c r="W13" s="669"/>
      <c r="X13" s="669"/>
      <c r="Y13" s="669"/>
      <c r="Z13" s="669"/>
      <c r="AA13" s="669"/>
      <c r="AB13" s="669"/>
      <c r="AC13" s="22" t="s">
        <v>508</v>
      </c>
      <c r="AD13" s="27"/>
      <c r="AE13" s="27"/>
      <c r="AF13" s="27"/>
      <c r="AG13" s="27"/>
      <c r="AH13" s="27"/>
      <c r="AI13" s="27"/>
      <c r="AJ13" s="27"/>
      <c r="AK13" s="27"/>
    </row>
    <row r="14" spans="2:37" ht="13.5" customHeight="1" x14ac:dyDescent="0.15">
      <c r="B14" s="126" t="s">
        <v>2373</v>
      </c>
      <c r="J14" s="36" t="s">
        <v>158</v>
      </c>
      <c r="K14" s="6" t="s">
        <v>1600</v>
      </c>
    </row>
    <row r="15" spans="2:37" ht="13.5" customHeight="1" x14ac:dyDescent="0.15">
      <c r="B15" s="126"/>
      <c r="J15" s="36" t="s">
        <v>158</v>
      </c>
      <c r="K15" s="6" t="s">
        <v>1601</v>
      </c>
    </row>
    <row r="16" spans="2:37" ht="13.5" customHeight="1" x14ac:dyDescent="0.15">
      <c r="B16" s="126"/>
      <c r="J16" s="36" t="s">
        <v>158</v>
      </c>
      <c r="K16" s="126" t="s">
        <v>2379</v>
      </c>
    </row>
    <row r="17" spans="2:37" ht="13.5" customHeight="1" x14ac:dyDescent="0.15">
      <c r="B17" s="126"/>
      <c r="J17" s="36" t="s">
        <v>158</v>
      </c>
      <c r="K17" s="6" t="s">
        <v>1315</v>
      </c>
      <c r="Q17" s="36" t="s">
        <v>158</v>
      </c>
      <c r="R17" s="6" t="s">
        <v>1316</v>
      </c>
    </row>
    <row r="18" spans="2:37" ht="13.5" customHeight="1" x14ac:dyDescent="0.15">
      <c r="B18" s="126"/>
      <c r="J18" s="36" t="s">
        <v>158</v>
      </c>
      <c r="K18" s="6" t="s">
        <v>1317</v>
      </c>
      <c r="AB18" s="36" t="s">
        <v>158</v>
      </c>
      <c r="AC18" s="6" t="s">
        <v>1312</v>
      </c>
    </row>
    <row r="19" spans="2:37" ht="13.5" customHeight="1" x14ac:dyDescent="0.15">
      <c r="B19" s="135" t="s">
        <v>2374</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124"/>
      <c r="AD19" s="40"/>
      <c r="AE19" s="40"/>
      <c r="AF19" s="40"/>
      <c r="AG19" s="40"/>
      <c r="AH19" s="40"/>
      <c r="AI19" s="124"/>
      <c r="AJ19" s="40"/>
      <c r="AK19" s="124"/>
    </row>
    <row r="20" spans="2:37" ht="13.5" customHeight="1" x14ac:dyDescent="0.15">
      <c r="B20" s="126"/>
      <c r="J20" s="36" t="s">
        <v>158</v>
      </c>
      <c r="K20" s="126" t="s">
        <v>2380</v>
      </c>
      <c r="AC20" s="9"/>
    </row>
    <row r="21" spans="2:37" ht="13.5" customHeight="1" x14ac:dyDescent="0.15">
      <c r="B21" s="126"/>
      <c r="J21" s="36" t="s">
        <v>158</v>
      </c>
      <c r="K21" s="126" t="s">
        <v>2381</v>
      </c>
      <c r="AC21" s="9"/>
    </row>
    <row r="22" spans="2:37" ht="13.5" customHeight="1" x14ac:dyDescent="0.15">
      <c r="B22" s="126"/>
      <c r="J22" s="36" t="s">
        <v>158</v>
      </c>
      <c r="K22" s="126" t="s">
        <v>2382</v>
      </c>
      <c r="AC22" s="9"/>
    </row>
    <row r="23" spans="2:37" ht="13.5" customHeight="1" x14ac:dyDescent="0.15">
      <c r="B23" s="126"/>
      <c r="J23" s="36" t="s">
        <v>158</v>
      </c>
      <c r="K23" s="126" t="s">
        <v>2383</v>
      </c>
      <c r="AC23" s="9"/>
    </row>
    <row r="24" spans="2:37" ht="13.5" customHeight="1" x14ac:dyDescent="0.15">
      <c r="B24" s="126"/>
      <c r="J24" s="36" t="s">
        <v>158</v>
      </c>
      <c r="K24" s="6" t="s">
        <v>1312</v>
      </c>
      <c r="Q24" s="36" t="s">
        <v>158</v>
      </c>
      <c r="R24" s="6" t="s">
        <v>1319</v>
      </c>
      <c r="AC24" s="9"/>
    </row>
    <row r="25" spans="2:37" ht="13.5" customHeight="1" x14ac:dyDescent="0.15">
      <c r="B25" s="135" t="s">
        <v>2375</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124"/>
      <c r="AD25" s="40"/>
      <c r="AE25" s="40"/>
      <c r="AF25" s="40"/>
      <c r="AG25" s="40"/>
      <c r="AH25" s="40"/>
      <c r="AI25" s="40"/>
      <c r="AJ25" s="40"/>
      <c r="AK25" s="124"/>
    </row>
    <row r="26" spans="2:37" ht="13.5" customHeight="1" x14ac:dyDescent="0.15">
      <c r="B26" s="126"/>
      <c r="J26" s="36" t="s">
        <v>158</v>
      </c>
      <c r="K26" s="6" t="s">
        <v>1322</v>
      </c>
      <c r="Q26" s="36" t="s">
        <v>158</v>
      </c>
      <c r="R26" s="6" t="s">
        <v>1310</v>
      </c>
      <c r="X26" s="36" t="s">
        <v>158</v>
      </c>
      <c r="Y26" s="6" t="s">
        <v>1321</v>
      </c>
      <c r="AC26" s="9"/>
      <c r="AK26" s="9"/>
    </row>
    <row r="27" spans="2:37" ht="13.5" customHeight="1" x14ac:dyDescent="0.15">
      <c r="B27" s="139"/>
      <c r="C27" s="30"/>
      <c r="D27" s="30"/>
      <c r="E27" s="30"/>
      <c r="F27" s="30"/>
      <c r="G27" s="30"/>
      <c r="H27" s="30"/>
      <c r="I27" s="30"/>
      <c r="J27" s="36" t="s">
        <v>158</v>
      </c>
      <c r="K27" s="6" t="s">
        <v>1311</v>
      </c>
      <c r="L27" s="30"/>
      <c r="M27" s="30"/>
      <c r="N27" s="30"/>
      <c r="O27" s="30"/>
      <c r="P27" s="30"/>
      <c r="Q27" s="36" t="s">
        <v>158</v>
      </c>
      <c r="R27" s="6" t="s">
        <v>1312</v>
      </c>
      <c r="S27" s="30"/>
      <c r="T27" s="30"/>
      <c r="U27" s="30"/>
      <c r="V27" s="30"/>
      <c r="W27" s="30"/>
      <c r="X27" s="36" t="s">
        <v>158</v>
      </c>
      <c r="Y27" s="30" t="s">
        <v>1320</v>
      </c>
      <c r="AB27" s="30"/>
      <c r="AC27" s="32"/>
      <c r="AD27" s="30"/>
      <c r="AE27" s="30"/>
      <c r="AF27" s="30"/>
      <c r="AG27" s="30"/>
      <c r="AH27" s="30"/>
      <c r="AI27" s="30"/>
      <c r="AJ27" s="30"/>
      <c r="AK27" s="32"/>
    </row>
    <row r="28" spans="2:37" ht="13.5" customHeight="1" x14ac:dyDescent="0.15">
      <c r="B28" s="135" t="s">
        <v>2376</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3.5" customHeight="1" x14ac:dyDescent="0.15">
      <c r="B29" s="126"/>
      <c r="D29" s="6" t="s">
        <v>127</v>
      </c>
      <c r="E29" s="6" t="s">
        <v>128</v>
      </c>
      <c r="F29" s="126" t="s">
        <v>2384</v>
      </c>
      <c r="N29" s="664"/>
      <c r="O29" s="664"/>
      <c r="P29" s="664"/>
      <c r="Q29" s="664"/>
    </row>
    <row r="30" spans="2:37" ht="13.5" customHeight="1" x14ac:dyDescent="0.15">
      <c r="B30" s="126"/>
      <c r="D30" s="6" t="s">
        <v>127</v>
      </c>
      <c r="E30" s="6" t="s">
        <v>130</v>
      </c>
      <c r="F30" s="126" t="s">
        <v>2385</v>
      </c>
      <c r="N30" s="664"/>
      <c r="O30" s="664"/>
      <c r="P30" s="664"/>
      <c r="Q30" s="664"/>
    </row>
    <row r="31" spans="2:37" ht="13.5" customHeight="1" x14ac:dyDescent="0.15">
      <c r="B31" s="126"/>
      <c r="D31" s="6" t="s">
        <v>127</v>
      </c>
      <c r="E31" s="6" t="s">
        <v>131</v>
      </c>
      <c r="F31" s="126" t="s">
        <v>2386</v>
      </c>
      <c r="N31" s="664"/>
      <c r="O31" s="664"/>
      <c r="P31" s="664"/>
      <c r="Q31" s="664"/>
    </row>
    <row r="32" spans="2:37" ht="13.5" customHeight="1" x14ac:dyDescent="0.15">
      <c r="B32" s="139"/>
      <c r="C32" s="30"/>
      <c r="D32" s="30" t="s">
        <v>127</v>
      </c>
      <c r="E32" s="30" t="s">
        <v>133</v>
      </c>
      <c r="F32" s="139" t="s">
        <v>2387</v>
      </c>
      <c r="G32" s="30"/>
      <c r="H32" s="30"/>
      <c r="I32" s="30"/>
      <c r="J32" s="30"/>
      <c r="K32" s="30"/>
      <c r="L32" s="30"/>
      <c r="M32" s="30"/>
      <c r="N32" s="665"/>
      <c r="O32" s="665"/>
      <c r="P32" s="665"/>
      <c r="Q32" s="665"/>
      <c r="R32" s="30"/>
      <c r="S32" s="30"/>
      <c r="T32" s="30"/>
      <c r="U32" s="30"/>
      <c r="V32" s="30"/>
      <c r="W32" s="30"/>
      <c r="X32" s="30"/>
      <c r="Y32" s="30"/>
      <c r="Z32" s="30"/>
      <c r="AA32" s="30"/>
      <c r="AB32" s="30"/>
      <c r="AC32" s="30"/>
      <c r="AD32" s="30"/>
      <c r="AE32" s="30"/>
      <c r="AF32" s="30"/>
      <c r="AG32" s="30"/>
      <c r="AH32" s="30"/>
      <c r="AI32" s="30"/>
      <c r="AJ32" s="30"/>
      <c r="AK32" s="30"/>
    </row>
    <row r="33" spans="2:37" ht="13.5" customHeight="1" x14ac:dyDescent="0.15">
      <c r="B33" s="126" t="s">
        <v>2377</v>
      </c>
    </row>
    <row r="34" spans="2:37" ht="13.5" customHeight="1" x14ac:dyDescent="0.15">
      <c r="B34" s="126"/>
      <c r="D34" s="6" t="s">
        <v>127</v>
      </c>
      <c r="E34" s="6" t="s">
        <v>128</v>
      </c>
      <c r="F34" s="126" t="s">
        <v>2359</v>
      </c>
      <c r="N34" s="645"/>
      <c r="O34" s="645"/>
      <c r="P34" s="645"/>
      <c r="Q34" s="645"/>
      <c r="R34" s="79" t="s">
        <v>481</v>
      </c>
      <c r="S34" s="47"/>
    </row>
    <row r="35" spans="2:37" ht="13.5" customHeight="1" x14ac:dyDescent="0.15">
      <c r="B35" s="139"/>
      <c r="C35" s="30"/>
      <c r="D35" s="30" t="s">
        <v>127</v>
      </c>
      <c r="E35" s="30" t="s">
        <v>130</v>
      </c>
      <c r="F35" s="139" t="s">
        <v>2388</v>
      </c>
      <c r="G35" s="30"/>
      <c r="H35" s="30"/>
      <c r="I35" s="30"/>
      <c r="J35" s="30"/>
      <c r="K35" s="30"/>
      <c r="L35" s="30"/>
      <c r="M35" s="30"/>
      <c r="N35" s="645"/>
      <c r="O35" s="645"/>
      <c r="P35" s="645"/>
      <c r="Q35" s="645"/>
      <c r="R35" s="53" t="s">
        <v>481</v>
      </c>
      <c r="S35" s="30"/>
      <c r="T35" s="30"/>
      <c r="U35" s="30"/>
      <c r="V35" s="30"/>
      <c r="W35" s="30"/>
      <c r="X35" s="30"/>
      <c r="Y35" s="30"/>
      <c r="Z35" s="30"/>
      <c r="AA35" s="30"/>
      <c r="AB35" s="30"/>
      <c r="AC35" s="30"/>
      <c r="AD35" s="30"/>
      <c r="AE35" s="30"/>
      <c r="AF35" s="30"/>
      <c r="AG35" s="30"/>
      <c r="AH35" s="30"/>
      <c r="AI35" s="30"/>
      <c r="AJ35" s="30"/>
      <c r="AK35" s="30"/>
    </row>
    <row r="36" spans="2:37" ht="13.5" customHeight="1" x14ac:dyDescent="0.15">
      <c r="B36" s="262" t="s">
        <v>2378</v>
      </c>
      <c r="C36" s="27"/>
      <c r="D36" s="27"/>
      <c r="E36" s="27"/>
      <c r="F36" s="27"/>
      <c r="G36" s="27"/>
      <c r="H36" s="27"/>
      <c r="I36" s="27"/>
      <c r="J36" s="27"/>
      <c r="K36" s="27"/>
      <c r="L36" s="27"/>
      <c r="M36" s="27"/>
      <c r="N36" s="666"/>
      <c r="O36" s="666"/>
      <c r="P36" s="666"/>
      <c r="Q36" s="666"/>
      <c r="R36" s="666"/>
      <c r="S36" s="666"/>
      <c r="T36" s="666"/>
      <c r="U36" s="666"/>
      <c r="V36" s="666"/>
      <c r="W36" s="666"/>
      <c r="X36" s="666"/>
      <c r="Y36" s="666"/>
      <c r="Z36" s="666"/>
      <c r="AA36" s="666"/>
      <c r="AB36" s="666"/>
      <c r="AC36" s="666"/>
      <c r="AD36" s="666"/>
      <c r="AE36" s="666"/>
      <c r="AF36" s="666"/>
      <c r="AG36" s="666"/>
      <c r="AH36" s="666"/>
      <c r="AI36" s="666"/>
      <c r="AJ36" s="666"/>
      <c r="AK36" s="666"/>
    </row>
    <row r="37" spans="2:37" ht="13.5" customHeight="1" x14ac:dyDescent="0.15">
      <c r="B37" s="126" t="s">
        <v>2414</v>
      </c>
    </row>
    <row r="38" spans="2:37" ht="13.5" customHeight="1" x14ac:dyDescent="0.15">
      <c r="D38" s="6" t="s">
        <v>127</v>
      </c>
      <c r="E38" s="6" t="s">
        <v>128</v>
      </c>
      <c r="F38" s="126" t="s">
        <v>2389</v>
      </c>
      <c r="AD38" s="7"/>
      <c r="AE38" s="7"/>
      <c r="AF38" s="7"/>
      <c r="AG38" s="7"/>
      <c r="AH38" s="7"/>
    </row>
    <row r="39" spans="2:37" s="6" customFormat="1" ht="13.5" customHeight="1" x14ac:dyDescent="0.15">
      <c r="E39" s="36" t="s">
        <v>158</v>
      </c>
      <c r="F39" s="9" t="s">
        <v>510</v>
      </c>
      <c r="H39" s="36" t="s">
        <v>158</v>
      </c>
      <c r="I39" s="9" t="s">
        <v>511</v>
      </c>
      <c r="AD39" s="9"/>
      <c r="AE39" s="9"/>
      <c r="AG39" s="9"/>
      <c r="AH39" s="9"/>
    </row>
    <row r="40" spans="2:37" s="6" customFormat="1" ht="13.5" customHeight="1" x14ac:dyDescent="0.15">
      <c r="D40" s="126" t="s">
        <v>127</v>
      </c>
      <c r="E40" s="126" t="s">
        <v>130</v>
      </c>
      <c r="F40" s="126" t="s">
        <v>2363</v>
      </c>
    </row>
    <row r="41" spans="2:37" s="6" customFormat="1" ht="13.5" customHeight="1" x14ac:dyDescent="0.15">
      <c r="E41" s="36" t="s">
        <v>158</v>
      </c>
      <c r="F41" s="126" t="s">
        <v>2390</v>
      </c>
    </row>
    <row r="42" spans="2:37" s="6" customFormat="1" ht="13.5" customHeight="1" x14ac:dyDescent="0.15">
      <c r="E42" s="36" t="s">
        <v>158</v>
      </c>
      <c r="F42" s="126" t="s">
        <v>2391</v>
      </c>
    </row>
    <row r="43" spans="2:37" s="6" customFormat="1" ht="13.5" customHeight="1" x14ac:dyDescent="0.15">
      <c r="F43" s="126" t="s">
        <v>2392</v>
      </c>
    </row>
    <row r="44" spans="2:37" s="6" customFormat="1" ht="13.5" customHeight="1" x14ac:dyDescent="0.15">
      <c r="F44" s="126" t="s">
        <v>2393</v>
      </c>
      <c r="J44" s="674"/>
      <c r="K44" s="674"/>
      <c r="L44" s="674"/>
      <c r="M44" s="674"/>
      <c r="N44" s="674"/>
      <c r="O44" s="674"/>
      <c r="P44" s="674"/>
      <c r="Q44" s="674"/>
      <c r="R44" s="674"/>
      <c r="S44" s="674"/>
      <c r="T44" s="674"/>
      <c r="U44" s="674"/>
      <c r="V44" s="674"/>
      <c r="W44" s="674"/>
    </row>
    <row r="45" spans="2:37" s="6" customFormat="1" ht="13.5" customHeight="1" x14ac:dyDescent="0.15">
      <c r="F45" s="126" t="s">
        <v>2394</v>
      </c>
      <c r="J45" s="126" t="s">
        <v>618</v>
      </c>
      <c r="R45" s="673"/>
      <c r="S45" s="673"/>
      <c r="T45" s="673"/>
      <c r="U45" s="673"/>
      <c r="V45" s="673"/>
      <c r="W45" s="263" t="s">
        <v>16</v>
      </c>
    </row>
    <row r="46" spans="2:37" ht="13.5" customHeight="1" x14ac:dyDescent="0.15">
      <c r="D46" s="6" t="s">
        <v>127</v>
      </c>
      <c r="E46" s="126" t="s">
        <v>131</v>
      </c>
      <c r="F46" s="126" t="s">
        <v>2395</v>
      </c>
      <c r="AD46" s="36" t="s">
        <v>158</v>
      </c>
      <c r="AE46" s="9" t="s">
        <v>510</v>
      </c>
      <c r="AG46" s="36" t="s">
        <v>158</v>
      </c>
      <c r="AH46" s="9" t="s">
        <v>511</v>
      </c>
    </row>
    <row r="47" spans="2:37" ht="13.5" customHeight="1" x14ac:dyDescent="0.15">
      <c r="D47" s="6" t="s">
        <v>127</v>
      </c>
      <c r="E47" s="126" t="s">
        <v>501</v>
      </c>
      <c r="F47" s="126" t="s">
        <v>2396</v>
      </c>
      <c r="AD47" s="9" t="s">
        <v>513</v>
      </c>
      <c r="AE47" s="667"/>
      <c r="AF47" s="667"/>
      <c r="AG47" s="667"/>
      <c r="AH47" s="667"/>
      <c r="AI47" s="667"/>
      <c r="AJ47" s="667"/>
      <c r="AK47" s="9" t="s">
        <v>520</v>
      </c>
    </row>
    <row r="48" spans="2:37" ht="13.5" customHeight="1" x14ac:dyDescent="0.15">
      <c r="D48" s="6" t="s">
        <v>127</v>
      </c>
      <c r="E48" s="126" t="s">
        <v>132</v>
      </c>
      <c r="F48" s="126" t="s">
        <v>2397</v>
      </c>
      <c r="AD48" s="9" t="s">
        <v>513</v>
      </c>
      <c r="AE48" s="627"/>
      <c r="AF48" s="627"/>
      <c r="AG48" s="627"/>
      <c r="AH48" s="627"/>
      <c r="AI48" s="627"/>
      <c r="AJ48" s="627"/>
      <c r="AK48" s="9" t="s">
        <v>520</v>
      </c>
    </row>
    <row r="49" spans="2:37" ht="13.5" customHeight="1" x14ac:dyDescent="0.15">
      <c r="D49" s="6" t="s">
        <v>127</v>
      </c>
      <c r="E49" s="126" t="s">
        <v>2398</v>
      </c>
      <c r="F49" s="126" t="s">
        <v>2399</v>
      </c>
    </row>
    <row r="50" spans="2:37" ht="13.5" customHeight="1" x14ac:dyDescent="0.15">
      <c r="E50" s="36" t="s">
        <v>158</v>
      </c>
      <c r="F50" s="126" t="s">
        <v>2402</v>
      </c>
    </row>
    <row r="51" spans="2:37" ht="13.5" customHeight="1" x14ac:dyDescent="0.15">
      <c r="E51" s="36" t="s">
        <v>158</v>
      </c>
      <c r="F51" s="126" t="s">
        <v>2403</v>
      </c>
    </row>
    <row r="52" spans="2:37" ht="13.5" customHeight="1" x14ac:dyDescent="0.15">
      <c r="B52" s="30"/>
      <c r="C52" s="30"/>
      <c r="D52" s="30" t="s">
        <v>127</v>
      </c>
      <c r="E52" s="139" t="s">
        <v>2400</v>
      </c>
      <c r="F52" s="139" t="s">
        <v>2401</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668"/>
      <c r="AF52" s="668"/>
      <c r="AG52" s="668"/>
      <c r="AH52" s="668"/>
      <c r="AI52" s="668"/>
      <c r="AJ52" s="668"/>
      <c r="AK52" s="30"/>
    </row>
    <row r="53" spans="2:37" ht="13.5" customHeight="1" x14ac:dyDescent="0.15">
      <c r="B53" s="126" t="s">
        <v>2404</v>
      </c>
      <c r="P53" s="9" t="s">
        <v>489</v>
      </c>
      <c r="Q53" s="648" t="s">
        <v>525</v>
      </c>
      <c r="R53" s="648"/>
      <c r="S53" s="648"/>
      <c r="T53" s="648"/>
      <c r="U53" s="648"/>
      <c r="V53" s="9" t="s">
        <v>485</v>
      </c>
      <c r="W53" s="9" t="s">
        <v>489</v>
      </c>
      <c r="X53" s="648" t="s">
        <v>499</v>
      </c>
      <c r="Y53" s="648"/>
      <c r="Z53" s="648"/>
      <c r="AA53" s="648"/>
      <c r="AB53" s="648"/>
      <c r="AC53" s="9" t="s">
        <v>485</v>
      </c>
      <c r="AD53" s="9" t="s">
        <v>489</v>
      </c>
      <c r="AE53" s="648" t="s">
        <v>500</v>
      </c>
      <c r="AF53" s="648"/>
      <c r="AG53" s="648"/>
      <c r="AH53" s="648"/>
      <c r="AI53" s="648"/>
      <c r="AJ53" s="9" t="s">
        <v>485</v>
      </c>
    </row>
    <row r="54" spans="2:37" ht="13.5" customHeight="1" x14ac:dyDescent="0.15">
      <c r="D54" s="6" t="s">
        <v>127</v>
      </c>
      <c r="E54" s="6" t="s">
        <v>128</v>
      </c>
      <c r="F54" s="126" t="s">
        <v>2405</v>
      </c>
      <c r="L54" s="9" t="s">
        <v>489</v>
      </c>
      <c r="M54" s="48"/>
      <c r="N54" s="9" t="s">
        <v>507</v>
      </c>
      <c r="O54" s="9" t="s">
        <v>485</v>
      </c>
      <c r="P54" s="9" t="s">
        <v>489</v>
      </c>
      <c r="Q54" s="658"/>
      <c r="R54" s="658"/>
      <c r="S54" s="658"/>
      <c r="T54" s="658"/>
      <c r="U54" s="658"/>
      <c r="V54" s="34" t="s">
        <v>1165</v>
      </c>
      <c r="W54" s="9" t="s">
        <v>489</v>
      </c>
      <c r="X54" s="658"/>
      <c r="Y54" s="658"/>
      <c r="Z54" s="658"/>
      <c r="AA54" s="658"/>
      <c r="AB54" s="658"/>
      <c r="AC54" s="34" t="s">
        <v>1165</v>
      </c>
      <c r="AD54" s="9" t="s">
        <v>489</v>
      </c>
      <c r="AE54" s="659">
        <f t="shared" ref="AE54:AE60" si="0">SUM(Q54,X54)</f>
        <v>0</v>
      </c>
      <c r="AF54" s="659"/>
      <c r="AG54" s="659"/>
      <c r="AH54" s="659"/>
      <c r="AI54" s="659"/>
      <c r="AJ54" s="34" t="s">
        <v>1165</v>
      </c>
    </row>
    <row r="55" spans="2:37" ht="13.5" customHeight="1" x14ac:dyDescent="0.15">
      <c r="F55" s="126"/>
      <c r="L55" s="9" t="s">
        <v>489</v>
      </c>
      <c r="M55" s="48"/>
      <c r="N55" s="9" t="s">
        <v>507</v>
      </c>
      <c r="O55" s="9" t="s">
        <v>485</v>
      </c>
      <c r="P55" s="9" t="s">
        <v>489</v>
      </c>
      <c r="Q55" s="658"/>
      <c r="R55" s="658"/>
      <c r="S55" s="658"/>
      <c r="T55" s="658"/>
      <c r="U55" s="658"/>
      <c r="V55" s="34" t="s">
        <v>1165</v>
      </c>
      <c r="W55" s="9" t="s">
        <v>489</v>
      </c>
      <c r="X55" s="658"/>
      <c r="Y55" s="658"/>
      <c r="Z55" s="658"/>
      <c r="AA55" s="658"/>
      <c r="AB55" s="658"/>
      <c r="AC55" s="34" t="s">
        <v>1165</v>
      </c>
      <c r="AD55" s="9" t="s">
        <v>489</v>
      </c>
      <c r="AE55" s="659">
        <f t="shared" si="0"/>
        <v>0</v>
      </c>
      <c r="AF55" s="659"/>
      <c r="AG55" s="659"/>
      <c r="AH55" s="659"/>
      <c r="AI55" s="659"/>
      <c r="AJ55" s="34" t="s">
        <v>1165</v>
      </c>
    </row>
    <row r="56" spans="2:37" ht="13.5" customHeight="1" x14ac:dyDescent="0.15">
      <c r="F56" s="126"/>
      <c r="L56" s="9" t="s">
        <v>489</v>
      </c>
      <c r="M56" s="48"/>
      <c r="N56" s="9" t="s">
        <v>507</v>
      </c>
      <c r="O56" s="9" t="s">
        <v>485</v>
      </c>
      <c r="P56" s="9" t="s">
        <v>489</v>
      </c>
      <c r="Q56" s="658"/>
      <c r="R56" s="658"/>
      <c r="S56" s="658"/>
      <c r="T56" s="658"/>
      <c r="U56" s="658"/>
      <c r="V56" s="34" t="s">
        <v>1165</v>
      </c>
      <c r="W56" s="9" t="s">
        <v>489</v>
      </c>
      <c r="X56" s="658"/>
      <c r="Y56" s="658"/>
      <c r="Z56" s="658"/>
      <c r="AA56" s="658"/>
      <c r="AB56" s="658"/>
      <c r="AC56" s="34" t="s">
        <v>1165</v>
      </c>
      <c r="AD56" s="9" t="s">
        <v>489</v>
      </c>
      <c r="AE56" s="659">
        <f t="shared" si="0"/>
        <v>0</v>
      </c>
      <c r="AF56" s="659"/>
      <c r="AG56" s="659"/>
      <c r="AH56" s="659"/>
      <c r="AI56" s="659"/>
      <c r="AJ56" s="34" t="s">
        <v>1165</v>
      </c>
    </row>
    <row r="57" spans="2:37" ht="13.5" customHeight="1" x14ac:dyDescent="0.15">
      <c r="F57" s="126"/>
      <c r="L57" s="9" t="s">
        <v>489</v>
      </c>
      <c r="M57" s="48"/>
      <c r="N57" s="9" t="s">
        <v>507</v>
      </c>
      <c r="O57" s="9" t="s">
        <v>485</v>
      </c>
      <c r="P57" s="9" t="s">
        <v>489</v>
      </c>
      <c r="Q57" s="658"/>
      <c r="R57" s="658"/>
      <c r="S57" s="658"/>
      <c r="T57" s="658"/>
      <c r="U57" s="658"/>
      <c r="V57" s="34" t="s">
        <v>1165</v>
      </c>
      <c r="W57" s="9" t="s">
        <v>489</v>
      </c>
      <c r="X57" s="658"/>
      <c r="Y57" s="658"/>
      <c r="Z57" s="658"/>
      <c r="AA57" s="658"/>
      <c r="AB57" s="658"/>
      <c r="AC57" s="34" t="s">
        <v>1165</v>
      </c>
      <c r="AD57" s="9" t="s">
        <v>489</v>
      </c>
      <c r="AE57" s="659">
        <f t="shared" si="0"/>
        <v>0</v>
      </c>
      <c r="AF57" s="659"/>
      <c r="AG57" s="659"/>
      <c r="AH57" s="659"/>
      <c r="AI57" s="659"/>
      <c r="AJ57" s="34" t="s">
        <v>1165</v>
      </c>
    </row>
    <row r="58" spans="2:37" ht="13.5" customHeight="1" x14ac:dyDescent="0.15">
      <c r="F58" s="126"/>
      <c r="L58" s="9" t="s">
        <v>489</v>
      </c>
      <c r="M58" s="48"/>
      <c r="N58" s="9" t="s">
        <v>507</v>
      </c>
      <c r="O58" s="9" t="s">
        <v>485</v>
      </c>
      <c r="P58" s="9" t="s">
        <v>489</v>
      </c>
      <c r="Q58" s="658"/>
      <c r="R58" s="658"/>
      <c r="S58" s="658"/>
      <c r="T58" s="658"/>
      <c r="U58" s="658"/>
      <c r="V58" s="34" t="s">
        <v>1165</v>
      </c>
      <c r="W58" s="9" t="s">
        <v>489</v>
      </c>
      <c r="X58" s="658"/>
      <c r="Y58" s="658"/>
      <c r="Z58" s="658"/>
      <c r="AA58" s="658"/>
      <c r="AB58" s="658"/>
      <c r="AC58" s="34" t="s">
        <v>1165</v>
      </c>
      <c r="AD58" s="9" t="s">
        <v>489</v>
      </c>
      <c r="AE58" s="659">
        <f t="shared" si="0"/>
        <v>0</v>
      </c>
      <c r="AF58" s="659"/>
      <c r="AG58" s="659"/>
      <c r="AH58" s="659"/>
      <c r="AI58" s="659"/>
      <c r="AJ58" s="34" t="s">
        <v>1165</v>
      </c>
    </row>
    <row r="59" spans="2:37" ht="13.5" customHeight="1" x14ac:dyDescent="0.15">
      <c r="F59" s="126"/>
      <c r="L59" s="9" t="s">
        <v>489</v>
      </c>
      <c r="M59" s="48"/>
      <c r="N59" s="9" t="s">
        <v>507</v>
      </c>
      <c r="O59" s="9" t="s">
        <v>485</v>
      </c>
      <c r="P59" s="9" t="s">
        <v>489</v>
      </c>
      <c r="Q59" s="658"/>
      <c r="R59" s="658"/>
      <c r="S59" s="658"/>
      <c r="T59" s="658"/>
      <c r="U59" s="658"/>
      <c r="V59" s="34" t="s">
        <v>1165</v>
      </c>
      <c r="W59" s="9" t="s">
        <v>489</v>
      </c>
      <c r="X59" s="658"/>
      <c r="Y59" s="658"/>
      <c r="Z59" s="658"/>
      <c r="AA59" s="658"/>
      <c r="AB59" s="658"/>
      <c r="AC59" s="34" t="s">
        <v>1165</v>
      </c>
      <c r="AD59" s="9" t="s">
        <v>489</v>
      </c>
      <c r="AE59" s="659">
        <f t="shared" si="0"/>
        <v>0</v>
      </c>
      <c r="AF59" s="659"/>
      <c r="AG59" s="659"/>
      <c r="AH59" s="659"/>
      <c r="AI59" s="659"/>
      <c r="AJ59" s="34" t="s">
        <v>1165</v>
      </c>
    </row>
    <row r="60" spans="2:37" ht="13.5" customHeight="1" x14ac:dyDescent="0.15">
      <c r="B60" s="30"/>
      <c r="C60" s="30"/>
      <c r="D60" s="30" t="s">
        <v>127</v>
      </c>
      <c r="E60" s="30" t="s">
        <v>130</v>
      </c>
      <c r="F60" s="139" t="s">
        <v>2406</v>
      </c>
      <c r="G60" s="30"/>
      <c r="H60" s="30"/>
      <c r="I60" s="30"/>
      <c r="J60" s="30"/>
      <c r="K60" s="30"/>
      <c r="L60" s="30"/>
      <c r="M60" s="30"/>
      <c r="N60" s="30"/>
      <c r="O60" s="30"/>
      <c r="P60" s="32" t="s">
        <v>489</v>
      </c>
      <c r="Q60" s="660">
        <f>SUM(Q54:U59)</f>
        <v>0</v>
      </c>
      <c r="R60" s="660"/>
      <c r="S60" s="660"/>
      <c r="T60" s="660"/>
      <c r="U60" s="660"/>
      <c r="V60" s="34" t="s">
        <v>1165</v>
      </c>
      <c r="W60" s="32" t="s">
        <v>489</v>
      </c>
      <c r="X60" s="660">
        <f>SUM(X54:AB59)</f>
        <v>0</v>
      </c>
      <c r="Y60" s="660"/>
      <c r="Z60" s="660"/>
      <c r="AA60" s="660"/>
      <c r="AB60" s="660"/>
      <c r="AC60" s="34" t="s">
        <v>1165</v>
      </c>
      <c r="AD60" s="32" t="s">
        <v>489</v>
      </c>
      <c r="AE60" s="659">
        <f t="shared" si="0"/>
        <v>0</v>
      </c>
      <c r="AF60" s="659"/>
      <c r="AG60" s="659"/>
      <c r="AH60" s="659"/>
      <c r="AI60" s="659"/>
      <c r="AJ60" s="34" t="s">
        <v>1165</v>
      </c>
      <c r="AK60" s="30"/>
    </row>
    <row r="61" spans="2:37" ht="13.5" customHeight="1" x14ac:dyDescent="0.15">
      <c r="B61" s="262" t="s">
        <v>2407</v>
      </c>
      <c r="C61" s="27"/>
      <c r="D61" s="27"/>
      <c r="E61" s="27"/>
      <c r="F61" s="27"/>
      <c r="G61" s="27"/>
      <c r="H61" s="27"/>
      <c r="I61" s="27"/>
      <c r="J61" s="27"/>
      <c r="K61" s="27"/>
      <c r="L61" s="661"/>
      <c r="M61" s="661"/>
      <c r="N61" s="661"/>
      <c r="O61" s="661"/>
      <c r="P61" s="661"/>
      <c r="Q61" s="661"/>
      <c r="R61" s="661"/>
      <c r="S61" s="661"/>
      <c r="T61" s="661"/>
      <c r="U61" s="661"/>
      <c r="V61" s="661"/>
      <c r="W61" s="661"/>
      <c r="X61" s="661"/>
      <c r="Y61" s="661"/>
      <c r="Z61" s="661"/>
      <c r="AA61" s="661"/>
      <c r="AB61" s="661"/>
      <c r="AC61" s="661"/>
      <c r="AD61" s="661"/>
      <c r="AE61" s="661"/>
      <c r="AF61" s="661"/>
      <c r="AG61" s="661"/>
      <c r="AH61" s="661"/>
      <c r="AI61" s="661"/>
      <c r="AJ61" s="661"/>
      <c r="AK61" s="661"/>
    </row>
    <row r="62" spans="2:37" ht="13.5" customHeight="1" x14ac:dyDescent="0.15">
      <c r="B62" s="262" t="s">
        <v>2408</v>
      </c>
      <c r="C62" s="27"/>
      <c r="D62" s="27"/>
      <c r="E62" s="27"/>
      <c r="F62" s="27"/>
      <c r="G62" s="27"/>
      <c r="H62" s="27"/>
      <c r="I62" s="27"/>
      <c r="J62" s="27"/>
      <c r="K62" s="27"/>
      <c r="L62" s="661"/>
      <c r="M62" s="661"/>
      <c r="N62" s="661"/>
      <c r="O62" s="661"/>
      <c r="P62" s="661"/>
      <c r="Q62" s="661"/>
      <c r="R62" s="661"/>
      <c r="S62" s="661"/>
      <c r="T62" s="661"/>
      <c r="U62" s="661"/>
      <c r="V62" s="661"/>
      <c r="W62" s="661"/>
      <c r="X62" s="661"/>
      <c r="Y62" s="661"/>
      <c r="Z62" s="661"/>
      <c r="AA62" s="661"/>
      <c r="AB62" s="661"/>
      <c r="AC62" s="661"/>
      <c r="AD62" s="661"/>
      <c r="AE62" s="661"/>
      <c r="AF62" s="661"/>
      <c r="AG62" s="661"/>
      <c r="AH62" s="661"/>
      <c r="AI62" s="661"/>
      <c r="AJ62" s="661"/>
      <c r="AK62" s="661"/>
    </row>
    <row r="63" spans="2:37" ht="13.5" customHeight="1" x14ac:dyDescent="0.15">
      <c r="B63" s="262" t="s">
        <v>2409</v>
      </c>
      <c r="C63" s="27"/>
      <c r="D63" s="27"/>
      <c r="E63" s="27"/>
      <c r="F63" s="27"/>
      <c r="G63" s="27"/>
      <c r="H63" s="27"/>
      <c r="I63" s="27"/>
      <c r="J63" s="27"/>
      <c r="K63" s="27"/>
      <c r="L63" s="661"/>
      <c r="M63" s="661"/>
      <c r="N63" s="661"/>
      <c r="O63" s="661"/>
      <c r="P63" s="661"/>
      <c r="Q63" s="661"/>
      <c r="R63" s="661"/>
      <c r="S63" s="661"/>
      <c r="T63" s="661"/>
      <c r="U63" s="661"/>
      <c r="V63" s="661"/>
      <c r="W63" s="661"/>
      <c r="X63" s="661"/>
      <c r="Y63" s="661"/>
      <c r="Z63" s="661"/>
      <c r="AA63" s="661"/>
      <c r="AB63" s="661"/>
      <c r="AC63" s="661"/>
      <c r="AD63" s="661"/>
      <c r="AE63" s="661"/>
      <c r="AF63" s="661"/>
      <c r="AG63" s="661"/>
      <c r="AH63" s="661"/>
      <c r="AI63" s="661"/>
      <c r="AJ63" s="661"/>
      <c r="AK63" s="661"/>
    </row>
    <row r="64" spans="2:37" ht="13.5" customHeight="1" x14ac:dyDescent="0.15">
      <c r="B64" s="262" t="s">
        <v>2410</v>
      </c>
      <c r="C64" s="27"/>
      <c r="D64" s="27"/>
      <c r="E64" s="27"/>
      <c r="F64" s="27"/>
      <c r="G64" s="27"/>
      <c r="H64" s="27"/>
      <c r="I64" s="27"/>
      <c r="J64" s="27"/>
      <c r="K64" s="27"/>
      <c r="L64" s="662"/>
      <c r="M64" s="662"/>
      <c r="N64" s="662"/>
      <c r="O64" s="662"/>
      <c r="P64" s="27" t="s">
        <v>481</v>
      </c>
      <c r="Q64" s="27"/>
      <c r="R64" s="27"/>
      <c r="S64" s="27"/>
      <c r="T64" s="27"/>
      <c r="U64" s="27"/>
      <c r="V64" s="27"/>
      <c r="W64" s="27"/>
      <c r="X64" s="27"/>
      <c r="Y64" s="27"/>
      <c r="Z64" s="27"/>
      <c r="AA64" s="27"/>
      <c r="AB64" s="27"/>
      <c r="AC64" s="27"/>
      <c r="AD64" s="27"/>
      <c r="AE64" s="27"/>
      <c r="AF64" s="27"/>
      <c r="AG64" s="27"/>
      <c r="AH64" s="27"/>
      <c r="AI64" s="27"/>
      <c r="AJ64" s="27"/>
      <c r="AK64" s="27"/>
    </row>
    <row r="65" spans="2:37" ht="13.5" customHeight="1" x14ac:dyDescent="0.15">
      <c r="B65" s="262" t="s">
        <v>2411</v>
      </c>
      <c r="C65" s="27"/>
      <c r="D65" s="27"/>
      <c r="E65" s="27"/>
      <c r="F65" s="27"/>
      <c r="G65" s="27"/>
      <c r="H65" s="27"/>
      <c r="I65" s="27"/>
      <c r="J65" s="27"/>
      <c r="K65" s="27"/>
      <c r="L65" s="663"/>
      <c r="M65" s="663"/>
      <c r="N65" s="663"/>
      <c r="O65" s="663"/>
      <c r="P65" s="663"/>
      <c r="Q65" s="663"/>
      <c r="R65" s="27"/>
      <c r="S65" s="27"/>
      <c r="T65" s="27"/>
      <c r="U65" s="27"/>
      <c r="V65" s="27"/>
      <c r="W65" s="27"/>
      <c r="X65" s="27"/>
      <c r="Y65" s="27"/>
      <c r="Z65" s="27"/>
      <c r="AA65" s="27"/>
      <c r="AB65" s="27"/>
      <c r="AC65" s="27"/>
      <c r="AD65" s="27"/>
      <c r="AE65" s="27"/>
      <c r="AF65" s="27"/>
      <c r="AG65" s="27"/>
      <c r="AH65" s="27"/>
      <c r="AI65" s="27"/>
      <c r="AJ65" s="27"/>
      <c r="AK65" s="27"/>
    </row>
    <row r="66" spans="2:37" ht="13.5" customHeight="1" x14ac:dyDescent="0.15">
      <c r="B66" s="262" t="s">
        <v>2412</v>
      </c>
      <c r="C66" s="27"/>
      <c r="D66" s="27"/>
      <c r="E66" s="27"/>
      <c r="F66" s="27"/>
      <c r="G66" s="27"/>
      <c r="H66" s="27"/>
      <c r="I66" s="27"/>
      <c r="J66" s="27"/>
      <c r="K66" s="27"/>
      <c r="L66" s="661"/>
      <c r="M66" s="661"/>
      <c r="N66" s="661"/>
      <c r="O66" s="661"/>
      <c r="P66" s="661"/>
      <c r="Q66" s="661"/>
      <c r="R66" s="661"/>
      <c r="S66" s="661"/>
      <c r="T66" s="661"/>
      <c r="U66" s="661"/>
      <c r="V66" s="661"/>
      <c r="W66" s="661"/>
      <c r="X66" s="661"/>
      <c r="Y66" s="661"/>
      <c r="Z66" s="661"/>
      <c r="AA66" s="661"/>
      <c r="AB66" s="661"/>
      <c r="AC66" s="661"/>
      <c r="AD66" s="661"/>
      <c r="AE66" s="661"/>
      <c r="AF66" s="661"/>
      <c r="AG66" s="661"/>
      <c r="AH66" s="661"/>
      <c r="AI66" s="661"/>
      <c r="AJ66" s="661"/>
      <c r="AK66" s="661"/>
    </row>
    <row r="67" spans="2:37" ht="13.5" customHeight="1" x14ac:dyDescent="0.15">
      <c r="B67" s="135" t="s">
        <v>2413</v>
      </c>
      <c r="C67" s="40"/>
      <c r="D67" s="40"/>
      <c r="E67" s="40"/>
      <c r="F67" s="40"/>
      <c r="G67" s="40"/>
      <c r="H67" s="40"/>
      <c r="I67" s="40"/>
      <c r="J67" s="40"/>
      <c r="K67" s="40"/>
      <c r="L67" s="622"/>
      <c r="M67" s="622"/>
      <c r="N67" s="622"/>
      <c r="O67" s="622"/>
      <c r="P67" s="622"/>
      <c r="Q67" s="622"/>
      <c r="R67" s="622"/>
      <c r="S67" s="622"/>
      <c r="T67" s="622"/>
      <c r="U67" s="622"/>
      <c r="V67" s="622"/>
      <c r="W67" s="622"/>
      <c r="X67" s="622"/>
      <c r="Y67" s="622"/>
      <c r="Z67" s="622"/>
      <c r="AA67" s="622"/>
      <c r="AB67" s="622"/>
      <c r="AC67" s="622"/>
      <c r="AD67" s="622"/>
      <c r="AE67" s="622"/>
      <c r="AF67" s="622"/>
      <c r="AG67" s="622"/>
      <c r="AH67" s="622"/>
      <c r="AI67" s="622"/>
      <c r="AJ67" s="622"/>
      <c r="AK67" s="622"/>
    </row>
    <row r="68" spans="2:37" ht="13.5" customHeight="1" x14ac:dyDescent="0.15">
      <c r="B68" s="30"/>
      <c r="C68" s="30"/>
      <c r="D68" s="30"/>
      <c r="E68" s="30"/>
      <c r="F68" s="30"/>
      <c r="G68" s="30"/>
      <c r="H68" s="30"/>
      <c r="I68" s="30"/>
      <c r="J68" s="30"/>
      <c r="K68" s="30"/>
      <c r="L68" s="621"/>
      <c r="M68" s="621"/>
      <c r="N68" s="621"/>
      <c r="O68" s="621"/>
      <c r="P68" s="621"/>
      <c r="Q68" s="621"/>
      <c r="R68" s="621"/>
      <c r="S68" s="621"/>
      <c r="T68" s="621"/>
      <c r="U68" s="621"/>
      <c r="V68" s="621"/>
      <c r="W68" s="621"/>
      <c r="X68" s="621"/>
      <c r="Y68" s="621"/>
      <c r="Z68" s="621"/>
      <c r="AA68" s="621"/>
      <c r="AB68" s="621"/>
      <c r="AC68" s="621"/>
      <c r="AD68" s="621"/>
      <c r="AE68" s="621"/>
      <c r="AF68" s="621"/>
      <c r="AG68" s="621"/>
      <c r="AH68" s="621"/>
      <c r="AI68" s="621"/>
      <c r="AJ68" s="621"/>
      <c r="AK68" s="621"/>
    </row>
    <row r="71" spans="2:37" ht="15" customHeight="1" x14ac:dyDescent="0.15">
      <c r="B71" s="618" t="s">
        <v>514</v>
      </c>
      <c r="C71" s="618"/>
      <c r="D71" s="618"/>
      <c r="E71" s="618"/>
      <c r="F71" s="618"/>
      <c r="G71" s="618"/>
      <c r="H71" s="618"/>
      <c r="I71" s="618"/>
      <c r="J71" s="618"/>
      <c r="K71" s="618"/>
      <c r="L71" s="618"/>
      <c r="M71" s="618"/>
      <c r="N71" s="618"/>
      <c r="O71" s="618"/>
      <c r="P71" s="618"/>
      <c r="Q71" s="618"/>
      <c r="R71" s="618"/>
      <c r="S71" s="618"/>
      <c r="T71" s="618"/>
      <c r="U71" s="618"/>
      <c r="V71" s="618"/>
      <c r="W71" s="618"/>
      <c r="X71" s="618"/>
      <c r="Y71" s="618"/>
      <c r="Z71" s="618"/>
      <c r="AA71" s="618"/>
      <c r="AB71" s="618"/>
      <c r="AC71" s="618"/>
      <c r="AD71" s="618"/>
      <c r="AE71" s="618"/>
      <c r="AF71" s="618"/>
      <c r="AG71" s="618"/>
      <c r="AH71" s="618"/>
      <c r="AI71" s="618"/>
      <c r="AJ71" s="618"/>
      <c r="AK71" s="618"/>
    </row>
    <row r="72" spans="2:37" ht="15" customHeight="1" x14ac:dyDescent="0.15">
      <c r="B72" s="30" t="s">
        <v>515</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row>
    <row r="73" spans="2:37" ht="13.5" customHeight="1" x14ac:dyDescent="0.15">
      <c r="B73" s="262" t="s">
        <v>2369</v>
      </c>
      <c r="C73" s="27"/>
      <c r="D73" s="27"/>
      <c r="E73" s="27"/>
      <c r="F73" s="27"/>
      <c r="G73" s="27"/>
      <c r="H73" s="27"/>
      <c r="I73" s="27"/>
      <c r="J73" s="45"/>
      <c r="K73" s="45"/>
      <c r="L73" s="661"/>
      <c r="M73" s="661"/>
      <c r="N73" s="661"/>
      <c r="O73" s="661"/>
      <c r="P73" s="661"/>
      <c r="Q73" s="661"/>
      <c r="R73" s="661"/>
      <c r="S73" s="661"/>
      <c r="T73" s="661"/>
      <c r="U73" s="661"/>
      <c r="V73" s="661"/>
      <c r="W73" s="661"/>
      <c r="X73" s="661"/>
      <c r="Y73" s="661"/>
      <c r="Z73" s="661"/>
      <c r="AA73" s="661"/>
      <c r="AB73" s="661"/>
      <c r="AC73" s="661"/>
      <c r="AD73" s="27"/>
      <c r="AE73" s="27"/>
      <c r="AF73" s="27"/>
      <c r="AG73" s="27"/>
      <c r="AH73" s="27"/>
      <c r="AI73" s="27"/>
      <c r="AJ73" s="27"/>
      <c r="AK73" s="27"/>
    </row>
    <row r="74" spans="2:37" ht="13.5" customHeight="1" x14ac:dyDescent="0.15">
      <c r="B74" s="135" t="s">
        <v>2370</v>
      </c>
      <c r="C74" s="40"/>
      <c r="D74" s="40"/>
      <c r="E74" s="40"/>
      <c r="F74" s="40"/>
      <c r="G74" s="40"/>
      <c r="H74" s="40"/>
      <c r="I74" s="40"/>
      <c r="J74" s="40"/>
      <c r="K74" s="46" t="s">
        <v>488</v>
      </c>
      <c r="L74" s="670" t="str">
        <f>IF(O74="","",VLOOKUP(O74,LIST!$B$237:'LIST'!$C$380,2,0))</f>
        <v/>
      </c>
      <c r="M74" s="670"/>
      <c r="N74" s="670"/>
      <c r="O74" s="622"/>
      <c r="P74" s="622"/>
      <c r="Q74" s="622"/>
      <c r="R74" s="622"/>
      <c r="S74" s="622"/>
      <c r="T74" s="622"/>
      <c r="U74" s="622"/>
      <c r="V74" s="622"/>
      <c r="W74" s="622"/>
      <c r="X74" s="622"/>
      <c r="Y74" s="622"/>
      <c r="Z74" s="622"/>
      <c r="AA74" s="622"/>
      <c r="AB74" s="622"/>
      <c r="AC74" s="622"/>
      <c r="AD74" s="40" t="s">
        <v>485</v>
      </c>
      <c r="AE74" s="40"/>
      <c r="AF74" s="40"/>
      <c r="AG74" s="40"/>
      <c r="AH74" s="40"/>
      <c r="AI74" s="40"/>
      <c r="AJ74" s="40"/>
      <c r="AK74" s="40"/>
    </row>
    <row r="75" spans="2:37" ht="13.5" customHeight="1" x14ac:dyDescent="0.15">
      <c r="B75" s="126"/>
      <c r="K75" s="33" t="s">
        <v>488</v>
      </c>
      <c r="L75" s="671" t="str">
        <f>IF(O75="","",VLOOKUP(O75,LIST!$B$237:'LIST'!$C$380,2,0))</f>
        <v/>
      </c>
      <c r="M75" s="671"/>
      <c r="N75" s="671"/>
      <c r="O75" s="620"/>
      <c r="P75" s="620"/>
      <c r="Q75" s="620"/>
      <c r="R75" s="620"/>
      <c r="S75" s="620"/>
      <c r="T75" s="620"/>
      <c r="U75" s="620"/>
      <c r="V75" s="620"/>
      <c r="W75" s="620"/>
      <c r="X75" s="620"/>
      <c r="Y75" s="620"/>
      <c r="Z75" s="620"/>
      <c r="AA75" s="620"/>
      <c r="AB75" s="620"/>
      <c r="AC75" s="620"/>
      <c r="AD75" s="6" t="s">
        <v>485</v>
      </c>
    </row>
    <row r="76" spans="2:37" ht="13.5" customHeight="1" x14ac:dyDescent="0.15">
      <c r="B76" s="126"/>
      <c r="K76" s="33" t="s">
        <v>488</v>
      </c>
      <c r="L76" s="671" t="str">
        <f>IF(O76="","",VLOOKUP(O76,LIST!$B$237:'LIST'!$C$380,2,0))</f>
        <v/>
      </c>
      <c r="M76" s="671"/>
      <c r="N76" s="671"/>
      <c r="O76" s="620"/>
      <c r="P76" s="620"/>
      <c r="Q76" s="620"/>
      <c r="R76" s="620"/>
      <c r="S76" s="620"/>
      <c r="T76" s="620"/>
      <c r="U76" s="620"/>
      <c r="V76" s="620"/>
      <c r="W76" s="620"/>
      <c r="X76" s="620"/>
      <c r="Y76" s="620"/>
      <c r="Z76" s="620"/>
      <c r="AA76" s="620"/>
      <c r="AB76" s="620"/>
      <c r="AC76" s="620"/>
      <c r="AD76" s="6" t="s">
        <v>485</v>
      </c>
    </row>
    <row r="77" spans="2:37" ht="13.5" customHeight="1" x14ac:dyDescent="0.15">
      <c r="B77" s="126"/>
      <c r="K77" s="33" t="s">
        <v>488</v>
      </c>
      <c r="L77" s="671" t="str">
        <f>IF(O77="","",VLOOKUP(O77,LIST!$B$237:'LIST'!$C$380,2,0))</f>
        <v/>
      </c>
      <c r="M77" s="671"/>
      <c r="N77" s="671"/>
      <c r="O77" s="620"/>
      <c r="P77" s="620"/>
      <c r="Q77" s="620"/>
      <c r="R77" s="620"/>
      <c r="S77" s="620"/>
      <c r="T77" s="620"/>
      <c r="U77" s="620"/>
      <c r="V77" s="620"/>
      <c r="W77" s="620"/>
      <c r="X77" s="620"/>
      <c r="Y77" s="620"/>
      <c r="Z77" s="620"/>
      <c r="AA77" s="620"/>
      <c r="AB77" s="620"/>
      <c r="AC77" s="620"/>
      <c r="AD77" s="6" t="s">
        <v>485</v>
      </c>
    </row>
    <row r="78" spans="2:37" ht="13.5" customHeight="1" x14ac:dyDescent="0.15">
      <c r="B78" s="139"/>
      <c r="C78" s="30"/>
      <c r="D78" s="30"/>
      <c r="E78" s="30"/>
      <c r="F78" s="30"/>
      <c r="G78" s="30"/>
      <c r="H78" s="30"/>
      <c r="I78" s="30"/>
      <c r="J78" s="30"/>
      <c r="K78" s="41" t="s">
        <v>488</v>
      </c>
      <c r="L78" s="672" t="str">
        <f>IF(O78="","",VLOOKUP(O78,LIST!$B$237:'LIST'!$C$380,2,0))</f>
        <v/>
      </c>
      <c r="M78" s="672"/>
      <c r="N78" s="672"/>
      <c r="O78" s="621"/>
      <c r="P78" s="621"/>
      <c r="Q78" s="621"/>
      <c r="R78" s="621"/>
      <c r="S78" s="621"/>
      <c r="T78" s="621"/>
      <c r="U78" s="621"/>
      <c r="V78" s="621"/>
      <c r="W78" s="621"/>
      <c r="X78" s="621"/>
      <c r="Y78" s="621"/>
      <c r="Z78" s="621"/>
      <c r="AA78" s="621"/>
      <c r="AB78" s="621"/>
      <c r="AC78" s="621"/>
      <c r="AD78" s="30" t="s">
        <v>485</v>
      </c>
      <c r="AE78" s="30"/>
      <c r="AF78" s="30"/>
      <c r="AG78" s="30"/>
      <c r="AH78" s="30"/>
      <c r="AI78" s="30"/>
      <c r="AJ78" s="30"/>
      <c r="AK78" s="30"/>
    </row>
    <row r="79" spans="2:37" ht="13.5" customHeight="1" x14ac:dyDescent="0.15">
      <c r="B79" s="126" t="s">
        <v>2371</v>
      </c>
      <c r="J79" s="36" t="s">
        <v>158</v>
      </c>
      <c r="K79" s="6" t="s">
        <v>491</v>
      </c>
      <c r="M79" s="36" t="s">
        <v>158</v>
      </c>
      <c r="N79" s="6" t="s">
        <v>492</v>
      </c>
      <c r="P79" s="36" t="s">
        <v>158</v>
      </c>
      <c r="Q79" s="6" t="s">
        <v>493</v>
      </c>
      <c r="S79" s="36" t="s">
        <v>158</v>
      </c>
      <c r="T79" s="6" t="s">
        <v>494</v>
      </c>
      <c r="V79" s="36" t="s">
        <v>158</v>
      </c>
      <c r="W79" s="6" t="s">
        <v>495</v>
      </c>
      <c r="Z79" s="36" t="s">
        <v>158</v>
      </c>
      <c r="AA79" s="6" t="s">
        <v>496</v>
      </c>
      <c r="AF79" s="36" t="s">
        <v>158</v>
      </c>
      <c r="AG79" s="6" t="s">
        <v>497</v>
      </c>
    </row>
    <row r="80" spans="2:37" ht="13.5" customHeight="1" x14ac:dyDescent="0.15">
      <c r="B80" s="262" t="s">
        <v>2372</v>
      </c>
      <c r="C80" s="27"/>
      <c r="D80" s="27"/>
      <c r="E80" s="27"/>
      <c r="F80" s="27"/>
      <c r="G80" s="27"/>
      <c r="H80" s="27"/>
      <c r="I80" s="27"/>
      <c r="J80" s="669"/>
      <c r="K80" s="669"/>
      <c r="L80" s="669"/>
      <c r="M80" s="669"/>
      <c r="N80" s="669"/>
      <c r="O80" s="669"/>
      <c r="P80" s="669"/>
      <c r="Q80" s="669"/>
      <c r="R80" s="22" t="s">
        <v>508</v>
      </c>
      <c r="S80" s="610" t="s">
        <v>509</v>
      </c>
      <c r="T80" s="610"/>
      <c r="U80" s="669"/>
      <c r="V80" s="669"/>
      <c r="W80" s="669"/>
      <c r="X80" s="669"/>
      <c r="Y80" s="669"/>
      <c r="Z80" s="669"/>
      <c r="AA80" s="669"/>
      <c r="AB80" s="669"/>
      <c r="AC80" s="22" t="s">
        <v>508</v>
      </c>
      <c r="AD80" s="27"/>
      <c r="AE80" s="27"/>
      <c r="AF80" s="27"/>
      <c r="AG80" s="27"/>
      <c r="AH80" s="27"/>
      <c r="AI80" s="27"/>
      <c r="AJ80" s="27"/>
      <c r="AK80" s="27"/>
    </row>
    <row r="81" spans="2:37" ht="13.5" customHeight="1" x14ac:dyDescent="0.15">
      <c r="B81" s="126" t="s">
        <v>2373</v>
      </c>
      <c r="J81" s="36" t="s">
        <v>158</v>
      </c>
      <c r="K81" s="6" t="s">
        <v>1600</v>
      </c>
    </row>
    <row r="82" spans="2:37" ht="13.5" customHeight="1" x14ac:dyDescent="0.15">
      <c r="B82" s="126"/>
      <c r="J82" s="36" t="s">
        <v>158</v>
      </c>
      <c r="K82" s="6" t="s">
        <v>1601</v>
      </c>
    </row>
    <row r="83" spans="2:37" ht="13.5" customHeight="1" x14ac:dyDescent="0.15">
      <c r="B83" s="126"/>
      <c r="J83" s="36" t="s">
        <v>158</v>
      </c>
      <c r="K83" s="126" t="s">
        <v>2379</v>
      </c>
    </row>
    <row r="84" spans="2:37" ht="13.5" customHeight="1" x14ac:dyDescent="0.15">
      <c r="B84" s="126"/>
      <c r="J84" s="36" t="s">
        <v>158</v>
      </c>
      <c r="K84" s="6" t="s">
        <v>1315</v>
      </c>
      <c r="Q84" s="36" t="s">
        <v>158</v>
      </c>
      <c r="R84" s="6" t="s">
        <v>1316</v>
      </c>
    </row>
    <row r="85" spans="2:37" ht="13.5" customHeight="1" x14ac:dyDescent="0.15">
      <c r="B85" s="126"/>
      <c r="J85" s="36" t="s">
        <v>158</v>
      </c>
      <c r="K85" s="6" t="s">
        <v>1317</v>
      </c>
      <c r="AB85" s="36" t="s">
        <v>158</v>
      </c>
      <c r="AC85" s="6" t="s">
        <v>1312</v>
      </c>
    </row>
    <row r="86" spans="2:37" ht="13.5" customHeight="1" x14ac:dyDescent="0.15">
      <c r="B86" s="135" t="s">
        <v>2374</v>
      </c>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124"/>
      <c r="AD86" s="40"/>
      <c r="AE86" s="40"/>
      <c r="AF86" s="40"/>
      <c r="AG86" s="40"/>
      <c r="AH86" s="40"/>
      <c r="AI86" s="124"/>
      <c r="AJ86" s="40"/>
      <c r="AK86" s="124"/>
    </row>
    <row r="87" spans="2:37" ht="13.5" customHeight="1" x14ac:dyDescent="0.15">
      <c r="B87" s="126"/>
      <c r="J87" s="36" t="s">
        <v>158</v>
      </c>
      <c r="K87" s="126" t="s">
        <v>2380</v>
      </c>
      <c r="AC87" s="9"/>
    </row>
    <row r="88" spans="2:37" ht="13.5" customHeight="1" x14ac:dyDescent="0.15">
      <c r="B88" s="126"/>
      <c r="J88" s="36" t="s">
        <v>158</v>
      </c>
      <c r="K88" s="126" t="s">
        <v>2381</v>
      </c>
      <c r="AC88" s="9"/>
    </row>
    <row r="89" spans="2:37" ht="13.5" customHeight="1" x14ac:dyDescent="0.15">
      <c r="B89" s="126"/>
      <c r="J89" s="36" t="s">
        <v>158</v>
      </c>
      <c r="K89" s="126" t="s">
        <v>2382</v>
      </c>
      <c r="AC89" s="9"/>
    </row>
    <row r="90" spans="2:37" ht="13.5" customHeight="1" x14ac:dyDescent="0.15">
      <c r="B90" s="126"/>
      <c r="J90" s="36" t="s">
        <v>158</v>
      </c>
      <c r="K90" s="126" t="s">
        <v>2383</v>
      </c>
      <c r="AC90" s="9"/>
    </row>
    <row r="91" spans="2:37" ht="13.5" customHeight="1" x14ac:dyDescent="0.15">
      <c r="B91" s="126"/>
      <c r="J91" s="36" t="s">
        <v>158</v>
      </c>
      <c r="K91" s="6" t="s">
        <v>1312</v>
      </c>
      <c r="Q91" s="36" t="s">
        <v>158</v>
      </c>
      <c r="R91" s="6" t="s">
        <v>1319</v>
      </c>
      <c r="AC91" s="9"/>
    </row>
    <row r="92" spans="2:37" ht="13.5" customHeight="1" x14ac:dyDescent="0.15">
      <c r="B92" s="135" t="s">
        <v>2375</v>
      </c>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124"/>
      <c r="AD92" s="40"/>
      <c r="AE92" s="40"/>
      <c r="AF92" s="40"/>
      <c r="AG92" s="40"/>
      <c r="AH92" s="40"/>
      <c r="AI92" s="40"/>
      <c r="AJ92" s="40"/>
      <c r="AK92" s="124"/>
    </row>
    <row r="93" spans="2:37" ht="13.5" customHeight="1" x14ac:dyDescent="0.15">
      <c r="J93" s="36" t="s">
        <v>158</v>
      </c>
      <c r="K93" s="6" t="s">
        <v>1322</v>
      </c>
      <c r="Q93" s="36" t="s">
        <v>158</v>
      </c>
      <c r="R93" s="6" t="s">
        <v>1310</v>
      </c>
      <c r="X93" s="36" t="s">
        <v>158</v>
      </c>
      <c r="Y93" s="6" t="s">
        <v>1321</v>
      </c>
      <c r="AC93" s="9"/>
      <c r="AK93" s="9"/>
    </row>
    <row r="94" spans="2:37" ht="13.5" customHeight="1" x14ac:dyDescent="0.15">
      <c r="B94" s="30"/>
      <c r="C94" s="30"/>
      <c r="D94" s="30"/>
      <c r="E94" s="30"/>
      <c r="F94" s="30"/>
      <c r="G94" s="30"/>
      <c r="H94" s="30"/>
      <c r="I94" s="30"/>
      <c r="J94" s="36" t="s">
        <v>158</v>
      </c>
      <c r="K94" s="6" t="s">
        <v>1311</v>
      </c>
      <c r="L94" s="30"/>
      <c r="M94" s="30"/>
      <c r="N94" s="30"/>
      <c r="O94" s="30"/>
      <c r="P94" s="30"/>
      <c r="Q94" s="36" t="s">
        <v>158</v>
      </c>
      <c r="R94" s="6" t="s">
        <v>1312</v>
      </c>
      <c r="S94" s="30"/>
      <c r="T94" s="30"/>
      <c r="U94" s="30"/>
      <c r="V94" s="30"/>
      <c r="W94" s="30"/>
      <c r="X94" s="36" t="s">
        <v>158</v>
      </c>
      <c r="Y94" s="30" t="s">
        <v>1320</v>
      </c>
      <c r="AB94" s="30"/>
      <c r="AC94" s="32"/>
      <c r="AD94" s="30"/>
      <c r="AE94" s="30"/>
      <c r="AF94" s="30"/>
      <c r="AG94" s="30"/>
      <c r="AH94" s="30"/>
      <c r="AI94" s="30"/>
      <c r="AJ94" s="30"/>
      <c r="AK94" s="32"/>
    </row>
    <row r="95" spans="2:37" ht="13.5" customHeight="1" x14ac:dyDescent="0.15">
      <c r="B95" s="135" t="s">
        <v>2376</v>
      </c>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row>
    <row r="96" spans="2:37" ht="13.5" customHeight="1" x14ac:dyDescent="0.15">
      <c r="B96" s="126"/>
      <c r="D96" s="6" t="s">
        <v>127</v>
      </c>
      <c r="E96" s="6" t="s">
        <v>128</v>
      </c>
      <c r="F96" s="126" t="s">
        <v>2384</v>
      </c>
      <c r="N96" s="664"/>
      <c r="O96" s="664"/>
      <c r="P96" s="664"/>
      <c r="Q96" s="664"/>
    </row>
    <row r="97" spans="2:37" ht="13.5" customHeight="1" x14ac:dyDescent="0.15">
      <c r="B97" s="126"/>
      <c r="D97" s="6" t="s">
        <v>127</v>
      </c>
      <c r="E97" s="6" t="s">
        <v>130</v>
      </c>
      <c r="F97" s="126" t="s">
        <v>2385</v>
      </c>
      <c r="N97" s="664"/>
      <c r="O97" s="664"/>
      <c r="P97" s="664"/>
      <c r="Q97" s="664"/>
    </row>
    <row r="98" spans="2:37" ht="13.5" customHeight="1" x14ac:dyDescent="0.15">
      <c r="B98" s="126"/>
      <c r="D98" s="6" t="s">
        <v>127</v>
      </c>
      <c r="E98" s="6" t="s">
        <v>131</v>
      </c>
      <c r="F98" s="126" t="s">
        <v>2386</v>
      </c>
      <c r="N98" s="664"/>
      <c r="O98" s="664"/>
      <c r="P98" s="664"/>
      <c r="Q98" s="664"/>
    </row>
    <row r="99" spans="2:37" ht="13.5" customHeight="1" x14ac:dyDescent="0.15">
      <c r="B99" s="139"/>
      <c r="C99" s="30"/>
      <c r="D99" s="30" t="s">
        <v>127</v>
      </c>
      <c r="E99" s="30" t="s">
        <v>133</v>
      </c>
      <c r="F99" s="139" t="s">
        <v>2387</v>
      </c>
      <c r="G99" s="30"/>
      <c r="H99" s="30"/>
      <c r="I99" s="30"/>
      <c r="J99" s="30"/>
      <c r="K99" s="30"/>
      <c r="L99" s="30"/>
      <c r="M99" s="30"/>
      <c r="N99" s="665"/>
      <c r="O99" s="665"/>
      <c r="P99" s="665"/>
      <c r="Q99" s="665"/>
      <c r="R99" s="30"/>
      <c r="S99" s="30"/>
      <c r="T99" s="30"/>
      <c r="U99" s="30"/>
      <c r="V99" s="30"/>
      <c r="W99" s="30"/>
      <c r="X99" s="30"/>
      <c r="Y99" s="30"/>
      <c r="Z99" s="30"/>
      <c r="AA99" s="30"/>
      <c r="AB99" s="30"/>
      <c r="AC99" s="30"/>
      <c r="AD99" s="30"/>
      <c r="AE99" s="30"/>
      <c r="AF99" s="30"/>
      <c r="AG99" s="30"/>
      <c r="AH99" s="30"/>
      <c r="AI99" s="30"/>
      <c r="AJ99" s="30"/>
      <c r="AK99" s="30"/>
    </row>
    <row r="100" spans="2:37" ht="13.5" customHeight="1" x14ac:dyDescent="0.15">
      <c r="B100" s="126" t="s">
        <v>2377</v>
      </c>
    </row>
    <row r="101" spans="2:37" ht="13.5" customHeight="1" x14ac:dyDescent="0.15">
      <c r="B101" s="126"/>
      <c r="D101" s="6" t="s">
        <v>127</v>
      </c>
      <c r="E101" s="6" t="s">
        <v>128</v>
      </c>
      <c r="F101" s="126" t="s">
        <v>2359</v>
      </c>
      <c r="N101" s="645"/>
      <c r="O101" s="645"/>
      <c r="P101" s="645"/>
      <c r="Q101" s="645"/>
      <c r="R101" s="79" t="s">
        <v>481</v>
      </c>
      <c r="S101" s="47"/>
    </row>
    <row r="102" spans="2:37" ht="13.5" customHeight="1" x14ac:dyDescent="0.15">
      <c r="B102" s="139"/>
      <c r="C102" s="30"/>
      <c r="D102" s="30" t="s">
        <v>127</v>
      </c>
      <c r="E102" s="30" t="s">
        <v>130</v>
      </c>
      <c r="F102" s="139" t="s">
        <v>2388</v>
      </c>
      <c r="G102" s="30"/>
      <c r="H102" s="30"/>
      <c r="I102" s="30"/>
      <c r="J102" s="30"/>
      <c r="K102" s="30"/>
      <c r="L102" s="30"/>
      <c r="M102" s="30"/>
      <c r="N102" s="645"/>
      <c r="O102" s="645"/>
      <c r="P102" s="645"/>
      <c r="Q102" s="645"/>
      <c r="R102" s="53" t="s">
        <v>481</v>
      </c>
      <c r="S102" s="30"/>
      <c r="T102" s="30"/>
      <c r="U102" s="30"/>
      <c r="V102" s="30"/>
      <c r="W102" s="30"/>
      <c r="X102" s="30"/>
      <c r="Y102" s="30"/>
      <c r="Z102" s="30"/>
      <c r="AA102" s="30"/>
      <c r="AB102" s="30"/>
      <c r="AC102" s="30"/>
      <c r="AD102" s="30"/>
      <c r="AE102" s="30"/>
      <c r="AF102" s="30"/>
      <c r="AG102" s="30"/>
      <c r="AH102" s="30"/>
      <c r="AI102" s="30"/>
      <c r="AJ102" s="30"/>
      <c r="AK102" s="30"/>
    </row>
    <row r="103" spans="2:37" ht="13.5" customHeight="1" x14ac:dyDescent="0.15">
      <c r="B103" s="262" t="s">
        <v>2378</v>
      </c>
      <c r="C103" s="27"/>
      <c r="D103" s="27"/>
      <c r="E103" s="27"/>
      <c r="F103" s="27"/>
      <c r="G103" s="27"/>
      <c r="H103" s="27"/>
      <c r="I103" s="27"/>
      <c r="J103" s="27"/>
      <c r="K103" s="27"/>
      <c r="L103" s="27"/>
      <c r="M103" s="27"/>
      <c r="N103" s="666"/>
      <c r="O103" s="666"/>
      <c r="P103" s="666"/>
      <c r="Q103" s="666"/>
      <c r="R103" s="666"/>
      <c r="S103" s="666"/>
      <c r="T103" s="666"/>
      <c r="U103" s="666"/>
      <c r="V103" s="666"/>
      <c r="W103" s="666"/>
      <c r="X103" s="666"/>
      <c r="Y103" s="666"/>
      <c r="Z103" s="666"/>
      <c r="AA103" s="666"/>
      <c r="AB103" s="666"/>
      <c r="AC103" s="666"/>
      <c r="AD103" s="666"/>
      <c r="AE103" s="666"/>
      <c r="AF103" s="666"/>
      <c r="AG103" s="666"/>
      <c r="AH103" s="666"/>
      <c r="AI103" s="666"/>
      <c r="AJ103" s="666"/>
      <c r="AK103" s="666"/>
    </row>
    <row r="104" spans="2:37" ht="13.5" customHeight="1" x14ac:dyDescent="0.15">
      <c r="B104" s="126" t="s">
        <v>2414</v>
      </c>
    </row>
    <row r="105" spans="2:37" ht="13.5" customHeight="1" x14ac:dyDescent="0.15">
      <c r="D105" s="6" t="s">
        <v>127</v>
      </c>
      <c r="E105" s="6" t="s">
        <v>128</v>
      </c>
      <c r="F105" s="126" t="s">
        <v>2389</v>
      </c>
      <c r="AD105" s="7"/>
      <c r="AE105" s="7"/>
      <c r="AF105" s="7"/>
      <c r="AG105" s="7"/>
      <c r="AH105" s="7"/>
    </row>
    <row r="106" spans="2:37" s="6" customFormat="1" ht="13.5" customHeight="1" x14ac:dyDescent="0.15">
      <c r="E106" s="36" t="s">
        <v>158</v>
      </c>
      <c r="F106" s="9" t="s">
        <v>510</v>
      </c>
      <c r="H106" s="36" t="s">
        <v>158</v>
      </c>
      <c r="I106" s="9" t="s">
        <v>511</v>
      </c>
    </row>
    <row r="107" spans="2:37" s="6" customFormat="1" ht="13.5" customHeight="1" x14ac:dyDescent="0.15">
      <c r="D107" s="126" t="s">
        <v>127</v>
      </c>
      <c r="E107" s="126" t="s">
        <v>130</v>
      </c>
      <c r="F107" s="126" t="s">
        <v>2363</v>
      </c>
    </row>
    <row r="108" spans="2:37" s="6" customFormat="1" ht="13.5" customHeight="1" x14ac:dyDescent="0.15">
      <c r="E108" s="36" t="s">
        <v>158</v>
      </c>
      <c r="F108" s="126" t="s">
        <v>2390</v>
      </c>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row>
    <row r="109" spans="2:37" s="6" customFormat="1" ht="13.5" customHeight="1" x14ac:dyDescent="0.15">
      <c r="E109" s="36" t="s">
        <v>158</v>
      </c>
      <c r="F109" s="126" t="s">
        <v>2391</v>
      </c>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row>
    <row r="110" spans="2:37" s="6" customFormat="1" ht="13.5" customHeight="1" x14ac:dyDescent="0.15">
      <c r="F110" s="126" t="s">
        <v>2392</v>
      </c>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row>
    <row r="111" spans="2:37" s="6" customFormat="1" ht="13.5" customHeight="1" x14ac:dyDescent="0.15">
      <c r="F111" s="126" t="s">
        <v>2393</v>
      </c>
      <c r="G111" s="126"/>
      <c r="H111" s="126"/>
      <c r="I111" s="264"/>
      <c r="J111" s="675"/>
      <c r="K111" s="675"/>
      <c r="L111" s="675"/>
      <c r="M111" s="675"/>
      <c r="N111" s="675"/>
      <c r="O111" s="675"/>
      <c r="P111" s="675"/>
      <c r="Q111" s="675"/>
      <c r="R111" s="675"/>
      <c r="S111" s="675"/>
      <c r="T111" s="675"/>
      <c r="U111" s="675"/>
      <c r="V111" s="675"/>
      <c r="W111" s="675"/>
      <c r="X111" s="126"/>
      <c r="Y111" s="126"/>
      <c r="Z111" s="126"/>
      <c r="AA111" s="126"/>
      <c r="AB111" s="126"/>
      <c r="AC111" s="126"/>
      <c r="AD111" s="126"/>
      <c r="AE111" s="126"/>
      <c r="AF111" s="126"/>
      <c r="AG111" s="126"/>
      <c r="AH111" s="126"/>
      <c r="AI111" s="126"/>
    </row>
    <row r="112" spans="2:37" s="6" customFormat="1" ht="13.5" customHeight="1" x14ac:dyDescent="0.15">
      <c r="F112" s="126" t="s">
        <v>2394</v>
      </c>
      <c r="G112" s="126"/>
      <c r="H112" s="126"/>
      <c r="I112" s="126"/>
      <c r="J112" s="126" t="s">
        <v>618</v>
      </c>
      <c r="K112" s="126"/>
      <c r="L112" s="126"/>
      <c r="M112" s="126"/>
      <c r="N112" s="126"/>
      <c r="O112" s="126"/>
      <c r="P112" s="126"/>
      <c r="Q112" s="126"/>
      <c r="R112" s="673"/>
      <c r="S112" s="673"/>
      <c r="T112" s="673"/>
      <c r="U112" s="673"/>
      <c r="V112" s="673"/>
      <c r="W112" s="263" t="s">
        <v>16</v>
      </c>
      <c r="X112" s="126"/>
      <c r="Y112" s="126"/>
      <c r="Z112" s="126"/>
      <c r="AA112" s="126"/>
      <c r="AB112" s="126"/>
      <c r="AC112" s="126"/>
      <c r="AD112" s="126"/>
      <c r="AE112" s="126"/>
      <c r="AF112" s="126"/>
      <c r="AG112" s="126"/>
      <c r="AH112" s="126"/>
      <c r="AI112" s="126"/>
    </row>
    <row r="113" spans="2:37" ht="13.5" customHeight="1" x14ac:dyDescent="0.15">
      <c r="D113" s="6" t="s">
        <v>127</v>
      </c>
      <c r="E113" s="126" t="s">
        <v>131</v>
      </c>
      <c r="F113" s="126" t="s">
        <v>2395</v>
      </c>
      <c r="AD113" s="36" t="s">
        <v>158</v>
      </c>
      <c r="AE113" s="9" t="s">
        <v>510</v>
      </c>
      <c r="AG113" s="36" t="s">
        <v>158</v>
      </c>
      <c r="AH113" s="9" t="s">
        <v>511</v>
      </c>
    </row>
    <row r="114" spans="2:37" ht="13.5" customHeight="1" x14ac:dyDescent="0.15">
      <c r="D114" s="6" t="s">
        <v>127</v>
      </c>
      <c r="E114" s="126" t="s">
        <v>501</v>
      </c>
      <c r="F114" s="126" t="s">
        <v>2396</v>
      </c>
      <c r="AD114" s="9" t="s">
        <v>513</v>
      </c>
      <c r="AE114" s="667"/>
      <c r="AF114" s="667"/>
      <c r="AG114" s="667"/>
      <c r="AH114" s="667"/>
      <c r="AI114" s="667"/>
      <c r="AJ114" s="667"/>
      <c r="AK114" s="9" t="s">
        <v>520</v>
      </c>
    </row>
    <row r="115" spans="2:37" ht="13.5" customHeight="1" x14ac:dyDescent="0.15">
      <c r="D115" s="6" t="s">
        <v>127</v>
      </c>
      <c r="E115" s="126" t="s">
        <v>132</v>
      </c>
      <c r="F115" s="126" t="s">
        <v>2397</v>
      </c>
      <c r="AD115" s="9" t="s">
        <v>513</v>
      </c>
      <c r="AE115" s="627"/>
      <c r="AF115" s="627"/>
      <c r="AG115" s="627"/>
      <c r="AH115" s="627"/>
      <c r="AI115" s="627"/>
      <c r="AJ115" s="627"/>
      <c r="AK115" s="9" t="s">
        <v>520</v>
      </c>
    </row>
    <row r="116" spans="2:37" ht="13.5" customHeight="1" x14ac:dyDescent="0.15">
      <c r="D116" s="6" t="s">
        <v>127</v>
      </c>
      <c r="E116" s="126" t="s">
        <v>2398</v>
      </c>
      <c r="F116" s="126" t="s">
        <v>2399</v>
      </c>
    </row>
    <row r="117" spans="2:37" ht="13.5" customHeight="1" x14ac:dyDescent="0.15">
      <c r="E117" s="36" t="s">
        <v>158</v>
      </c>
      <c r="F117" s="126" t="s">
        <v>2402</v>
      </c>
    </row>
    <row r="118" spans="2:37" ht="13.5" customHeight="1" x14ac:dyDescent="0.15">
      <c r="E118" s="36" t="s">
        <v>158</v>
      </c>
      <c r="F118" s="126" t="s">
        <v>2403</v>
      </c>
    </row>
    <row r="119" spans="2:37" ht="13.5" customHeight="1" x14ac:dyDescent="0.15">
      <c r="B119" s="30"/>
      <c r="C119" s="30"/>
      <c r="D119" s="30" t="s">
        <v>127</v>
      </c>
      <c r="E119" s="139" t="s">
        <v>2400</v>
      </c>
      <c r="F119" s="139" t="s">
        <v>2401</v>
      </c>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668"/>
      <c r="AF119" s="668"/>
      <c r="AG119" s="668"/>
      <c r="AH119" s="668"/>
      <c r="AI119" s="668"/>
      <c r="AJ119" s="668"/>
      <c r="AK119" s="30"/>
    </row>
    <row r="120" spans="2:37" ht="13.5" customHeight="1" x14ac:dyDescent="0.15">
      <c r="B120" s="126" t="s">
        <v>2404</v>
      </c>
      <c r="C120" s="126"/>
      <c r="D120" s="126"/>
      <c r="E120" s="126"/>
      <c r="F120" s="126"/>
      <c r="G120" s="126"/>
      <c r="H120" s="126"/>
      <c r="I120" s="126"/>
      <c r="J120" s="126"/>
      <c r="K120" s="126"/>
      <c r="P120" s="9" t="s">
        <v>489</v>
      </c>
      <c r="Q120" s="648" t="s">
        <v>498</v>
      </c>
      <c r="R120" s="648"/>
      <c r="S120" s="648"/>
      <c r="T120" s="648"/>
      <c r="U120" s="648"/>
      <c r="V120" s="9" t="s">
        <v>485</v>
      </c>
      <c r="W120" s="9" t="s">
        <v>489</v>
      </c>
      <c r="X120" s="648" t="s">
        <v>499</v>
      </c>
      <c r="Y120" s="648"/>
      <c r="Z120" s="648"/>
      <c r="AA120" s="648"/>
      <c r="AB120" s="648"/>
      <c r="AC120" s="9" t="s">
        <v>485</v>
      </c>
      <c r="AD120" s="9" t="s">
        <v>489</v>
      </c>
      <c r="AE120" s="648" t="s">
        <v>500</v>
      </c>
      <c r="AF120" s="648"/>
      <c r="AG120" s="648"/>
      <c r="AH120" s="648"/>
      <c r="AI120" s="648"/>
      <c r="AJ120" s="9" t="s">
        <v>485</v>
      </c>
    </row>
    <row r="121" spans="2:37" ht="13.5" customHeight="1" x14ac:dyDescent="0.15">
      <c r="B121" s="126"/>
      <c r="C121" s="126"/>
      <c r="D121" s="126" t="s">
        <v>127</v>
      </c>
      <c r="E121" s="126" t="s">
        <v>128</v>
      </c>
      <c r="F121" s="126" t="s">
        <v>2405</v>
      </c>
      <c r="G121" s="126"/>
      <c r="H121" s="126"/>
      <c r="I121" s="126"/>
      <c r="J121" s="126"/>
      <c r="K121" s="126"/>
      <c r="L121" s="9" t="s">
        <v>489</v>
      </c>
      <c r="M121" s="48"/>
      <c r="N121" s="9" t="s">
        <v>507</v>
      </c>
      <c r="O121" s="9" t="s">
        <v>485</v>
      </c>
      <c r="P121" s="9" t="s">
        <v>489</v>
      </c>
      <c r="Q121" s="658"/>
      <c r="R121" s="658"/>
      <c r="S121" s="658"/>
      <c r="T121" s="658"/>
      <c r="U121" s="658"/>
      <c r="V121" s="34" t="s">
        <v>1165</v>
      </c>
      <c r="W121" s="9" t="s">
        <v>489</v>
      </c>
      <c r="X121" s="658"/>
      <c r="Y121" s="658"/>
      <c r="Z121" s="658"/>
      <c r="AA121" s="658"/>
      <c r="AB121" s="658"/>
      <c r="AC121" s="34" t="s">
        <v>1165</v>
      </c>
      <c r="AD121" s="9" t="s">
        <v>489</v>
      </c>
      <c r="AE121" s="659">
        <f t="shared" ref="AE121:AE127" si="1">SUM(Q121,X121)</f>
        <v>0</v>
      </c>
      <c r="AF121" s="659"/>
      <c r="AG121" s="659"/>
      <c r="AH121" s="659"/>
      <c r="AI121" s="659"/>
      <c r="AJ121" s="34" t="s">
        <v>1165</v>
      </c>
    </row>
    <row r="122" spans="2:37" ht="13.5" customHeight="1" x14ac:dyDescent="0.15">
      <c r="B122" s="126"/>
      <c r="C122" s="126"/>
      <c r="D122" s="126"/>
      <c r="E122" s="126"/>
      <c r="F122" s="126"/>
      <c r="G122" s="126"/>
      <c r="H122" s="126"/>
      <c r="I122" s="126"/>
      <c r="J122" s="126"/>
      <c r="K122" s="126"/>
      <c r="L122" s="9" t="s">
        <v>489</v>
      </c>
      <c r="M122" s="48"/>
      <c r="N122" s="9" t="s">
        <v>507</v>
      </c>
      <c r="O122" s="9" t="s">
        <v>485</v>
      </c>
      <c r="P122" s="9" t="s">
        <v>489</v>
      </c>
      <c r="Q122" s="658"/>
      <c r="R122" s="658"/>
      <c r="S122" s="658"/>
      <c r="T122" s="658"/>
      <c r="U122" s="658"/>
      <c r="V122" s="34" t="s">
        <v>1165</v>
      </c>
      <c r="W122" s="9" t="s">
        <v>489</v>
      </c>
      <c r="X122" s="658"/>
      <c r="Y122" s="658"/>
      <c r="Z122" s="658"/>
      <c r="AA122" s="658"/>
      <c r="AB122" s="658"/>
      <c r="AC122" s="34" t="s">
        <v>1165</v>
      </c>
      <c r="AD122" s="9" t="s">
        <v>489</v>
      </c>
      <c r="AE122" s="659">
        <f t="shared" si="1"/>
        <v>0</v>
      </c>
      <c r="AF122" s="659"/>
      <c r="AG122" s="659"/>
      <c r="AH122" s="659"/>
      <c r="AI122" s="659"/>
      <c r="AJ122" s="34" t="s">
        <v>1165</v>
      </c>
    </row>
    <row r="123" spans="2:37" ht="13.5" customHeight="1" x14ac:dyDescent="0.15">
      <c r="B123" s="126"/>
      <c r="C123" s="126"/>
      <c r="D123" s="126"/>
      <c r="E123" s="126"/>
      <c r="F123" s="126"/>
      <c r="G123" s="126"/>
      <c r="H123" s="126"/>
      <c r="I123" s="126"/>
      <c r="J123" s="126"/>
      <c r="K123" s="126"/>
      <c r="L123" s="9" t="s">
        <v>489</v>
      </c>
      <c r="M123" s="48"/>
      <c r="N123" s="9" t="s">
        <v>507</v>
      </c>
      <c r="O123" s="9" t="s">
        <v>485</v>
      </c>
      <c r="P123" s="9" t="s">
        <v>489</v>
      </c>
      <c r="Q123" s="658"/>
      <c r="R123" s="658"/>
      <c r="S123" s="658"/>
      <c r="T123" s="658"/>
      <c r="U123" s="658"/>
      <c r="V123" s="34" t="s">
        <v>1165</v>
      </c>
      <c r="W123" s="9" t="s">
        <v>489</v>
      </c>
      <c r="X123" s="658"/>
      <c r="Y123" s="658"/>
      <c r="Z123" s="658"/>
      <c r="AA123" s="658"/>
      <c r="AB123" s="658"/>
      <c r="AC123" s="34" t="s">
        <v>1165</v>
      </c>
      <c r="AD123" s="9" t="s">
        <v>489</v>
      </c>
      <c r="AE123" s="659">
        <f t="shared" si="1"/>
        <v>0</v>
      </c>
      <c r="AF123" s="659"/>
      <c r="AG123" s="659"/>
      <c r="AH123" s="659"/>
      <c r="AI123" s="659"/>
      <c r="AJ123" s="34" t="s">
        <v>1165</v>
      </c>
    </row>
    <row r="124" spans="2:37" ht="13.5" customHeight="1" x14ac:dyDescent="0.15">
      <c r="B124" s="126"/>
      <c r="C124" s="126"/>
      <c r="D124" s="126"/>
      <c r="E124" s="126"/>
      <c r="F124" s="126"/>
      <c r="G124" s="126"/>
      <c r="H124" s="126"/>
      <c r="I124" s="126"/>
      <c r="J124" s="126"/>
      <c r="K124" s="126"/>
      <c r="L124" s="9" t="s">
        <v>489</v>
      </c>
      <c r="M124" s="48"/>
      <c r="N124" s="9" t="s">
        <v>507</v>
      </c>
      <c r="O124" s="9" t="s">
        <v>485</v>
      </c>
      <c r="P124" s="9" t="s">
        <v>489</v>
      </c>
      <c r="Q124" s="658"/>
      <c r="R124" s="658"/>
      <c r="S124" s="658"/>
      <c r="T124" s="658"/>
      <c r="U124" s="658"/>
      <c r="V124" s="34" t="s">
        <v>1165</v>
      </c>
      <c r="W124" s="9" t="s">
        <v>489</v>
      </c>
      <c r="X124" s="658"/>
      <c r="Y124" s="658"/>
      <c r="Z124" s="658"/>
      <c r="AA124" s="658"/>
      <c r="AB124" s="658"/>
      <c r="AC124" s="34" t="s">
        <v>1165</v>
      </c>
      <c r="AD124" s="9" t="s">
        <v>489</v>
      </c>
      <c r="AE124" s="659">
        <f t="shared" si="1"/>
        <v>0</v>
      </c>
      <c r="AF124" s="659"/>
      <c r="AG124" s="659"/>
      <c r="AH124" s="659"/>
      <c r="AI124" s="659"/>
      <c r="AJ124" s="34" t="s">
        <v>1165</v>
      </c>
    </row>
    <row r="125" spans="2:37" ht="13.5" customHeight="1" x14ac:dyDescent="0.15">
      <c r="B125" s="126"/>
      <c r="C125" s="126"/>
      <c r="D125" s="126"/>
      <c r="E125" s="126"/>
      <c r="F125" s="126"/>
      <c r="G125" s="126"/>
      <c r="H125" s="126"/>
      <c r="I125" s="126"/>
      <c r="J125" s="126"/>
      <c r="K125" s="126"/>
      <c r="L125" s="9" t="s">
        <v>489</v>
      </c>
      <c r="M125" s="48"/>
      <c r="N125" s="9" t="s">
        <v>507</v>
      </c>
      <c r="O125" s="9" t="s">
        <v>485</v>
      </c>
      <c r="P125" s="9" t="s">
        <v>489</v>
      </c>
      <c r="Q125" s="658"/>
      <c r="R125" s="658"/>
      <c r="S125" s="658"/>
      <c r="T125" s="658"/>
      <c r="U125" s="658"/>
      <c r="V125" s="34" t="s">
        <v>1165</v>
      </c>
      <c r="W125" s="9" t="s">
        <v>489</v>
      </c>
      <c r="X125" s="658"/>
      <c r="Y125" s="658"/>
      <c r="Z125" s="658"/>
      <c r="AA125" s="658"/>
      <c r="AB125" s="658"/>
      <c r="AC125" s="34" t="s">
        <v>1165</v>
      </c>
      <c r="AD125" s="9" t="s">
        <v>489</v>
      </c>
      <c r="AE125" s="659">
        <f t="shared" si="1"/>
        <v>0</v>
      </c>
      <c r="AF125" s="659"/>
      <c r="AG125" s="659"/>
      <c r="AH125" s="659"/>
      <c r="AI125" s="659"/>
      <c r="AJ125" s="34" t="s">
        <v>1165</v>
      </c>
    </row>
    <row r="126" spans="2:37" ht="13.5" customHeight="1" x14ac:dyDescent="0.15">
      <c r="B126" s="126"/>
      <c r="C126" s="126"/>
      <c r="D126" s="126"/>
      <c r="E126" s="126"/>
      <c r="F126" s="126"/>
      <c r="G126" s="126"/>
      <c r="H126" s="126"/>
      <c r="I126" s="126"/>
      <c r="J126" s="126"/>
      <c r="K126" s="126"/>
      <c r="L126" s="9" t="s">
        <v>489</v>
      </c>
      <c r="M126" s="48"/>
      <c r="N126" s="9" t="s">
        <v>507</v>
      </c>
      <c r="O126" s="9" t="s">
        <v>485</v>
      </c>
      <c r="P126" s="9" t="s">
        <v>489</v>
      </c>
      <c r="Q126" s="658"/>
      <c r="R126" s="658"/>
      <c r="S126" s="658"/>
      <c r="T126" s="658"/>
      <c r="U126" s="658"/>
      <c r="V126" s="34" t="s">
        <v>1165</v>
      </c>
      <c r="W126" s="9" t="s">
        <v>489</v>
      </c>
      <c r="X126" s="658"/>
      <c r="Y126" s="658"/>
      <c r="Z126" s="658"/>
      <c r="AA126" s="658"/>
      <c r="AB126" s="658"/>
      <c r="AC126" s="34" t="s">
        <v>1165</v>
      </c>
      <c r="AD126" s="9" t="s">
        <v>489</v>
      </c>
      <c r="AE126" s="659">
        <f t="shared" si="1"/>
        <v>0</v>
      </c>
      <c r="AF126" s="659"/>
      <c r="AG126" s="659"/>
      <c r="AH126" s="659"/>
      <c r="AI126" s="659"/>
      <c r="AJ126" s="34" t="s">
        <v>1165</v>
      </c>
    </row>
    <row r="127" spans="2:37" ht="13.5" customHeight="1" x14ac:dyDescent="0.15">
      <c r="B127" s="139"/>
      <c r="C127" s="139"/>
      <c r="D127" s="139" t="s">
        <v>127</v>
      </c>
      <c r="E127" s="139" t="s">
        <v>130</v>
      </c>
      <c r="F127" s="139" t="s">
        <v>2406</v>
      </c>
      <c r="G127" s="139"/>
      <c r="H127" s="139"/>
      <c r="I127" s="139"/>
      <c r="J127" s="139"/>
      <c r="K127" s="139"/>
      <c r="L127" s="30"/>
      <c r="M127" s="30"/>
      <c r="N127" s="30"/>
      <c r="O127" s="30"/>
      <c r="P127" s="32" t="s">
        <v>489</v>
      </c>
      <c r="Q127" s="660">
        <f>SUM(Q121:U126)</f>
        <v>0</v>
      </c>
      <c r="R127" s="660"/>
      <c r="S127" s="660"/>
      <c r="T127" s="660"/>
      <c r="U127" s="660"/>
      <c r="V127" s="34" t="s">
        <v>1165</v>
      </c>
      <c r="W127" s="32" t="s">
        <v>489</v>
      </c>
      <c r="X127" s="660">
        <f>SUM(X121:AB126)</f>
        <v>0</v>
      </c>
      <c r="Y127" s="660"/>
      <c r="Z127" s="660"/>
      <c r="AA127" s="660"/>
      <c r="AB127" s="660"/>
      <c r="AC127" s="34" t="s">
        <v>1165</v>
      </c>
      <c r="AD127" s="32" t="s">
        <v>489</v>
      </c>
      <c r="AE127" s="659">
        <f t="shared" si="1"/>
        <v>0</v>
      </c>
      <c r="AF127" s="659"/>
      <c r="AG127" s="659"/>
      <c r="AH127" s="659"/>
      <c r="AI127" s="659"/>
      <c r="AJ127" s="34" t="s">
        <v>1165</v>
      </c>
      <c r="AK127" s="30"/>
    </row>
    <row r="128" spans="2:37" ht="13.5" customHeight="1" x14ac:dyDescent="0.15">
      <c r="B128" s="262" t="s">
        <v>2407</v>
      </c>
      <c r="C128" s="262"/>
      <c r="D128" s="262"/>
      <c r="E128" s="262"/>
      <c r="F128" s="262"/>
      <c r="G128" s="262"/>
      <c r="H128" s="262"/>
      <c r="I128" s="262"/>
      <c r="J128" s="262"/>
      <c r="K128" s="262"/>
      <c r="L128" s="661"/>
      <c r="M128" s="661"/>
      <c r="N128" s="661"/>
      <c r="O128" s="661"/>
      <c r="P128" s="661"/>
      <c r="Q128" s="661"/>
      <c r="R128" s="661"/>
      <c r="S128" s="661"/>
      <c r="T128" s="661"/>
      <c r="U128" s="661"/>
      <c r="V128" s="661"/>
      <c r="W128" s="661"/>
      <c r="X128" s="661"/>
      <c r="Y128" s="661"/>
      <c r="Z128" s="661"/>
      <c r="AA128" s="661"/>
      <c r="AB128" s="661"/>
      <c r="AC128" s="661"/>
      <c r="AD128" s="661"/>
      <c r="AE128" s="661"/>
      <c r="AF128" s="661"/>
      <c r="AG128" s="661"/>
      <c r="AH128" s="661"/>
      <c r="AI128" s="661"/>
      <c r="AJ128" s="661"/>
      <c r="AK128" s="661"/>
    </row>
    <row r="129" spans="2:37" ht="13.5" customHeight="1" x14ac:dyDescent="0.15">
      <c r="B129" s="262" t="s">
        <v>2408</v>
      </c>
      <c r="C129" s="262"/>
      <c r="D129" s="262"/>
      <c r="E129" s="262"/>
      <c r="F129" s="262"/>
      <c r="G129" s="262"/>
      <c r="H129" s="262"/>
      <c r="I129" s="262"/>
      <c r="J129" s="262"/>
      <c r="K129" s="262"/>
      <c r="L129" s="661"/>
      <c r="M129" s="661"/>
      <c r="N129" s="661"/>
      <c r="O129" s="661"/>
      <c r="P129" s="661"/>
      <c r="Q129" s="661"/>
      <c r="R129" s="661"/>
      <c r="S129" s="661"/>
      <c r="T129" s="661"/>
      <c r="U129" s="661"/>
      <c r="V129" s="661"/>
      <c r="W129" s="661"/>
      <c r="X129" s="661"/>
      <c r="Y129" s="661"/>
      <c r="Z129" s="661"/>
      <c r="AA129" s="661"/>
      <c r="AB129" s="661"/>
      <c r="AC129" s="661"/>
      <c r="AD129" s="661"/>
      <c r="AE129" s="661"/>
      <c r="AF129" s="661"/>
      <c r="AG129" s="661"/>
      <c r="AH129" s="661"/>
      <c r="AI129" s="661"/>
      <c r="AJ129" s="661"/>
      <c r="AK129" s="661"/>
    </row>
    <row r="130" spans="2:37" ht="13.5" customHeight="1" x14ac:dyDescent="0.15">
      <c r="B130" s="262" t="s">
        <v>2409</v>
      </c>
      <c r="C130" s="262"/>
      <c r="D130" s="262"/>
      <c r="E130" s="262"/>
      <c r="F130" s="262"/>
      <c r="G130" s="262"/>
      <c r="H130" s="262"/>
      <c r="I130" s="262"/>
      <c r="J130" s="262"/>
      <c r="K130" s="262"/>
      <c r="L130" s="661"/>
      <c r="M130" s="661"/>
      <c r="N130" s="661"/>
      <c r="O130" s="661"/>
      <c r="P130" s="661"/>
      <c r="Q130" s="661"/>
      <c r="R130" s="661"/>
      <c r="S130" s="661"/>
      <c r="T130" s="661"/>
      <c r="U130" s="661"/>
      <c r="V130" s="661"/>
      <c r="W130" s="661"/>
      <c r="X130" s="661"/>
      <c r="Y130" s="661"/>
      <c r="Z130" s="661"/>
      <c r="AA130" s="661"/>
      <c r="AB130" s="661"/>
      <c r="AC130" s="661"/>
      <c r="AD130" s="661"/>
      <c r="AE130" s="661"/>
      <c r="AF130" s="661"/>
      <c r="AG130" s="661"/>
      <c r="AH130" s="661"/>
      <c r="AI130" s="661"/>
      <c r="AJ130" s="661"/>
      <c r="AK130" s="661"/>
    </row>
    <row r="131" spans="2:37" ht="13.5" customHeight="1" x14ac:dyDescent="0.15">
      <c r="B131" s="262" t="s">
        <v>2410</v>
      </c>
      <c r="C131" s="262"/>
      <c r="D131" s="262"/>
      <c r="E131" s="262"/>
      <c r="F131" s="262"/>
      <c r="G131" s="262"/>
      <c r="H131" s="262"/>
      <c r="I131" s="262"/>
      <c r="J131" s="262"/>
      <c r="K131" s="262"/>
      <c r="L131" s="662"/>
      <c r="M131" s="662"/>
      <c r="N131" s="662"/>
      <c r="O131" s="662"/>
      <c r="P131" s="27" t="s">
        <v>481</v>
      </c>
      <c r="Q131" s="27"/>
      <c r="R131" s="27"/>
      <c r="S131" s="27"/>
      <c r="T131" s="27"/>
      <c r="U131" s="27"/>
      <c r="V131" s="27"/>
      <c r="W131" s="27"/>
      <c r="X131" s="27"/>
      <c r="Y131" s="27"/>
      <c r="Z131" s="27"/>
      <c r="AA131" s="27"/>
      <c r="AB131" s="27"/>
      <c r="AC131" s="27"/>
      <c r="AD131" s="27"/>
      <c r="AE131" s="27"/>
      <c r="AF131" s="27"/>
      <c r="AG131" s="27"/>
      <c r="AH131" s="27"/>
      <c r="AI131" s="27"/>
      <c r="AJ131" s="27"/>
      <c r="AK131" s="27"/>
    </row>
    <row r="132" spans="2:37" ht="13.5" customHeight="1" x14ac:dyDescent="0.15">
      <c r="B132" s="262" t="s">
        <v>2411</v>
      </c>
      <c r="C132" s="262"/>
      <c r="D132" s="262"/>
      <c r="E132" s="262"/>
      <c r="F132" s="262"/>
      <c r="G132" s="262"/>
      <c r="H132" s="262"/>
      <c r="I132" s="262"/>
      <c r="J132" s="262"/>
      <c r="K132" s="262"/>
      <c r="L132" s="663"/>
      <c r="M132" s="663"/>
      <c r="N132" s="663"/>
      <c r="O132" s="663"/>
      <c r="P132" s="663"/>
      <c r="Q132" s="663"/>
      <c r="R132" s="27"/>
      <c r="S132" s="27"/>
      <c r="T132" s="27"/>
      <c r="U132" s="27"/>
      <c r="V132" s="27"/>
      <c r="W132" s="27"/>
      <c r="X132" s="27"/>
      <c r="Y132" s="27"/>
      <c r="Z132" s="27"/>
      <c r="AA132" s="27"/>
      <c r="AB132" s="27"/>
      <c r="AC132" s="27"/>
      <c r="AD132" s="27"/>
      <c r="AE132" s="27"/>
      <c r="AF132" s="27"/>
      <c r="AG132" s="27"/>
      <c r="AH132" s="27"/>
      <c r="AI132" s="27"/>
      <c r="AJ132" s="27"/>
      <c r="AK132" s="27"/>
    </row>
    <row r="133" spans="2:37" ht="13.5" customHeight="1" x14ac:dyDescent="0.15">
      <c r="B133" s="262" t="s">
        <v>2412</v>
      </c>
      <c r="C133" s="262"/>
      <c r="D133" s="262"/>
      <c r="E133" s="262"/>
      <c r="F133" s="262"/>
      <c r="G133" s="262"/>
      <c r="H133" s="262"/>
      <c r="I133" s="262"/>
      <c r="J133" s="262"/>
      <c r="K133" s="262"/>
      <c r="L133" s="661"/>
      <c r="M133" s="661"/>
      <c r="N133" s="661"/>
      <c r="O133" s="661"/>
      <c r="P133" s="661"/>
      <c r="Q133" s="661"/>
      <c r="R133" s="661"/>
      <c r="S133" s="661"/>
      <c r="T133" s="661"/>
      <c r="U133" s="661"/>
      <c r="V133" s="661"/>
      <c r="W133" s="661"/>
      <c r="X133" s="661"/>
      <c r="Y133" s="661"/>
      <c r="Z133" s="661"/>
      <c r="AA133" s="661"/>
      <c r="AB133" s="661"/>
      <c r="AC133" s="661"/>
      <c r="AD133" s="661"/>
      <c r="AE133" s="661"/>
      <c r="AF133" s="661"/>
      <c r="AG133" s="661"/>
      <c r="AH133" s="661"/>
      <c r="AI133" s="661"/>
      <c r="AJ133" s="661"/>
      <c r="AK133" s="661"/>
    </row>
    <row r="134" spans="2:37" ht="13.5" customHeight="1" x14ac:dyDescent="0.15">
      <c r="B134" s="135" t="s">
        <v>2413</v>
      </c>
      <c r="C134" s="135"/>
      <c r="D134" s="135"/>
      <c r="E134" s="135"/>
      <c r="F134" s="135"/>
      <c r="G134" s="135"/>
      <c r="H134" s="135"/>
      <c r="I134" s="135"/>
      <c r="J134" s="135"/>
      <c r="K134" s="135"/>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2"/>
      <c r="AK134" s="622"/>
    </row>
    <row r="135" spans="2:37" ht="13.5" customHeight="1" x14ac:dyDescent="0.15">
      <c r="B135" s="139"/>
      <c r="C135" s="139"/>
      <c r="D135" s="139"/>
      <c r="E135" s="139"/>
      <c r="F135" s="139"/>
      <c r="G135" s="139"/>
      <c r="H135" s="139"/>
      <c r="I135" s="139"/>
      <c r="J135" s="139"/>
      <c r="K135" s="139"/>
      <c r="L135" s="621"/>
      <c r="M135" s="621"/>
      <c r="N135" s="621"/>
      <c r="O135" s="621"/>
      <c r="P135" s="621"/>
      <c r="Q135" s="621"/>
      <c r="R135" s="621"/>
      <c r="S135" s="621"/>
      <c r="T135" s="621"/>
      <c r="U135" s="621"/>
      <c r="V135" s="621"/>
      <c r="W135" s="621"/>
      <c r="X135" s="621"/>
      <c r="Y135" s="621"/>
      <c r="Z135" s="621"/>
      <c r="AA135" s="621"/>
      <c r="AB135" s="621"/>
      <c r="AC135" s="621"/>
      <c r="AD135" s="621"/>
      <c r="AE135" s="621"/>
      <c r="AF135" s="621"/>
      <c r="AG135" s="621"/>
      <c r="AH135" s="621"/>
      <c r="AI135" s="621"/>
      <c r="AJ135" s="621"/>
      <c r="AK135" s="621"/>
    </row>
  </sheetData>
  <mergeCells count="120">
    <mergeCell ref="R45:V45"/>
    <mergeCell ref="J44:W44"/>
    <mergeCell ref="J111:W111"/>
    <mergeCell ref="R112:V112"/>
    <mergeCell ref="AE48:AJ48"/>
    <mergeCell ref="AE54:AI54"/>
    <mergeCell ref="N35:Q35"/>
    <mergeCell ref="L6:AC6"/>
    <mergeCell ref="Q59:U59"/>
    <mergeCell ref="X59:AB59"/>
    <mergeCell ref="O7:AC7"/>
    <mergeCell ref="O8:AC8"/>
    <mergeCell ref="O9:AC9"/>
    <mergeCell ref="AE59:AI59"/>
    <mergeCell ref="Q58:U58"/>
    <mergeCell ref="X58:AB58"/>
    <mergeCell ref="AE58:AI58"/>
    <mergeCell ref="L10:N10"/>
    <mergeCell ref="L11:N11"/>
    <mergeCell ref="O10:AC10"/>
    <mergeCell ref="O11:AC11"/>
    <mergeCell ref="J13:Q13"/>
    <mergeCell ref="S13:T13"/>
    <mergeCell ref="U13:AB13"/>
    <mergeCell ref="Q57:U57"/>
    <mergeCell ref="X57:AB57"/>
    <mergeCell ref="X53:AB53"/>
    <mergeCell ref="N36:AK36"/>
    <mergeCell ref="AE47:AJ47"/>
    <mergeCell ref="L68:AK68"/>
    <mergeCell ref="L64:O64"/>
    <mergeCell ref="L65:Q65"/>
    <mergeCell ref="B4:AK4"/>
    <mergeCell ref="L7:N7"/>
    <mergeCell ref="L8:N8"/>
    <mergeCell ref="L9:N9"/>
    <mergeCell ref="AE57:AI57"/>
    <mergeCell ref="N34:Q34"/>
    <mergeCell ref="Q55:U55"/>
    <mergeCell ref="X55:AB55"/>
    <mergeCell ref="AE55:AI55"/>
    <mergeCell ref="Q56:U56"/>
    <mergeCell ref="X56:AB56"/>
    <mergeCell ref="AE56:AI56"/>
    <mergeCell ref="Q53:U53"/>
    <mergeCell ref="Q54:U54"/>
    <mergeCell ref="AE52:AJ52"/>
    <mergeCell ref="N29:Q29"/>
    <mergeCell ref="N30:Q30"/>
    <mergeCell ref="N31:Q31"/>
    <mergeCell ref="N32:Q32"/>
    <mergeCell ref="AE53:AI53"/>
    <mergeCell ref="J80:Q80"/>
    <mergeCell ref="S80:T80"/>
    <mergeCell ref="U80:AB80"/>
    <mergeCell ref="B71:AK71"/>
    <mergeCell ref="L73:AC73"/>
    <mergeCell ref="L74:N74"/>
    <mergeCell ref="O74:AC74"/>
    <mergeCell ref="L75:N75"/>
    <mergeCell ref="O75:AC75"/>
    <mergeCell ref="X54:AB54"/>
    <mergeCell ref="L76:N76"/>
    <mergeCell ref="O76:AC76"/>
    <mergeCell ref="L77:N77"/>
    <mergeCell ref="O77:AC77"/>
    <mergeCell ref="L78:N78"/>
    <mergeCell ref="O78:AC78"/>
    <mergeCell ref="L61:AK61"/>
    <mergeCell ref="Q60:U60"/>
    <mergeCell ref="X60:AB60"/>
    <mergeCell ref="AE60:AI60"/>
    <mergeCell ref="L62:AK62"/>
    <mergeCell ref="L63:AK63"/>
    <mergeCell ref="L67:AK67"/>
    <mergeCell ref="L66:X66"/>
    <mergeCell ref="Y66:AK66"/>
    <mergeCell ref="Q123:U123"/>
    <mergeCell ref="X123:AB123"/>
    <mergeCell ref="AE123:AI123"/>
    <mergeCell ref="AE115:AJ115"/>
    <mergeCell ref="N96:Q96"/>
    <mergeCell ref="N97:Q97"/>
    <mergeCell ref="N98:Q98"/>
    <mergeCell ref="N99:Q99"/>
    <mergeCell ref="N101:Q101"/>
    <mergeCell ref="N102:Q102"/>
    <mergeCell ref="N103:AK103"/>
    <mergeCell ref="AE114:AJ114"/>
    <mergeCell ref="Q120:U120"/>
    <mergeCell ref="X120:AB120"/>
    <mergeCell ref="AE120:AI120"/>
    <mergeCell ref="AE119:AJ119"/>
    <mergeCell ref="Q121:U121"/>
    <mergeCell ref="X121:AB121"/>
    <mergeCell ref="AE121:AI121"/>
    <mergeCell ref="Q122:U122"/>
    <mergeCell ref="X122:AB122"/>
    <mergeCell ref="AE122:AI122"/>
    <mergeCell ref="Q124:U124"/>
    <mergeCell ref="X124:AB124"/>
    <mergeCell ref="AE124:AI124"/>
    <mergeCell ref="Q125:U125"/>
    <mergeCell ref="X125:AB125"/>
    <mergeCell ref="AE125:AI125"/>
    <mergeCell ref="Q126:U126"/>
    <mergeCell ref="X126:AB126"/>
    <mergeCell ref="AE126:AI126"/>
    <mergeCell ref="L135:AK135"/>
    <mergeCell ref="Q127:U127"/>
    <mergeCell ref="X127:AB127"/>
    <mergeCell ref="AE127:AI127"/>
    <mergeCell ref="L129:AK129"/>
    <mergeCell ref="L130:AK130"/>
    <mergeCell ref="L131:O131"/>
    <mergeCell ref="L132:Q132"/>
    <mergeCell ref="L134:AK134"/>
    <mergeCell ref="L128:AK128"/>
    <mergeCell ref="L133:X133"/>
    <mergeCell ref="Y133:AK133"/>
  </mergeCells>
  <phoneticPr fontId="20"/>
  <dataValidations count="9">
    <dataValidation type="list" allowBlank="1" showInputMessage="1" showErrorMessage="1" prompt="選択" sqref="J12 M12 P12 S12 V12 Z12 AF12 AB85 Q93:Q94 AG46 J81:J85 E50:E51 J93:J94 X93:X94 J79 M79 P79 S79 V79 Z79 AF79 J87:J91 Q84 Q91 AG113 E41:E42 E117:E118 AB18 Q26:Q27 J26:J27 X26:X27 Q17 Q24 J14:J18 J20:J24 E39 AD46 H39 E106 AD113 H106 E108:E109" xr:uid="{00000000-0002-0000-0E00-000000000000}">
      <formula1>選択</formula1>
    </dataValidation>
    <dataValidation type="list" allowBlank="1" showInputMessage="1" prompt="選択" sqref="O7:AC11 O74:AC78" xr:uid="{00000000-0002-0000-0E00-000001000000}">
      <formula1>用途</formula1>
    </dataValidation>
    <dataValidation type="list" allowBlank="1" showInputMessage="1" prompt="選択" sqref="J13:Q13 U13:AB13 J80:Q80 U80:AB80" xr:uid="{00000000-0002-0000-0E00-000002000000}">
      <formula1>構造</formula1>
    </dataValidation>
    <dataValidation type="list" allowBlank="1" showInputMessage="1" prompt="選択" sqref="N29:Q32 N96:Q99" xr:uid="{00000000-0002-0000-0E00-000003000000}">
      <formula1>数字</formula1>
    </dataValidation>
    <dataValidation type="list" allowBlank="1" showInputMessage="1" prompt="選択" sqref="AE47:AJ47 AE114:AJ114" xr:uid="{00000000-0002-0000-0E00-000004000000}">
      <formula1>確認の特例</formula1>
    </dataValidation>
    <dataValidation type="list" allowBlank="1" showInputMessage="1" prompt="選択" sqref="L65:Q65 L132:Q132" xr:uid="{00000000-0002-0000-0E00-000005000000}">
      <formula1>便所</formula1>
    </dataValidation>
    <dataValidation type="list" allowBlank="1" showInputMessage="1" prompt="選択" sqref="L66 L133" xr:uid="{00000000-0002-0000-0E00-000006000000}">
      <formula1>住宅用火災警報器</formula1>
    </dataValidation>
    <dataValidation type="list" allowBlank="1" showInputMessage="1" prompt="選択" sqref="L7:N11 L74:N78" xr:uid="{00000000-0002-0000-0E00-000007000000}">
      <formula1>用途番号</formula1>
    </dataValidation>
    <dataValidation type="list" allowBlank="1" showInputMessage="1" prompt="選択" sqref="Y66:AK66 Y133:AK133" xr:uid="{26385772-CB92-43AC-A944-461F25FA21FA}">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9" max="37"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79998168889431442"/>
  </sheetPr>
  <dimension ref="A4:BU53"/>
  <sheetViews>
    <sheetView zoomScaleNormal="100" zoomScaleSheetLayoutView="100" workbookViewId="0">
      <pane ySplit="2" topLeftCell="A3" activePane="bottomLeft" state="frozen"/>
      <selection pane="bottomLeft" activeCell="M7" sqref="M7"/>
    </sheetView>
  </sheetViews>
  <sheetFormatPr defaultColWidth="2.5" defaultRowHeight="15" customHeight="1" x14ac:dyDescent="0.15"/>
  <cols>
    <col min="1" max="73" width="2.5" style="6" customWidth="1"/>
    <col min="74" max="16384" width="2.5" style="7"/>
  </cols>
  <sheetData>
    <row r="4" spans="2:37" ht="15" customHeight="1" x14ac:dyDescent="0.15">
      <c r="B4" s="618" t="s">
        <v>514</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532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2404</v>
      </c>
      <c r="P6" s="9" t="s">
        <v>489</v>
      </c>
      <c r="Q6" s="648" t="s">
        <v>525</v>
      </c>
      <c r="R6" s="648"/>
      <c r="S6" s="648"/>
      <c r="T6" s="648"/>
      <c r="U6" s="648"/>
      <c r="V6" s="9" t="s">
        <v>485</v>
      </c>
      <c r="W6" s="9" t="s">
        <v>489</v>
      </c>
      <c r="X6" s="648" t="s">
        <v>499</v>
      </c>
      <c r="Y6" s="648"/>
      <c r="Z6" s="648"/>
      <c r="AA6" s="648"/>
      <c r="AB6" s="648"/>
      <c r="AC6" s="9" t="s">
        <v>485</v>
      </c>
      <c r="AD6" s="9" t="s">
        <v>489</v>
      </c>
      <c r="AE6" s="648" t="s">
        <v>500</v>
      </c>
      <c r="AF6" s="648"/>
      <c r="AG6" s="648"/>
      <c r="AH6" s="648"/>
      <c r="AI6" s="648"/>
      <c r="AJ6" s="9" t="s">
        <v>485</v>
      </c>
    </row>
    <row r="7" spans="2:37" ht="15" customHeight="1" x14ac:dyDescent="0.15">
      <c r="D7" s="6" t="s">
        <v>127</v>
      </c>
      <c r="E7" s="6" t="s">
        <v>128</v>
      </c>
      <c r="F7" s="6" t="s">
        <v>2405</v>
      </c>
      <c r="L7" s="9" t="s">
        <v>489</v>
      </c>
      <c r="M7" s="48"/>
      <c r="N7" s="9" t="s">
        <v>507</v>
      </c>
      <c r="O7" s="9" t="s">
        <v>485</v>
      </c>
      <c r="P7" s="9" t="s">
        <v>489</v>
      </c>
      <c r="Q7" s="658"/>
      <c r="R7" s="658"/>
      <c r="S7" s="658"/>
      <c r="T7" s="658"/>
      <c r="U7" s="658"/>
      <c r="V7" s="34" t="s">
        <v>1165</v>
      </c>
      <c r="W7" s="9" t="s">
        <v>489</v>
      </c>
      <c r="X7" s="658"/>
      <c r="Y7" s="658"/>
      <c r="Z7" s="658"/>
      <c r="AA7" s="658"/>
      <c r="AB7" s="658"/>
      <c r="AC7" s="34" t="s">
        <v>1165</v>
      </c>
      <c r="AD7" s="9" t="s">
        <v>489</v>
      </c>
      <c r="AE7" s="659">
        <f>SUM(Q7,X7)</f>
        <v>0</v>
      </c>
      <c r="AF7" s="659"/>
      <c r="AG7" s="659"/>
      <c r="AH7" s="659"/>
      <c r="AI7" s="659"/>
      <c r="AJ7" s="34" t="s">
        <v>1165</v>
      </c>
    </row>
    <row r="8" spans="2:37" ht="15" customHeight="1" x14ac:dyDescent="0.15">
      <c r="L8" s="9" t="s">
        <v>489</v>
      </c>
      <c r="M8" s="48"/>
      <c r="N8" s="9" t="s">
        <v>507</v>
      </c>
      <c r="O8" s="9" t="s">
        <v>485</v>
      </c>
      <c r="P8" s="9" t="s">
        <v>489</v>
      </c>
      <c r="Q8" s="658"/>
      <c r="R8" s="658"/>
      <c r="S8" s="658"/>
      <c r="T8" s="658"/>
      <c r="U8" s="658"/>
      <c r="V8" s="34" t="s">
        <v>1165</v>
      </c>
      <c r="W8" s="9" t="s">
        <v>489</v>
      </c>
      <c r="X8" s="658"/>
      <c r="Y8" s="658"/>
      <c r="Z8" s="658"/>
      <c r="AA8" s="658"/>
      <c r="AB8" s="658"/>
      <c r="AC8" s="34" t="s">
        <v>1165</v>
      </c>
      <c r="AD8" s="9" t="s">
        <v>489</v>
      </c>
      <c r="AE8" s="659">
        <f t="shared" ref="AE8:AE27" si="0">SUM(Q8,X8)</f>
        <v>0</v>
      </c>
      <c r="AF8" s="659"/>
      <c r="AG8" s="659"/>
      <c r="AH8" s="659"/>
      <c r="AI8" s="659"/>
      <c r="AJ8" s="34" t="s">
        <v>1165</v>
      </c>
    </row>
    <row r="9" spans="2:37" ht="15" customHeight="1" x14ac:dyDescent="0.15">
      <c r="L9" s="9" t="s">
        <v>489</v>
      </c>
      <c r="M9" s="48"/>
      <c r="N9" s="9" t="s">
        <v>507</v>
      </c>
      <c r="O9" s="9" t="s">
        <v>485</v>
      </c>
      <c r="P9" s="9" t="s">
        <v>489</v>
      </c>
      <c r="Q9" s="658"/>
      <c r="R9" s="658"/>
      <c r="S9" s="658"/>
      <c r="T9" s="658"/>
      <c r="U9" s="658"/>
      <c r="V9" s="34" t="s">
        <v>1165</v>
      </c>
      <c r="W9" s="9" t="s">
        <v>489</v>
      </c>
      <c r="X9" s="658"/>
      <c r="Y9" s="658"/>
      <c r="Z9" s="658"/>
      <c r="AA9" s="658"/>
      <c r="AB9" s="658"/>
      <c r="AC9" s="34" t="s">
        <v>1165</v>
      </c>
      <c r="AD9" s="9" t="s">
        <v>489</v>
      </c>
      <c r="AE9" s="659">
        <f t="shared" si="0"/>
        <v>0</v>
      </c>
      <c r="AF9" s="659"/>
      <c r="AG9" s="659"/>
      <c r="AH9" s="659"/>
      <c r="AI9" s="659"/>
      <c r="AJ9" s="34" t="s">
        <v>1165</v>
      </c>
    </row>
    <row r="10" spans="2:37" ht="15" customHeight="1" x14ac:dyDescent="0.15">
      <c r="L10" s="9" t="s">
        <v>489</v>
      </c>
      <c r="M10" s="48"/>
      <c r="N10" s="9" t="s">
        <v>507</v>
      </c>
      <c r="O10" s="9" t="s">
        <v>485</v>
      </c>
      <c r="P10" s="9" t="s">
        <v>489</v>
      </c>
      <c r="Q10" s="658"/>
      <c r="R10" s="658"/>
      <c r="S10" s="658"/>
      <c r="T10" s="658"/>
      <c r="U10" s="658"/>
      <c r="V10" s="34" t="s">
        <v>1165</v>
      </c>
      <c r="W10" s="9" t="s">
        <v>489</v>
      </c>
      <c r="X10" s="658"/>
      <c r="Y10" s="658"/>
      <c r="Z10" s="658"/>
      <c r="AA10" s="658"/>
      <c r="AB10" s="658"/>
      <c r="AC10" s="34" t="s">
        <v>1165</v>
      </c>
      <c r="AD10" s="9" t="s">
        <v>489</v>
      </c>
      <c r="AE10" s="659">
        <f t="shared" si="0"/>
        <v>0</v>
      </c>
      <c r="AF10" s="659"/>
      <c r="AG10" s="659"/>
      <c r="AH10" s="659"/>
      <c r="AI10" s="659"/>
      <c r="AJ10" s="34" t="s">
        <v>1165</v>
      </c>
    </row>
    <row r="11" spans="2:37" ht="15" customHeight="1" x14ac:dyDescent="0.15">
      <c r="L11" s="9" t="s">
        <v>489</v>
      </c>
      <c r="M11" s="48"/>
      <c r="N11" s="9" t="s">
        <v>507</v>
      </c>
      <c r="O11" s="9" t="s">
        <v>485</v>
      </c>
      <c r="P11" s="9" t="s">
        <v>489</v>
      </c>
      <c r="Q11" s="658"/>
      <c r="R11" s="658"/>
      <c r="S11" s="658"/>
      <c r="T11" s="658"/>
      <c r="U11" s="658"/>
      <c r="V11" s="34" t="s">
        <v>1165</v>
      </c>
      <c r="W11" s="9" t="s">
        <v>489</v>
      </c>
      <c r="X11" s="658"/>
      <c r="Y11" s="658"/>
      <c r="Z11" s="658"/>
      <c r="AA11" s="658"/>
      <c r="AB11" s="658"/>
      <c r="AC11" s="34" t="s">
        <v>1165</v>
      </c>
      <c r="AD11" s="9" t="s">
        <v>489</v>
      </c>
      <c r="AE11" s="659">
        <f t="shared" si="0"/>
        <v>0</v>
      </c>
      <c r="AF11" s="659"/>
      <c r="AG11" s="659"/>
      <c r="AH11" s="659"/>
      <c r="AI11" s="659"/>
      <c r="AJ11" s="34" t="s">
        <v>1165</v>
      </c>
    </row>
    <row r="12" spans="2:37" ht="15" customHeight="1" x14ac:dyDescent="0.15">
      <c r="L12" s="9" t="s">
        <v>489</v>
      </c>
      <c r="M12" s="48"/>
      <c r="N12" s="9" t="s">
        <v>507</v>
      </c>
      <c r="O12" s="9" t="s">
        <v>485</v>
      </c>
      <c r="P12" s="9" t="s">
        <v>489</v>
      </c>
      <c r="Q12" s="658"/>
      <c r="R12" s="658"/>
      <c r="S12" s="658"/>
      <c r="T12" s="658"/>
      <c r="U12" s="658"/>
      <c r="V12" s="34" t="s">
        <v>1165</v>
      </c>
      <c r="W12" s="9" t="s">
        <v>489</v>
      </c>
      <c r="X12" s="658"/>
      <c r="Y12" s="658"/>
      <c r="Z12" s="658"/>
      <c r="AA12" s="658"/>
      <c r="AB12" s="658"/>
      <c r="AC12" s="34" t="s">
        <v>1165</v>
      </c>
      <c r="AD12" s="9" t="s">
        <v>489</v>
      </c>
      <c r="AE12" s="659">
        <f t="shared" si="0"/>
        <v>0</v>
      </c>
      <c r="AF12" s="659"/>
      <c r="AG12" s="659"/>
      <c r="AH12" s="659"/>
      <c r="AI12" s="659"/>
      <c r="AJ12" s="34" t="s">
        <v>1165</v>
      </c>
    </row>
    <row r="13" spans="2:37" ht="15" customHeight="1" x14ac:dyDescent="0.15">
      <c r="L13" s="9" t="s">
        <v>489</v>
      </c>
      <c r="M13" s="48"/>
      <c r="N13" s="9" t="s">
        <v>507</v>
      </c>
      <c r="O13" s="9" t="s">
        <v>485</v>
      </c>
      <c r="P13" s="9" t="s">
        <v>489</v>
      </c>
      <c r="Q13" s="658"/>
      <c r="R13" s="658"/>
      <c r="S13" s="658"/>
      <c r="T13" s="658"/>
      <c r="U13" s="658"/>
      <c r="V13" s="34" t="s">
        <v>1165</v>
      </c>
      <c r="W13" s="9" t="s">
        <v>489</v>
      </c>
      <c r="X13" s="658"/>
      <c r="Y13" s="658"/>
      <c r="Z13" s="658"/>
      <c r="AA13" s="658"/>
      <c r="AB13" s="658"/>
      <c r="AC13" s="34" t="s">
        <v>1165</v>
      </c>
      <c r="AD13" s="9" t="s">
        <v>489</v>
      </c>
      <c r="AE13" s="659">
        <f t="shared" si="0"/>
        <v>0</v>
      </c>
      <c r="AF13" s="659"/>
      <c r="AG13" s="659"/>
      <c r="AH13" s="659"/>
      <c r="AI13" s="659"/>
      <c r="AJ13" s="34" t="s">
        <v>1165</v>
      </c>
    </row>
    <row r="14" spans="2:37" ht="15" customHeight="1" x14ac:dyDescent="0.15">
      <c r="L14" s="9" t="s">
        <v>489</v>
      </c>
      <c r="M14" s="48"/>
      <c r="N14" s="9" t="s">
        <v>507</v>
      </c>
      <c r="O14" s="9" t="s">
        <v>485</v>
      </c>
      <c r="P14" s="9" t="s">
        <v>489</v>
      </c>
      <c r="Q14" s="658"/>
      <c r="R14" s="658"/>
      <c r="S14" s="658"/>
      <c r="T14" s="658"/>
      <c r="U14" s="658"/>
      <c r="V14" s="34" t="s">
        <v>1165</v>
      </c>
      <c r="W14" s="9" t="s">
        <v>489</v>
      </c>
      <c r="X14" s="658"/>
      <c r="Y14" s="658"/>
      <c r="Z14" s="658"/>
      <c r="AA14" s="658"/>
      <c r="AB14" s="658"/>
      <c r="AC14" s="34" t="s">
        <v>1165</v>
      </c>
      <c r="AD14" s="9" t="s">
        <v>489</v>
      </c>
      <c r="AE14" s="659">
        <f t="shared" si="0"/>
        <v>0</v>
      </c>
      <c r="AF14" s="659"/>
      <c r="AG14" s="659"/>
      <c r="AH14" s="659"/>
      <c r="AI14" s="659"/>
      <c r="AJ14" s="34" t="s">
        <v>1165</v>
      </c>
    </row>
    <row r="15" spans="2:37" ht="15" customHeight="1" x14ac:dyDescent="0.15">
      <c r="L15" s="9" t="s">
        <v>489</v>
      </c>
      <c r="M15" s="48"/>
      <c r="N15" s="9" t="s">
        <v>507</v>
      </c>
      <c r="O15" s="9" t="s">
        <v>485</v>
      </c>
      <c r="P15" s="9" t="s">
        <v>489</v>
      </c>
      <c r="Q15" s="658"/>
      <c r="R15" s="658"/>
      <c r="S15" s="658"/>
      <c r="T15" s="658"/>
      <c r="U15" s="658"/>
      <c r="V15" s="34" t="s">
        <v>1165</v>
      </c>
      <c r="W15" s="9" t="s">
        <v>489</v>
      </c>
      <c r="X15" s="658"/>
      <c r="Y15" s="658"/>
      <c r="Z15" s="658"/>
      <c r="AA15" s="658"/>
      <c r="AB15" s="658"/>
      <c r="AC15" s="34" t="s">
        <v>1165</v>
      </c>
      <c r="AD15" s="9" t="s">
        <v>489</v>
      </c>
      <c r="AE15" s="659">
        <f t="shared" si="0"/>
        <v>0</v>
      </c>
      <c r="AF15" s="659"/>
      <c r="AG15" s="659"/>
      <c r="AH15" s="659"/>
      <c r="AI15" s="659"/>
      <c r="AJ15" s="34" t="s">
        <v>1165</v>
      </c>
    </row>
    <row r="16" spans="2:37" ht="15" customHeight="1" x14ac:dyDescent="0.15">
      <c r="L16" s="9" t="s">
        <v>489</v>
      </c>
      <c r="M16" s="48"/>
      <c r="N16" s="9" t="s">
        <v>507</v>
      </c>
      <c r="O16" s="9" t="s">
        <v>485</v>
      </c>
      <c r="P16" s="9" t="s">
        <v>489</v>
      </c>
      <c r="Q16" s="658"/>
      <c r="R16" s="658"/>
      <c r="S16" s="658"/>
      <c r="T16" s="658"/>
      <c r="U16" s="658"/>
      <c r="V16" s="34" t="s">
        <v>1165</v>
      </c>
      <c r="W16" s="9" t="s">
        <v>489</v>
      </c>
      <c r="X16" s="658"/>
      <c r="Y16" s="658"/>
      <c r="Z16" s="658"/>
      <c r="AA16" s="658"/>
      <c r="AB16" s="658"/>
      <c r="AC16" s="34" t="s">
        <v>1165</v>
      </c>
      <c r="AD16" s="9" t="s">
        <v>489</v>
      </c>
      <c r="AE16" s="659">
        <f t="shared" si="0"/>
        <v>0</v>
      </c>
      <c r="AF16" s="659"/>
      <c r="AG16" s="659"/>
      <c r="AH16" s="659"/>
      <c r="AI16" s="659"/>
      <c r="AJ16" s="34" t="s">
        <v>1165</v>
      </c>
    </row>
    <row r="17" spans="2:37" ht="15" customHeight="1" x14ac:dyDescent="0.15">
      <c r="L17" s="9" t="s">
        <v>489</v>
      </c>
      <c r="M17" s="48"/>
      <c r="N17" s="9" t="s">
        <v>507</v>
      </c>
      <c r="O17" s="9" t="s">
        <v>485</v>
      </c>
      <c r="P17" s="9" t="s">
        <v>489</v>
      </c>
      <c r="Q17" s="658"/>
      <c r="R17" s="658"/>
      <c r="S17" s="658"/>
      <c r="T17" s="658"/>
      <c r="U17" s="658"/>
      <c r="V17" s="34" t="s">
        <v>1165</v>
      </c>
      <c r="W17" s="9" t="s">
        <v>489</v>
      </c>
      <c r="X17" s="658"/>
      <c r="Y17" s="658"/>
      <c r="Z17" s="658"/>
      <c r="AA17" s="658"/>
      <c r="AB17" s="658"/>
      <c r="AC17" s="34" t="s">
        <v>1165</v>
      </c>
      <c r="AD17" s="9" t="s">
        <v>489</v>
      </c>
      <c r="AE17" s="659">
        <f t="shared" si="0"/>
        <v>0</v>
      </c>
      <c r="AF17" s="659"/>
      <c r="AG17" s="659"/>
      <c r="AH17" s="659"/>
      <c r="AI17" s="659"/>
      <c r="AJ17" s="34" t="s">
        <v>1165</v>
      </c>
    </row>
    <row r="18" spans="2:37" ht="15" customHeight="1" x14ac:dyDescent="0.15">
      <c r="L18" s="9" t="s">
        <v>489</v>
      </c>
      <c r="M18" s="48"/>
      <c r="N18" s="9" t="s">
        <v>507</v>
      </c>
      <c r="O18" s="9" t="s">
        <v>485</v>
      </c>
      <c r="P18" s="9" t="s">
        <v>489</v>
      </c>
      <c r="Q18" s="658"/>
      <c r="R18" s="658"/>
      <c r="S18" s="658"/>
      <c r="T18" s="658"/>
      <c r="U18" s="658"/>
      <c r="V18" s="34" t="s">
        <v>1165</v>
      </c>
      <c r="W18" s="9" t="s">
        <v>489</v>
      </c>
      <c r="X18" s="658"/>
      <c r="Y18" s="658"/>
      <c r="Z18" s="658"/>
      <c r="AA18" s="658"/>
      <c r="AB18" s="658"/>
      <c r="AC18" s="34" t="s">
        <v>1165</v>
      </c>
      <c r="AD18" s="9" t="s">
        <v>489</v>
      </c>
      <c r="AE18" s="659">
        <f t="shared" si="0"/>
        <v>0</v>
      </c>
      <c r="AF18" s="659"/>
      <c r="AG18" s="659"/>
      <c r="AH18" s="659"/>
      <c r="AI18" s="659"/>
      <c r="AJ18" s="34" t="s">
        <v>1165</v>
      </c>
    </row>
    <row r="19" spans="2:37" ht="15" customHeight="1" x14ac:dyDescent="0.15">
      <c r="L19" s="9" t="s">
        <v>489</v>
      </c>
      <c r="M19" s="48"/>
      <c r="N19" s="9" t="s">
        <v>507</v>
      </c>
      <c r="O19" s="9" t="s">
        <v>485</v>
      </c>
      <c r="P19" s="9" t="s">
        <v>489</v>
      </c>
      <c r="Q19" s="658"/>
      <c r="R19" s="658"/>
      <c r="S19" s="658"/>
      <c r="T19" s="658"/>
      <c r="U19" s="658"/>
      <c r="V19" s="34" t="s">
        <v>1165</v>
      </c>
      <c r="W19" s="9" t="s">
        <v>489</v>
      </c>
      <c r="X19" s="658"/>
      <c r="Y19" s="658"/>
      <c r="Z19" s="658"/>
      <c r="AA19" s="658"/>
      <c r="AB19" s="658"/>
      <c r="AC19" s="34" t="s">
        <v>1165</v>
      </c>
      <c r="AD19" s="9" t="s">
        <v>489</v>
      </c>
      <c r="AE19" s="659">
        <f t="shared" si="0"/>
        <v>0</v>
      </c>
      <c r="AF19" s="659"/>
      <c r="AG19" s="659"/>
      <c r="AH19" s="659"/>
      <c r="AI19" s="659"/>
      <c r="AJ19" s="34" t="s">
        <v>1165</v>
      </c>
    </row>
    <row r="20" spans="2:37" ht="15" customHeight="1" x14ac:dyDescent="0.15">
      <c r="L20" s="9" t="s">
        <v>489</v>
      </c>
      <c r="M20" s="48"/>
      <c r="N20" s="9" t="s">
        <v>507</v>
      </c>
      <c r="O20" s="9" t="s">
        <v>485</v>
      </c>
      <c r="P20" s="9" t="s">
        <v>489</v>
      </c>
      <c r="Q20" s="658"/>
      <c r="R20" s="658"/>
      <c r="S20" s="658"/>
      <c r="T20" s="658"/>
      <c r="U20" s="658"/>
      <c r="V20" s="34" t="s">
        <v>1165</v>
      </c>
      <c r="W20" s="9" t="s">
        <v>489</v>
      </c>
      <c r="X20" s="658"/>
      <c r="Y20" s="658"/>
      <c r="Z20" s="658"/>
      <c r="AA20" s="658"/>
      <c r="AB20" s="658"/>
      <c r="AC20" s="34" t="s">
        <v>1165</v>
      </c>
      <c r="AD20" s="9" t="s">
        <v>489</v>
      </c>
      <c r="AE20" s="659">
        <f t="shared" si="0"/>
        <v>0</v>
      </c>
      <c r="AF20" s="659"/>
      <c r="AG20" s="659"/>
      <c r="AH20" s="659"/>
      <c r="AI20" s="659"/>
      <c r="AJ20" s="34" t="s">
        <v>1165</v>
      </c>
    </row>
    <row r="21" spans="2:37" ht="15" customHeight="1" x14ac:dyDescent="0.15">
      <c r="L21" s="9" t="s">
        <v>489</v>
      </c>
      <c r="M21" s="48"/>
      <c r="N21" s="9" t="s">
        <v>507</v>
      </c>
      <c r="O21" s="9" t="s">
        <v>485</v>
      </c>
      <c r="P21" s="9" t="s">
        <v>489</v>
      </c>
      <c r="Q21" s="658"/>
      <c r="R21" s="658"/>
      <c r="S21" s="658"/>
      <c r="T21" s="658"/>
      <c r="U21" s="658"/>
      <c r="V21" s="34" t="s">
        <v>1165</v>
      </c>
      <c r="W21" s="9" t="s">
        <v>489</v>
      </c>
      <c r="X21" s="658"/>
      <c r="Y21" s="658"/>
      <c r="Z21" s="658"/>
      <c r="AA21" s="658"/>
      <c r="AB21" s="658"/>
      <c r="AC21" s="34" t="s">
        <v>1165</v>
      </c>
      <c r="AD21" s="9" t="s">
        <v>489</v>
      </c>
      <c r="AE21" s="659">
        <f t="shared" si="0"/>
        <v>0</v>
      </c>
      <c r="AF21" s="659"/>
      <c r="AG21" s="659"/>
      <c r="AH21" s="659"/>
      <c r="AI21" s="659"/>
      <c r="AJ21" s="34" t="s">
        <v>1165</v>
      </c>
    </row>
    <row r="22" spans="2:37" ht="15" customHeight="1" x14ac:dyDescent="0.15">
      <c r="L22" s="9" t="s">
        <v>489</v>
      </c>
      <c r="M22" s="48"/>
      <c r="N22" s="9" t="s">
        <v>507</v>
      </c>
      <c r="O22" s="9" t="s">
        <v>485</v>
      </c>
      <c r="P22" s="9" t="s">
        <v>489</v>
      </c>
      <c r="Q22" s="658"/>
      <c r="R22" s="658"/>
      <c r="S22" s="658"/>
      <c r="T22" s="658"/>
      <c r="U22" s="658"/>
      <c r="V22" s="34" t="s">
        <v>1165</v>
      </c>
      <c r="W22" s="9" t="s">
        <v>489</v>
      </c>
      <c r="X22" s="658"/>
      <c r="Y22" s="658"/>
      <c r="Z22" s="658"/>
      <c r="AA22" s="658"/>
      <c r="AB22" s="658"/>
      <c r="AC22" s="34" t="s">
        <v>1165</v>
      </c>
      <c r="AD22" s="9" t="s">
        <v>489</v>
      </c>
      <c r="AE22" s="659">
        <f t="shared" si="0"/>
        <v>0</v>
      </c>
      <c r="AF22" s="659"/>
      <c r="AG22" s="659"/>
      <c r="AH22" s="659"/>
      <c r="AI22" s="659"/>
      <c r="AJ22" s="34" t="s">
        <v>1165</v>
      </c>
    </row>
    <row r="23" spans="2:37" ht="15" customHeight="1" x14ac:dyDescent="0.15">
      <c r="L23" s="9" t="s">
        <v>489</v>
      </c>
      <c r="M23" s="48"/>
      <c r="N23" s="9" t="s">
        <v>507</v>
      </c>
      <c r="O23" s="9" t="s">
        <v>485</v>
      </c>
      <c r="P23" s="9" t="s">
        <v>489</v>
      </c>
      <c r="Q23" s="658"/>
      <c r="R23" s="658"/>
      <c r="S23" s="658"/>
      <c r="T23" s="658"/>
      <c r="U23" s="658"/>
      <c r="V23" s="34" t="s">
        <v>1165</v>
      </c>
      <c r="W23" s="9" t="s">
        <v>489</v>
      </c>
      <c r="X23" s="658"/>
      <c r="Y23" s="658"/>
      <c r="Z23" s="658"/>
      <c r="AA23" s="658"/>
      <c r="AB23" s="658"/>
      <c r="AC23" s="34" t="s">
        <v>1165</v>
      </c>
      <c r="AD23" s="9" t="s">
        <v>489</v>
      </c>
      <c r="AE23" s="659">
        <f t="shared" si="0"/>
        <v>0</v>
      </c>
      <c r="AF23" s="659"/>
      <c r="AG23" s="659"/>
      <c r="AH23" s="659"/>
      <c r="AI23" s="659"/>
      <c r="AJ23" s="34" t="s">
        <v>1165</v>
      </c>
    </row>
    <row r="24" spans="2:37" ht="15" customHeight="1" x14ac:dyDescent="0.15">
      <c r="L24" s="9" t="s">
        <v>489</v>
      </c>
      <c r="M24" s="48"/>
      <c r="N24" s="9" t="s">
        <v>507</v>
      </c>
      <c r="O24" s="9" t="s">
        <v>485</v>
      </c>
      <c r="P24" s="9" t="s">
        <v>489</v>
      </c>
      <c r="Q24" s="658"/>
      <c r="R24" s="658"/>
      <c r="S24" s="658"/>
      <c r="T24" s="658"/>
      <c r="U24" s="658"/>
      <c r="V24" s="34" t="s">
        <v>1165</v>
      </c>
      <c r="W24" s="9" t="s">
        <v>489</v>
      </c>
      <c r="X24" s="658"/>
      <c r="Y24" s="658"/>
      <c r="Z24" s="658"/>
      <c r="AA24" s="658"/>
      <c r="AB24" s="658"/>
      <c r="AC24" s="34" t="s">
        <v>1165</v>
      </c>
      <c r="AD24" s="9" t="s">
        <v>489</v>
      </c>
      <c r="AE24" s="659">
        <f t="shared" si="0"/>
        <v>0</v>
      </c>
      <c r="AF24" s="659"/>
      <c r="AG24" s="659"/>
      <c r="AH24" s="659"/>
      <c r="AI24" s="659"/>
      <c r="AJ24" s="34" t="s">
        <v>1165</v>
      </c>
    </row>
    <row r="25" spans="2:37" ht="15" customHeight="1" x14ac:dyDescent="0.15">
      <c r="L25" s="9" t="s">
        <v>489</v>
      </c>
      <c r="M25" s="48"/>
      <c r="N25" s="9" t="s">
        <v>507</v>
      </c>
      <c r="O25" s="9" t="s">
        <v>485</v>
      </c>
      <c r="P25" s="9" t="s">
        <v>489</v>
      </c>
      <c r="Q25" s="658"/>
      <c r="R25" s="658"/>
      <c r="S25" s="658"/>
      <c r="T25" s="658"/>
      <c r="U25" s="658"/>
      <c r="V25" s="34" t="s">
        <v>1165</v>
      </c>
      <c r="W25" s="9" t="s">
        <v>489</v>
      </c>
      <c r="X25" s="658"/>
      <c r="Y25" s="658"/>
      <c r="Z25" s="658"/>
      <c r="AA25" s="658"/>
      <c r="AB25" s="658"/>
      <c r="AC25" s="34" t="s">
        <v>1165</v>
      </c>
      <c r="AD25" s="9" t="s">
        <v>489</v>
      </c>
      <c r="AE25" s="659">
        <f t="shared" si="0"/>
        <v>0</v>
      </c>
      <c r="AF25" s="659"/>
      <c r="AG25" s="659"/>
      <c r="AH25" s="659"/>
      <c r="AI25" s="659"/>
      <c r="AJ25" s="34" t="s">
        <v>1165</v>
      </c>
    </row>
    <row r="26" spans="2:37" ht="15" customHeight="1" x14ac:dyDescent="0.15">
      <c r="L26" s="9" t="s">
        <v>489</v>
      </c>
      <c r="M26" s="48"/>
      <c r="N26" s="9" t="s">
        <v>507</v>
      </c>
      <c r="O26" s="9" t="s">
        <v>485</v>
      </c>
      <c r="P26" s="9" t="s">
        <v>489</v>
      </c>
      <c r="Q26" s="658"/>
      <c r="R26" s="658"/>
      <c r="S26" s="658"/>
      <c r="T26" s="658"/>
      <c r="U26" s="658"/>
      <c r="V26" s="34" t="s">
        <v>1165</v>
      </c>
      <c r="W26" s="9" t="s">
        <v>489</v>
      </c>
      <c r="X26" s="658"/>
      <c r="Y26" s="658"/>
      <c r="Z26" s="658"/>
      <c r="AA26" s="658"/>
      <c r="AB26" s="658"/>
      <c r="AC26" s="34" t="s">
        <v>1165</v>
      </c>
      <c r="AD26" s="9" t="s">
        <v>489</v>
      </c>
      <c r="AE26" s="659">
        <f t="shared" si="0"/>
        <v>0</v>
      </c>
      <c r="AF26" s="659"/>
      <c r="AG26" s="659"/>
      <c r="AH26" s="659"/>
      <c r="AI26" s="659"/>
      <c r="AJ26" s="34" t="s">
        <v>1165</v>
      </c>
    </row>
    <row r="27" spans="2:37" ht="15" customHeight="1" x14ac:dyDescent="0.15">
      <c r="B27" s="30"/>
      <c r="C27" s="30"/>
      <c r="D27" s="30" t="s">
        <v>127</v>
      </c>
      <c r="E27" s="30" t="s">
        <v>130</v>
      </c>
      <c r="F27" s="30" t="s">
        <v>2406</v>
      </c>
      <c r="G27" s="30"/>
      <c r="H27" s="30"/>
      <c r="I27" s="30"/>
      <c r="J27" s="30"/>
      <c r="K27" s="30"/>
      <c r="L27" s="30"/>
      <c r="M27" s="30"/>
      <c r="N27" s="30"/>
      <c r="O27" s="30"/>
      <c r="P27" s="32" t="s">
        <v>489</v>
      </c>
      <c r="Q27" s="660">
        <f>SUM(Q7:U26)</f>
        <v>0</v>
      </c>
      <c r="R27" s="660"/>
      <c r="S27" s="660"/>
      <c r="T27" s="660"/>
      <c r="U27" s="660"/>
      <c r="V27" s="53" t="s">
        <v>1165</v>
      </c>
      <c r="W27" s="32" t="s">
        <v>489</v>
      </c>
      <c r="X27" s="660">
        <f>SUM(X7:AB26)</f>
        <v>0</v>
      </c>
      <c r="Y27" s="660"/>
      <c r="Z27" s="660"/>
      <c r="AA27" s="660"/>
      <c r="AB27" s="660"/>
      <c r="AC27" s="53" t="s">
        <v>1165</v>
      </c>
      <c r="AD27" s="32" t="s">
        <v>489</v>
      </c>
      <c r="AE27" s="660">
        <f t="shared" si="0"/>
        <v>0</v>
      </c>
      <c r="AF27" s="660"/>
      <c r="AG27" s="660"/>
      <c r="AH27" s="660"/>
      <c r="AI27" s="660"/>
      <c r="AJ27" s="53" t="s">
        <v>1165</v>
      </c>
      <c r="AK27" s="30"/>
    </row>
    <row r="30" spans="2:37" ht="15" customHeight="1" x14ac:dyDescent="0.15">
      <c r="B30" s="618" t="s">
        <v>514</v>
      </c>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row>
    <row r="31" spans="2:37" ht="15" customHeight="1" x14ac:dyDescent="0.15">
      <c r="B31" s="30" t="s">
        <v>532</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2:37" ht="15" customHeight="1" x14ac:dyDescent="0.15">
      <c r="B32" s="6" t="s">
        <v>2404</v>
      </c>
      <c r="P32" s="9" t="s">
        <v>489</v>
      </c>
      <c r="Q32" s="648" t="s">
        <v>498</v>
      </c>
      <c r="R32" s="648"/>
      <c r="S32" s="648"/>
      <c r="T32" s="648"/>
      <c r="U32" s="648"/>
      <c r="V32" s="9" t="s">
        <v>485</v>
      </c>
      <c r="W32" s="9" t="s">
        <v>489</v>
      </c>
      <c r="X32" s="648" t="s">
        <v>499</v>
      </c>
      <c r="Y32" s="648"/>
      <c r="Z32" s="648"/>
      <c r="AA32" s="648"/>
      <c r="AB32" s="648"/>
      <c r="AC32" s="9" t="s">
        <v>485</v>
      </c>
      <c r="AD32" s="9" t="s">
        <v>489</v>
      </c>
      <c r="AE32" s="648" t="s">
        <v>500</v>
      </c>
      <c r="AF32" s="648"/>
      <c r="AG32" s="648"/>
      <c r="AH32" s="648"/>
      <c r="AI32" s="648"/>
      <c r="AJ32" s="9" t="s">
        <v>485</v>
      </c>
    </row>
    <row r="33" spans="4:36" ht="15" customHeight="1" x14ac:dyDescent="0.15">
      <c r="D33" s="6" t="s">
        <v>127</v>
      </c>
      <c r="E33" s="6" t="s">
        <v>128</v>
      </c>
      <c r="F33" s="6" t="s">
        <v>2405</v>
      </c>
      <c r="L33" s="9" t="s">
        <v>489</v>
      </c>
      <c r="M33" s="48"/>
      <c r="N33" s="9" t="s">
        <v>507</v>
      </c>
      <c r="O33" s="9" t="s">
        <v>485</v>
      </c>
      <c r="P33" s="9" t="s">
        <v>489</v>
      </c>
      <c r="Q33" s="658"/>
      <c r="R33" s="658"/>
      <c r="S33" s="658"/>
      <c r="T33" s="658"/>
      <c r="U33" s="658"/>
      <c r="V33" s="34" t="s">
        <v>1165</v>
      </c>
      <c r="W33" s="9" t="s">
        <v>489</v>
      </c>
      <c r="X33" s="658"/>
      <c r="Y33" s="658"/>
      <c r="Z33" s="658"/>
      <c r="AA33" s="658"/>
      <c r="AB33" s="658"/>
      <c r="AC33" s="34" t="s">
        <v>1165</v>
      </c>
      <c r="AD33" s="9" t="s">
        <v>489</v>
      </c>
      <c r="AE33" s="659">
        <f>SUM(Q33,X33)</f>
        <v>0</v>
      </c>
      <c r="AF33" s="659"/>
      <c r="AG33" s="659"/>
      <c r="AH33" s="659"/>
      <c r="AI33" s="659"/>
      <c r="AJ33" s="34" t="s">
        <v>1165</v>
      </c>
    </row>
    <row r="34" spans="4:36" ht="15" customHeight="1" x14ac:dyDescent="0.15">
      <c r="L34" s="9" t="s">
        <v>489</v>
      </c>
      <c r="M34" s="48"/>
      <c r="N34" s="9" t="s">
        <v>507</v>
      </c>
      <c r="O34" s="9" t="s">
        <v>485</v>
      </c>
      <c r="P34" s="9" t="s">
        <v>489</v>
      </c>
      <c r="Q34" s="658"/>
      <c r="R34" s="658"/>
      <c r="S34" s="658"/>
      <c r="T34" s="658"/>
      <c r="U34" s="658"/>
      <c r="V34" s="34" t="s">
        <v>1165</v>
      </c>
      <c r="W34" s="9" t="s">
        <v>489</v>
      </c>
      <c r="X34" s="658"/>
      <c r="Y34" s="658"/>
      <c r="Z34" s="658"/>
      <c r="AA34" s="658"/>
      <c r="AB34" s="658"/>
      <c r="AC34" s="34" t="s">
        <v>1165</v>
      </c>
      <c r="AD34" s="9" t="s">
        <v>489</v>
      </c>
      <c r="AE34" s="659">
        <f t="shared" ref="AE34:AE53" si="1">SUM(Q34,X34)</f>
        <v>0</v>
      </c>
      <c r="AF34" s="659"/>
      <c r="AG34" s="659"/>
      <c r="AH34" s="659"/>
      <c r="AI34" s="659"/>
      <c r="AJ34" s="34" t="s">
        <v>1165</v>
      </c>
    </row>
    <row r="35" spans="4:36" ht="15" customHeight="1" x14ac:dyDescent="0.15">
      <c r="L35" s="9" t="s">
        <v>489</v>
      </c>
      <c r="M35" s="48"/>
      <c r="N35" s="9" t="s">
        <v>507</v>
      </c>
      <c r="O35" s="9" t="s">
        <v>485</v>
      </c>
      <c r="P35" s="9" t="s">
        <v>489</v>
      </c>
      <c r="Q35" s="658"/>
      <c r="R35" s="658"/>
      <c r="S35" s="658"/>
      <c r="T35" s="658"/>
      <c r="U35" s="658"/>
      <c r="V35" s="34" t="s">
        <v>1165</v>
      </c>
      <c r="W35" s="9" t="s">
        <v>489</v>
      </c>
      <c r="X35" s="658"/>
      <c r="Y35" s="658"/>
      <c r="Z35" s="658"/>
      <c r="AA35" s="658"/>
      <c r="AB35" s="658"/>
      <c r="AC35" s="34" t="s">
        <v>1165</v>
      </c>
      <c r="AD35" s="9" t="s">
        <v>489</v>
      </c>
      <c r="AE35" s="659">
        <f t="shared" si="1"/>
        <v>0</v>
      </c>
      <c r="AF35" s="659"/>
      <c r="AG35" s="659"/>
      <c r="AH35" s="659"/>
      <c r="AI35" s="659"/>
      <c r="AJ35" s="34" t="s">
        <v>1165</v>
      </c>
    </row>
    <row r="36" spans="4:36" ht="15" customHeight="1" x14ac:dyDescent="0.15">
      <c r="L36" s="9" t="s">
        <v>489</v>
      </c>
      <c r="M36" s="48"/>
      <c r="N36" s="9" t="s">
        <v>507</v>
      </c>
      <c r="O36" s="9" t="s">
        <v>485</v>
      </c>
      <c r="P36" s="9" t="s">
        <v>489</v>
      </c>
      <c r="Q36" s="658"/>
      <c r="R36" s="658"/>
      <c r="S36" s="658"/>
      <c r="T36" s="658"/>
      <c r="U36" s="658"/>
      <c r="V36" s="34" t="s">
        <v>1165</v>
      </c>
      <c r="W36" s="9" t="s">
        <v>489</v>
      </c>
      <c r="X36" s="658"/>
      <c r="Y36" s="658"/>
      <c r="Z36" s="658"/>
      <c r="AA36" s="658"/>
      <c r="AB36" s="658"/>
      <c r="AC36" s="34" t="s">
        <v>1165</v>
      </c>
      <c r="AD36" s="9" t="s">
        <v>489</v>
      </c>
      <c r="AE36" s="659">
        <f t="shared" si="1"/>
        <v>0</v>
      </c>
      <c r="AF36" s="659"/>
      <c r="AG36" s="659"/>
      <c r="AH36" s="659"/>
      <c r="AI36" s="659"/>
      <c r="AJ36" s="34" t="s">
        <v>1165</v>
      </c>
    </row>
    <row r="37" spans="4:36" ht="15" customHeight="1" x14ac:dyDescent="0.15">
      <c r="L37" s="9" t="s">
        <v>489</v>
      </c>
      <c r="M37" s="48"/>
      <c r="N37" s="9" t="s">
        <v>507</v>
      </c>
      <c r="O37" s="9" t="s">
        <v>485</v>
      </c>
      <c r="P37" s="9" t="s">
        <v>489</v>
      </c>
      <c r="Q37" s="658"/>
      <c r="R37" s="658"/>
      <c r="S37" s="658"/>
      <c r="T37" s="658"/>
      <c r="U37" s="658"/>
      <c r="V37" s="34" t="s">
        <v>1165</v>
      </c>
      <c r="W37" s="9" t="s">
        <v>489</v>
      </c>
      <c r="X37" s="658"/>
      <c r="Y37" s="658"/>
      <c r="Z37" s="658"/>
      <c r="AA37" s="658"/>
      <c r="AB37" s="658"/>
      <c r="AC37" s="34" t="s">
        <v>1165</v>
      </c>
      <c r="AD37" s="9" t="s">
        <v>489</v>
      </c>
      <c r="AE37" s="659">
        <f t="shared" si="1"/>
        <v>0</v>
      </c>
      <c r="AF37" s="659"/>
      <c r="AG37" s="659"/>
      <c r="AH37" s="659"/>
      <c r="AI37" s="659"/>
      <c r="AJ37" s="34" t="s">
        <v>1165</v>
      </c>
    </row>
    <row r="38" spans="4:36" ht="15" customHeight="1" x14ac:dyDescent="0.15">
      <c r="L38" s="9" t="s">
        <v>489</v>
      </c>
      <c r="M38" s="48"/>
      <c r="N38" s="9" t="s">
        <v>507</v>
      </c>
      <c r="O38" s="9" t="s">
        <v>485</v>
      </c>
      <c r="P38" s="9" t="s">
        <v>489</v>
      </c>
      <c r="Q38" s="658"/>
      <c r="R38" s="658"/>
      <c r="S38" s="658"/>
      <c r="T38" s="658"/>
      <c r="U38" s="658"/>
      <c r="V38" s="34" t="s">
        <v>1165</v>
      </c>
      <c r="W38" s="9" t="s">
        <v>489</v>
      </c>
      <c r="X38" s="658"/>
      <c r="Y38" s="658"/>
      <c r="Z38" s="658"/>
      <c r="AA38" s="658"/>
      <c r="AB38" s="658"/>
      <c r="AC38" s="34" t="s">
        <v>1165</v>
      </c>
      <c r="AD38" s="9" t="s">
        <v>489</v>
      </c>
      <c r="AE38" s="659">
        <f t="shared" si="1"/>
        <v>0</v>
      </c>
      <c r="AF38" s="659"/>
      <c r="AG38" s="659"/>
      <c r="AH38" s="659"/>
      <c r="AI38" s="659"/>
      <c r="AJ38" s="34" t="s">
        <v>1165</v>
      </c>
    </row>
    <row r="39" spans="4:36" ht="15" customHeight="1" x14ac:dyDescent="0.15">
      <c r="L39" s="9" t="s">
        <v>489</v>
      </c>
      <c r="M39" s="48"/>
      <c r="N39" s="9" t="s">
        <v>507</v>
      </c>
      <c r="O39" s="9" t="s">
        <v>485</v>
      </c>
      <c r="P39" s="9" t="s">
        <v>489</v>
      </c>
      <c r="Q39" s="658"/>
      <c r="R39" s="658"/>
      <c r="S39" s="658"/>
      <c r="T39" s="658"/>
      <c r="U39" s="658"/>
      <c r="V39" s="34" t="s">
        <v>1165</v>
      </c>
      <c r="W39" s="9" t="s">
        <v>489</v>
      </c>
      <c r="X39" s="658"/>
      <c r="Y39" s="658"/>
      <c r="Z39" s="658"/>
      <c r="AA39" s="658"/>
      <c r="AB39" s="658"/>
      <c r="AC39" s="34" t="s">
        <v>1165</v>
      </c>
      <c r="AD39" s="9" t="s">
        <v>489</v>
      </c>
      <c r="AE39" s="659">
        <f t="shared" si="1"/>
        <v>0</v>
      </c>
      <c r="AF39" s="659"/>
      <c r="AG39" s="659"/>
      <c r="AH39" s="659"/>
      <c r="AI39" s="659"/>
      <c r="AJ39" s="34" t="s">
        <v>1165</v>
      </c>
    </row>
    <row r="40" spans="4:36" ht="15" customHeight="1" x14ac:dyDescent="0.15">
      <c r="L40" s="9" t="s">
        <v>489</v>
      </c>
      <c r="M40" s="48"/>
      <c r="N40" s="9" t="s">
        <v>507</v>
      </c>
      <c r="O40" s="9" t="s">
        <v>485</v>
      </c>
      <c r="P40" s="9" t="s">
        <v>489</v>
      </c>
      <c r="Q40" s="658"/>
      <c r="R40" s="658"/>
      <c r="S40" s="658"/>
      <c r="T40" s="658"/>
      <c r="U40" s="658"/>
      <c r="V40" s="34" t="s">
        <v>1165</v>
      </c>
      <c r="W40" s="9" t="s">
        <v>489</v>
      </c>
      <c r="X40" s="658"/>
      <c r="Y40" s="658"/>
      <c r="Z40" s="658"/>
      <c r="AA40" s="658"/>
      <c r="AB40" s="658"/>
      <c r="AC40" s="34" t="s">
        <v>1165</v>
      </c>
      <c r="AD40" s="9" t="s">
        <v>489</v>
      </c>
      <c r="AE40" s="659">
        <f t="shared" si="1"/>
        <v>0</v>
      </c>
      <c r="AF40" s="659"/>
      <c r="AG40" s="659"/>
      <c r="AH40" s="659"/>
      <c r="AI40" s="659"/>
      <c r="AJ40" s="34" t="s">
        <v>1165</v>
      </c>
    </row>
    <row r="41" spans="4:36" ht="15" customHeight="1" x14ac:dyDescent="0.15">
      <c r="L41" s="9" t="s">
        <v>489</v>
      </c>
      <c r="M41" s="48"/>
      <c r="N41" s="9" t="s">
        <v>507</v>
      </c>
      <c r="O41" s="9" t="s">
        <v>485</v>
      </c>
      <c r="P41" s="9" t="s">
        <v>489</v>
      </c>
      <c r="Q41" s="658"/>
      <c r="R41" s="658"/>
      <c r="S41" s="658"/>
      <c r="T41" s="658"/>
      <c r="U41" s="658"/>
      <c r="V41" s="34" t="s">
        <v>1165</v>
      </c>
      <c r="W41" s="9" t="s">
        <v>489</v>
      </c>
      <c r="X41" s="658"/>
      <c r="Y41" s="658"/>
      <c r="Z41" s="658"/>
      <c r="AA41" s="658"/>
      <c r="AB41" s="658"/>
      <c r="AC41" s="34" t="s">
        <v>1165</v>
      </c>
      <c r="AD41" s="9" t="s">
        <v>489</v>
      </c>
      <c r="AE41" s="659">
        <f t="shared" si="1"/>
        <v>0</v>
      </c>
      <c r="AF41" s="659"/>
      <c r="AG41" s="659"/>
      <c r="AH41" s="659"/>
      <c r="AI41" s="659"/>
      <c r="AJ41" s="34" t="s">
        <v>1165</v>
      </c>
    </row>
    <row r="42" spans="4:36" ht="15" customHeight="1" x14ac:dyDescent="0.15">
      <c r="L42" s="9" t="s">
        <v>489</v>
      </c>
      <c r="M42" s="48"/>
      <c r="N42" s="9" t="s">
        <v>507</v>
      </c>
      <c r="O42" s="9" t="s">
        <v>485</v>
      </c>
      <c r="P42" s="9" t="s">
        <v>489</v>
      </c>
      <c r="Q42" s="658"/>
      <c r="R42" s="658"/>
      <c r="S42" s="658"/>
      <c r="T42" s="658"/>
      <c r="U42" s="658"/>
      <c r="V42" s="34" t="s">
        <v>1165</v>
      </c>
      <c r="W42" s="9" t="s">
        <v>489</v>
      </c>
      <c r="X42" s="658"/>
      <c r="Y42" s="658"/>
      <c r="Z42" s="658"/>
      <c r="AA42" s="658"/>
      <c r="AB42" s="658"/>
      <c r="AC42" s="34" t="s">
        <v>1165</v>
      </c>
      <c r="AD42" s="9" t="s">
        <v>489</v>
      </c>
      <c r="AE42" s="659">
        <f t="shared" si="1"/>
        <v>0</v>
      </c>
      <c r="AF42" s="659"/>
      <c r="AG42" s="659"/>
      <c r="AH42" s="659"/>
      <c r="AI42" s="659"/>
      <c r="AJ42" s="34" t="s">
        <v>1165</v>
      </c>
    </row>
    <row r="43" spans="4:36" ht="15" customHeight="1" x14ac:dyDescent="0.15">
      <c r="L43" s="9" t="s">
        <v>489</v>
      </c>
      <c r="M43" s="48"/>
      <c r="N43" s="9" t="s">
        <v>507</v>
      </c>
      <c r="O43" s="9" t="s">
        <v>485</v>
      </c>
      <c r="P43" s="9" t="s">
        <v>489</v>
      </c>
      <c r="Q43" s="658"/>
      <c r="R43" s="658"/>
      <c r="S43" s="658"/>
      <c r="T43" s="658"/>
      <c r="U43" s="658"/>
      <c r="V43" s="34" t="s">
        <v>1165</v>
      </c>
      <c r="W43" s="9" t="s">
        <v>489</v>
      </c>
      <c r="X43" s="658"/>
      <c r="Y43" s="658"/>
      <c r="Z43" s="658"/>
      <c r="AA43" s="658"/>
      <c r="AB43" s="658"/>
      <c r="AC43" s="34" t="s">
        <v>1165</v>
      </c>
      <c r="AD43" s="9" t="s">
        <v>489</v>
      </c>
      <c r="AE43" s="659">
        <f t="shared" si="1"/>
        <v>0</v>
      </c>
      <c r="AF43" s="659"/>
      <c r="AG43" s="659"/>
      <c r="AH43" s="659"/>
      <c r="AI43" s="659"/>
      <c r="AJ43" s="34" t="s">
        <v>1165</v>
      </c>
    </row>
    <row r="44" spans="4:36" ht="15" customHeight="1" x14ac:dyDescent="0.15">
      <c r="L44" s="9" t="s">
        <v>489</v>
      </c>
      <c r="M44" s="48"/>
      <c r="N44" s="9" t="s">
        <v>507</v>
      </c>
      <c r="O44" s="9" t="s">
        <v>485</v>
      </c>
      <c r="P44" s="9" t="s">
        <v>489</v>
      </c>
      <c r="Q44" s="658"/>
      <c r="R44" s="658"/>
      <c r="S44" s="658"/>
      <c r="T44" s="658"/>
      <c r="U44" s="658"/>
      <c r="V44" s="34" t="s">
        <v>1165</v>
      </c>
      <c r="W44" s="9" t="s">
        <v>489</v>
      </c>
      <c r="X44" s="658"/>
      <c r="Y44" s="658"/>
      <c r="Z44" s="658"/>
      <c r="AA44" s="658"/>
      <c r="AB44" s="658"/>
      <c r="AC44" s="34" t="s">
        <v>1165</v>
      </c>
      <c r="AD44" s="9" t="s">
        <v>489</v>
      </c>
      <c r="AE44" s="659">
        <f t="shared" si="1"/>
        <v>0</v>
      </c>
      <c r="AF44" s="659"/>
      <c r="AG44" s="659"/>
      <c r="AH44" s="659"/>
      <c r="AI44" s="659"/>
      <c r="AJ44" s="34" t="s">
        <v>1165</v>
      </c>
    </row>
    <row r="45" spans="4:36" ht="15" customHeight="1" x14ac:dyDescent="0.15">
      <c r="L45" s="9" t="s">
        <v>489</v>
      </c>
      <c r="M45" s="48"/>
      <c r="N45" s="9" t="s">
        <v>507</v>
      </c>
      <c r="O45" s="9" t="s">
        <v>485</v>
      </c>
      <c r="P45" s="9" t="s">
        <v>489</v>
      </c>
      <c r="Q45" s="658"/>
      <c r="R45" s="658"/>
      <c r="S45" s="658"/>
      <c r="T45" s="658"/>
      <c r="U45" s="658"/>
      <c r="V45" s="34" t="s">
        <v>1165</v>
      </c>
      <c r="W45" s="9" t="s">
        <v>489</v>
      </c>
      <c r="X45" s="658"/>
      <c r="Y45" s="658"/>
      <c r="Z45" s="658"/>
      <c r="AA45" s="658"/>
      <c r="AB45" s="658"/>
      <c r="AC45" s="34" t="s">
        <v>1165</v>
      </c>
      <c r="AD45" s="9" t="s">
        <v>489</v>
      </c>
      <c r="AE45" s="659">
        <f t="shared" si="1"/>
        <v>0</v>
      </c>
      <c r="AF45" s="659"/>
      <c r="AG45" s="659"/>
      <c r="AH45" s="659"/>
      <c r="AI45" s="659"/>
      <c r="AJ45" s="34" t="s">
        <v>1165</v>
      </c>
    </row>
    <row r="46" spans="4:36" ht="15" customHeight="1" x14ac:dyDescent="0.15">
      <c r="L46" s="9" t="s">
        <v>489</v>
      </c>
      <c r="M46" s="48"/>
      <c r="N46" s="9" t="s">
        <v>507</v>
      </c>
      <c r="O46" s="9" t="s">
        <v>485</v>
      </c>
      <c r="P46" s="9" t="s">
        <v>489</v>
      </c>
      <c r="Q46" s="658"/>
      <c r="R46" s="658"/>
      <c r="S46" s="658"/>
      <c r="T46" s="658"/>
      <c r="U46" s="658"/>
      <c r="V46" s="34" t="s">
        <v>1165</v>
      </c>
      <c r="W46" s="9" t="s">
        <v>489</v>
      </c>
      <c r="X46" s="658"/>
      <c r="Y46" s="658"/>
      <c r="Z46" s="658"/>
      <c r="AA46" s="658"/>
      <c r="AB46" s="658"/>
      <c r="AC46" s="34" t="s">
        <v>1165</v>
      </c>
      <c r="AD46" s="9" t="s">
        <v>489</v>
      </c>
      <c r="AE46" s="659">
        <f t="shared" si="1"/>
        <v>0</v>
      </c>
      <c r="AF46" s="659"/>
      <c r="AG46" s="659"/>
      <c r="AH46" s="659"/>
      <c r="AI46" s="659"/>
      <c r="AJ46" s="34" t="s">
        <v>1165</v>
      </c>
    </row>
    <row r="47" spans="4:36" ht="15" customHeight="1" x14ac:dyDescent="0.15">
      <c r="L47" s="9" t="s">
        <v>489</v>
      </c>
      <c r="M47" s="48"/>
      <c r="N47" s="9" t="s">
        <v>507</v>
      </c>
      <c r="O47" s="9" t="s">
        <v>485</v>
      </c>
      <c r="P47" s="9" t="s">
        <v>489</v>
      </c>
      <c r="Q47" s="658"/>
      <c r="R47" s="658"/>
      <c r="S47" s="658"/>
      <c r="T47" s="658"/>
      <c r="U47" s="658"/>
      <c r="V47" s="34" t="s">
        <v>1165</v>
      </c>
      <c r="W47" s="9" t="s">
        <v>489</v>
      </c>
      <c r="X47" s="658"/>
      <c r="Y47" s="658"/>
      <c r="Z47" s="658"/>
      <c r="AA47" s="658"/>
      <c r="AB47" s="658"/>
      <c r="AC47" s="34" t="s">
        <v>1165</v>
      </c>
      <c r="AD47" s="9" t="s">
        <v>489</v>
      </c>
      <c r="AE47" s="659">
        <f t="shared" si="1"/>
        <v>0</v>
      </c>
      <c r="AF47" s="659"/>
      <c r="AG47" s="659"/>
      <c r="AH47" s="659"/>
      <c r="AI47" s="659"/>
      <c r="AJ47" s="34" t="s">
        <v>1165</v>
      </c>
    </row>
    <row r="48" spans="4:36" ht="15" customHeight="1" x14ac:dyDescent="0.15">
      <c r="L48" s="9" t="s">
        <v>489</v>
      </c>
      <c r="M48" s="48"/>
      <c r="N48" s="9" t="s">
        <v>507</v>
      </c>
      <c r="O48" s="9" t="s">
        <v>485</v>
      </c>
      <c r="P48" s="9" t="s">
        <v>489</v>
      </c>
      <c r="Q48" s="658"/>
      <c r="R48" s="658"/>
      <c r="S48" s="658"/>
      <c r="T48" s="658"/>
      <c r="U48" s="658"/>
      <c r="V48" s="34" t="s">
        <v>1165</v>
      </c>
      <c r="W48" s="9" t="s">
        <v>489</v>
      </c>
      <c r="X48" s="658"/>
      <c r="Y48" s="658"/>
      <c r="Z48" s="658"/>
      <c r="AA48" s="658"/>
      <c r="AB48" s="658"/>
      <c r="AC48" s="34" t="s">
        <v>1165</v>
      </c>
      <c r="AD48" s="9" t="s">
        <v>489</v>
      </c>
      <c r="AE48" s="659">
        <f t="shared" si="1"/>
        <v>0</v>
      </c>
      <c r="AF48" s="659"/>
      <c r="AG48" s="659"/>
      <c r="AH48" s="659"/>
      <c r="AI48" s="659"/>
      <c r="AJ48" s="34" t="s">
        <v>1165</v>
      </c>
    </row>
    <row r="49" spans="2:37" ht="15" customHeight="1" x14ac:dyDescent="0.15">
      <c r="L49" s="9" t="s">
        <v>489</v>
      </c>
      <c r="M49" s="48"/>
      <c r="N49" s="9" t="s">
        <v>507</v>
      </c>
      <c r="O49" s="9" t="s">
        <v>485</v>
      </c>
      <c r="P49" s="9" t="s">
        <v>489</v>
      </c>
      <c r="Q49" s="658"/>
      <c r="R49" s="658"/>
      <c r="S49" s="658"/>
      <c r="T49" s="658"/>
      <c r="U49" s="658"/>
      <c r="V49" s="34" t="s">
        <v>1165</v>
      </c>
      <c r="W49" s="9" t="s">
        <v>489</v>
      </c>
      <c r="X49" s="658"/>
      <c r="Y49" s="658"/>
      <c r="Z49" s="658"/>
      <c r="AA49" s="658"/>
      <c r="AB49" s="658"/>
      <c r="AC49" s="34" t="s">
        <v>1165</v>
      </c>
      <c r="AD49" s="9" t="s">
        <v>489</v>
      </c>
      <c r="AE49" s="659">
        <f t="shared" si="1"/>
        <v>0</v>
      </c>
      <c r="AF49" s="659"/>
      <c r="AG49" s="659"/>
      <c r="AH49" s="659"/>
      <c r="AI49" s="659"/>
      <c r="AJ49" s="34" t="s">
        <v>1165</v>
      </c>
    </row>
    <row r="50" spans="2:37" ht="15" customHeight="1" x14ac:dyDescent="0.15">
      <c r="L50" s="9" t="s">
        <v>489</v>
      </c>
      <c r="M50" s="48"/>
      <c r="N50" s="9" t="s">
        <v>507</v>
      </c>
      <c r="O50" s="9" t="s">
        <v>485</v>
      </c>
      <c r="P50" s="9" t="s">
        <v>489</v>
      </c>
      <c r="Q50" s="658"/>
      <c r="R50" s="658"/>
      <c r="S50" s="658"/>
      <c r="T50" s="658"/>
      <c r="U50" s="658"/>
      <c r="V50" s="34" t="s">
        <v>1165</v>
      </c>
      <c r="W50" s="9" t="s">
        <v>489</v>
      </c>
      <c r="X50" s="658"/>
      <c r="Y50" s="658"/>
      <c r="Z50" s="658"/>
      <c r="AA50" s="658"/>
      <c r="AB50" s="658"/>
      <c r="AC50" s="34" t="s">
        <v>1165</v>
      </c>
      <c r="AD50" s="9" t="s">
        <v>489</v>
      </c>
      <c r="AE50" s="659">
        <f t="shared" si="1"/>
        <v>0</v>
      </c>
      <c r="AF50" s="659"/>
      <c r="AG50" s="659"/>
      <c r="AH50" s="659"/>
      <c r="AI50" s="659"/>
      <c r="AJ50" s="34" t="s">
        <v>1165</v>
      </c>
    </row>
    <row r="51" spans="2:37" ht="15" customHeight="1" x14ac:dyDescent="0.15">
      <c r="L51" s="9" t="s">
        <v>489</v>
      </c>
      <c r="M51" s="48"/>
      <c r="N51" s="9" t="s">
        <v>507</v>
      </c>
      <c r="O51" s="9" t="s">
        <v>485</v>
      </c>
      <c r="P51" s="9" t="s">
        <v>489</v>
      </c>
      <c r="Q51" s="658"/>
      <c r="R51" s="658"/>
      <c r="S51" s="658"/>
      <c r="T51" s="658"/>
      <c r="U51" s="658"/>
      <c r="V51" s="34" t="s">
        <v>1165</v>
      </c>
      <c r="W51" s="9" t="s">
        <v>489</v>
      </c>
      <c r="X51" s="658"/>
      <c r="Y51" s="658"/>
      <c r="Z51" s="658"/>
      <c r="AA51" s="658"/>
      <c r="AB51" s="658"/>
      <c r="AC51" s="34" t="s">
        <v>1165</v>
      </c>
      <c r="AD51" s="9" t="s">
        <v>489</v>
      </c>
      <c r="AE51" s="659">
        <f t="shared" si="1"/>
        <v>0</v>
      </c>
      <c r="AF51" s="659"/>
      <c r="AG51" s="659"/>
      <c r="AH51" s="659"/>
      <c r="AI51" s="659"/>
      <c r="AJ51" s="34" t="s">
        <v>1165</v>
      </c>
    </row>
    <row r="52" spans="2:37" ht="15" customHeight="1" x14ac:dyDescent="0.15">
      <c r="L52" s="9" t="s">
        <v>489</v>
      </c>
      <c r="M52" s="48"/>
      <c r="N52" s="9" t="s">
        <v>507</v>
      </c>
      <c r="O52" s="9" t="s">
        <v>485</v>
      </c>
      <c r="P52" s="9" t="s">
        <v>489</v>
      </c>
      <c r="Q52" s="658"/>
      <c r="R52" s="658"/>
      <c r="S52" s="658"/>
      <c r="T52" s="658"/>
      <c r="U52" s="658"/>
      <c r="V52" s="34" t="s">
        <v>1165</v>
      </c>
      <c r="W52" s="9" t="s">
        <v>489</v>
      </c>
      <c r="X52" s="658"/>
      <c r="Y52" s="658"/>
      <c r="Z52" s="658"/>
      <c r="AA52" s="658"/>
      <c r="AB52" s="658"/>
      <c r="AC52" s="34" t="s">
        <v>1165</v>
      </c>
      <c r="AD52" s="9" t="s">
        <v>489</v>
      </c>
      <c r="AE52" s="659">
        <f t="shared" si="1"/>
        <v>0</v>
      </c>
      <c r="AF52" s="659"/>
      <c r="AG52" s="659"/>
      <c r="AH52" s="659"/>
      <c r="AI52" s="659"/>
      <c r="AJ52" s="34" t="s">
        <v>1165</v>
      </c>
    </row>
    <row r="53" spans="2:37" ht="15" customHeight="1" x14ac:dyDescent="0.15">
      <c r="B53" s="30"/>
      <c r="C53" s="30"/>
      <c r="D53" s="30" t="s">
        <v>127</v>
      </c>
      <c r="E53" s="30" t="s">
        <v>130</v>
      </c>
      <c r="F53" s="30" t="s">
        <v>2406</v>
      </c>
      <c r="G53" s="30"/>
      <c r="H53" s="30"/>
      <c r="I53" s="30"/>
      <c r="J53" s="30"/>
      <c r="K53" s="30"/>
      <c r="L53" s="30"/>
      <c r="M53" s="30"/>
      <c r="N53" s="30"/>
      <c r="O53" s="30"/>
      <c r="P53" s="32" t="s">
        <v>489</v>
      </c>
      <c r="Q53" s="660">
        <f>SUM(Q33:U52)</f>
        <v>0</v>
      </c>
      <c r="R53" s="660"/>
      <c r="S53" s="660"/>
      <c r="T53" s="660"/>
      <c r="U53" s="660"/>
      <c r="V53" s="53" t="s">
        <v>1165</v>
      </c>
      <c r="W53" s="32" t="s">
        <v>489</v>
      </c>
      <c r="X53" s="660">
        <f>SUM(X33:AB52)</f>
        <v>0</v>
      </c>
      <c r="Y53" s="660"/>
      <c r="Z53" s="660"/>
      <c r="AA53" s="660"/>
      <c r="AB53" s="660"/>
      <c r="AC53" s="53" t="s">
        <v>1165</v>
      </c>
      <c r="AD53" s="32" t="s">
        <v>489</v>
      </c>
      <c r="AE53" s="660">
        <f t="shared" si="1"/>
        <v>0</v>
      </c>
      <c r="AF53" s="660"/>
      <c r="AG53" s="660"/>
      <c r="AH53" s="660"/>
      <c r="AI53" s="660"/>
      <c r="AJ53" s="53" t="s">
        <v>1165</v>
      </c>
      <c r="AK53" s="30"/>
    </row>
  </sheetData>
  <mergeCells count="134">
    <mergeCell ref="B4:AK4"/>
    <mergeCell ref="Q7:U7"/>
    <mergeCell ref="X7:AB7"/>
    <mergeCell ref="AE7:AI7"/>
    <mergeCell ref="Q6:U6"/>
    <mergeCell ref="X6:AB6"/>
    <mergeCell ref="AE6:AI6"/>
    <mergeCell ref="Q10:U10"/>
    <mergeCell ref="X10:AB10"/>
    <mergeCell ref="AE10:AI10"/>
    <mergeCell ref="Q11:U11"/>
    <mergeCell ref="X11:AB11"/>
    <mergeCell ref="AE11:AI11"/>
    <mergeCell ref="Q8:U8"/>
    <mergeCell ref="X8:AB8"/>
    <mergeCell ref="AE8:AI8"/>
    <mergeCell ref="Q9:U9"/>
    <mergeCell ref="X9:AB9"/>
    <mergeCell ref="AE9:AI9"/>
    <mergeCell ref="Q14:U14"/>
    <mergeCell ref="X14:AB14"/>
    <mergeCell ref="AE14:AI14"/>
    <mergeCell ref="Q15:U15"/>
    <mergeCell ref="X15:AB15"/>
    <mergeCell ref="AE15:AI15"/>
    <mergeCell ref="Q12:U12"/>
    <mergeCell ref="X12:AB12"/>
    <mergeCell ref="AE12:AI12"/>
    <mergeCell ref="Q13:U13"/>
    <mergeCell ref="X13:AB13"/>
    <mergeCell ref="AE13:AI13"/>
    <mergeCell ref="Q18:U18"/>
    <mergeCell ref="X18:AB18"/>
    <mergeCell ref="AE18:AI18"/>
    <mergeCell ref="Q19:U19"/>
    <mergeCell ref="X19:AB19"/>
    <mergeCell ref="AE19:AI19"/>
    <mergeCell ref="Q16:U16"/>
    <mergeCell ref="X16:AB16"/>
    <mergeCell ref="AE16:AI16"/>
    <mergeCell ref="Q17:U17"/>
    <mergeCell ref="X17:AB17"/>
    <mergeCell ref="AE17:AI17"/>
    <mergeCell ref="Q22:U22"/>
    <mergeCell ref="X22:AB22"/>
    <mergeCell ref="AE22:AI22"/>
    <mergeCell ref="Q23:U23"/>
    <mergeCell ref="X23:AB23"/>
    <mergeCell ref="AE23:AI23"/>
    <mergeCell ref="Q20:U20"/>
    <mergeCell ref="X20:AB20"/>
    <mergeCell ref="AE20:AI20"/>
    <mergeCell ref="Q21:U21"/>
    <mergeCell ref="X21:AB21"/>
    <mergeCell ref="AE21:AI21"/>
    <mergeCell ref="Q26:U26"/>
    <mergeCell ref="X26:AB26"/>
    <mergeCell ref="AE26:AI26"/>
    <mergeCell ref="Q24:U24"/>
    <mergeCell ref="X24:AB24"/>
    <mergeCell ref="AE24:AI24"/>
    <mergeCell ref="Q25:U25"/>
    <mergeCell ref="X25:AB25"/>
    <mergeCell ref="AE25:AI25"/>
    <mergeCell ref="B30:AK30"/>
    <mergeCell ref="Q32:U32"/>
    <mergeCell ref="X32:AB32"/>
    <mergeCell ref="AE32:AI32"/>
    <mergeCell ref="Q33:U33"/>
    <mergeCell ref="X33:AB33"/>
    <mergeCell ref="AE33:AI33"/>
    <mergeCell ref="Q27:U27"/>
    <mergeCell ref="X27:AB27"/>
    <mergeCell ref="AE27:AI27"/>
    <mergeCell ref="Q36:U36"/>
    <mergeCell ref="X36:AB36"/>
    <mergeCell ref="AE36:AI36"/>
    <mergeCell ref="Q37:U37"/>
    <mergeCell ref="X37:AB37"/>
    <mergeCell ref="AE37:AI37"/>
    <mergeCell ref="Q34:U34"/>
    <mergeCell ref="X34:AB34"/>
    <mergeCell ref="AE34:AI34"/>
    <mergeCell ref="Q35:U35"/>
    <mergeCell ref="X35:AB35"/>
    <mergeCell ref="AE35:AI35"/>
    <mergeCell ref="Q40:U40"/>
    <mergeCell ref="X40:AB40"/>
    <mergeCell ref="AE40:AI40"/>
    <mergeCell ref="Q41:U41"/>
    <mergeCell ref="X41:AB41"/>
    <mergeCell ref="AE41:AI41"/>
    <mergeCell ref="Q38:U38"/>
    <mergeCell ref="X38:AB38"/>
    <mergeCell ref="AE38:AI38"/>
    <mergeCell ref="Q39:U39"/>
    <mergeCell ref="X39:AB39"/>
    <mergeCell ref="AE39:AI39"/>
    <mergeCell ref="Q44:U44"/>
    <mergeCell ref="X44:AB44"/>
    <mergeCell ref="AE44:AI44"/>
    <mergeCell ref="Q45:U45"/>
    <mergeCell ref="X45:AB45"/>
    <mergeCell ref="AE45:AI45"/>
    <mergeCell ref="Q42:U42"/>
    <mergeCell ref="X42:AB42"/>
    <mergeCell ref="AE42:AI42"/>
    <mergeCell ref="Q43:U43"/>
    <mergeCell ref="X43:AB43"/>
    <mergeCell ref="AE43:AI43"/>
    <mergeCell ref="Q48:U48"/>
    <mergeCell ref="X48:AB48"/>
    <mergeCell ref="AE48:AI48"/>
    <mergeCell ref="Q49:U49"/>
    <mergeCell ref="X49:AB49"/>
    <mergeCell ref="AE49:AI49"/>
    <mergeCell ref="Q46:U46"/>
    <mergeCell ref="X46:AB46"/>
    <mergeCell ref="AE46:AI46"/>
    <mergeCell ref="Q47:U47"/>
    <mergeCell ref="X47:AB47"/>
    <mergeCell ref="AE47:AI47"/>
    <mergeCell ref="Q52:U52"/>
    <mergeCell ref="X52:AB52"/>
    <mergeCell ref="AE52:AI52"/>
    <mergeCell ref="Q53:U53"/>
    <mergeCell ref="X53:AB53"/>
    <mergeCell ref="AE53:AI53"/>
    <mergeCell ref="Q50:U50"/>
    <mergeCell ref="X50:AB50"/>
    <mergeCell ref="AE50:AI50"/>
    <mergeCell ref="Q51:U51"/>
    <mergeCell ref="X51:AB51"/>
    <mergeCell ref="AE51:AI51"/>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28" max="37"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79998168889431442"/>
  </sheetPr>
  <dimension ref="A4:BU119"/>
  <sheetViews>
    <sheetView zoomScaleNormal="100" zoomScaleSheetLayoutView="100" workbookViewId="0">
      <pane ySplit="2" topLeftCell="A3" activePane="bottomLeft" state="frozen"/>
      <selection pane="bottomLeft" activeCell="K6" sqref="K6:N6"/>
    </sheetView>
  </sheetViews>
  <sheetFormatPr defaultColWidth="2.5" defaultRowHeight="15" customHeight="1" x14ac:dyDescent="0.15"/>
  <cols>
    <col min="1" max="73" width="2.5" style="6" customWidth="1"/>
    <col min="74" max="16384" width="2.5" style="7"/>
  </cols>
  <sheetData>
    <row r="4" spans="2:37" ht="15" customHeight="1" x14ac:dyDescent="0.15">
      <c r="B4" s="618" t="s">
        <v>533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534</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55" t="s">
        <v>2369</v>
      </c>
      <c r="C6" s="255"/>
      <c r="D6" s="255"/>
      <c r="E6" s="255"/>
      <c r="F6" s="255"/>
      <c r="G6" s="255"/>
      <c r="H6" s="255"/>
      <c r="I6" s="30"/>
      <c r="J6" s="30"/>
      <c r="K6" s="665"/>
      <c r="L6" s="665"/>
      <c r="M6" s="665"/>
      <c r="N6" s="665"/>
      <c r="O6" s="30"/>
      <c r="P6" s="30"/>
      <c r="Q6" s="30"/>
      <c r="R6" s="30"/>
      <c r="S6" s="30"/>
      <c r="T6" s="30"/>
      <c r="U6" s="30"/>
      <c r="V6" s="30"/>
      <c r="W6" s="30"/>
      <c r="X6" s="30"/>
      <c r="Y6" s="30"/>
      <c r="Z6" s="30"/>
      <c r="AA6" s="30"/>
      <c r="AB6" s="30"/>
      <c r="AC6" s="30"/>
      <c r="AD6" s="30"/>
      <c r="AE6" s="30"/>
      <c r="AF6" s="30"/>
      <c r="AG6" s="30"/>
      <c r="AH6" s="30"/>
      <c r="AI6" s="30"/>
      <c r="AJ6" s="30"/>
      <c r="AK6" s="30"/>
    </row>
    <row r="7" spans="2:37" ht="15" customHeight="1" x14ac:dyDescent="0.15">
      <c r="B7" s="255" t="s">
        <v>2419</v>
      </c>
      <c r="C7" s="255"/>
      <c r="D7" s="255"/>
      <c r="E7" s="255"/>
      <c r="F7" s="255"/>
      <c r="G7" s="255"/>
      <c r="H7" s="255"/>
      <c r="I7" s="27"/>
      <c r="J7" s="27"/>
      <c r="K7" s="678"/>
      <c r="L7" s="678"/>
      <c r="M7" s="678"/>
      <c r="N7" s="678"/>
      <c r="O7" s="27"/>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255" t="s">
        <v>2420</v>
      </c>
      <c r="C8" s="255"/>
      <c r="D8" s="255"/>
      <c r="E8" s="255"/>
      <c r="F8" s="255"/>
      <c r="G8" s="255"/>
      <c r="H8" s="255"/>
      <c r="I8" s="27"/>
      <c r="J8" s="27"/>
      <c r="K8" s="678"/>
      <c r="L8" s="678"/>
      <c r="M8" s="678"/>
      <c r="N8" s="678"/>
      <c r="O8" s="27"/>
      <c r="P8" s="27"/>
      <c r="Q8" s="27"/>
      <c r="R8" s="27"/>
      <c r="S8" s="27"/>
      <c r="T8" s="27"/>
      <c r="U8" s="27"/>
      <c r="V8" s="27"/>
      <c r="W8" s="27"/>
      <c r="X8" s="27"/>
      <c r="Y8" s="27"/>
      <c r="Z8" s="27"/>
      <c r="AA8" s="27"/>
      <c r="AB8" s="27"/>
      <c r="AC8" s="27"/>
      <c r="AD8" s="27"/>
      <c r="AE8" s="27"/>
      <c r="AF8" s="27"/>
      <c r="AG8" s="27"/>
      <c r="AH8" s="27"/>
      <c r="AI8" s="27"/>
      <c r="AJ8" s="27"/>
      <c r="AK8" s="27"/>
    </row>
    <row r="9" spans="2:37" ht="15" customHeight="1" x14ac:dyDescent="0.15">
      <c r="B9" s="255" t="s">
        <v>2421</v>
      </c>
      <c r="C9" s="255"/>
      <c r="D9" s="255"/>
      <c r="E9" s="255"/>
      <c r="F9" s="255"/>
      <c r="G9" s="255"/>
      <c r="H9" s="255"/>
      <c r="I9" s="27"/>
      <c r="J9" s="27"/>
      <c r="K9" s="662"/>
      <c r="L9" s="662"/>
      <c r="M9" s="662"/>
      <c r="N9" s="662"/>
      <c r="O9" s="80" t="s">
        <v>1179</v>
      </c>
      <c r="P9" s="27"/>
      <c r="Q9" s="27"/>
      <c r="R9" s="27"/>
      <c r="S9" s="27"/>
      <c r="T9" s="27"/>
      <c r="U9" s="27"/>
      <c r="V9" s="27"/>
      <c r="W9" s="27"/>
      <c r="X9" s="27"/>
      <c r="Y9" s="27"/>
      <c r="Z9" s="27"/>
      <c r="AA9" s="27"/>
      <c r="AB9" s="27"/>
      <c r="AC9" s="27"/>
      <c r="AD9" s="27"/>
      <c r="AE9" s="27"/>
      <c r="AF9" s="27"/>
      <c r="AG9" s="27"/>
      <c r="AH9" s="27"/>
      <c r="AI9" s="27"/>
      <c r="AJ9" s="27"/>
      <c r="AK9" s="27"/>
    </row>
    <row r="10" spans="2:37" ht="15" customHeight="1" x14ac:dyDescent="0.15">
      <c r="B10" s="255" t="s">
        <v>2422</v>
      </c>
      <c r="C10" s="255"/>
      <c r="D10" s="255"/>
      <c r="E10" s="255"/>
      <c r="F10" s="255"/>
      <c r="G10" s="255"/>
      <c r="H10" s="255"/>
      <c r="I10" s="27"/>
      <c r="J10" s="27"/>
      <c r="K10" s="680"/>
      <c r="L10" s="680"/>
      <c r="M10" s="680"/>
      <c r="N10" s="680"/>
      <c r="O10" s="80" t="s">
        <v>1179</v>
      </c>
      <c r="P10" s="27"/>
      <c r="Q10" s="27"/>
      <c r="R10" s="27"/>
      <c r="S10" s="27"/>
      <c r="T10" s="27"/>
      <c r="U10" s="27"/>
      <c r="V10" s="27"/>
      <c r="W10" s="27"/>
      <c r="X10" s="27"/>
      <c r="Y10" s="27"/>
      <c r="Z10" s="27"/>
      <c r="AA10" s="27"/>
      <c r="AB10" s="27"/>
      <c r="AC10" s="27"/>
      <c r="AD10" s="27"/>
      <c r="AE10" s="27"/>
      <c r="AF10" s="27"/>
      <c r="AG10" s="27"/>
      <c r="AH10" s="27"/>
      <c r="AI10" s="27"/>
      <c r="AJ10" s="27"/>
      <c r="AK10" s="27"/>
    </row>
    <row r="11" spans="2:37" ht="15" customHeight="1" x14ac:dyDescent="0.15">
      <c r="B11" s="6" t="s">
        <v>2423</v>
      </c>
    </row>
    <row r="12" spans="2:37" ht="15" customHeight="1" x14ac:dyDescent="0.15">
      <c r="D12" s="6" t="s">
        <v>1502</v>
      </c>
      <c r="E12" s="6" t="s">
        <v>1503</v>
      </c>
      <c r="F12" s="6" t="s">
        <v>2424</v>
      </c>
      <c r="M12" s="645"/>
      <c r="N12" s="645"/>
      <c r="O12" s="645"/>
      <c r="P12" s="645"/>
      <c r="Q12" s="34" t="s">
        <v>1179</v>
      </c>
    </row>
    <row r="13" spans="2:37" ht="15" customHeight="1" x14ac:dyDescent="0.15">
      <c r="B13" s="30"/>
      <c r="C13" s="30"/>
      <c r="D13" s="30" t="s">
        <v>127</v>
      </c>
      <c r="E13" s="30" t="s">
        <v>130</v>
      </c>
      <c r="F13" s="30" t="s">
        <v>2425</v>
      </c>
      <c r="G13" s="30"/>
      <c r="H13" s="30"/>
      <c r="I13" s="30"/>
      <c r="J13" s="30"/>
      <c r="K13" s="30"/>
      <c r="L13" s="30"/>
      <c r="M13" s="30"/>
      <c r="N13" s="30"/>
      <c r="O13" s="30"/>
      <c r="P13" s="30"/>
      <c r="Q13" s="30"/>
      <c r="W13" s="36" t="s">
        <v>158</v>
      </c>
      <c r="X13" s="32" t="s">
        <v>510</v>
      </c>
      <c r="Z13" s="36" t="s">
        <v>158</v>
      </c>
      <c r="AA13" s="32" t="s">
        <v>511</v>
      </c>
      <c r="AB13" s="30"/>
      <c r="AC13" s="30"/>
      <c r="AD13" s="30"/>
      <c r="AE13" s="30"/>
      <c r="AF13" s="30"/>
      <c r="AG13" s="30"/>
      <c r="AH13" s="30"/>
      <c r="AI13" s="30"/>
      <c r="AJ13" s="30"/>
      <c r="AK13" s="30"/>
    </row>
    <row r="14" spans="2:37" ht="15" customHeight="1" x14ac:dyDescent="0.15">
      <c r="B14" s="6" t="s">
        <v>2426</v>
      </c>
      <c r="I14" s="9" t="s">
        <v>135</v>
      </c>
      <c r="J14" s="648" t="s">
        <v>545</v>
      </c>
      <c r="K14" s="648"/>
      <c r="L14" s="648"/>
      <c r="M14" s="648"/>
      <c r="N14" s="9" t="s">
        <v>136</v>
      </c>
      <c r="O14" s="9" t="s">
        <v>135</v>
      </c>
      <c r="P14" s="648" t="s">
        <v>546</v>
      </c>
      <c r="Q14" s="648"/>
      <c r="R14" s="648"/>
      <c r="S14" s="648"/>
      <c r="T14" s="648"/>
      <c r="U14" s="648"/>
      <c r="V14" s="648"/>
      <c r="W14" s="648"/>
      <c r="X14" s="648"/>
      <c r="Y14" s="648"/>
      <c r="Z14" s="648"/>
      <c r="AA14" s="648"/>
      <c r="AB14" s="648"/>
      <c r="AC14" s="648"/>
      <c r="AD14" s="9" t="s">
        <v>136</v>
      </c>
      <c r="AE14" s="9" t="s">
        <v>135</v>
      </c>
      <c r="AF14" s="648" t="s">
        <v>547</v>
      </c>
      <c r="AG14" s="648"/>
      <c r="AH14" s="648"/>
      <c r="AI14" s="648"/>
      <c r="AJ14" s="648"/>
      <c r="AK14" s="9" t="s">
        <v>136</v>
      </c>
    </row>
    <row r="15" spans="2:37" ht="15" customHeight="1" x14ac:dyDescent="0.15">
      <c r="D15" s="6" t="s">
        <v>127</v>
      </c>
      <c r="E15" s="6" t="s">
        <v>128</v>
      </c>
      <c r="F15" s="6" t="s">
        <v>129</v>
      </c>
      <c r="I15" s="9" t="s">
        <v>135</v>
      </c>
      <c r="J15" s="671" t="str">
        <f>IF(P15="","",VLOOKUP(P15,LIST!$B$237:'LIST'!$C$380,2,0))</f>
        <v/>
      </c>
      <c r="K15" s="671"/>
      <c r="L15" s="671"/>
      <c r="M15" s="671"/>
      <c r="N15" s="9" t="s">
        <v>136</v>
      </c>
      <c r="O15" s="9" t="s">
        <v>135</v>
      </c>
      <c r="P15" s="677"/>
      <c r="Q15" s="677"/>
      <c r="R15" s="677"/>
      <c r="S15" s="677"/>
      <c r="T15" s="677"/>
      <c r="U15" s="677"/>
      <c r="V15" s="677"/>
      <c r="W15" s="677"/>
      <c r="X15" s="677"/>
      <c r="Y15" s="677"/>
      <c r="Z15" s="677"/>
      <c r="AA15" s="677"/>
      <c r="AB15" s="677"/>
      <c r="AC15" s="677"/>
      <c r="AD15" s="9" t="s">
        <v>136</v>
      </c>
      <c r="AE15" s="9" t="s">
        <v>489</v>
      </c>
      <c r="AF15" s="658"/>
      <c r="AG15" s="658"/>
      <c r="AH15" s="658"/>
      <c r="AI15" s="658"/>
      <c r="AJ15" s="658"/>
      <c r="AK15" s="34" t="s">
        <v>1165</v>
      </c>
    </row>
    <row r="16" spans="2:37" ht="15" customHeight="1" x14ac:dyDescent="0.15">
      <c r="D16" s="6" t="s">
        <v>127</v>
      </c>
      <c r="E16" s="6" t="s">
        <v>130</v>
      </c>
      <c r="F16" s="6" t="s">
        <v>129</v>
      </c>
      <c r="I16" s="9" t="s">
        <v>135</v>
      </c>
      <c r="J16" s="671" t="str">
        <f>IF(P16="","",VLOOKUP(P16,LIST!$B$237:'LIST'!$C$380,2,0))</f>
        <v/>
      </c>
      <c r="K16" s="671"/>
      <c r="L16" s="671"/>
      <c r="M16" s="671"/>
      <c r="N16" s="9" t="s">
        <v>136</v>
      </c>
      <c r="O16" s="9" t="s">
        <v>135</v>
      </c>
      <c r="P16" s="620"/>
      <c r="Q16" s="620"/>
      <c r="R16" s="620"/>
      <c r="S16" s="620"/>
      <c r="T16" s="620"/>
      <c r="U16" s="620"/>
      <c r="V16" s="620"/>
      <c r="W16" s="620"/>
      <c r="X16" s="620"/>
      <c r="Y16" s="620"/>
      <c r="Z16" s="620"/>
      <c r="AA16" s="620"/>
      <c r="AB16" s="620"/>
      <c r="AC16" s="620"/>
      <c r="AD16" s="9" t="s">
        <v>136</v>
      </c>
      <c r="AE16" s="9" t="s">
        <v>489</v>
      </c>
      <c r="AF16" s="658"/>
      <c r="AG16" s="658"/>
      <c r="AH16" s="658"/>
      <c r="AI16" s="658"/>
      <c r="AJ16" s="658"/>
      <c r="AK16" s="34" t="s">
        <v>1165</v>
      </c>
    </row>
    <row r="17" spans="2:37" ht="15" customHeight="1" x14ac:dyDescent="0.15">
      <c r="D17" s="6" t="s">
        <v>127</v>
      </c>
      <c r="E17" s="6" t="s">
        <v>131</v>
      </c>
      <c r="F17" s="6" t="s">
        <v>129</v>
      </c>
      <c r="I17" s="9" t="s">
        <v>135</v>
      </c>
      <c r="J17" s="671" t="str">
        <f>IF(P17="","",VLOOKUP(P17,LIST!$B$237:'LIST'!$C$380,2,0))</f>
        <v/>
      </c>
      <c r="K17" s="671"/>
      <c r="L17" s="671"/>
      <c r="M17" s="671"/>
      <c r="N17" s="9" t="s">
        <v>136</v>
      </c>
      <c r="O17" s="9" t="s">
        <v>135</v>
      </c>
      <c r="P17" s="620"/>
      <c r="Q17" s="620"/>
      <c r="R17" s="620"/>
      <c r="S17" s="620"/>
      <c r="T17" s="620"/>
      <c r="U17" s="620"/>
      <c r="V17" s="620"/>
      <c r="W17" s="620"/>
      <c r="X17" s="620"/>
      <c r="Y17" s="620"/>
      <c r="Z17" s="620"/>
      <c r="AA17" s="620"/>
      <c r="AB17" s="620"/>
      <c r="AC17" s="620"/>
      <c r="AD17" s="9" t="s">
        <v>136</v>
      </c>
      <c r="AE17" s="9" t="s">
        <v>489</v>
      </c>
      <c r="AF17" s="658"/>
      <c r="AG17" s="658"/>
      <c r="AH17" s="658"/>
      <c r="AI17" s="658"/>
      <c r="AJ17" s="658"/>
      <c r="AK17" s="34" t="s">
        <v>1165</v>
      </c>
    </row>
    <row r="18" spans="2:37" ht="15" customHeight="1" x14ac:dyDescent="0.15">
      <c r="D18" s="6" t="s">
        <v>127</v>
      </c>
      <c r="E18" s="6" t="s">
        <v>1284</v>
      </c>
      <c r="F18" s="6" t="s">
        <v>129</v>
      </c>
      <c r="I18" s="9" t="s">
        <v>135</v>
      </c>
      <c r="J18" s="671" t="str">
        <f>IF(P18="","",VLOOKUP(P18,LIST!$B$237:'LIST'!$C$380,2,0))</f>
        <v/>
      </c>
      <c r="K18" s="671"/>
      <c r="L18" s="671"/>
      <c r="M18" s="671"/>
      <c r="N18" s="9" t="s">
        <v>136</v>
      </c>
      <c r="O18" s="9" t="s">
        <v>135</v>
      </c>
      <c r="P18" s="620"/>
      <c r="Q18" s="620"/>
      <c r="R18" s="620"/>
      <c r="S18" s="620"/>
      <c r="T18" s="620"/>
      <c r="U18" s="620"/>
      <c r="V18" s="620"/>
      <c r="W18" s="620"/>
      <c r="X18" s="620"/>
      <c r="Y18" s="620"/>
      <c r="Z18" s="620"/>
      <c r="AA18" s="620"/>
      <c r="AB18" s="620"/>
      <c r="AC18" s="620"/>
      <c r="AD18" s="9" t="s">
        <v>136</v>
      </c>
      <c r="AE18" s="9" t="s">
        <v>489</v>
      </c>
      <c r="AF18" s="658"/>
      <c r="AG18" s="658"/>
      <c r="AH18" s="658"/>
      <c r="AI18" s="658"/>
      <c r="AJ18" s="658"/>
      <c r="AK18" s="34" t="s">
        <v>1165</v>
      </c>
    </row>
    <row r="19" spans="2:37" ht="15" customHeight="1" x14ac:dyDescent="0.15">
      <c r="D19" s="6" t="s">
        <v>127</v>
      </c>
      <c r="E19" s="6" t="s">
        <v>132</v>
      </c>
      <c r="F19" s="6" t="s">
        <v>129</v>
      </c>
      <c r="I19" s="9" t="s">
        <v>135</v>
      </c>
      <c r="J19" s="671" t="str">
        <f>IF(P19="","",VLOOKUP(P19,LIST!$B$237:'LIST'!$C$380,2,0))</f>
        <v/>
      </c>
      <c r="K19" s="671"/>
      <c r="L19" s="671"/>
      <c r="M19" s="671"/>
      <c r="N19" s="9" t="s">
        <v>136</v>
      </c>
      <c r="O19" s="9" t="s">
        <v>135</v>
      </c>
      <c r="P19" s="620"/>
      <c r="Q19" s="620"/>
      <c r="R19" s="620"/>
      <c r="S19" s="620"/>
      <c r="T19" s="620"/>
      <c r="U19" s="620"/>
      <c r="V19" s="620"/>
      <c r="W19" s="620"/>
      <c r="X19" s="620"/>
      <c r="Y19" s="620"/>
      <c r="Z19" s="620"/>
      <c r="AA19" s="620"/>
      <c r="AB19" s="620"/>
      <c r="AC19" s="620"/>
      <c r="AD19" s="9" t="s">
        <v>136</v>
      </c>
      <c r="AE19" s="9" t="s">
        <v>489</v>
      </c>
      <c r="AF19" s="658"/>
      <c r="AG19" s="658"/>
      <c r="AH19" s="658"/>
      <c r="AI19" s="658"/>
      <c r="AJ19" s="658"/>
      <c r="AK19" s="34" t="s">
        <v>1165</v>
      </c>
    </row>
    <row r="20" spans="2:37" ht="15" customHeight="1" x14ac:dyDescent="0.15">
      <c r="B20" s="30"/>
      <c r="C20" s="30"/>
      <c r="D20" s="30" t="s">
        <v>127</v>
      </c>
      <c r="E20" s="30" t="s">
        <v>486</v>
      </c>
      <c r="F20" s="30" t="s">
        <v>129</v>
      </c>
      <c r="G20" s="30"/>
      <c r="H20" s="30"/>
      <c r="I20" s="32" t="s">
        <v>135</v>
      </c>
      <c r="J20" s="671" t="str">
        <f>IF(P20="","",VLOOKUP(P20,LIST!$B$237:'LIST'!$C$380,2,0))</f>
        <v/>
      </c>
      <c r="K20" s="671"/>
      <c r="L20" s="671"/>
      <c r="M20" s="671"/>
      <c r="N20" s="32" t="s">
        <v>136</v>
      </c>
      <c r="O20" s="32" t="s">
        <v>135</v>
      </c>
      <c r="P20" s="620"/>
      <c r="Q20" s="620"/>
      <c r="R20" s="620"/>
      <c r="S20" s="620"/>
      <c r="T20" s="620"/>
      <c r="U20" s="620"/>
      <c r="V20" s="620"/>
      <c r="W20" s="620"/>
      <c r="X20" s="620"/>
      <c r="Y20" s="620"/>
      <c r="Z20" s="620"/>
      <c r="AA20" s="620"/>
      <c r="AB20" s="620"/>
      <c r="AC20" s="620"/>
      <c r="AD20" s="32" t="s">
        <v>136</v>
      </c>
      <c r="AE20" s="32" t="s">
        <v>489</v>
      </c>
      <c r="AF20" s="676"/>
      <c r="AG20" s="676"/>
      <c r="AH20" s="676"/>
      <c r="AI20" s="676"/>
      <c r="AJ20" s="676"/>
      <c r="AK20" s="34" t="s">
        <v>1165</v>
      </c>
    </row>
    <row r="21" spans="2:37" ht="15" customHeight="1" x14ac:dyDescent="0.15">
      <c r="B21" s="6" t="s">
        <v>2427</v>
      </c>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row>
    <row r="22" spans="2:37" ht="15" customHeight="1" x14ac:dyDescent="0.15">
      <c r="J22" s="620"/>
      <c r="K22" s="620"/>
      <c r="L22" s="620"/>
      <c r="M22" s="620"/>
      <c r="N22" s="620"/>
      <c r="O22" s="620"/>
      <c r="P22" s="620"/>
      <c r="Q22" s="620"/>
      <c r="R22" s="620"/>
      <c r="S22" s="620"/>
      <c r="T22" s="620"/>
      <c r="U22" s="620"/>
      <c r="V22" s="620"/>
      <c r="W22" s="620"/>
      <c r="X22" s="620"/>
      <c r="Y22" s="620"/>
      <c r="Z22" s="620"/>
      <c r="AA22" s="620"/>
      <c r="AB22" s="620"/>
      <c r="AC22" s="620"/>
      <c r="AD22" s="620"/>
      <c r="AE22" s="620"/>
      <c r="AF22" s="620"/>
      <c r="AG22" s="620"/>
      <c r="AH22" s="620"/>
      <c r="AI22" s="620"/>
      <c r="AJ22" s="620"/>
      <c r="AK22" s="620"/>
    </row>
    <row r="23" spans="2:37" ht="15" customHeight="1" x14ac:dyDescent="0.15">
      <c r="J23" s="620"/>
      <c r="K23" s="620"/>
      <c r="L23" s="620"/>
      <c r="M23" s="620"/>
      <c r="N23" s="620"/>
      <c r="O23" s="620"/>
      <c r="P23" s="620"/>
      <c r="Q23" s="620"/>
      <c r="R23" s="620"/>
      <c r="S23" s="620"/>
      <c r="T23" s="620"/>
      <c r="U23" s="620"/>
      <c r="V23" s="620"/>
      <c r="W23" s="620"/>
      <c r="X23" s="620"/>
      <c r="Y23" s="620"/>
      <c r="Z23" s="620"/>
      <c r="AA23" s="620"/>
      <c r="AB23" s="620"/>
      <c r="AC23" s="620"/>
      <c r="AD23" s="620"/>
      <c r="AE23" s="620"/>
      <c r="AF23" s="620"/>
      <c r="AG23" s="620"/>
      <c r="AH23" s="620"/>
      <c r="AI23" s="620"/>
      <c r="AJ23" s="620"/>
      <c r="AK23" s="620"/>
    </row>
    <row r="24" spans="2:37" ht="15" customHeight="1" x14ac:dyDescent="0.15">
      <c r="B24" s="30"/>
      <c r="C24" s="30"/>
      <c r="D24" s="30"/>
      <c r="E24" s="30"/>
      <c r="F24" s="30"/>
      <c r="G24" s="30"/>
      <c r="H24" s="30"/>
      <c r="I24" s="30"/>
      <c r="J24" s="621"/>
      <c r="K24" s="621"/>
      <c r="L24" s="621"/>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row>
    <row r="25" spans="2:37" ht="15" customHeight="1" x14ac:dyDescent="0.15">
      <c r="B25" s="6" t="s">
        <v>2328</v>
      </c>
      <c r="J25" s="622"/>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2"/>
      <c r="AI25" s="622"/>
      <c r="AJ25" s="622"/>
      <c r="AK25" s="622"/>
    </row>
    <row r="26" spans="2:37" ht="15" customHeight="1" x14ac:dyDescent="0.15">
      <c r="J26" s="620"/>
      <c r="K26" s="620"/>
      <c r="L26" s="620"/>
      <c r="M26" s="620"/>
      <c r="N26" s="620"/>
      <c r="O26" s="620"/>
      <c r="P26" s="620"/>
      <c r="Q26" s="620"/>
      <c r="R26" s="620"/>
      <c r="S26" s="620"/>
      <c r="T26" s="620"/>
      <c r="U26" s="620"/>
      <c r="V26" s="620"/>
      <c r="W26" s="620"/>
      <c r="X26" s="620"/>
      <c r="Y26" s="620"/>
      <c r="Z26" s="620"/>
      <c r="AA26" s="620"/>
      <c r="AB26" s="620"/>
      <c r="AC26" s="620"/>
      <c r="AD26" s="620"/>
      <c r="AE26" s="620"/>
      <c r="AF26" s="620"/>
      <c r="AG26" s="620"/>
      <c r="AH26" s="620"/>
      <c r="AI26" s="620"/>
      <c r="AJ26" s="620"/>
      <c r="AK26" s="620"/>
    </row>
    <row r="27" spans="2:37" ht="15" customHeight="1" x14ac:dyDescent="0.15">
      <c r="J27" s="620"/>
      <c r="K27" s="620"/>
      <c r="L27" s="620"/>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row>
    <row r="28" spans="2:37" ht="15" customHeight="1" x14ac:dyDescent="0.15">
      <c r="B28" s="30"/>
      <c r="C28" s="30"/>
      <c r="D28" s="30"/>
      <c r="E28" s="30"/>
      <c r="F28" s="30"/>
      <c r="G28" s="30"/>
      <c r="H28" s="30"/>
      <c r="I28" s="30"/>
      <c r="J28" s="621"/>
      <c r="K28" s="621"/>
      <c r="L28" s="621"/>
      <c r="M28" s="621"/>
      <c r="N28" s="621"/>
      <c r="O28" s="621"/>
      <c r="P28" s="621"/>
      <c r="Q28" s="621"/>
      <c r="R28" s="621"/>
      <c r="S28" s="621"/>
      <c r="T28" s="621"/>
      <c r="U28" s="621"/>
      <c r="V28" s="621"/>
      <c r="W28" s="621"/>
      <c r="X28" s="621"/>
      <c r="Y28" s="621"/>
      <c r="Z28" s="621"/>
      <c r="AA28" s="621"/>
      <c r="AB28" s="621"/>
      <c r="AC28" s="621"/>
      <c r="AD28" s="621"/>
      <c r="AE28" s="621"/>
      <c r="AF28" s="621"/>
      <c r="AG28" s="621"/>
      <c r="AH28" s="621"/>
      <c r="AI28" s="621"/>
      <c r="AJ28" s="621"/>
      <c r="AK28" s="621"/>
    </row>
    <row r="37" spans="2:37" ht="15" customHeight="1" x14ac:dyDescent="0.15">
      <c r="B37" s="30" t="s">
        <v>534</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row>
    <row r="38" spans="2:37" ht="15" customHeight="1" x14ac:dyDescent="0.15">
      <c r="B38" s="255" t="s">
        <v>2369</v>
      </c>
      <c r="C38" s="255"/>
      <c r="D38" s="255"/>
      <c r="E38" s="255"/>
      <c r="F38" s="255"/>
      <c r="G38" s="255"/>
      <c r="H38" s="255"/>
      <c r="I38" s="30"/>
      <c r="J38" s="30"/>
      <c r="K38" s="665"/>
      <c r="L38" s="665"/>
      <c r="M38" s="665"/>
      <c r="N38" s="665"/>
      <c r="O38" s="30"/>
      <c r="P38" s="30"/>
      <c r="Q38" s="30"/>
      <c r="R38" s="30"/>
      <c r="S38" s="30"/>
      <c r="T38" s="30"/>
      <c r="U38" s="30"/>
      <c r="V38" s="30"/>
      <c r="W38" s="30"/>
      <c r="X38" s="30"/>
      <c r="Y38" s="30"/>
      <c r="Z38" s="30"/>
      <c r="AA38" s="30"/>
      <c r="AB38" s="30"/>
      <c r="AC38" s="30"/>
      <c r="AD38" s="30"/>
      <c r="AE38" s="30"/>
      <c r="AF38" s="30"/>
      <c r="AG38" s="30"/>
      <c r="AH38" s="30"/>
      <c r="AI38" s="30"/>
      <c r="AJ38" s="30"/>
      <c r="AK38" s="30"/>
    </row>
    <row r="39" spans="2:37" ht="15" customHeight="1" x14ac:dyDescent="0.15">
      <c r="B39" s="255" t="s">
        <v>2419</v>
      </c>
      <c r="C39" s="255"/>
      <c r="D39" s="255"/>
      <c r="E39" s="255"/>
      <c r="F39" s="255"/>
      <c r="G39" s="255"/>
      <c r="H39" s="255"/>
      <c r="I39" s="27"/>
      <c r="J39" s="27"/>
      <c r="K39" s="678"/>
      <c r="L39" s="678"/>
      <c r="M39" s="678"/>
      <c r="N39" s="678"/>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255" t="s">
        <v>2420</v>
      </c>
      <c r="C40" s="255"/>
      <c r="D40" s="255"/>
      <c r="E40" s="255"/>
      <c r="F40" s="255"/>
      <c r="G40" s="255"/>
      <c r="H40" s="255"/>
      <c r="I40" s="27"/>
      <c r="J40" s="27"/>
      <c r="K40" s="678"/>
      <c r="L40" s="678"/>
      <c r="M40" s="678"/>
      <c r="N40" s="678"/>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255" t="s">
        <v>2421</v>
      </c>
      <c r="C41" s="255"/>
      <c r="D41" s="255"/>
      <c r="E41" s="255"/>
      <c r="F41" s="255"/>
      <c r="G41" s="255"/>
      <c r="H41" s="255"/>
      <c r="I41" s="27"/>
      <c r="J41" s="27"/>
      <c r="K41" s="662"/>
      <c r="L41" s="662"/>
      <c r="M41" s="662"/>
      <c r="N41" s="662"/>
      <c r="O41" s="80" t="s">
        <v>1179</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255" t="s">
        <v>2422</v>
      </c>
      <c r="C42" s="255"/>
      <c r="D42" s="255"/>
      <c r="E42" s="255"/>
      <c r="F42" s="255"/>
      <c r="G42" s="255"/>
      <c r="H42" s="255"/>
      <c r="I42" s="27"/>
      <c r="J42" s="27"/>
      <c r="K42" s="680"/>
      <c r="L42" s="680"/>
      <c r="M42" s="680"/>
      <c r="N42" s="680"/>
      <c r="O42" s="80" t="s">
        <v>1179</v>
      </c>
      <c r="P42" s="27"/>
      <c r="Q42" s="27"/>
      <c r="R42" s="27"/>
      <c r="S42" s="27"/>
      <c r="T42" s="27"/>
      <c r="U42" s="27"/>
      <c r="V42" s="27"/>
      <c r="W42" s="27"/>
      <c r="X42" s="27"/>
      <c r="Y42" s="27"/>
      <c r="Z42" s="27"/>
      <c r="AA42" s="27"/>
      <c r="AB42" s="27"/>
      <c r="AC42" s="27"/>
      <c r="AD42" s="27"/>
      <c r="AE42" s="27"/>
      <c r="AF42" s="27"/>
      <c r="AG42" s="27"/>
      <c r="AH42" s="27"/>
      <c r="AI42" s="27"/>
      <c r="AJ42" s="27"/>
      <c r="AK42" s="27"/>
    </row>
    <row r="43" spans="2:37" ht="15" customHeight="1" x14ac:dyDescent="0.15">
      <c r="B43" s="6" t="s">
        <v>2423</v>
      </c>
    </row>
    <row r="44" spans="2:37" ht="15" customHeight="1" x14ac:dyDescent="0.15">
      <c r="D44" s="6" t="s">
        <v>1502</v>
      </c>
      <c r="E44" s="6" t="s">
        <v>1503</v>
      </c>
      <c r="F44" s="6" t="s">
        <v>2424</v>
      </c>
      <c r="M44" s="645"/>
      <c r="N44" s="645"/>
      <c r="O44" s="645"/>
      <c r="P44" s="645"/>
      <c r="Q44" s="34" t="s">
        <v>1179</v>
      </c>
    </row>
    <row r="45" spans="2:37" ht="15" customHeight="1" x14ac:dyDescent="0.15">
      <c r="B45" s="30"/>
      <c r="C45" s="30"/>
      <c r="D45" s="30" t="s">
        <v>127</v>
      </c>
      <c r="E45" s="30" t="s">
        <v>130</v>
      </c>
      <c r="F45" s="30" t="s">
        <v>2425</v>
      </c>
      <c r="G45" s="30"/>
      <c r="H45" s="30"/>
      <c r="I45" s="30"/>
      <c r="J45" s="30"/>
      <c r="K45" s="30"/>
      <c r="L45" s="30"/>
      <c r="M45" s="30"/>
      <c r="N45" s="30"/>
      <c r="O45" s="30"/>
      <c r="P45" s="30"/>
      <c r="Q45" s="30"/>
      <c r="W45" s="36" t="s">
        <v>158</v>
      </c>
      <c r="X45" s="32" t="s">
        <v>510</v>
      </c>
      <c r="Z45" s="36" t="s">
        <v>158</v>
      </c>
      <c r="AA45" s="32" t="s">
        <v>511</v>
      </c>
      <c r="AB45" s="30"/>
      <c r="AC45" s="30"/>
      <c r="AD45" s="30"/>
      <c r="AE45" s="30"/>
      <c r="AF45" s="30"/>
      <c r="AG45" s="30"/>
      <c r="AH45" s="30"/>
      <c r="AI45" s="30"/>
      <c r="AJ45" s="30"/>
      <c r="AK45" s="30"/>
    </row>
    <row r="46" spans="2:37" ht="15" customHeight="1" x14ac:dyDescent="0.15">
      <c r="B46" s="6" t="s">
        <v>2426</v>
      </c>
      <c r="I46" s="9" t="s">
        <v>135</v>
      </c>
      <c r="J46" s="648" t="s">
        <v>545</v>
      </c>
      <c r="K46" s="648"/>
      <c r="L46" s="648"/>
      <c r="M46" s="648"/>
      <c r="N46" s="9" t="s">
        <v>136</v>
      </c>
      <c r="O46" s="9" t="s">
        <v>135</v>
      </c>
      <c r="P46" s="648" t="s">
        <v>546</v>
      </c>
      <c r="Q46" s="648"/>
      <c r="R46" s="648"/>
      <c r="S46" s="648"/>
      <c r="T46" s="648"/>
      <c r="U46" s="648"/>
      <c r="V46" s="648"/>
      <c r="W46" s="648"/>
      <c r="X46" s="648"/>
      <c r="Y46" s="648"/>
      <c r="Z46" s="648"/>
      <c r="AA46" s="648"/>
      <c r="AB46" s="648"/>
      <c r="AC46" s="648"/>
      <c r="AD46" s="9" t="s">
        <v>136</v>
      </c>
      <c r="AE46" s="9" t="s">
        <v>135</v>
      </c>
      <c r="AF46" s="648" t="s">
        <v>547</v>
      </c>
      <c r="AG46" s="648"/>
      <c r="AH46" s="648"/>
      <c r="AI46" s="648"/>
      <c r="AJ46" s="648"/>
      <c r="AK46" s="9" t="s">
        <v>136</v>
      </c>
    </row>
    <row r="47" spans="2:37" ht="15" customHeight="1" x14ac:dyDescent="0.15">
      <c r="D47" s="6" t="s">
        <v>127</v>
      </c>
      <c r="E47" s="6" t="s">
        <v>128</v>
      </c>
      <c r="F47" s="6" t="s">
        <v>129</v>
      </c>
      <c r="I47" s="9" t="s">
        <v>135</v>
      </c>
      <c r="J47" s="671" t="str">
        <f>IF(P47="","",VLOOKUP(P47,LIST!$B$237:'LIST'!$C$380,2,0))</f>
        <v/>
      </c>
      <c r="K47" s="671"/>
      <c r="L47" s="671"/>
      <c r="M47" s="671"/>
      <c r="N47" s="9" t="s">
        <v>136</v>
      </c>
      <c r="O47" s="9" t="s">
        <v>135</v>
      </c>
      <c r="P47" s="677"/>
      <c r="Q47" s="677"/>
      <c r="R47" s="677"/>
      <c r="S47" s="677"/>
      <c r="T47" s="677"/>
      <c r="U47" s="677"/>
      <c r="V47" s="677"/>
      <c r="W47" s="677"/>
      <c r="X47" s="677"/>
      <c r="Y47" s="677"/>
      <c r="Z47" s="677"/>
      <c r="AA47" s="677"/>
      <c r="AB47" s="677"/>
      <c r="AC47" s="677"/>
      <c r="AD47" s="9" t="s">
        <v>136</v>
      </c>
      <c r="AE47" s="9" t="s">
        <v>489</v>
      </c>
      <c r="AF47" s="658"/>
      <c r="AG47" s="658"/>
      <c r="AH47" s="658"/>
      <c r="AI47" s="658"/>
      <c r="AJ47" s="658"/>
      <c r="AK47" s="34" t="s">
        <v>1165</v>
      </c>
    </row>
    <row r="48" spans="2:37" ht="15" customHeight="1" x14ac:dyDescent="0.15">
      <c r="D48" s="6" t="s">
        <v>127</v>
      </c>
      <c r="E48" s="6" t="s">
        <v>130</v>
      </c>
      <c r="F48" s="6" t="s">
        <v>129</v>
      </c>
      <c r="I48" s="9" t="s">
        <v>135</v>
      </c>
      <c r="J48" s="671" t="str">
        <f>IF(P48="","",VLOOKUP(P48,LIST!$B$237:'LIST'!$C$380,2,0))</f>
        <v/>
      </c>
      <c r="K48" s="671"/>
      <c r="L48" s="671"/>
      <c r="M48" s="671"/>
      <c r="N48" s="9" t="s">
        <v>136</v>
      </c>
      <c r="O48" s="9" t="s">
        <v>135</v>
      </c>
      <c r="P48" s="620"/>
      <c r="Q48" s="620"/>
      <c r="R48" s="620"/>
      <c r="S48" s="620"/>
      <c r="T48" s="620"/>
      <c r="U48" s="620"/>
      <c r="V48" s="620"/>
      <c r="W48" s="620"/>
      <c r="X48" s="620"/>
      <c r="Y48" s="620"/>
      <c r="Z48" s="620"/>
      <c r="AA48" s="620"/>
      <c r="AB48" s="620"/>
      <c r="AC48" s="620"/>
      <c r="AD48" s="9" t="s">
        <v>136</v>
      </c>
      <c r="AE48" s="9" t="s">
        <v>489</v>
      </c>
      <c r="AF48" s="658"/>
      <c r="AG48" s="658"/>
      <c r="AH48" s="658"/>
      <c r="AI48" s="658"/>
      <c r="AJ48" s="658"/>
      <c r="AK48" s="34" t="s">
        <v>1165</v>
      </c>
    </row>
    <row r="49" spans="2:37" ht="15" customHeight="1" x14ac:dyDescent="0.15">
      <c r="D49" s="6" t="s">
        <v>127</v>
      </c>
      <c r="E49" s="6" t="s">
        <v>131</v>
      </c>
      <c r="F49" s="6" t="s">
        <v>129</v>
      </c>
      <c r="I49" s="9" t="s">
        <v>135</v>
      </c>
      <c r="J49" s="671" t="str">
        <f>IF(P49="","",VLOOKUP(P49,LIST!$B$237:'LIST'!$C$380,2,0))</f>
        <v/>
      </c>
      <c r="K49" s="671"/>
      <c r="L49" s="671"/>
      <c r="M49" s="671"/>
      <c r="N49" s="9" t="s">
        <v>136</v>
      </c>
      <c r="O49" s="9" t="s">
        <v>135</v>
      </c>
      <c r="P49" s="620"/>
      <c r="Q49" s="620"/>
      <c r="R49" s="620"/>
      <c r="S49" s="620"/>
      <c r="T49" s="620"/>
      <c r="U49" s="620"/>
      <c r="V49" s="620"/>
      <c r="W49" s="620"/>
      <c r="X49" s="620"/>
      <c r="Y49" s="620"/>
      <c r="Z49" s="620"/>
      <c r="AA49" s="620"/>
      <c r="AB49" s="620"/>
      <c r="AC49" s="620"/>
      <c r="AD49" s="9" t="s">
        <v>136</v>
      </c>
      <c r="AE49" s="9" t="s">
        <v>489</v>
      </c>
      <c r="AF49" s="658"/>
      <c r="AG49" s="658"/>
      <c r="AH49" s="658"/>
      <c r="AI49" s="658"/>
      <c r="AJ49" s="658"/>
      <c r="AK49" s="34" t="s">
        <v>1165</v>
      </c>
    </row>
    <row r="50" spans="2:37" ht="15" customHeight="1" x14ac:dyDescent="0.15">
      <c r="D50" s="6" t="s">
        <v>127</v>
      </c>
      <c r="E50" s="6" t="s">
        <v>1284</v>
      </c>
      <c r="F50" s="6" t="s">
        <v>129</v>
      </c>
      <c r="I50" s="9" t="s">
        <v>135</v>
      </c>
      <c r="J50" s="671" t="str">
        <f>IF(P50="","",VLOOKUP(P50,LIST!$B$237:'LIST'!$C$380,2,0))</f>
        <v/>
      </c>
      <c r="K50" s="671"/>
      <c r="L50" s="671"/>
      <c r="M50" s="671"/>
      <c r="N50" s="9" t="s">
        <v>136</v>
      </c>
      <c r="O50" s="9" t="s">
        <v>135</v>
      </c>
      <c r="P50" s="620"/>
      <c r="Q50" s="620"/>
      <c r="R50" s="620"/>
      <c r="S50" s="620"/>
      <c r="T50" s="620"/>
      <c r="U50" s="620"/>
      <c r="V50" s="620"/>
      <c r="W50" s="620"/>
      <c r="X50" s="620"/>
      <c r="Y50" s="620"/>
      <c r="Z50" s="620"/>
      <c r="AA50" s="620"/>
      <c r="AB50" s="620"/>
      <c r="AC50" s="620"/>
      <c r="AD50" s="9" t="s">
        <v>136</v>
      </c>
      <c r="AE50" s="9" t="s">
        <v>489</v>
      </c>
      <c r="AF50" s="658"/>
      <c r="AG50" s="658"/>
      <c r="AH50" s="658"/>
      <c r="AI50" s="658"/>
      <c r="AJ50" s="658"/>
      <c r="AK50" s="34" t="s">
        <v>1165</v>
      </c>
    </row>
    <row r="51" spans="2:37" ht="15" customHeight="1" x14ac:dyDescent="0.15">
      <c r="D51" s="6" t="s">
        <v>127</v>
      </c>
      <c r="E51" s="6" t="s">
        <v>132</v>
      </c>
      <c r="F51" s="6" t="s">
        <v>129</v>
      </c>
      <c r="I51" s="9" t="s">
        <v>135</v>
      </c>
      <c r="J51" s="671" t="str">
        <f>IF(P51="","",VLOOKUP(P51,LIST!$B$237:'LIST'!$C$380,2,0))</f>
        <v/>
      </c>
      <c r="K51" s="671"/>
      <c r="L51" s="671"/>
      <c r="M51" s="671"/>
      <c r="N51" s="9" t="s">
        <v>136</v>
      </c>
      <c r="O51" s="9" t="s">
        <v>135</v>
      </c>
      <c r="P51" s="620"/>
      <c r="Q51" s="620"/>
      <c r="R51" s="620"/>
      <c r="S51" s="620"/>
      <c r="T51" s="620"/>
      <c r="U51" s="620"/>
      <c r="V51" s="620"/>
      <c r="W51" s="620"/>
      <c r="X51" s="620"/>
      <c r="Y51" s="620"/>
      <c r="Z51" s="620"/>
      <c r="AA51" s="620"/>
      <c r="AB51" s="620"/>
      <c r="AC51" s="620"/>
      <c r="AD51" s="9" t="s">
        <v>136</v>
      </c>
      <c r="AE51" s="9" t="s">
        <v>489</v>
      </c>
      <c r="AF51" s="658"/>
      <c r="AG51" s="658"/>
      <c r="AH51" s="658"/>
      <c r="AI51" s="658"/>
      <c r="AJ51" s="658"/>
      <c r="AK51" s="34" t="s">
        <v>1165</v>
      </c>
    </row>
    <row r="52" spans="2:37" ht="15" customHeight="1" x14ac:dyDescent="0.15">
      <c r="B52" s="30"/>
      <c r="C52" s="30"/>
      <c r="D52" s="30" t="s">
        <v>127</v>
      </c>
      <c r="E52" s="30" t="s">
        <v>486</v>
      </c>
      <c r="F52" s="30" t="s">
        <v>129</v>
      </c>
      <c r="G52" s="30"/>
      <c r="H52" s="30"/>
      <c r="I52" s="32" t="s">
        <v>135</v>
      </c>
      <c r="J52" s="671" t="str">
        <f>IF(P52="","",VLOOKUP(P52,LIST!$B$237:'LIST'!$C$380,2,0))</f>
        <v/>
      </c>
      <c r="K52" s="671"/>
      <c r="L52" s="671"/>
      <c r="M52" s="671"/>
      <c r="N52" s="32" t="s">
        <v>136</v>
      </c>
      <c r="O52" s="32" t="s">
        <v>135</v>
      </c>
      <c r="P52" s="620"/>
      <c r="Q52" s="620"/>
      <c r="R52" s="620"/>
      <c r="S52" s="620"/>
      <c r="T52" s="620"/>
      <c r="U52" s="620"/>
      <c r="V52" s="620"/>
      <c r="W52" s="620"/>
      <c r="X52" s="620"/>
      <c r="Y52" s="620"/>
      <c r="Z52" s="620"/>
      <c r="AA52" s="620"/>
      <c r="AB52" s="620"/>
      <c r="AC52" s="620"/>
      <c r="AD52" s="32" t="s">
        <v>136</v>
      </c>
      <c r="AE52" s="32" t="s">
        <v>489</v>
      </c>
      <c r="AF52" s="676"/>
      <c r="AG52" s="676"/>
      <c r="AH52" s="676"/>
      <c r="AI52" s="676"/>
      <c r="AJ52" s="676"/>
      <c r="AK52" s="34" t="s">
        <v>1165</v>
      </c>
    </row>
    <row r="53" spans="2:37" ht="15" customHeight="1" x14ac:dyDescent="0.15">
      <c r="B53" s="6" t="s">
        <v>2427</v>
      </c>
      <c r="J53" s="622"/>
      <c r="K53" s="622"/>
      <c r="L53" s="622"/>
      <c r="M53" s="622"/>
      <c r="N53" s="622"/>
      <c r="O53" s="622"/>
      <c r="P53" s="622"/>
      <c r="Q53" s="622"/>
      <c r="R53" s="622"/>
      <c r="S53" s="622"/>
      <c r="T53" s="622"/>
      <c r="U53" s="622"/>
      <c r="V53" s="622"/>
      <c r="W53" s="622"/>
      <c r="X53" s="622"/>
      <c r="Y53" s="622"/>
      <c r="Z53" s="622"/>
      <c r="AA53" s="622"/>
      <c r="AB53" s="622"/>
      <c r="AC53" s="622"/>
      <c r="AD53" s="622"/>
      <c r="AE53" s="622"/>
      <c r="AF53" s="622"/>
      <c r="AG53" s="622"/>
      <c r="AH53" s="622"/>
      <c r="AI53" s="622"/>
      <c r="AJ53" s="622"/>
      <c r="AK53" s="622"/>
    </row>
    <row r="54" spans="2:37" ht="15" customHeight="1" x14ac:dyDescent="0.15">
      <c r="J54" s="620"/>
      <c r="K54" s="620"/>
      <c r="L54" s="620"/>
      <c r="M54" s="620"/>
      <c r="N54" s="620"/>
      <c r="O54" s="620"/>
      <c r="P54" s="620"/>
      <c r="Q54" s="620"/>
      <c r="R54" s="620"/>
      <c r="S54" s="620"/>
      <c r="T54" s="620"/>
      <c r="U54" s="620"/>
      <c r="V54" s="620"/>
      <c r="W54" s="620"/>
      <c r="X54" s="620"/>
      <c r="Y54" s="620"/>
      <c r="Z54" s="620"/>
      <c r="AA54" s="620"/>
      <c r="AB54" s="620"/>
      <c r="AC54" s="620"/>
      <c r="AD54" s="620"/>
      <c r="AE54" s="620"/>
      <c r="AF54" s="620"/>
      <c r="AG54" s="620"/>
      <c r="AH54" s="620"/>
      <c r="AI54" s="620"/>
      <c r="AJ54" s="620"/>
      <c r="AK54" s="620"/>
    </row>
    <row r="55" spans="2:37" ht="15" customHeight="1" x14ac:dyDescent="0.15">
      <c r="J55" s="620"/>
      <c r="K55" s="620"/>
      <c r="L55" s="620"/>
      <c r="M55" s="620"/>
      <c r="N55" s="620"/>
      <c r="O55" s="620"/>
      <c r="P55" s="620"/>
      <c r="Q55" s="620"/>
      <c r="R55" s="620"/>
      <c r="S55" s="620"/>
      <c r="T55" s="620"/>
      <c r="U55" s="620"/>
      <c r="V55" s="620"/>
      <c r="W55" s="620"/>
      <c r="X55" s="620"/>
      <c r="Y55" s="620"/>
      <c r="Z55" s="620"/>
      <c r="AA55" s="620"/>
      <c r="AB55" s="620"/>
      <c r="AC55" s="620"/>
      <c r="AD55" s="620"/>
      <c r="AE55" s="620"/>
      <c r="AF55" s="620"/>
      <c r="AG55" s="620"/>
      <c r="AH55" s="620"/>
      <c r="AI55" s="620"/>
      <c r="AJ55" s="620"/>
      <c r="AK55" s="620"/>
    </row>
    <row r="56" spans="2:37" ht="15" customHeight="1" x14ac:dyDescent="0.15">
      <c r="B56" s="30"/>
      <c r="C56" s="30"/>
      <c r="D56" s="30"/>
      <c r="E56" s="30"/>
      <c r="F56" s="30"/>
      <c r="G56" s="30"/>
      <c r="H56" s="30"/>
      <c r="I56" s="30"/>
      <c r="J56" s="621"/>
      <c r="K56" s="621"/>
      <c r="L56" s="621"/>
      <c r="M56" s="621"/>
      <c r="N56" s="621"/>
      <c r="O56" s="621"/>
      <c r="P56" s="621"/>
      <c r="Q56" s="621"/>
      <c r="R56" s="621"/>
      <c r="S56" s="621"/>
      <c r="T56" s="621"/>
      <c r="U56" s="621"/>
      <c r="V56" s="621"/>
      <c r="W56" s="621"/>
      <c r="X56" s="621"/>
      <c r="Y56" s="621"/>
      <c r="Z56" s="621"/>
      <c r="AA56" s="621"/>
      <c r="AB56" s="621"/>
      <c r="AC56" s="621"/>
      <c r="AD56" s="621"/>
      <c r="AE56" s="621"/>
      <c r="AF56" s="621"/>
      <c r="AG56" s="621"/>
      <c r="AH56" s="621"/>
      <c r="AI56" s="621"/>
      <c r="AJ56" s="621"/>
      <c r="AK56" s="621"/>
    </row>
    <row r="57" spans="2:37" ht="15" customHeight="1" x14ac:dyDescent="0.15">
      <c r="B57" s="6" t="s">
        <v>2328</v>
      </c>
      <c r="J57" s="622"/>
      <c r="K57" s="622"/>
      <c r="L57" s="622"/>
      <c r="M57" s="622"/>
      <c r="N57" s="622"/>
      <c r="O57" s="622"/>
      <c r="P57" s="622"/>
      <c r="Q57" s="622"/>
      <c r="R57" s="622"/>
      <c r="S57" s="622"/>
      <c r="T57" s="622"/>
      <c r="U57" s="622"/>
      <c r="V57" s="622"/>
      <c r="W57" s="622"/>
      <c r="X57" s="622"/>
      <c r="Y57" s="622"/>
      <c r="Z57" s="622"/>
      <c r="AA57" s="622"/>
      <c r="AB57" s="622"/>
      <c r="AC57" s="622"/>
      <c r="AD57" s="622"/>
      <c r="AE57" s="622"/>
      <c r="AF57" s="622"/>
      <c r="AG57" s="622"/>
      <c r="AH57" s="622"/>
      <c r="AI57" s="622"/>
      <c r="AJ57" s="622"/>
      <c r="AK57" s="622"/>
    </row>
    <row r="58" spans="2:37" ht="15" customHeight="1" x14ac:dyDescent="0.15">
      <c r="J58" s="620"/>
      <c r="K58" s="620"/>
      <c r="L58" s="620"/>
      <c r="M58" s="620"/>
      <c r="N58" s="620"/>
      <c r="O58" s="620"/>
      <c r="P58" s="620"/>
      <c r="Q58" s="620"/>
      <c r="R58" s="620"/>
      <c r="S58" s="620"/>
      <c r="T58" s="620"/>
      <c r="U58" s="620"/>
      <c r="V58" s="620"/>
      <c r="W58" s="620"/>
      <c r="X58" s="620"/>
      <c r="Y58" s="620"/>
      <c r="Z58" s="620"/>
      <c r="AA58" s="620"/>
      <c r="AB58" s="620"/>
      <c r="AC58" s="620"/>
      <c r="AD58" s="620"/>
      <c r="AE58" s="620"/>
      <c r="AF58" s="620"/>
      <c r="AG58" s="620"/>
      <c r="AH58" s="620"/>
      <c r="AI58" s="620"/>
      <c r="AJ58" s="620"/>
      <c r="AK58" s="620"/>
    </row>
    <row r="59" spans="2:37" ht="15" customHeight="1" x14ac:dyDescent="0.15">
      <c r="J59" s="620"/>
      <c r="K59" s="620"/>
      <c r="L59" s="620"/>
      <c r="M59" s="620"/>
      <c r="N59" s="620"/>
      <c r="O59" s="620"/>
      <c r="P59" s="620"/>
      <c r="Q59" s="620"/>
      <c r="R59" s="620"/>
      <c r="S59" s="620"/>
      <c r="T59" s="620"/>
      <c r="U59" s="620"/>
      <c r="V59" s="620"/>
      <c r="W59" s="620"/>
      <c r="X59" s="620"/>
      <c r="Y59" s="620"/>
      <c r="Z59" s="620"/>
      <c r="AA59" s="620"/>
      <c r="AB59" s="620"/>
      <c r="AC59" s="620"/>
      <c r="AD59" s="620"/>
      <c r="AE59" s="620"/>
      <c r="AF59" s="620"/>
      <c r="AG59" s="620"/>
      <c r="AH59" s="620"/>
      <c r="AI59" s="620"/>
      <c r="AJ59" s="620"/>
      <c r="AK59" s="620"/>
    </row>
    <row r="60" spans="2:37" ht="15" customHeight="1" x14ac:dyDescent="0.15">
      <c r="B60" s="30"/>
      <c r="C60" s="30"/>
      <c r="D60" s="30"/>
      <c r="E60" s="30"/>
      <c r="F60" s="30"/>
      <c r="G60" s="30"/>
      <c r="H60" s="30"/>
      <c r="I60" s="30"/>
      <c r="J60" s="621"/>
      <c r="K60" s="621"/>
      <c r="L60" s="621"/>
      <c r="M60" s="621"/>
      <c r="N60" s="621"/>
      <c r="O60" s="621"/>
      <c r="P60" s="621"/>
      <c r="Q60" s="621"/>
      <c r="R60" s="621"/>
      <c r="S60" s="621"/>
      <c r="T60" s="621"/>
      <c r="U60" s="621"/>
      <c r="V60" s="621"/>
      <c r="W60" s="621"/>
      <c r="X60" s="621"/>
      <c r="Y60" s="621"/>
      <c r="Z60" s="621"/>
      <c r="AA60" s="621"/>
      <c r="AB60" s="621"/>
      <c r="AC60" s="621"/>
      <c r="AD60" s="621"/>
      <c r="AE60" s="621"/>
      <c r="AF60" s="621"/>
      <c r="AG60" s="621"/>
      <c r="AH60" s="621"/>
      <c r="AI60" s="621"/>
      <c r="AJ60" s="621"/>
      <c r="AK60" s="621"/>
    </row>
    <row r="63" spans="2:37" ht="15" customHeight="1" x14ac:dyDescent="0.15">
      <c r="B63" s="618" t="s">
        <v>533</v>
      </c>
      <c r="C63" s="618"/>
      <c r="D63" s="618"/>
      <c r="E63" s="618"/>
      <c r="F63" s="618"/>
      <c r="G63" s="618"/>
      <c r="H63" s="618"/>
      <c r="I63" s="618"/>
      <c r="J63" s="618"/>
      <c r="K63" s="618"/>
      <c r="L63" s="618"/>
      <c r="M63" s="618"/>
      <c r="N63" s="618"/>
      <c r="O63" s="618"/>
      <c r="P63" s="618"/>
      <c r="Q63" s="618"/>
      <c r="R63" s="618"/>
      <c r="S63" s="618"/>
      <c r="T63" s="618"/>
      <c r="U63" s="618"/>
      <c r="V63" s="618"/>
      <c r="W63" s="618"/>
      <c r="X63" s="618"/>
      <c r="Y63" s="618"/>
      <c r="Z63" s="618"/>
      <c r="AA63" s="618"/>
      <c r="AB63" s="618"/>
      <c r="AC63" s="618"/>
      <c r="AD63" s="618"/>
      <c r="AE63" s="618"/>
      <c r="AF63" s="618"/>
      <c r="AG63" s="618"/>
      <c r="AH63" s="618"/>
      <c r="AI63" s="618"/>
      <c r="AJ63" s="618"/>
      <c r="AK63" s="618"/>
    </row>
    <row r="64" spans="2:37" ht="15" customHeight="1" x14ac:dyDescent="0.15">
      <c r="B64" s="30" t="s">
        <v>534</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row>
    <row r="65" spans="2:37" ht="15" customHeight="1" x14ac:dyDescent="0.15">
      <c r="B65" s="30" t="s">
        <v>2369</v>
      </c>
      <c r="C65" s="30"/>
      <c r="D65" s="30"/>
      <c r="E65" s="30"/>
      <c r="F65" s="30"/>
      <c r="G65" s="30"/>
      <c r="H65" s="30"/>
      <c r="I65" s="30"/>
      <c r="J65" s="30"/>
      <c r="K65" s="665"/>
      <c r="L65" s="665"/>
      <c r="M65" s="665"/>
      <c r="N65" s="665"/>
      <c r="O65" s="30"/>
      <c r="P65" s="30"/>
      <c r="Q65" s="30"/>
      <c r="R65" s="30"/>
      <c r="S65" s="30"/>
      <c r="T65" s="30"/>
      <c r="U65" s="30"/>
      <c r="V65" s="30"/>
      <c r="W65" s="30"/>
      <c r="X65" s="30"/>
      <c r="Y65" s="30"/>
      <c r="Z65" s="30"/>
      <c r="AA65" s="30"/>
      <c r="AB65" s="30"/>
      <c r="AC65" s="30"/>
      <c r="AD65" s="30"/>
      <c r="AE65" s="30"/>
      <c r="AF65" s="30"/>
      <c r="AG65" s="30"/>
      <c r="AH65" s="30"/>
      <c r="AI65" s="30"/>
      <c r="AJ65" s="30"/>
      <c r="AK65" s="30"/>
    </row>
    <row r="66" spans="2:37" ht="15" customHeight="1" x14ac:dyDescent="0.15">
      <c r="B66" s="255" t="s">
        <v>2419</v>
      </c>
      <c r="C66" s="255"/>
      <c r="D66" s="255"/>
      <c r="E66" s="255"/>
      <c r="F66" s="255"/>
      <c r="G66" s="255"/>
      <c r="H66" s="255"/>
      <c r="I66" s="27"/>
      <c r="J66" s="27"/>
      <c r="K66" s="678"/>
      <c r="L66" s="678"/>
      <c r="M66" s="678"/>
      <c r="N66" s="678"/>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2:37" ht="15" customHeight="1" x14ac:dyDescent="0.15">
      <c r="B67" s="255" t="s">
        <v>2420</v>
      </c>
      <c r="C67" s="255"/>
      <c r="D67" s="255"/>
      <c r="E67" s="255"/>
      <c r="F67" s="255"/>
      <c r="G67" s="255"/>
      <c r="H67" s="255"/>
      <c r="I67" s="27"/>
      <c r="J67" s="27"/>
      <c r="K67" s="678"/>
      <c r="L67" s="678"/>
      <c r="M67" s="678"/>
      <c r="N67" s="678"/>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2:37" ht="15" customHeight="1" x14ac:dyDescent="0.15">
      <c r="B68" s="255" t="s">
        <v>2421</v>
      </c>
      <c r="C68" s="255"/>
      <c r="D68" s="255"/>
      <c r="E68" s="255"/>
      <c r="F68" s="255"/>
      <c r="G68" s="255"/>
      <c r="H68" s="255"/>
      <c r="I68" s="27"/>
      <c r="J68" s="27"/>
      <c r="K68" s="679"/>
      <c r="L68" s="679"/>
      <c r="M68" s="679"/>
      <c r="N68" s="679"/>
      <c r="O68" s="80" t="s">
        <v>1179</v>
      </c>
      <c r="P68" s="27"/>
      <c r="Q68" s="27"/>
      <c r="R68" s="27"/>
      <c r="S68" s="27"/>
      <c r="T68" s="27"/>
      <c r="U68" s="27"/>
      <c r="V68" s="27"/>
      <c r="W68" s="27"/>
      <c r="X68" s="27"/>
      <c r="Y68" s="27"/>
      <c r="Z68" s="27"/>
      <c r="AA68" s="27"/>
      <c r="AB68" s="27"/>
      <c r="AC68" s="27"/>
      <c r="AD68" s="27"/>
      <c r="AE68" s="27"/>
      <c r="AF68" s="27"/>
      <c r="AG68" s="27"/>
      <c r="AH68" s="27"/>
      <c r="AI68" s="27"/>
      <c r="AJ68" s="27"/>
      <c r="AK68" s="27"/>
    </row>
    <row r="69" spans="2:37" ht="15" customHeight="1" x14ac:dyDescent="0.15">
      <c r="B69" s="255" t="s">
        <v>2422</v>
      </c>
      <c r="C69" s="255"/>
      <c r="D69" s="255"/>
      <c r="E69" s="255"/>
      <c r="F69" s="255"/>
      <c r="G69" s="255"/>
      <c r="H69" s="255"/>
      <c r="I69" s="27"/>
      <c r="J69" s="27"/>
      <c r="K69" s="680"/>
      <c r="L69" s="680"/>
      <c r="M69" s="680"/>
      <c r="N69" s="680"/>
      <c r="O69" s="80" t="s">
        <v>1179</v>
      </c>
      <c r="P69" s="27"/>
      <c r="Q69" s="27"/>
      <c r="R69" s="27"/>
      <c r="S69" s="27"/>
      <c r="T69" s="27"/>
      <c r="U69" s="27"/>
      <c r="V69" s="27"/>
      <c r="W69" s="27"/>
      <c r="X69" s="27"/>
      <c r="Y69" s="27"/>
      <c r="Z69" s="27"/>
      <c r="AA69" s="27"/>
      <c r="AB69" s="27"/>
      <c r="AC69" s="27"/>
      <c r="AD69" s="27"/>
      <c r="AE69" s="27"/>
      <c r="AF69" s="27"/>
      <c r="AG69" s="27"/>
      <c r="AH69" s="27"/>
      <c r="AI69" s="27"/>
      <c r="AJ69" s="27"/>
      <c r="AK69" s="27"/>
    </row>
    <row r="70" spans="2:37" ht="15" customHeight="1" x14ac:dyDescent="0.15">
      <c r="B70" s="6" t="s">
        <v>2423</v>
      </c>
    </row>
    <row r="71" spans="2:37" ht="15" customHeight="1" x14ac:dyDescent="0.15">
      <c r="D71" s="6" t="s">
        <v>1502</v>
      </c>
      <c r="E71" s="6" t="s">
        <v>1503</v>
      </c>
      <c r="F71" s="6" t="s">
        <v>2424</v>
      </c>
      <c r="M71" s="645"/>
      <c r="N71" s="645"/>
      <c r="O71" s="645"/>
      <c r="P71" s="645"/>
      <c r="Q71" s="34" t="s">
        <v>1179</v>
      </c>
    </row>
    <row r="72" spans="2:37" ht="15" customHeight="1" x14ac:dyDescent="0.15">
      <c r="B72" s="30"/>
      <c r="C72" s="30"/>
      <c r="D72" s="30" t="s">
        <v>127</v>
      </c>
      <c r="E72" s="30" t="s">
        <v>130</v>
      </c>
      <c r="F72" s="30" t="s">
        <v>2425</v>
      </c>
      <c r="G72" s="30"/>
      <c r="H72" s="30"/>
      <c r="I72" s="30"/>
      <c r="J72" s="30"/>
      <c r="K72" s="30"/>
      <c r="L72" s="30"/>
      <c r="M72" s="30"/>
      <c r="N72" s="30"/>
      <c r="O72" s="30"/>
      <c r="P72" s="30"/>
      <c r="Q72" s="30"/>
      <c r="W72" s="36" t="s">
        <v>158</v>
      </c>
      <c r="X72" s="32" t="s">
        <v>510</v>
      </c>
      <c r="Z72" s="36" t="s">
        <v>158</v>
      </c>
      <c r="AA72" s="32" t="s">
        <v>511</v>
      </c>
      <c r="AB72" s="30"/>
      <c r="AC72" s="30"/>
      <c r="AD72" s="30"/>
      <c r="AE72" s="30"/>
      <c r="AF72" s="30"/>
      <c r="AG72" s="30"/>
      <c r="AH72" s="30"/>
      <c r="AI72" s="30"/>
      <c r="AJ72" s="30"/>
      <c r="AK72" s="30"/>
    </row>
    <row r="73" spans="2:37" ht="15" customHeight="1" x14ac:dyDescent="0.15">
      <c r="B73" s="6" t="s">
        <v>2426</v>
      </c>
      <c r="I73" s="9" t="s">
        <v>135</v>
      </c>
      <c r="J73" s="648" t="s">
        <v>545</v>
      </c>
      <c r="K73" s="648"/>
      <c r="L73" s="648"/>
      <c r="M73" s="648"/>
      <c r="N73" s="9" t="s">
        <v>136</v>
      </c>
      <c r="O73" s="9" t="s">
        <v>135</v>
      </c>
      <c r="P73" s="648" t="s">
        <v>546</v>
      </c>
      <c r="Q73" s="648"/>
      <c r="R73" s="648"/>
      <c r="S73" s="648"/>
      <c r="T73" s="648"/>
      <c r="U73" s="648"/>
      <c r="V73" s="648"/>
      <c r="W73" s="648"/>
      <c r="X73" s="648"/>
      <c r="Y73" s="648"/>
      <c r="Z73" s="648"/>
      <c r="AA73" s="648"/>
      <c r="AB73" s="648"/>
      <c r="AC73" s="648"/>
      <c r="AD73" s="9" t="s">
        <v>136</v>
      </c>
      <c r="AE73" s="9" t="s">
        <v>135</v>
      </c>
      <c r="AF73" s="648" t="s">
        <v>547</v>
      </c>
      <c r="AG73" s="648"/>
      <c r="AH73" s="648"/>
      <c r="AI73" s="648"/>
      <c r="AJ73" s="648"/>
      <c r="AK73" s="9" t="s">
        <v>136</v>
      </c>
    </row>
    <row r="74" spans="2:37" ht="15" customHeight="1" x14ac:dyDescent="0.15">
      <c r="D74" s="6" t="s">
        <v>127</v>
      </c>
      <c r="E74" s="6" t="s">
        <v>128</v>
      </c>
      <c r="F74" s="6" t="s">
        <v>129</v>
      </c>
      <c r="I74" s="9" t="s">
        <v>135</v>
      </c>
      <c r="J74" s="671" t="str">
        <f>IF(P74="","",VLOOKUP(P74,LIST!$B$237:'LIST'!$C$380,2,0))</f>
        <v/>
      </c>
      <c r="K74" s="671"/>
      <c r="L74" s="671"/>
      <c r="M74" s="671"/>
      <c r="N74" s="9" t="s">
        <v>136</v>
      </c>
      <c r="O74" s="9" t="s">
        <v>135</v>
      </c>
      <c r="P74" s="677"/>
      <c r="Q74" s="677"/>
      <c r="R74" s="677"/>
      <c r="S74" s="677"/>
      <c r="T74" s="677"/>
      <c r="U74" s="677"/>
      <c r="V74" s="677"/>
      <c r="W74" s="677"/>
      <c r="X74" s="677"/>
      <c r="Y74" s="677"/>
      <c r="Z74" s="677"/>
      <c r="AA74" s="677"/>
      <c r="AB74" s="677"/>
      <c r="AC74" s="677"/>
      <c r="AD74" s="9" t="s">
        <v>136</v>
      </c>
      <c r="AE74" s="9" t="s">
        <v>489</v>
      </c>
      <c r="AF74" s="658"/>
      <c r="AG74" s="658"/>
      <c r="AH74" s="658"/>
      <c r="AI74" s="658"/>
      <c r="AJ74" s="658"/>
      <c r="AK74" s="34" t="s">
        <v>1165</v>
      </c>
    </row>
    <row r="75" spans="2:37" ht="15" customHeight="1" x14ac:dyDescent="0.15">
      <c r="D75" s="6" t="s">
        <v>127</v>
      </c>
      <c r="E75" s="6" t="s">
        <v>130</v>
      </c>
      <c r="F75" s="6" t="s">
        <v>129</v>
      </c>
      <c r="I75" s="9" t="s">
        <v>135</v>
      </c>
      <c r="J75" s="671" t="str">
        <f>IF(P75="","",VLOOKUP(P75,LIST!$B$237:'LIST'!$C$380,2,0))</f>
        <v/>
      </c>
      <c r="K75" s="671"/>
      <c r="L75" s="671"/>
      <c r="M75" s="671"/>
      <c r="N75" s="9" t="s">
        <v>136</v>
      </c>
      <c r="O75" s="9" t="s">
        <v>135</v>
      </c>
      <c r="P75" s="620"/>
      <c r="Q75" s="620"/>
      <c r="R75" s="620"/>
      <c r="S75" s="620"/>
      <c r="T75" s="620"/>
      <c r="U75" s="620"/>
      <c r="V75" s="620"/>
      <c r="W75" s="620"/>
      <c r="X75" s="620"/>
      <c r="Y75" s="620"/>
      <c r="Z75" s="620"/>
      <c r="AA75" s="620"/>
      <c r="AB75" s="620"/>
      <c r="AC75" s="620"/>
      <c r="AD75" s="9" t="s">
        <v>136</v>
      </c>
      <c r="AE75" s="9" t="s">
        <v>489</v>
      </c>
      <c r="AF75" s="658"/>
      <c r="AG75" s="658"/>
      <c r="AH75" s="658"/>
      <c r="AI75" s="658"/>
      <c r="AJ75" s="658"/>
      <c r="AK75" s="34" t="s">
        <v>1165</v>
      </c>
    </row>
    <row r="76" spans="2:37" ht="15" customHeight="1" x14ac:dyDescent="0.15">
      <c r="D76" s="6" t="s">
        <v>127</v>
      </c>
      <c r="E76" s="6" t="s">
        <v>131</v>
      </c>
      <c r="F76" s="6" t="s">
        <v>129</v>
      </c>
      <c r="I76" s="9" t="s">
        <v>135</v>
      </c>
      <c r="J76" s="671" t="str">
        <f>IF(P76="","",VLOOKUP(P76,LIST!$B$237:'LIST'!$C$380,2,0))</f>
        <v/>
      </c>
      <c r="K76" s="671"/>
      <c r="L76" s="671"/>
      <c r="M76" s="671"/>
      <c r="N76" s="9" t="s">
        <v>136</v>
      </c>
      <c r="O76" s="9" t="s">
        <v>135</v>
      </c>
      <c r="P76" s="620"/>
      <c r="Q76" s="620"/>
      <c r="R76" s="620"/>
      <c r="S76" s="620"/>
      <c r="T76" s="620"/>
      <c r="U76" s="620"/>
      <c r="V76" s="620"/>
      <c r="W76" s="620"/>
      <c r="X76" s="620"/>
      <c r="Y76" s="620"/>
      <c r="Z76" s="620"/>
      <c r="AA76" s="620"/>
      <c r="AB76" s="620"/>
      <c r="AC76" s="620"/>
      <c r="AD76" s="9" t="s">
        <v>136</v>
      </c>
      <c r="AE76" s="9" t="s">
        <v>489</v>
      </c>
      <c r="AF76" s="658"/>
      <c r="AG76" s="658"/>
      <c r="AH76" s="658"/>
      <c r="AI76" s="658"/>
      <c r="AJ76" s="658"/>
      <c r="AK76" s="34" t="s">
        <v>1165</v>
      </c>
    </row>
    <row r="77" spans="2:37" ht="15" customHeight="1" x14ac:dyDescent="0.15">
      <c r="D77" s="6" t="s">
        <v>127</v>
      </c>
      <c r="E77" s="6" t="s">
        <v>1284</v>
      </c>
      <c r="F77" s="6" t="s">
        <v>129</v>
      </c>
      <c r="I77" s="9" t="s">
        <v>135</v>
      </c>
      <c r="J77" s="671" t="str">
        <f>IF(P77="","",VLOOKUP(P77,LIST!$B$237:'LIST'!$C$380,2,0))</f>
        <v/>
      </c>
      <c r="K77" s="671"/>
      <c r="L77" s="671"/>
      <c r="M77" s="671"/>
      <c r="N77" s="9" t="s">
        <v>136</v>
      </c>
      <c r="O77" s="9" t="s">
        <v>135</v>
      </c>
      <c r="P77" s="620"/>
      <c r="Q77" s="620"/>
      <c r="R77" s="620"/>
      <c r="S77" s="620"/>
      <c r="T77" s="620"/>
      <c r="U77" s="620"/>
      <c r="V77" s="620"/>
      <c r="W77" s="620"/>
      <c r="X77" s="620"/>
      <c r="Y77" s="620"/>
      <c r="Z77" s="620"/>
      <c r="AA77" s="620"/>
      <c r="AB77" s="620"/>
      <c r="AC77" s="620"/>
      <c r="AD77" s="9" t="s">
        <v>136</v>
      </c>
      <c r="AE77" s="9" t="s">
        <v>489</v>
      </c>
      <c r="AF77" s="658"/>
      <c r="AG77" s="658"/>
      <c r="AH77" s="658"/>
      <c r="AI77" s="658"/>
      <c r="AJ77" s="658"/>
      <c r="AK77" s="34" t="s">
        <v>1165</v>
      </c>
    </row>
    <row r="78" spans="2:37" ht="15" customHeight="1" x14ac:dyDescent="0.15">
      <c r="D78" s="6" t="s">
        <v>127</v>
      </c>
      <c r="E78" s="6" t="s">
        <v>132</v>
      </c>
      <c r="F78" s="6" t="s">
        <v>129</v>
      </c>
      <c r="I78" s="9" t="s">
        <v>135</v>
      </c>
      <c r="J78" s="671" t="str">
        <f>IF(P78="","",VLOOKUP(P78,LIST!$B$237:'LIST'!$C$380,2,0))</f>
        <v/>
      </c>
      <c r="K78" s="671"/>
      <c r="L78" s="671"/>
      <c r="M78" s="671"/>
      <c r="N78" s="9" t="s">
        <v>136</v>
      </c>
      <c r="O78" s="9" t="s">
        <v>135</v>
      </c>
      <c r="P78" s="620"/>
      <c r="Q78" s="620"/>
      <c r="R78" s="620"/>
      <c r="S78" s="620"/>
      <c r="T78" s="620"/>
      <c r="U78" s="620"/>
      <c r="V78" s="620"/>
      <c r="W78" s="620"/>
      <c r="X78" s="620"/>
      <c r="Y78" s="620"/>
      <c r="Z78" s="620"/>
      <c r="AA78" s="620"/>
      <c r="AB78" s="620"/>
      <c r="AC78" s="620"/>
      <c r="AD78" s="9" t="s">
        <v>136</v>
      </c>
      <c r="AE78" s="9" t="s">
        <v>489</v>
      </c>
      <c r="AF78" s="658"/>
      <c r="AG78" s="658"/>
      <c r="AH78" s="658"/>
      <c r="AI78" s="658"/>
      <c r="AJ78" s="658"/>
      <c r="AK78" s="34" t="s">
        <v>1165</v>
      </c>
    </row>
    <row r="79" spans="2:37" ht="15" customHeight="1" x14ac:dyDescent="0.15">
      <c r="B79" s="30"/>
      <c r="C79" s="30"/>
      <c r="D79" s="30" t="s">
        <v>127</v>
      </c>
      <c r="E79" s="30" t="s">
        <v>486</v>
      </c>
      <c r="F79" s="30" t="s">
        <v>129</v>
      </c>
      <c r="G79" s="30"/>
      <c r="H79" s="30"/>
      <c r="I79" s="32" t="s">
        <v>135</v>
      </c>
      <c r="J79" s="671" t="str">
        <f>IF(P79="","",VLOOKUP(P79,LIST!$B$237:'LIST'!$C$380,2,0))</f>
        <v/>
      </c>
      <c r="K79" s="671"/>
      <c r="L79" s="671"/>
      <c r="M79" s="671"/>
      <c r="N79" s="32" t="s">
        <v>136</v>
      </c>
      <c r="O79" s="32" t="s">
        <v>135</v>
      </c>
      <c r="P79" s="620"/>
      <c r="Q79" s="620"/>
      <c r="R79" s="620"/>
      <c r="S79" s="620"/>
      <c r="T79" s="620"/>
      <c r="U79" s="620"/>
      <c r="V79" s="620"/>
      <c r="W79" s="620"/>
      <c r="X79" s="620"/>
      <c r="Y79" s="620"/>
      <c r="Z79" s="620"/>
      <c r="AA79" s="620"/>
      <c r="AB79" s="620"/>
      <c r="AC79" s="620"/>
      <c r="AD79" s="32" t="s">
        <v>136</v>
      </c>
      <c r="AE79" s="32" t="s">
        <v>489</v>
      </c>
      <c r="AF79" s="676"/>
      <c r="AG79" s="676"/>
      <c r="AH79" s="676"/>
      <c r="AI79" s="676"/>
      <c r="AJ79" s="676"/>
      <c r="AK79" s="34" t="s">
        <v>1165</v>
      </c>
    </row>
    <row r="80" spans="2:37" ht="15" customHeight="1" x14ac:dyDescent="0.15">
      <c r="B80" s="6" t="s">
        <v>2427</v>
      </c>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c r="AJ80" s="622"/>
      <c r="AK80" s="622"/>
    </row>
    <row r="81" spans="2:37" ht="15" customHeight="1" x14ac:dyDescent="0.15">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row>
    <row r="82" spans="2:37" ht="15" customHeight="1" x14ac:dyDescent="0.15">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row>
    <row r="83" spans="2:37" ht="15" customHeight="1" x14ac:dyDescent="0.15">
      <c r="B83" s="30"/>
      <c r="C83" s="30"/>
      <c r="D83" s="30"/>
      <c r="E83" s="30"/>
      <c r="F83" s="30"/>
      <c r="G83" s="30"/>
      <c r="H83" s="30"/>
      <c r="I83" s="30"/>
      <c r="J83" s="621"/>
      <c r="K83" s="621"/>
      <c r="L83" s="621"/>
      <c r="M83" s="621"/>
      <c r="N83" s="621"/>
      <c r="O83" s="621"/>
      <c r="P83" s="621"/>
      <c r="Q83" s="621"/>
      <c r="R83" s="621"/>
      <c r="S83" s="621"/>
      <c r="T83" s="621"/>
      <c r="U83" s="621"/>
      <c r="V83" s="621"/>
      <c r="W83" s="621"/>
      <c r="X83" s="621"/>
      <c r="Y83" s="621"/>
      <c r="Z83" s="621"/>
      <c r="AA83" s="621"/>
      <c r="AB83" s="621"/>
      <c r="AC83" s="621"/>
      <c r="AD83" s="621"/>
      <c r="AE83" s="621"/>
      <c r="AF83" s="621"/>
      <c r="AG83" s="621"/>
      <c r="AH83" s="621"/>
      <c r="AI83" s="621"/>
      <c r="AJ83" s="621"/>
      <c r="AK83" s="621"/>
    </row>
    <row r="84" spans="2:37" ht="15" customHeight="1" x14ac:dyDescent="0.15">
      <c r="B84" s="6" t="s">
        <v>2328</v>
      </c>
      <c r="J84" s="622"/>
      <c r="K84" s="622"/>
      <c r="L84" s="622"/>
      <c r="M84" s="622"/>
      <c r="N84" s="622"/>
      <c r="O84" s="622"/>
      <c r="P84" s="622"/>
      <c r="Q84" s="622"/>
      <c r="R84" s="622"/>
      <c r="S84" s="622"/>
      <c r="T84" s="622"/>
      <c r="U84" s="622"/>
      <c r="V84" s="622"/>
      <c r="W84" s="622"/>
      <c r="X84" s="622"/>
      <c r="Y84" s="622"/>
      <c r="Z84" s="622"/>
      <c r="AA84" s="622"/>
      <c r="AB84" s="622"/>
      <c r="AC84" s="622"/>
      <c r="AD84" s="622"/>
      <c r="AE84" s="622"/>
      <c r="AF84" s="622"/>
      <c r="AG84" s="622"/>
      <c r="AH84" s="622"/>
      <c r="AI84" s="622"/>
      <c r="AJ84" s="622"/>
      <c r="AK84" s="622"/>
    </row>
    <row r="85" spans="2:37" ht="15" customHeight="1" x14ac:dyDescent="0.15">
      <c r="J85" s="620"/>
      <c r="K85" s="620"/>
      <c r="L85" s="620"/>
      <c r="M85" s="620"/>
      <c r="N85" s="620"/>
      <c r="O85" s="620"/>
      <c r="P85" s="620"/>
      <c r="Q85" s="620"/>
      <c r="R85" s="620"/>
      <c r="S85" s="620"/>
      <c r="T85" s="620"/>
      <c r="U85" s="620"/>
      <c r="V85" s="620"/>
      <c r="W85" s="620"/>
      <c r="X85" s="620"/>
      <c r="Y85" s="620"/>
      <c r="Z85" s="620"/>
      <c r="AA85" s="620"/>
      <c r="AB85" s="620"/>
      <c r="AC85" s="620"/>
      <c r="AD85" s="620"/>
      <c r="AE85" s="620"/>
      <c r="AF85" s="620"/>
      <c r="AG85" s="620"/>
      <c r="AH85" s="620"/>
      <c r="AI85" s="620"/>
      <c r="AJ85" s="620"/>
      <c r="AK85" s="620"/>
    </row>
    <row r="86" spans="2:37" ht="15" customHeight="1" x14ac:dyDescent="0.15">
      <c r="J86" s="620"/>
      <c r="K86" s="620"/>
      <c r="L86" s="620"/>
      <c r="M86" s="620"/>
      <c r="N86" s="620"/>
      <c r="O86" s="620"/>
      <c r="P86" s="620"/>
      <c r="Q86" s="620"/>
      <c r="R86" s="620"/>
      <c r="S86" s="620"/>
      <c r="T86" s="620"/>
      <c r="U86" s="620"/>
      <c r="V86" s="620"/>
      <c r="W86" s="620"/>
      <c r="X86" s="620"/>
      <c r="Y86" s="620"/>
      <c r="Z86" s="620"/>
      <c r="AA86" s="620"/>
      <c r="AB86" s="620"/>
      <c r="AC86" s="620"/>
      <c r="AD86" s="620"/>
      <c r="AE86" s="620"/>
      <c r="AF86" s="620"/>
      <c r="AG86" s="620"/>
      <c r="AH86" s="620"/>
      <c r="AI86" s="620"/>
      <c r="AJ86" s="620"/>
      <c r="AK86" s="620"/>
    </row>
    <row r="87" spans="2:37" ht="15" customHeight="1" x14ac:dyDescent="0.15">
      <c r="B87" s="30"/>
      <c r="C87" s="30"/>
      <c r="D87" s="30"/>
      <c r="E87" s="30"/>
      <c r="F87" s="30"/>
      <c r="G87" s="30"/>
      <c r="H87" s="30"/>
      <c r="I87" s="30"/>
      <c r="J87" s="621"/>
      <c r="K87" s="621"/>
      <c r="L87" s="621"/>
      <c r="M87" s="621"/>
      <c r="N87" s="621"/>
      <c r="O87" s="621"/>
      <c r="P87" s="621"/>
      <c r="Q87" s="621"/>
      <c r="R87" s="621"/>
      <c r="S87" s="621"/>
      <c r="T87" s="621"/>
      <c r="U87" s="621"/>
      <c r="V87" s="621"/>
      <c r="W87" s="621"/>
      <c r="X87" s="621"/>
      <c r="Y87" s="621"/>
      <c r="Z87" s="621"/>
      <c r="AA87" s="621"/>
      <c r="AB87" s="621"/>
      <c r="AC87" s="621"/>
      <c r="AD87" s="621"/>
      <c r="AE87" s="621"/>
      <c r="AF87" s="621"/>
      <c r="AG87" s="621"/>
      <c r="AH87" s="621"/>
      <c r="AI87" s="621"/>
      <c r="AJ87" s="621"/>
      <c r="AK87" s="621"/>
    </row>
    <row r="96" spans="2:37" ht="15" customHeight="1" x14ac:dyDescent="0.15">
      <c r="B96" s="30" t="s">
        <v>534</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row>
    <row r="97" spans="2:37" ht="15" customHeight="1" x14ac:dyDescent="0.15">
      <c r="B97" s="30" t="s">
        <v>2369</v>
      </c>
      <c r="C97" s="30"/>
      <c r="D97" s="30"/>
      <c r="E97" s="30"/>
      <c r="F97" s="30"/>
      <c r="G97" s="30"/>
      <c r="H97" s="30"/>
      <c r="I97" s="30"/>
      <c r="J97" s="30"/>
      <c r="K97" s="665"/>
      <c r="L97" s="665"/>
      <c r="M97" s="665"/>
      <c r="N97" s="665"/>
      <c r="O97" s="30"/>
      <c r="P97" s="30"/>
      <c r="Q97" s="30"/>
      <c r="R97" s="30"/>
      <c r="S97" s="30"/>
      <c r="T97" s="30"/>
      <c r="U97" s="30"/>
      <c r="V97" s="30"/>
      <c r="W97" s="30"/>
      <c r="X97" s="30"/>
      <c r="Y97" s="30"/>
      <c r="Z97" s="30"/>
      <c r="AA97" s="30"/>
      <c r="AB97" s="30"/>
      <c r="AC97" s="30"/>
      <c r="AD97" s="30"/>
      <c r="AE97" s="30"/>
      <c r="AF97" s="30"/>
      <c r="AG97" s="30"/>
      <c r="AH97" s="30"/>
      <c r="AI97" s="30"/>
      <c r="AJ97" s="30"/>
      <c r="AK97" s="30"/>
    </row>
    <row r="98" spans="2:37" ht="15" customHeight="1" x14ac:dyDescent="0.15">
      <c r="B98" s="255" t="s">
        <v>2419</v>
      </c>
      <c r="C98" s="255"/>
      <c r="D98" s="255"/>
      <c r="E98" s="255"/>
      <c r="F98" s="255"/>
      <c r="G98" s="255"/>
      <c r="H98" s="255"/>
      <c r="I98" s="27"/>
      <c r="J98" s="27"/>
      <c r="K98" s="678"/>
      <c r="L98" s="678"/>
      <c r="M98" s="678"/>
      <c r="N98" s="678"/>
      <c r="O98" s="27"/>
      <c r="P98" s="27"/>
      <c r="Q98" s="27"/>
      <c r="R98" s="27"/>
      <c r="S98" s="27"/>
      <c r="T98" s="27"/>
      <c r="U98" s="27"/>
      <c r="V98" s="27"/>
      <c r="W98" s="27"/>
      <c r="X98" s="27"/>
      <c r="Y98" s="27"/>
      <c r="Z98" s="27"/>
      <c r="AA98" s="27"/>
      <c r="AB98" s="27"/>
      <c r="AC98" s="27"/>
      <c r="AD98" s="27"/>
      <c r="AE98" s="27"/>
      <c r="AF98" s="27"/>
      <c r="AG98" s="27"/>
      <c r="AH98" s="27"/>
      <c r="AI98" s="27"/>
      <c r="AJ98" s="27"/>
      <c r="AK98" s="27"/>
    </row>
    <row r="99" spans="2:37" ht="15" customHeight="1" x14ac:dyDescent="0.15">
      <c r="B99" s="255" t="s">
        <v>2420</v>
      </c>
      <c r="C99" s="255"/>
      <c r="D99" s="255"/>
      <c r="E99" s="255"/>
      <c r="F99" s="255"/>
      <c r="G99" s="255"/>
      <c r="H99" s="255"/>
      <c r="I99" s="27"/>
      <c r="J99" s="27"/>
      <c r="K99" s="678"/>
      <c r="L99" s="678"/>
      <c r="M99" s="678"/>
      <c r="N99" s="678"/>
      <c r="O99" s="27"/>
      <c r="P99" s="27"/>
      <c r="Q99" s="27"/>
      <c r="R99" s="27"/>
      <c r="S99" s="27"/>
      <c r="T99" s="27"/>
      <c r="U99" s="27"/>
      <c r="V99" s="27"/>
      <c r="W99" s="27"/>
      <c r="X99" s="27"/>
      <c r="Y99" s="27"/>
      <c r="Z99" s="27"/>
      <c r="AA99" s="27"/>
      <c r="AB99" s="27"/>
      <c r="AC99" s="27"/>
      <c r="AD99" s="27"/>
      <c r="AE99" s="27"/>
      <c r="AF99" s="27"/>
      <c r="AG99" s="27"/>
      <c r="AH99" s="27"/>
      <c r="AI99" s="27"/>
      <c r="AJ99" s="27"/>
      <c r="AK99" s="27"/>
    </row>
    <row r="100" spans="2:37" ht="15" customHeight="1" x14ac:dyDescent="0.15">
      <c r="B100" s="255" t="s">
        <v>2421</v>
      </c>
      <c r="C100" s="255"/>
      <c r="D100" s="255"/>
      <c r="E100" s="255"/>
      <c r="F100" s="255"/>
      <c r="G100" s="255"/>
      <c r="H100" s="255"/>
      <c r="I100" s="27"/>
      <c r="J100" s="27"/>
      <c r="K100" s="679"/>
      <c r="L100" s="679"/>
      <c r="M100" s="679"/>
      <c r="N100" s="679"/>
      <c r="O100" s="80" t="s">
        <v>1179</v>
      </c>
      <c r="P100" s="27"/>
      <c r="Q100" s="27"/>
      <c r="R100" s="27"/>
      <c r="S100" s="27"/>
      <c r="T100" s="27"/>
      <c r="U100" s="27"/>
      <c r="V100" s="27"/>
      <c r="W100" s="27"/>
      <c r="X100" s="27"/>
      <c r="Y100" s="27"/>
      <c r="Z100" s="27"/>
      <c r="AA100" s="27"/>
      <c r="AB100" s="27"/>
      <c r="AC100" s="27"/>
      <c r="AD100" s="27"/>
      <c r="AE100" s="27"/>
      <c r="AF100" s="27"/>
      <c r="AG100" s="27"/>
      <c r="AH100" s="27"/>
      <c r="AI100" s="27"/>
      <c r="AJ100" s="27"/>
      <c r="AK100" s="27"/>
    </row>
    <row r="101" spans="2:37" ht="15" customHeight="1" x14ac:dyDescent="0.15">
      <c r="B101" s="255" t="s">
        <v>2422</v>
      </c>
      <c r="C101" s="255"/>
      <c r="D101" s="255"/>
      <c r="E101" s="255"/>
      <c r="F101" s="255"/>
      <c r="G101" s="255"/>
      <c r="H101" s="255"/>
      <c r="I101" s="27"/>
      <c r="J101" s="27"/>
      <c r="K101" s="680"/>
      <c r="L101" s="680"/>
      <c r="M101" s="680"/>
      <c r="N101" s="680"/>
      <c r="O101" s="80" t="s">
        <v>1179</v>
      </c>
      <c r="P101" s="27"/>
      <c r="Q101" s="27"/>
      <c r="R101" s="27"/>
      <c r="S101" s="27"/>
      <c r="T101" s="27"/>
      <c r="U101" s="27"/>
      <c r="V101" s="27"/>
      <c r="W101" s="27"/>
      <c r="X101" s="27"/>
      <c r="Y101" s="27"/>
      <c r="Z101" s="27"/>
      <c r="AA101" s="27"/>
      <c r="AB101" s="27"/>
      <c r="AC101" s="27"/>
      <c r="AD101" s="27"/>
      <c r="AE101" s="27"/>
      <c r="AF101" s="27"/>
      <c r="AG101" s="27"/>
      <c r="AH101" s="27"/>
      <c r="AI101" s="27"/>
      <c r="AJ101" s="27"/>
      <c r="AK101" s="27"/>
    </row>
    <row r="102" spans="2:37" ht="15" customHeight="1" x14ac:dyDescent="0.15">
      <c r="B102" s="6" t="s">
        <v>2423</v>
      </c>
    </row>
    <row r="103" spans="2:37" ht="15" customHeight="1" x14ac:dyDescent="0.15">
      <c r="D103" s="6" t="s">
        <v>1502</v>
      </c>
      <c r="E103" s="6" t="s">
        <v>1503</v>
      </c>
      <c r="F103" s="6" t="s">
        <v>2424</v>
      </c>
      <c r="M103" s="645"/>
      <c r="N103" s="645"/>
      <c r="O103" s="645"/>
      <c r="P103" s="645"/>
      <c r="Q103" s="34" t="s">
        <v>1179</v>
      </c>
    </row>
    <row r="104" spans="2:37" ht="15" customHeight="1" x14ac:dyDescent="0.15">
      <c r="B104" s="30"/>
      <c r="C104" s="30"/>
      <c r="D104" s="30" t="s">
        <v>127</v>
      </c>
      <c r="E104" s="30" t="s">
        <v>130</v>
      </c>
      <c r="F104" s="30" t="s">
        <v>2425</v>
      </c>
      <c r="G104" s="30"/>
      <c r="H104" s="30"/>
      <c r="I104" s="30"/>
      <c r="J104" s="30"/>
      <c r="K104" s="30"/>
      <c r="L104" s="30"/>
      <c r="M104" s="30"/>
      <c r="N104" s="30"/>
      <c r="O104" s="30"/>
      <c r="P104" s="30"/>
      <c r="Q104" s="30"/>
      <c r="W104" s="36" t="s">
        <v>158</v>
      </c>
      <c r="X104" s="32" t="s">
        <v>510</v>
      </c>
      <c r="Z104" s="36" t="s">
        <v>158</v>
      </c>
      <c r="AA104" s="32" t="s">
        <v>511</v>
      </c>
      <c r="AB104" s="30"/>
      <c r="AC104" s="30"/>
      <c r="AD104" s="30"/>
      <c r="AE104" s="30"/>
      <c r="AF104" s="30"/>
      <c r="AG104" s="30"/>
      <c r="AH104" s="30"/>
      <c r="AI104" s="30"/>
      <c r="AJ104" s="30"/>
      <c r="AK104" s="30"/>
    </row>
    <row r="105" spans="2:37" ht="15" customHeight="1" x14ac:dyDescent="0.15">
      <c r="B105" s="6" t="s">
        <v>2426</v>
      </c>
      <c r="I105" s="9" t="s">
        <v>135</v>
      </c>
      <c r="J105" s="648" t="s">
        <v>545</v>
      </c>
      <c r="K105" s="648"/>
      <c r="L105" s="648"/>
      <c r="M105" s="648"/>
      <c r="N105" s="9" t="s">
        <v>136</v>
      </c>
      <c r="O105" s="9" t="s">
        <v>135</v>
      </c>
      <c r="P105" s="648" t="s">
        <v>546</v>
      </c>
      <c r="Q105" s="648"/>
      <c r="R105" s="648"/>
      <c r="S105" s="648"/>
      <c r="T105" s="648"/>
      <c r="U105" s="648"/>
      <c r="V105" s="648"/>
      <c r="W105" s="648"/>
      <c r="X105" s="648"/>
      <c r="Y105" s="648"/>
      <c r="Z105" s="648"/>
      <c r="AA105" s="648"/>
      <c r="AB105" s="648"/>
      <c r="AC105" s="648"/>
      <c r="AD105" s="9" t="s">
        <v>136</v>
      </c>
      <c r="AE105" s="9" t="s">
        <v>135</v>
      </c>
      <c r="AF105" s="648" t="s">
        <v>547</v>
      </c>
      <c r="AG105" s="648"/>
      <c r="AH105" s="648"/>
      <c r="AI105" s="648"/>
      <c r="AJ105" s="648"/>
      <c r="AK105" s="9" t="s">
        <v>136</v>
      </c>
    </row>
    <row r="106" spans="2:37" ht="15" customHeight="1" x14ac:dyDescent="0.15">
      <c r="D106" s="6" t="s">
        <v>127</v>
      </c>
      <c r="E106" s="6" t="s">
        <v>128</v>
      </c>
      <c r="F106" s="6" t="s">
        <v>129</v>
      </c>
      <c r="I106" s="9" t="s">
        <v>135</v>
      </c>
      <c r="J106" s="671" t="str">
        <f>IF(P106="","",VLOOKUP(P106,LIST!$B$237:'LIST'!$C$380,2,0))</f>
        <v/>
      </c>
      <c r="K106" s="671"/>
      <c r="L106" s="671"/>
      <c r="M106" s="671"/>
      <c r="N106" s="9" t="s">
        <v>136</v>
      </c>
      <c r="O106" s="9" t="s">
        <v>135</v>
      </c>
      <c r="P106" s="677"/>
      <c r="Q106" s="677"/>
      <c r="R106" s="677"/>
      <c r="S106" s="677"/>
      <c r="T106" s="677"/>
      <c r="U106" s="677"/>
      <c r="V106" s="677"/>
      <c r="W106" s="677"/>
      <c r="X106" s="677"/>
      <c r="Y106" s="677"/>
      <c r="Z106" s="677"/>
      <c r="AA106" s="677"/>
      <c r="AB106" s="677"/>
      <c r="AC106" s="677"/>
      <c r="AD106" s="9" t="s">
        <v>136</v>
      </c>
      <c r="AE106" s="9" t="s">
        <v>489</v>
      </c>
      <c r="AF106" s="658"/>
      <c r="AG106" s="658"/>
      <c r="AH106" s="658"/>
      <c r="AI106" s="658"/>
      <c r="AJ106" s="658"/>
      <c r="AK106" s="34" t="s">
        <v>1165</v>
      </c>
    </row>
    <row r="107" spans="2:37" ht="15" customHeight="1" x14ac:dyDescent="0.15">
      <c r="D107" s="6" t="s">
        <v>127</v>
      </c>
      <c r="E107" s="6" t="s">
        <v>130</v>
      </c>
      <c r="F107" s="6" t="s">
        <v>129</v>
      </c>
      <c r="I107" s="9" t="s">
        <v>135</v>
      </c>
      <c r="J107" s="671" t="str">
        <f>IF(P107="","",VLOOKUP(P107,LIST!$B$237:'LIST'!$C$380,2,0))</f>
        <v/>
      </c>
      <c r="K107" s="671"/>
      <c r="L107" s="671"/>
      <c r="M107" s="671"/>
      <c r="N107" s="9" t="s">
        <v>136</v>
      </c>
      <c r="O107" s="9" t="s">
        <v>135</v>
      </c>
      <c r="P107" s="620"/>
      <c r="Q107" s="620"/>
      <c r="R107" s="620"/>
      <c r="S107" s="620"/>
      <c r="T107" s="620"/>
      <c r="U107" s="620"/>
      <c r="V107" s="620"/>
      <c r="W107" s="620"/>
      <c r="X107" s="620"/>
      <c r="Y107" s="620"/>
      <c r="Z107" s="620"/>
      <c r="AA107" s="620"/>
      <c r="AB107" s="620"/>
      <c r="AC107" s="620"/>
      <c r="AD107" s="9" t="s">
        <v>136</v>
      </c>
      <c r="AE107" s="9" t="s">
        <v>489</v>
      </c>
      <c r="AF107" s="658"/>
      <c r="AG107" s="658"/>
      <c r="AH107" s="658"/>
      <c r="AI107" s="658"/>
      <c r="AJ107" s="658"/>
      <c r="AK107" s="34" t="s">
        <v>1165</v>
      </c>
    </row>
    <row r="108" spans="2:37" ht="15" customHeight="1" x14ac:dyDescent="0.15">
      <c r="D108" s="6" t="s">
        <v>127</v>
      </c>
      <c r="E108" s="6" t="s">
        <v>131</v>
      </c>
      <c r="F108" s="6" t="s">
        <v>129</v>
      </c>
      <c r="I108" s="9" t="s">
        <v>135</v>
      </c>
      <c r="J108" s="671" t="str">
        <f>IF(P108="","",VLOOKUP(P108,LIST!$B$237:'LIST'!$C$380,2,0))</f>
        <v/>
      </c>
      <c r="K108" s="671"/>
      <c r="L108" s="671"/>
      <c r="M108" s="671"/>
      <c r="N108" s="9" t="s">
        <v>136</v>
      </c>
      <c r="O108" s="9" t="s">
        <v>135</v>
      </c>
      <c r="P108" s="620"/>
      <c r="Q108" s="620"/>
      <c r="R108" s="620"/>
      <c r="S108" s="620"/>
      <c r="T108" s="620"/>
      <c r="U108" s="620"/>
      <c r="V108" s="620"/>
      <c r="W108" s="620"/>
      <c r="X108" s="620"/>
      <c r="Y108" s="620"/>
      <c r="Z108" s="620"/>
      <c r="AA108" s="620"/>
      <c r="AB108" s="620"/>
      <c r="AC108" s="620"/>
      <c r="AD108" s="9" t="s">
        <v>136</v>
      </c>
      <c r="AE108" s="9" t="s">
        <v>489</v>
      </c>
      <c r="AF108" s="658"/>
      <c r="AG108" s="658"/>
      <c r="AH108" s="658"/>
      <c r="AI108" s="658"/>
      <c r="AJ108" s="658"/>
      <c r="AK108" s="34" t="s">
        <v>1165</v>
      </c>
    </row>
    <row r="109" spans="2:37" ht="15" customHeight="1" x14ac:dyDescent="0.15">
      <c r="D109" s="6" t="s">
        <v>127</v>
      </c>
      <c r="E109" s="6" t="s">
        <v>1284</v>
      </c>
      <c r="F109" s="6" t="s">
        <v>129</v>
      </c>
      <c r="I109" s="9" t="s">
        <v>135</v>
      </c>
      <c r="J109" s="671" t="str">
        <f>IF(P109="","",VLOOKUP(P109,LIST!$B$237:'LIST'!$C$380,2,0))</f>
        <v/>
      </c>
      <c r="K109" s="671"/>
      <c r="L109" s="671"/>
      <c r="M109" s="671"/>
      <c r="N109" s="9" t="s">
        <v>136</v>
      </c>
      <c r="O109" s="9" t="s">
        <v>135</v>
      </c>
      <c r="P109" s="620"/>
      <c r="Q109" s="620"/>
      <c r="R109" s="620"/>
      <c r="S109" s="620"/>
      <c r="T109" s="620"/>
      <c r="U109" s="620"/>
      <c r="V109" s="620"/>
      <c r="W109" s="620"/>
      <c r="X109" s="620"/>
      <c r="Y109" s="620"/>
      <c r="Z109" s="620"/>
      <c r="AA109" s="620"/>
      <c r="AB109" s="620"/>
      <c r="AC109" s="620"/>
      <c r="AD109" s="9" t="s">
        <v>136</v>
      </c>
      <c r="AE109" s="9" t="s">
        <v>489</v>
      </c>
      <c r="AF109" s="658"/>
      <c r="AG109" s="658"/>
      <c r="AH109" s="658"/>
      <c r="AI109" s="658"/>
      <c r="AJ109" s="658"/>
      <c r="AK109" s="34" t="s">
        <v>1165</v>
      </c>
    </row>
    <row r="110" spans="2:37" ht="15" customHeight="1" x14ac:dyDescent="0.15">
      <c r="D110" s="6" t="s">
        <v>127</v>
      </c>
      <c r="E110" s="6" t="s">
        <v>132</v>
      </c>
      <c r="F110" s="6" t="s">
        <v>129</v>
      </c>
      <c r="I110" s="9" t="s">
        <v>135</v>
      </c>
      <c r="J110" s="671" t="str">
        <f>IF(P110="","",VLOOKUP(P110,LIST!$B$237:'LIST'!$C$380,2,0))</f>
        <v/>
      </c>
      <c r="K110" s="671"/>
      <c r="L110" s="671"/>
      <c r="M110" s="671"/>
      <c r="N110" s="9" t="s">
        <v>136</v>
      </c>
      <c r="O110" s="9" t="s">
        <v>135</v>
      </c>
      <c r="P110" s="620"/>
      <c r="Q110" s="620"/>
      <c r="R110" s="620"/>
      <c r="S110" s="620"/>
      <c r="T110" s="620"/>
      <c r="U110" s="620"/>
      <c r="V110" s="620"/>
      <c r="W110" s="620"/>
      <c r="X110" s="620"/>
      <c r="Y110" s="620"/>
      <c r="Z110" s="620"/>
      <c r="AA110" s="620"/>
      <c r="AB110" s="620"/>
      <c r="AC110" s="620"/>
      <c r="AD110" s="9" t="s">
        <v>136</v>
      </c>
      <c r="AE110" s="9" t="s">
        <v>489</v>
      </c>
      <c r="AF110" s="658"/>
      <c r="AG110" s="658"/>
      <c r="AH110" s="658"/>
      <c r="AI110" s="658"/>
      <c r="AJ110" s="658"/>
      <c r="AK110" s="34" t="s">
        <v>1165</v>
      </c>
    </row>
    <row r="111" spans="2:37" ht="15" customHeight="1" x14ac:dyDescent="0.15">
      <c r="B111" s="30"/>
      <c r="C111" s="30"/>
      <c r="D111" s="30" t="s">
        <v>127</v>
      </c>
      <c r="E111" s="30" t="s">
        <v>486</v>
      </c>
      <c r="F111" s="30" t="s">
        <v>129</v>
      </c>
      <c r="G111" s="30"/>
      <c r="H111" s="30"/>
      <c r="I111" s="32" t="s">
        <v>135</v>
      </c>
      <c r="J111" s="671"/>
      <c r="K111" s="671"/>
      <c r="L111" s="671"/>
      <c r="M111" s="671"/>
      <c r="N111" s="32" t="s">
        <v>136</v>
      </c>
      <c r="O111" s="32" t="s">
        <v>135</v>
      </c>
      <c r="P111" s="620"/>
      <c r="Q111" s="620"/>
      <c r="R111" s="620"/>
      <c r="S111" s="620"/>
      <c r="T111" s="620"/>
      <c r="U111" s="620"/>
      <c r="V111" s="620"/>
      <c r="W111" s="620"/>
      <c r="X111" s="620"/>
      <c r="Y111" s="620"/>
      <c r="Z111" s="620"/>
      <c r="AA111" s="620"/>
      <c r="AB111" s="620"/>
      <c r="AC111" s="620"/>
      <c r="AD111" s="32" t="s">
        <v>136</v>
      </c>
      <c r="AE111" s="32" t="s">
        <v>489</v>
      </c>
      <c r="AF111" s="676"/>
      <c r="AG111" s="676"/>
      <c r="AH111" s="676"/>
      <c r="AI111" s="676"/>
      <c r="AJ111" s="676"/>
      <c r="AK111" s="34" t="s">
        <v>1165</v>
      </c>
    </row>
    <row r="112" spans="2:37" ht="15" customHeight="1" x14ac:dyDescent="0.15">
      <c r="B112" s="6" t="s">
        <v>2427</v>
      </c>
      <c r="J112" s="622"/>
      <c r="K112" s="622"/>
      <c r="L112" s="622"/>
      <c r="M112" s="622"/>
      <c r="N112" s="622"/>
      <c r="O112" s="622"/>
      <c r="P112" s="622"/>
      <c r="Q112" s="622"/>
      <c r="R112" s="622"/>
      <c r="S112" s="622"/>
      <c r="T112" s="622"/>
      <c r="U112" s="622"/>
      <c r="V112" s="622"/>
      <c r="W112" s="622"/>
      <c r="X112" s="622"/>
      <c r="Y112" s="622"/>
      <c r="Z112" s="622"/>
      <c r="AA112" s="622"/>
      <c r="AB112" s="622"/>
      <c r="AC112" s="622"/>
      <c r="AD112" s="622"/>
      <c r="AE112" s="622"/>
      <c r="AF112" s="622"/>
      <c r="AG112" s="622"/>
      <c r="AH112" s="622"/>
      <c r="AI112" s="622"/>
      <c r="AJ112" s="622"/>
      <c r="AK112" s="622"/>
    </row>
    <row r="113" spans="2:37" ht="15" customHeight="1" x14ac:dyDescent="0.15">
      <c r="J113" s="620"/>
      <c r="K113" s="620"/>
      <c r="L113" s="620"/>
      <c r="M113" s="620"/>
      <c r="N113" s="620"/>
      <c r="O113" s="620"/>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row>
    <row r="114" spans="2:37" ht="15" customHeight="1" x14ac:dyDescent="0.15">
      <c r="J114" s="620"/>
      <c r="K114" s="620"/>
      <c r="L114" s="620"/>
      <c r="M114" s="620"/>
      <c r="N114" s="620"/>
      <c r="O114" s="620"/>
      <c r="P114" s="620"/>
      <c r="Q114" s="620"/>
      <c r="R114" s="620"/>
      <c r="S114" s="620"/>
      <c r="T114" s="620"/>
      <c r="U114" s="620"/>
      <c r="V114" s="620"/>
      <c r="W114" s="620"/>
      <c r="X114" s="620"/>
      <c r="Y114" s="620"/>
      <c r="Z114" s="620"/>
      <c r="AA114" s="620"/>
      <c r="AB114" s="620"/>
      <c r="AC114" s="620"/>
      <c r="AD114" s="620"/>
      <c r="AE114" s="620"/>
      <c r="AF114" s="620"/>
      <c r="AG114" s="620"/>
      <c r="AH114" s="620"/>
      <c r="AI114" s="620"/>
      <c r="AJ114" s="620"/>
      <c r="AK114" s="620"/>
    </row>
    <row r="115" spans="2:37" ht="15" customHeight="1" x14ac:dyDescent="0.15">
      <c r="B115" s="30"/>
      <c r="C115" s="30"/>
      <c r="D115" s="30"/>
      <c r="E115" s="30"/>
      <c r="F115" s="30"/>
      <c r="G115" s="30"/>
      <c r="H115" s="30"/>
      <c r="I115" s="30"/>
      <c r="J115" s="621"/>
      <c r="K115" s="621"/>
      <c r="L115" s="621"/>
      <c r="M115" s="621"/>
      <c r="N115" s="621"/>
      <c r="O115" s="621"/>
      <c r="P115" s="621"/>
      <c r="Q115" s="621"/>
      <c r="R115" s="621"/>
      <c r="S115" s="621"/>
      <c r="T115" s="621"/>
      <c r="U115" s="621"/>
      <c r="V115" s="621"/>
      <c r="W115" s="621"/>
      <c r="X115" s="621"/>
      <c r="Y115" s="621"/>
      <c r="Z115" s="621"/>
      <c r="AA115" s="621"/>
      <c r="AB115" s="621"/>
      <c r="AC115" s="621"/>
      <c r="AD115" s="621"/>
      <c r="AE115" s="621"/>
      <c r="AF115" s="621"/>
      <c r="AG115" s="621"/>
      <c r="AH115" s="621"/>
      <c r="AI115" s="621"/>
      <c r="AJ115" s="621"/>
      <c r="AK115" s="621"/>
    </row>
    <row r="116" spans="2:37" ht="15" customHeight="1" x14ac:dyDescent="0.15">
      <c r="B116" s="6" t="s">
        <v>2328</v>
      </c>
      <c r="J116" s="622"/>
      <c r="K116" s="622"/>
      <c r="L116" s="622"/>
      <c r="M116" s="622"/>
      <c r="N116" s="622"/>
      <c r="O116" s="622"/>
      <c r="P116" s="622"/>
      <c r="Q116" s="622"/>
      <c r="R116" s="622"/>
      <c r="S116" s="622"/>
      <c r="T116" s="622"/>
      <c r="U116" s="622"/>
      <c r="V116" s="622"/>
      <c r="W116" s="622"/>
      <c r="X116" s="622"/>
      <c r="Y116" s="622"/>
      <c r="Z116" s="622"/>
      <c r="AA116" s="622"/>
      <c r="AB116" s="622"/>
      <c r="AC116" s="622"/>
      <c r="AD116" s="622"/>
      <c r="AE116" s="622"/>
      <c r="AF116" s="622"/>
      <c r="AG116" s="622"/>
      <c r="AH116" s="622"/>
      <c r="AI116" s="622"/>
      <c r="AJ116" s="622"/>
      <c r="AK116" s="622"/>
    </row>
    <row r="117" spans="2:37" ht="15" customHeight="1" x14ac:dyDescent="0.15">
      <c r="J117" s="620"/>
      <c r="K117" s="620"/>
      <c r="L117" s="620"/>
      <c r="M117" s="620"/>
      <c r="N117" s="620"/>
      <c r="O117" s="620"/>
      <c r="P117" s="620"/>
      <c r="Q117" s="620"/>
      <c r="R117" s="620"/>
      <c r="S117" s="620"/>
      <c r="T117" s="620"/>
      <c r="U117" s="620"/>
      <c r="V117" s="620"/>
      <c r="W117" s="620"/>
      <c r="X117" s="620"/>
      <c r="Y117" s="620"/>
      <c r="Z117" s="620"/>
      <c r="AA117" s="620"/>
      <c r="AB117" s="620"/>
      <c r="AC117" s="620"/>
      <c r="AD117" s="620"/>
      <c r="AE117" s="620"/>
      <c r="AF117" s="620"/>
      <c r="AG117" s="620"/>
      <c r="AH117" s="620"/>
      <c r="AI117" s="620"/>
      <c r="AJ117" s="620"/>
      <c r="AK117" s="620"/>
    </row>
    <row r="118" spans="2:37" ht="15" customHeight="1" x14ac:dyDescent="0.15">
      <c r="J118" s="620"/>
      <c r="K118" s="620"/>
      <c r="L118" s="620"/>
      <c r="M118" s="620"/>
      <c r="N118" s="620"/>
      <c r="O118" s="620"/>
      <c r="P118" s="620"/>
      <c r="Q118" s="620"/>
      <c r="R118" s="620"/>
      <c r="S118" s="620"/>
      <c r="T118" s="620"/>
      <c r="U118" s="620"/>
      <c r="V118" s="620"/>
      <c r="W118" s="620"/>
      <c r="X118" s="620"/>
      <c r="Y118" s="620"/>
      <c r="Z118" s="620"/>
      <c r="AA118" s="620"/>
      <c r="AB118" s="620"/>
      <c r="AC118" s="620"/>
      <c r="AD118" s="620"/>
      <c r="AE118" s="620"/>
      <c r="AF118" s="620"/>
      <c r="AG118" s="620"/>
      <c r="AH118" s="620"/>
      <c r="AI118" s="620"/>
      <c r="AJ118" s="620"/>
      <c r="AK118" s="620"/>
    </row>
    <row r="119" spans="2:37" ht="15" customHeight="1" x14ac:dyDescent="0.15">
      <c r="B119" s="30"/>
      <c r="C119" s="30"/>
      <c r="D119" s="30"/>
      <c r="E119" s="30"/>
      <c r="F119" s="30"/>
      <c r="G119" s="30"/>
      <c r="H119" s="30"/>
      <c r="I119" s="30"/>
      <c r="J119" s="621"/>
      <c r="K119" s="621"/>
      <c r="L119" s="621"/>
      <c r="M119" s="621"/>
      <c r="N119" s="621"/>
      <c r="O119" s="621"/>
      <c r="P119" s="621"/>
      <c r="Q119" s="621"/>
      <c r="R119" s="621"/>
      <c r="S119" s="621"/>
      <c r="T119" s="621"/>
      <c r="U119" s="621"/>
      <c r="V119" s="621"/>
      <c r="W119" s="621"/>
      <c r="X119" s="621"/>
      <c r="Y119" s="621"/>
      <c r="Z119" s="621"/>
      <c r="AA119" s="621"/>
      <c r="AB119" s="621"/>
      <c r="AC119" s="621"/>
      <c r="AD119" s="621"/>
      <c r="AE119" s="621"/>
      <c r="AF119" s="621"/>
      <c r="AG119" s="621"/>
      <c r="AH119" s="621"/>
      <c r="AI119" s="621"/>
      <c r="AJ119" s="621"/>
      <c r="AK119" s="621"/>
    </row>
  </sheetData>
  <mergeCells count="142">
    <mergeCell ref="M12:P12"/>
    <mergeCell ref="J14:M14"/>
    <mergeCell ref="J15:M15"/>
    <mergeCell ref="J16:M16"/>
    <mergeCell ref="J17:M17"/>
    <mergeCell ref="J18:M18"/>
    <mergeCell ref="B4:AK4"/>
    <mergeCell ref="K6:N6"/>
    <mergeCell ref="K7:N7"/>
    <mergeCell ref="K8:N8"/>
    <mergeCell ref="K9:N9"/>
    <mergeCell ref="K10:N10"/>
    <mergeCell ref="AF14:AJ14"/>
    <mergeCell ref="P14:AC14"/>
    <mergeCell ref="P15:AC15"/>
    <mergeCell ref="P16:AC16"/>
    <mergeCell ref="P17:AC17"/>
    <mergeCell ref="P18:AC18"/>
    <mergeCell ref="AF15:AJ15"/>
    <mergeCell ref="AF16:AJ16"/>
    <mergeCell ref="AF17:AJ17"/>
    <mergeCell ref="AF18:AJ18"/>
    <mergeCell ref="J25:AK25"/>
    <mergeCell ref="J26:AK26"/>
    <mergeCell ref="J27:AK27"/>
    <mergeCell ref="J28:AK28"/>
    <mergeCell ref="K38:N38"/>
    <mergeCell ref="K39:N39"/>
    <mergeCell ref="P19:AC19"/>
    <mergeCell ref="P20:AC20"/>
    <mergeCell ref="J21:AK21"/>
    <mergeCell ref="J22:AK22"/>
    <mergeCell ref="J23:AK23"/>
    <mergeCell ref="J24:AK24"/>
    <mergeCell ref="J19:M19"/>
    <mergeCell ref="J20:M20"/>
    <mergeCell ref="AF19:AJ19"/>
    <mergeCell ref="AF20:AJ20"/>
    <mergeCell ref="AF46:AJ46"/>
    <mergeCell ref="J47:M47"/>
    <mergeCell ref="P47:AC47"/>
    <mergeCell ref="AF47:AJ47"/>
    <mergeCell ref="J48:M48"/>
    <mergeCell ref="P48:AC48"/>
    <mergeCell ref="AF48:AJ48"/>
    <mergeCell ref="K40:N40"/>
    <mergeCell ref="K41:N41"/>
    <mergeCell ref="K42:N42"/>
    <mergeCell ref="M44:P44"/>
    <mergeCell ref="J46:M46"/>
    <mergeCell ref="P46:AC46"/>
    <mergeCell ref="J51:M51"/>
    <mergeCell ref="P51:AC51"/>
    <mergeCell ref="AF51:AJ51"/>
    <mergeCell ref="J52:M52"/>
    <mergeCell ref="P52:AC52"/>
    <mergeCell ref="AF52:AJ52"/>
    <mergeCell ref="J49:M49"/>
    <mergeCell ref="P49:AC49"/>
    <mergeCell ref="AF49:AJ49"/>
    <mergeCell ref="J50:M50"/>
    <mergeCell ref="P50:AC50"/>
    <mergeCell ref="AF50:AJ50"/>
    <mergeCell ref="B63:AK63"/>
    <mergeCell ref="K65:N65"/>
    <mergeCell ref="K66:N66"/>
    <mergeCell ref="K67:N67"/>
    <mergeCell ref="K68:N68"/>
    <mergeCell ref="K69:N69"/>
    <mergeCell ref="J59:AK59"/>
    <mergeCell ref="J60:AK60"/>
    <mergeCell ref="J53:AK53"/>
    <mergeCell ref="J54:AK54"/>
    <mergeCell ref="J55:AK55"/>
    <mergeCell ref="J56:AK56"/>
    <mergeCell ref="J57:AK57"/>
    <mergeCell ref="J58:AK58"/>
    <mergeCell ref="J75:M75"/>
    <mergeCell ref="P75:AC75"/>
    <mergeCell ref="AF75:AJ75"/>
    <mergeCell ref="J76:M76"/>
    <mergeCell ref="P76:AC76"/>
    <mergeCell ref="AF76:AJ76"/>
    <mergeCell ref="M71:P71"/>
    <mergeCell ref="J73:M73"/>
    <mergeCell ref="P73:AC73"/>
    <mergeCell ref="AF73:AJ73"/>
    <mergeCell ref="J74:M74"/>
    <mergeCell ref="P74:AC74"/>
    <mergeCell ref="AF74:AJ74"/>
    <mergeCell ref="J79:M79"/>
    <mergeCell ref="P79:AC79"/>
    <mergeCell ref="AF79:AJ79"/>
    <mergeCell ref="J80:AK80"/>
    <mergeCell ref="J81:AK81"/>
    <mergeCell ref="J82:AK82"/>
    <mergeCell ref="J77:M77"/>
    <mergeCell ref="P77:AC77"/>
    <mergeCell ref="AF77:AJ77"/>
    <mergeCell ref="J78:M78"/>
    <mergeCell ref="P78:AC78"/>
    <mergeCell ref="AF78:AJ78"/>
    <mergeCell ref="K98:N98"/>
    <mergeCell ref="K99:N99"/>
    <mergeCell ref="K100:N100"/>
    <mergeCell ref="K101:N101"/>
    <mergeCell ref="M103:P103"/>
    <mergeCell ref="J105:M105"/>
    <mergeCell ref="P105:AC105"/>
    <mergeCell ref="J83:AK83"/>
    <mergeCell ref="J84:AK84"/>
    <mergeCell ref="J85:AK85"/>
    <mergeCell ref="J86:AK86"/>
    <mergeCell ref="J87:AK87"/>
    <mergeCell ref="K97:N97"/>
    <mergeCell ref="J108:M108"/>
    <mergeCell ref="P108:AC108"/>
    <mergeCell ref="AF108:AJ108"/>
    <mergeCell ref="J109:M109"/>
    <mergeCell ref="P109:AC109"/>
    <mergeCell ref="AF109:AJ109"/>
    <mergeCell ref="AF105:AJ105"/>
    <mergeCell ref="J106:M106"/>
    <mergeCell ref="P106:AC106"/>
    <mergeCell ref="AF106:AJ106"/>
    <mergeCell ref="J107:M107"/>
    <mergeCell ref="P107:AC107"/>
    <mergeCell ref="AF107:AJ107"/>
    <mergeCell ref="J118:AK118"/>
    <mergeCell ref="J119:AK119"/>
    <mergeCell ref="J112:AK112"/>
    <mergeCell ref="J113:AK113"/>
    <mergeCell ref="J114:AK114"/>
    <mergeCell ref="J115:AK115"/>
    <mergeCell ref="J116:AK116"/>
    <mergeCell ref="J117:AK117"/>
    <mergeCell ref="J110:M110"/>
    <mergeCell ref="P110:AC110"/>
    <mergeCell ref="AF110:AJ110"/>
    <mergeCell ref="J111:M111"/>
    <mergeCell ref="P111:AC111"/>
    <mergeCell ref="AF111:AJ111"/>
  </mergeCells>
  <phoneticPr fontId="21"/>
  <dataValidations count="4">
    <dataValidation type="list" allowBlank="1" showInputMessage="1" prompt="選択" sqref="K8:N8 K67:N67 K40:N40 K99:N99" xr:uid="{00000000-0002-0000-1000-000000000000}">
      <formula1>柱の小径</formula1>
    </dataValidation>
    <dataValidation type="list" allowBlank="1" showInputMessage="1" showErrorMessage="1" prompt="選択" sqref="W13 Z13 W72 Z72 W45 Z45 W104 Z104" xr:uid="{00000000-0002-0000-1000-000001000000}">
      <formula1>選択</formula1>
    </dataValidation>
    <dataValidation type="list" allowBlank="1" showInputMessage="1" prompt="選択" sqref="P75:AC79 P16:AC20 P74 P15 P48:AC52 P47 P107:AC111 P106" xr:uid="{00000000-0002-0000-1000-000002000000}">
      <formula1>用途</formula1>
    </dataValidation>
    <dataValidation type="list" allowBlank="1" showInputMessage="1" prompt="選択" sqref="J106:M111 J47:M52 J15:M20 J74:M79" xr:uid="{00000000-0002-0000-1000-000003000000}">
      <formula1>用途番号</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79998168889431442"/>
  </sheetPr>
  <dimension ref="A4:BU67"/>
  <sheetViews>
    <sheetView zoomScaleNormal="100" zoomScaleSheetLayoutView="100" workbookViewId="0">
      <pane ySplit="2" topLeftCell="A3" activePane="bottomLeft" state="frozen"/>
      <selection pane="bottomLeft" activeCell="K6" sqref="K6:N6"/>
    </sheetView>
  </sheetViews>
  <sheetFormatPr defaultColWidth="2.5" defaultRowHeight="15" customHeight="1" x14ac:dyDescent="0.15"/>
  <cols>
    <col min="1" max="73" width="2.5" style="6" customWidth="1"/>
    <col min="74" max="16384" width="2.5" style="7"/>
  </cols>
  <sheetData>
    <row r="4" spans="2:37" ht="15" customHeight="1" x14ac:dyDescent="0.15">
      <c r="B4" s="618" t="s">
        <v>548</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549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30" t="s">
        <v>2369</v>
      </c>
      <c r="C6" s="30"/>
      <c r="D6" s="30"/>
      <c r="E6" s="30"/>
      <c r="F6" s="30"/>
      <c r="G6" s="30"/>
      <c r="H6" s="30"/>
      <c r="I6" s="30"/>
      <c r="J6" s="30"/>
      <c r="K6" s="665"/>
      <c r="L6" s="665"/>
      <c r="M6" s="665"/>
      <c r="N6" s="665"/>
      <c r="O6" s="30"/>
      <c r="P6" s="30"/>
      <c r="Q6" s="30"/>
      <c r="R6" s="30"/>
      <c r="S6" s="30"/>
      <c r="T6" s="30"/>
      <c r="U6" s="30"/>
      <c r="V6" s="30"/>
      <c r="W6" s="30"/>
      <c r="X6" s="30"/>
      <c r="Y6" s="30"/>
      <c r="Z6" s="30"/>
      <c r="AA6" s="30"/>
      <c r="AB6" s="30"/>
      <c r="AC6" s="30"/>
      <c r="AD6" s="30"/>
      <c r="AE6" s="30"/>
      <c r="AF6" s="30"/>
      <c r="AG6" s="30"/>
      <c r="AH6" s="30"/>
      <c r="AI6" s="30"/>
      <c r="AJ6" s="30"/>
      <c r="AK6" s="30"/>
    </row>
    <row r="7" spans="2:37" ht="15" customHeight="1" x14ac:dyDescent="0.15">
      <c r="B7" s="255" t="s">
        <v>2428</v>
      </c>
      <c r="C7" s="27"/>
      <c r="D7" s="27"/>
      <c r="E7" s="27"/>
      <c r="F7" s="27"/>
      <c r="G7" s="27"/>
      <c r="H7" s="27"/>
      <c r="I7" s="27"/>
      <c r="J7" s="27"/>
      <c r="K7" s="681"/>
      <c r="L7" s="681"/>
      <c r="M7" s="681"/>
      <c r="N7" s="681"/>
      <c r="O7" s="81" t="s">
        <v>1181</v>
      </c>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6" t="s">
        <v>2429</v>
      </c>
    </row>
    <row r="9" spans="2:37" ht="15" customHeight="1" x14ac:dyDescent="0.15">
      <c r="D9" s="6" t="s">
        <v>127</v>
      </c>
      <c r="E9" s="6" t="s">
        <v>128</v>
      </c>
      <c r="F9" s="6" t="s">
        <v>2359</v>
      </c>
      <c r="L9" s="9" t="s">
        <v>550</v>
      </c>
      <c r="M9" s="682"/>
      <c r="N9" s="682"/>
      <c r="O9" s="682"/>
      <c r="P9" s="682"/>
      <c r="Q9" s="34" t="s">
        <v>1180</v>
      </c>
    </row>
    <row r="10" spans="2:37" ht="15" customHeight="1" x14ac:dyDescent="0.15">
      <c r="D10" s="6" t="s">
        <v>127</v>
      </c>
      <c r="E10" s="6" t="s">
        <v>130</v>
      </c>
      <c r="F10" s="6" t="s">
        <v>2388</v>
      </c>
      <c r="L10" s="9" t="s">
        <v>550</v>
      </c>
      <c r="M10" s="682"/>
      <c r="N10" s="682"/>
      <c r="O10" s="682"/>
      <c r="P10" s="682"/>
      <c r="Q10" s="34" t="s">
        <v>1180</v>
      </c>
    </row>
    <row r="11" spans="2:37" ht="15" customHeight="1" x14ac:dyDescent="0.15">
      <c r="D11" s="6" t="s">
        <v>127</v>
      </c>
      <c r="E11" s="6" t="s">
        <v>131</v>
      </c>
      <c r="F11" s="6" t="s">
        <v>2360</v>
      </c>
      <c r="J11" s="611" t="s">
        <v>668</v>
      </c>
      <c r="K11" s="611"/>
      <c r="L11" s="9" t="s">
        <v>550</v>
      </c>
      <c r="M11" s="664"/>
      <c r="N11" s="664"/>
      <c r="O11" s="664"/>
      <c r="P11" s="664"/>
      <c r="Q11" s="9" t="s">
        <v>551</v>
      </c>
      <c r="R11" s="611" t="s">
        <v>553</v>
      </c>
      <c r="S11" s="611"/>
      <c r="T11" s="9" t="s">
        <v>550</v>
      </c>
      <c r="U11" s="664"/>
      <c r="V11" s="664"/>
      <c r="W11" s="664"/>
      <c r="X11" s="664"/>
      <c r="Y11" s="9" t="s">
        <v>551</v>
      </c>
    </row>
    <row r="12" spans="2:37" ht="15" customHeight="1" x14ac:dyDescent="0.15">
      <c r="B12" s="30"/>
      <c r="C12" s="30"/>
      <c r="D12" s="30" t="s">
        <v>127</v>
      </c>
      <c r="E12" s="30" t="s">
        <v>501</v>
      </c>
      <c r="F12" s="30" t="s">
        <v>2361</v>
      </c>
      <c r="G12" s="30"/>
      <c r="H12" s="30"/>
      <c r="I12" s="30"/>
      <c r="J12" s="30"/>
      <c r="K12" s="30"/>
      <c r="L12" s="30"/>
      <c r="M12" s="665"/>
      <c r="N12" s="665"/>
      <c r="O12" s="665"/>
      <c r="P12" s="665"/>
      <c r="Q12" s="665"/>
      <c r="R12" s="665"/>
      <c r="S12" s="665"/>
      <c r="T12" s="665"/>
      <c r="U12" s="32" t="s">
        <v>508</v>
      </c>
      <c r="V12" s="637" t="s">
        <v>509</v>
      </c>
      <c r="W12" s="637"/>
      <c r="X12" s="665"/>
      <c r="Y12" s="665"/>
      <c r="Z12" s="665"/>
      <c r="AA12" s="665"/>
      <c r="AB12" s="665"/>
      <c r="AC12" s="665"/>
      <c r="AD12" s="665"/>
      <c r="AE12" s="665"/>
      <c r="AF12" s="32" t="s">
        <v>508</v>
      </c>
      <c r="AG12" s="30"/>
      <c r="AH12" s="30"/>
      <c r="AI12" s="30"/>
      <c r="AJ12" s="30"/>
      <c r="AK12" s="30"/>
    </row>
    <row r="13" spans="2:37" ht="15" customHeight="1" x14ac:dyDescent="0.15">
      <c r="B13" s="125" t="s">
        <v>2430</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row>
    <row r="14" spans="2:37" ht="15" customHeight="1" x14ac:dyDescent="0.15">
      <c r="E14" s="36" t="s">
        <v>158</v>
      </c>
      <c r="F14" s="6" t="s">
        <v>554</v>
      </c>
    </row>
    <row r="15" spans="2:37" ht="15" customHeight="1" x14ac:dyDescent="0.15">
      <c r="B15" s="30"/>
      <c r="C15" s="30"/>
      <c r="D15" s="30"/>
      <c r="E15" s="5" t="s">
        <v>158</v>
      </c>
      <c r="F15" s="30" t="s">
        <v>555</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row>
    <row r="16" spans="2:37" ht="15" customHeight="1" x14ac:dyDescent="0.15">
      <c r="B16" s="6" t="s">
        <v>2431</v>
      </c>
    </row>
    <row r="17" spans="2:37" ht="15" customHeight="1" x14ac:dyDescent="0.15">
      <c r="E17" s="36" t="s">
        <v>158</v>
      </c>
      <c r="F17" s="6" t="s">
        <v>2435</v>
      </c>
    </row>
    <row r="18" spans="2:37" ht="15" customHeight="1" x14ac:dyDescent="0.15">
      <c r="E18" s="36" t="s">
        <v>158</v>
      </c>
      <c r="F18" s="6" t="s">
        <v>2436</v>
      </c>
    </row>
    <row r="19" spans="2:37" ht="15" customHeight="1" x14ac:dyDescent="0.15">
      <c r="E19" s="36" t="s">
        <v>158</v>
      </c>
      <c r="F19" s="6" t="s">
        <v>2437</v>
      </c>
    </row>
    <row r="20" spans="2:37" ht="15" customHeight="1" x14ac:dyDescent="0.15">
      <c r="E20" s="36" t="s">
        <v>158</v>
      </c>
      <c r="F20" s="6" t="s">
        <v>2438</v>
      </c>
    </row>
    <row r="21" spans="2:37" ht="15" customHeight="1" x14ac:dyDescent="0.15">
      <c r="B21" s="30"/>
      <c r="C21" s="30"/>
      <c r="D21" s="30"/>
      <c r="E21" s="5" t="s">
        <v>158</v>
      </c>
      <c r="F21" s="30" t="s">
        <v>2439</v>
      </c>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2432</v>
      </c>
    </row>
    <row r="23" spans="2:37" ht="15" customHeight="1" x14ac:dyDescent="0.15">
      <c r="D23" s="6" t="s">
        <v>127</v>
      </c>
      <c r="E23" s="6" t="s">
        <v>128</v>
      </c>
      <c r="F23" s="6" t="s">
        <v>2440</v>
      </c>
      <c r="J23" s="9" t="s">
        <v>550</v>
      </c>
      <c r="K23" s="667"/>
      <c r="L23" s="667"/>
      <c r="M23" s="667"/>
      <c r="N23" s="667"/>
      <c r="O23" s="667"/>
      <c r="P23" s="667"/>
      <c r="Q23" s="667"/>
      <c r="R23" s="667"/>
      <c r="S23" s="9" t="s">
        <v>551</v>
      </c>
    </row>
    <row r="24" spans="2:37" ht="15" customHeight="1" x14ac:dyDescent="0.15">
      <c r="D24" s="6" t="s">
        <v>127</v>
      </c>
      <c r="E24" s="6" t="s">
        <v>130</v>
      </c>
      <c r="F24" s="6" t="s">
        <v>2441</v>
      </c>
    </row>
    <row r="25" spans="2:37" ht="15" customHeight="1" x14ac:dyDescent="0.15">
      <c r="E25" s="36" t="s">
        <v>158</v>
      </c>
      <c r="F25" s="6" t="s">
        <v>2442</v>
      </c>
    </row>
    <row r="26" spans="2:37" ht="15" customHeight="1" x14ac:dyDescent="0.15">
      <c r="E26" s="9" t="s">
        <v>550</v>
      </c>
      <c r="F26" s="6" t="s">
        <v>2443</v>
      </c>
      <c r="K26" s="667"/>
      <c r="L26" s="667"/>
      <c r="M26" s="667"/>
      <c r="N26" s="667"/>
      <c r="O26" s="667"/>
      <c r="P26" s="667"/>
      <c r="Q26" s="667"/>
      <c r="R26" s="667"/>
      <c r="S26" s="9" t="s">
        <v>551</v>
      </c>
    </row>
    <row r="27" spans="2:37" ht="15" customHeight="1" x14ac:dyDescent="0.15">
      <c r="B27" s="30"/>
      <c r="C27" s="30"/>
      <c r="D27" s="30"/>
      <c r="E27" s="36" t="s">
        <v>158</v>
      </c>
      <c r="F27" s="30" t="s">
        <v>2444</v>
      </c>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row>
    <row r="28" spans="2:37" ht="15" customHeight="1" x14ac:dyDescent="0.15">
      <c r="B28" s="125" t="s">
        <v>2433</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30"/>
      <c r="C29" s="30"/>
      <c r="J29" s="32" t="s">
        <v>550</v>
      </c>
      <c r="K29" s="668"/>
      <c r="L29" s="668"/>
      <c r="M29" s="668"/>
      <c r="N29" s="668"/>
      <c r="O29" s="668"/>
      <c r="P29" s="668"/>
      <c r="Q29" s="668"/>
      <c r="R29" s="668"/>
      <c r="S29" s="32" t="s">
        <v>551</v>
      </c>
      <c r="T29" s="30"/>
      <c r="U29" s="30"/>
      <c r="V29" s="30"/>
      <c r="AG29" s="30"/>
      <c r="AH29" s="30"/>
      <c r="AI29" s="30"/>
      <c r="AJ29" s="30"/>
      <c r="AK29" s="30"/>
    </row>
    <row r="30" spans="2:37" ht="15" customHeight="1" x14ac:dyDescent="0.15">
      <c r="B30" s="125" t="s">
        <v>2434</v>
      </c>
      <c r="C30" s="40"/>
      <c r="D30" s="40"/>
      <c r="E30" s="40"/>
      <c r="F30" s="40"/>
      <c r="G30" s="40"/>
      <c r="H30" s="40"/>
      <c r="I30" s="40"/>
      <c r="J30" s="40"/>
      <c r="K30" s="622"/>
      <c r="L30" s="622"/>
      <c r="M30" s="622"/>
      <c r="N30" s="622"/>
      <c r="O30" s="622"/>
      <c r="P30" s="622"/>
      <c r="Q30" s="622"/>
      <c r="R30" s="622"/>
      <c r="S30" s="622"/>
      <c r="T30" s="622"/>
      <c r="U30" s="622"/>
      <c r="V30" s="622"/>
      <c r="W30" s="622"/>
      <c r="X30" s="622"/>
      <c r="Y30" s="622"/>
      <c r="Z30" s="622"/>
      <c r="AA30" s="622"/>
      <c r="AB30" s="622"/>
      <c r="AC30" s="622"/>
      <c r="AD30" s="622"/>
      <c r="AE30" s="622"/>
      <c r="AF30" s="622"/>
      <c r="AG30" s="622"/>
      <c r="AH30" s="622"/>
      <c r="AI30" s="622"/>
      <c r="AJ30" s="622"/>
      <c r="AK30" s="622"/>
    </row>
    <row r="31" spans="2:37" ht="15" customHeight="1" x14ac:dyDescent="0.15">
      <c r="K31" s="620"/>
      <c r="L31" s="620"/>
      <c r="M31" s="620"/>
      <c r="N31" s="620"/>
      <c r="O31" s="620"/>
      <c r="P31" s="620"/>
      <c r="Q31" s="620"/>
      <c r="R31" s="620"/>
      <c r="S31" s="620"/>
      <c r="T31" s="620"/>
      <c r="U31" s="620"/>
      <c r="V31" s="620"/>
      <c r="W31" s="620"/>
      <c r="X31" s="620"/>
      <c r="Y31" s="620"/>
      <c r="Z31" s="620"/>
      <c r="AA31" s="620"/>
      <c r="AB31" s="620"/>
      <c r="AC31" s="620"/>
      <c r="AD31" s="620"/>
      <c r="AE31" s="620"/>
      <c r="AF31" s="620"/>
      <c r="AG31" s="620"/>
      <c r="AH31" s="620"/>
      <c r="AI31" s="620"/>
      <c r="AJ31" s="620"/>
      <c r="AK31" s="620"/>
    </row>
    <row r="32" spans="2:37" ht="15" customHeight="1" x14ac:dyDescent="0.15">
      <c r="K32" s="620"/>
      <c r="L32" s="620"/>
      <c r="M32" s="620"/>
      <c r="N32" s="620"/>
      <c r="O32" s="620"/>
      <c r="P32" s="620"/>
      <c r="Q32" s="620"/>
      <c r="R32" s="620"/>
      <c r="S32" s="620"/>
      <c r="T32" s="620"/>
      <c r="U32" s="620"/>
      <c r="V32" s="620"/>
      <c r="W32" s="620"/>
      <c r="X32" s="620"/>
      <c r="Y32" s="620"/>
      <c r="Z32" s="620"/>
      <c r="AA32" s="620"/>
      <c r="AB32" s="620"/>
      <c r="AC32" s="620"/>
      <c r="AD32" s="620"/>
      <c r="AE32" s="620"/>
      <c r="AF32" s="620"/>
      <c r="AG32" s="620"/>
      <c r="AH32" s="620"/>
      <c r="AI32" s="620"/>
      <c r="AJ32" s="620"/>
      <c r="AK32" s="620"/>
    </row>
    <row r="33" spans="2:37" ht="15" customHeight="1" x14ac:dyDescent="0.15">
      <c r="K33" s="620"/>
      <c r="L33" s="620"/>
      <c r="M33" s="620"/>
      <c r="N33" s="620"/>
      <c r="O33" s="620"/>
      <c r="P33" s="620"/>
      <c r="Q33" s="620"/>
      <c r="R33" s="620"/>
      <c r="S33" s="620"/>
      <c r="T33" s="620"/>
      <c r="U33" s="620"/>
      <c r="V33" s="620"/>
      <c r="W33" s="620"/>
      <c r="X33" s="620"/>
      <c r="Y33" s="620"/>
      <c r="Z33" s="620"/>
      <c r="AA33" s="620"/>
      <c r="AB33" s="620"/>
      <c r="AC33" s="620"/>
      <c r="AD33" s="620"/>
      <c r="AE33" s="620"/>
      <c r="AF33" s="620"/>
      <c r="AG33" s="620"/>
      <c r="AH33" s="620"/>
      <c r="AI33" s="620"/>
      <c r="AJ33" s="620"/>
      <c r="AK33" s="620"/>
    </row>
    <row r="34" spans="2:37" ht="15" customHeight="1" x14ac:dyDescent="0.15">
      <c r="B34" s="30"/>
      <c r="C34" s="30"/>
      <c r="D34" s="30"/>
      <c r="E34" s="30"/>
      <c r="F34" s="30"/>
      <c r="G34" s="30"/>
      <c r="H34" s="30"/>
      <c r="I34" s="30"/>
      <c r="J34" s="30"/>
      <c r="K34" s="621"/>
      <c r="L34" s="621"/>
      <c r="M34" s="621"/>
      <c r="N34" s="621"/>
      <c r="O34" s="621"/>
      <c r="P34" s="621"/>
      <c r="Q34" s="621"/>
      <c r="R34" s="621"/>
      <c r="S34" s="621"/>
      <c r="T34" s="621"/>
      <c r="U34" s="621"/>
      <c r="V34" s="621"/>
      <c r="W34" s="621"/>
      <c r="X34" s="621"/>
      <c r="Y34" s="621"/>
      <c r="Z34" s="621"/>
      <c r="AA34" s="621"/>
      <c r="AB34" s="621"/>
      <c r="AC34" s="621"/>
      <c r="AD34" s="621"/>
      <c r="AE34" s="621"/>
      <c r="AF34" s="621"/>
      <c r="AG34" s="621"/>
      <c r="AH34" s="621"/>
      <c r="AI34" s="621"/>
      <c r="AJ34" s="621"/>
      <c r="AK34" s="621"/>
    </row>
    <row r="37" spans="2:37" ht="15" customHeight="1" x14ac:dyDescent="0.15">
      <c r="B37" s="618" t="s">
        <v>548</v>
      </c>
      <c r="C37" s="618"/>
      <c r="D37" s="618"/>
      <c r="E37" s="618"/>
      <c r="F37" s="618"/>
      <c r="G37" s="618"/>
      <c r="H37" s="618"/>
      <c r="I37" s="618"/>
      <c r="J37" s="618"/>
      <c r="K37" s="618"/>
      <c r="L37" s="618"/>
      <c r="M37" s="618"/>
      <c r="N37" s="618"/>
      <c r="O37" s="618"/>
      <c r="P37" s="618"/>
      <c r="Q37" s="618"/>
      <c r="R37" s="618"/>
      <c r="S37" s="618"/>
      <c r="T37" s="618"/>
      <c r="U37" s="618"/>
      <c r="V37" s="618"/>
      <c r="W37" s="618"/>
      <c r="X37" s="618"/>
      <c r="Y37" s="618"/>
      <c r="Z37" s="618"/>
      <c r="AA37" s="618"/>
      <c r="AB37" s="618"/>
      <c r="AC37" s="618"/>
      <c r="AD37" s="618"/>
      <c r="AE37" s="618"/>
      <c r="AF37" s="618"/>
      <c r="AG37" s="618"/>
      <c r="AH37" s="618"/>
      <c r="AI37" s="618"/>
      <c r="AJ37" s="618"/>
      <c r="AK37" s="618"/>
    </row>
    <row r="38" spans="2:37" ht="15" customHeight="1" x14ac:dyDescent="0.15">
      <c r="B38" s="30" t="s">
        <v>549</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row>
    <row r="39" spans="2:37" ht="15" customHeight="1" x14ac:dyDescent="0.15">
      <c r="B39" s="30" t="s">
        <v>2369</v>
      </c>
      <c r="C39" s="30"/>
      <c r="D39" s="30"/>
      <c r="E39" s="30"/>
      <c r="F39" s="30"/>
      <c r="G39" s="30"/>
      <c r="H39" s="30"/>
      <c r="I39" s="30"/>
      <c r="J39" s="30"/>
      <c r="K39" s="665"/>
      <c r="L39" s="665"/>
      <c r="M39" s="665"/>
      <c r="N39" s="665"/>
      <c r="O39" s="30"/>
      <c r="P39" s="30"/>
      <c r="Q39" s="30"/>
      <c r="R39" s="30"/>
      <c r="S39" s="30"/>
      <c r="T39" s="30"/>
      <c r="U39" s="30"/>
      <c r="V39" s="30"/>
      <c r="W39" s="30"/>
      <c r="X39" s="30"/>
      <c r="Y39" s="30"/>
      <c r="Z39" s="30"/>
      <c r="AA39" s="30"/>
      <c r="AB39" s="30"/>
      <c r="AC39" s="30"/>
      <c r="AD39" s="30"/>
      <c r="AE39" s="30"/>
      <c r="AF39" s="30"/>
      <c r="AG39" s="30"/>
      <c r="AH39" s="30"/>
      <c r="AI39" s="30"/>
      <c r="AJ39" s="30"/>
      <c r="AK39" s="30"/>
    </row>
    <row r="40" spans="2:37" ht="15" customHeight="1" x14ac:dyDescent="0.15">
      <c r="B40" s="255" t="s">
        <v>2428</v>
      </c>
      <c r="C40" s="27"/>
      <c r="D40" s="27"/>
      <c r="E40" s="27"/>
      <c r="F40" s="27"/>
      <c r="G40" s="27"/>
      <c r="H40" s="27"/>
      <c r="I40" s="27"/>
      <c r="J40" s="27"/>
      <c r="K40" s="681"/>
      <c r="L40" s="681"/>
      <c r="M40" s="681"/>
      <c r="N40" s="681"/>
      <c r="O40" s="81" t="s">
        <v>1181</v>
      </c>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6" t="s">
        <v>2429</v>
      </c>
    </row>
    <row r="42" spans="2:37" ht="15" customHeight="1" x14ac:dyDescent="0.15">
      <c r="D42" s="6" t="s">
        <v>127</v>
      </c>
      <c r="E42" s="6" t="s">
        <v>128</v>
      </c>
      <c r="F42" s="6" t="s">
        <v>2359</v>
      </c>
      <c r="L42" s="9" t="s">
        <v>550</v>
      </c>
      <c r="M42" s="682"/>
      <c r="N42" s="682"/>
      <c r="O42" s="682"/>
      <c r="P42" s="682"/>
      <c r="Q42" s="34" t="s">
        <v>1180</v>
      </c>
    </row>
    <row r="43" spans="2:37" ht="15" customHeight="1" x14ac:dyDescent="0.15">
      <c r="D43" s="6" t="s">
        <v>127</v>
      </c>
      <c r="E43" s="6" t="s">
        <v>130</v>
      </c>
      <c r="F43" s="6" t="s">
        <v>2388</v>
      </c>
      <c r="L43" s="9" t="s">
        <v>550</v>
      </c>
      <c r="M43" s="682"/>
      <c r="N43" s="682"/>
      <c r="O43" s="682"/>
      <c r="P43" s="682"/>
      <c r="Q43" s="34" t="s">
        <v>1180</v>
      </c>
    </row>
    <row r="44" spans="2:37" ht="15" customHeight="1" x14ac:dyDescent="0.15">
      <c r="D44" s="6" t="s">
        <v>127</v>
      </c>
      <c r="E44" s="6" t="s">
        <v>131</v>
      </c>
      <c r="F44" s="6" t="s">
        <v>2360</v>
      </c>
      <c r="J44" s="611" t="s">
        <v>668</v>
      </c>
      <c r="K44" s="611"/>
      <c r="L44" s="9" t="s">
        <v>550</v>
      </c>
      <c r="M44" s="664"/>
      <c r="N44" s="664"/>
      <c r="O44" s="664"/>
      <c r="P44" s="664"/>
      <c r="Q44" s="9" t="s">
        <v>551</v>
      </c>
      <c r="R44" s="611" t="s">
        <v>553</v>
      </c>
      <c r="S44" s="611"/>
      <c r="T44" s="9" t="s">
        <v>550</v>
      </c>
      <c r="U44" s="664"/>
      <c r="V44" s="664"/>
      <c r="W44" s="664"/>
      <c r="X44" s="664"/>
      <c r="Y44" s="9" t="s">
        <v>551</v>
      </c>
    </row>
    <row r="45" spans="2:37" ht="15" customHeight="1" x14ac:dyDescent="0.15">
      <c r="B45" s="30"/>
      <c r="C45" s="30"/>
      <c r="D45" s="30" t="s">
        <v>127</v>
      </c>
      <c r="E45" s="30" t="s">
        <v>501</v>
      </c>
      <c r="F45" s="30" t="s">
        <v>2361</v>
      </c>
      <c r="G45" s="30"/>
      <c r="H45" s="30"/>
      <c r="I45" s="30"/>
      <c r="J45" s="30"/>
      <c r="K45" s="30"/>
      <c r="L45" s="30"/>
      <c r="M45" s="665"/>
      <c r="N45" s="665"/>
      <c r="O45" s="665"/>
      <c r="P45" s="665"/>
      <c r="Q45" s="665"/>
      <c r="R45" s="665"/>
      <c r="S45" s="665"/>
      <c r="T45" s="665"/>
      <c r="U45" s="32" t="s">
        <v>508</v>
      </c>
      <c r="V45" s="637" t="s">
        <v>509</v>
      </c>
      <c r="W45" s="637"/>
      <c r="X45" s="665"/>
      <c r="Y45" s="665"/>
      <c r="Z45" s="665"/>
      <c r="AA45" s="665"/>
      <c r="AB45" s="665"/>
      <c r="AC45" s="665"/>
      <c r="AD45" s="665"/>
      <c r="AE45" s="665"/>
      <c r="AF45" s="32" t="s">
        <v>508</v>
      </c>
      <c r="AG45" s="30"/>
      <c r="AH45" s="30"/>
      <c r="AI45" s="30"/>
      <c r="AJ45" s="30"/>
      <c r="AK45" s="30"/>
    </row>
    <row r="46" spans="2:37" ht="15" customHeight="1" x14ac:dyDescent="0.15">
      <c r="B46" s="125" t="s">
        <v>2430</v>
      </c>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row>
    <row r="47" spans="2:37" ht="15" customHeight="1" x14ac:dyDescent="0.15">
      <c r="E47" s="36" t="s">
        <v>158</v>
      </c>
      <c r="F47" s="6" t="s">
        <v>554</v>
      </c>
    </row>
    <row r="48" spans="2:37" ht="15" customHeight="1" x14ac:dyDescent="0.15">
      <c r="B48" s="30"/>
      <c r="C48" s="30"/>
      <c r="D48" s="30"/>
      <c r="E48" s="5" t="s">
        <v>158</v>
      </c>
      <c r="F48" s="30" t="s">
        <v>555</v>
      </c>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row>
    <row r="49" spans="2:37" ht="15" customHeight="1" x14ac:dyDescent="0.15">
      <c r="B49" s="6" t="s">
        <v>2431</v>
      </c>
    </row>
    <row r="50" spans="2:37" ht="15" customHeight="1" x14ac:dyDescent="0.15">
      <c r="E50" s="36" t="s">
        <v>158</v>
      </c>
      <c r="F50" s="6" t="s">
        <v>2435</v>
      </c>
    </row>
    <row r="51" spans="2:37" ht="15" customHeight="1" x14ac:dyDescent="0.15">
      <c r="E51" s="36" t="s">
        <v>158</v>
      </c>
      <c r="F51" s="6" t="s">
        <v>2436</v>
      </c>
    </row>
    <row r="52" spans="2:37" ht="15" customHeight="1" x14ac:dyDescent="0.15">
      <c r="E52" s="36" t="s">
        <v>158</v>
      </c>
      <c r="F52" s="6" t="s">
        <v>2437</v>
      </c>
    </row>
    <row r="53" spans="2:37" ht="15" customHeight="1" x14ac:dyDescent="0.15">
      <c r="E53" s="36" t="s">
        <v>158</v>
      </c>
      <c r="F53" s="6" t="s">
        <v>2438</v>
      </c>
    </row>
    <row r="54" spans="2:37" ht="15" customHeight="1" x14ac:dyDescent="0.15">
      <c r="B54" s="30"/>
      <c r="C54" s="30"/>
      <c r="D54" s="30"/>
      <c r="E54" s="5" t="s">
        <v>158</v>
      </c>
      <c r="F54" s="30" t="s">
        <v>2439</v>
      </c>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row>
    <row r="55" spans="2:37" ht="15" customHeight="1" x14ac:dyDescent="0.15">
      <c r="B55" s="6" t="s">
        <v>2432</v>
      </c>
    </row>
    <row r="56" spans="2:37" ht="15" customHeight="1" x14ac:dyDescent="0.15">
      <c r="D56" s="6" t="s">
        <v>127</v>
      </c>
      <c r="E56" s="6" t="s">
        <v>128</v>
      </c>
      <c r="F56" s="6" t="s">
        <v>2440</v>
      </c>
      <c r="J56" s="9" t="s">
        <v>550</v>
      </c>
      <c r="K56" s="667"/>
      <c r="L56" s="667"/>
      <c r="M56" s="667"/>
      <c r="N56" s="667"/>
      <c r="O56" s="667"/>
      <c r="P56" s="667"/>
      <c r="Q56" s="667"/>
      <c r="R56" s="667"/>
      <c r="S56" s="9" t="s">
        <v>551</v>
      </c>
    </row>
    <row r="57" spans="2:37" ht="15" customHeight="1" x14ac:dyDescent="0.15">
      <c r="D57" s="6" t="s">
        <v>127</v>
      </c>
      <c r="E57" s="6" t="s">
        <v>130</v>
      </c>
      <c r="F57" s="6" t="s">
        <v>2441</v>
      </c>
    </row>
    <row r="58" spans="2:37" ht="15" customHeight="1" x14ac:dyDescent="0.15">
      <c r="E58" s="36" t="s">
        <v>158</v>
      </c>
      <c r="F58" s="6" t="s">
        <v>2442</v>
      </c>
    </row>
    <row r="59" spans="2:37" ht="15" customHeight="1" x14ac:dyDescent="0.15">
      <c r="E59" s="9" t="s">
        <v>550</v>
      </c>
      <c r="F59" s="6" t="s">
        <v>2443</v>
      </c>
      <c r="K59" s="667"/>
      <c r="L59" s="667"/>
      <c r="M59" s="667"/>
      <c r="N59" s="667"/>
      <c r="O59" s="667"/>
      <c r="P59" s="667"/>
      <c r="Q59" s="667"/>
      <c r="R59" s="667"/>
      <c r="S59" s="9" t="s">
        <v>551</v>
      </c>
    </row>
    <row r="60" spans="2:37" ht="15" customHeight="1" x14ac:dyDescent="0.15">
      <c r="B60" s="30"/>
      <c r="C60" s="30"/>
      <c r="D60" s="30"/>
      <c r="E60" s="36" t="s">
        <v>158</v>
      </c>
      <c r="F60" s="30" t="s">
        <v>2444</v>
      </c>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row>
    <row r="61" spans="2:37" ht="15" customHeight="1" x14ac:dyDescent="0.15">
      <c r="B61" s="125" t="s">
        <v>2433</v>
      </c>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row>
    <row r="62" spans="2:37" ht="15" customHeight="1" x14ac:dyDescent="0.15">
      <c r="B62" s="30"/>
      <c r="C62" s="30"/>
      <c r="J62" s="32" t="s">
        <v>550</v>
      </c>
      <c r="K62" s="668"/>
      <c r="L62" s="668"/>
      <c r="M62" s="668"/>
      <c r="N62" s="668"/>
      <c r="O62" s="668"/>
      <c r="P62" s="668"/>
      <c r="Q62" s="668"/>
      <c r="R62" s="668"/>
      <c r="S62" s="32" t="s">
        <v>551</v>
      </c>
      <c r="T62" s="30"/>
      <c r="U62" s="30"/>
      <c r="V62" s="30"/>
      <c r="AG62" s="30"/>
      <c r="AH62" s="30"/>
      <c r="AI62" s="30"/>
      <c r="AJ62" s="30"/>
      <c r="AK62" s="30"/>
    </row>
    <row r="63" spans="2:37" ht="15" customHeight="1" x14ac:dyDescent="0.15">
      <c r="B63" s="125" t="s">
        <v>2434</v>
      </c>
      <c r="C63" s="40"/>
      <c r="D63" s="40"/>
      <c r="E63" s="40"/>
      <c r="F63" s="40"/>
      <c r="G63" s="40"/>
      <c r="H63" s="40"/>
      <c r="I63" s="40"/>
      <c r="J63" s="40"/>
      <c r="K63" s="622"/>
      <c r="L63" s="622"/>
      <c r="M63" s="622"/>
      <c r="N63" s="622"/>
      <c r="O63" s="622"/>
      <c r="P63" s="622"/>
      <c r="Q63" s="622"/>
      <c r="R63" s="622"/>
      <c r="S63" s="622"/>
      <c r="T63" s="622"/>
      <c r="U63" s="622"/>
      <c r="V63" s="622"/>
      <c r="W63" s="622"/>
      <c r="X63" s="622"/>
      <c r="Y63" s="622"/>
      <c r="Z63" s="622"/>
      <c r="AA63" s="622"/>
      <c r="AB63" s="622"/>
      <c r="AC63" s="622"/>
      <c r="AD63" s="622"/>
      <c r="AE63" s="622"/>
      <c r="AF63" s="622"/>
      <c r="AG63" s="622"/>
      <c r="AH63" s="622"/>
      <c r="AI63" s="622"/>
      <c r="AJ63" s="622"/>
      <c r="AK63" s="622"/>
    </row>
    <row r="64" spans="2:37" ht="15" customHeight="1" x14ac:dyDescent="0.15">
      <c r="K64" s="620"/>
      <c r="L64" s="620"/>
      <c r="M64" s="620"/>
      <c r="N64" s="620"/>
      <c r="O64" s="620"/>
      <c r="P64" s="620"/>
      <c r="Q64" s="620"/>
      <c r="R64" s="620"/>
      <c r="S64" s="620"/>
      <c r="T64" s="620"/>
      <c r="U64" s="620"/>
      <c r="V64" s="620"/>
      <c r="W64" s="620"/>
      <c r="X64" s="620"/>
      <c r="Y64" s="620"/>
      <c r="Z64" s="620"/>
      <c r="AA64" s="620"/>
      <c r="AB64" s="620"/>
      <c r="AC64" s="620"/>
      <c r="AD64" s="620"/>
      <c r="AE64" s="620"/>
      <c r="AF64" s="620"/>
      <c r="AG64" s="620"/>
      <c r="AH64" s="620"/>
      <c r="AI64" s="620"/>
      <c r="AJ64" s="620"/>
      <c r="AK64" s="620"/>
    </row>
    <row r="65" spans="2:37" ht="15" customHeight="1" x14ac:dyDescent="0.15">
      <c r="K65" s="620"/>
      <c r="L65" s="620"/>
      <c r="M65" s="620"/>
      <c r="N65" s="620"/>
      <c r="O65" s="620"/>
      <c r="P65" s="620"/>
      <c r="Q65" s="620"/>
      <c r="R65" s="620"/>
      <c r="S65" s="620"/>
      <c r="T65" s="620"/>
      <c r="U65" s="620"/>
      <c r="V65" s="620"/>
      <c r="W65" s="620"/>
      <c r="X65" s="620"/>
      <c r="Y65" s="620"/>
      <c r="Z65" s="620"/>
      <c r="AA65" s="620"/>
      <c r="AB65" s="620"/>
      <c r="AC65" s="620"/>
      <c r="AD65" s="620"/>
      <c r="AE65" s="620"/>
      <c r="AF65" s="620"/>
      <c r="AG65" s="620"/>
      <c r="AH65" s="620"/>
      <c r="AI65" s="620"/>
      <c r="AJ65" s="620"/>
      <c r="AK65" s="620"/>
    </row>
    <row r="66" spans="2:37" ht="15" customHeight="1" x14ac:dyDescent="0.15">
      <c r="K66" s="620"/>
      <c r="L66" s="620"/>
      <c r="M66" s="620"/>
      <c r="N66" s="620"/>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row>
    <row r="67" spans="2:37" ht="15" customHeight="1" x14ac:dyDescent="0.15">
      <c r="B67" s="30"/>
      <c r="C67" s="30"/>
      <c r="D67" s="30"/>
      <c r="E67" s="30"/>
      <c r="F67" s="30"/>
      <c r="G67" s="30"/>
      <c r="H67" s="30"/>
      <c r="I67" s="30"/>
      <c r="J67" s="30"/>
      <c r="K67" s="621"/>
      <c r="L67" s="621"/>
      <c r="M67" s="621"/>
      <c r="N67" s="621"/>
      <c r="O67" s="621"/>
      <c r="P67" s="621"/>
      <c r="Q67" s="621"/>
      <c r="R67" s="621"/>
      <c r="S67" s="621"/>
      <c r="T67" s="621"/>
      <c r="U67" s="621"/>
      <c r="V67" s="621"/>
      <c r="W67" s="621"/>
      <c r="X67" s="621"/>
      <c r="Y67" s="621"/>
      <c r="Z67" s="621"/>
      <c r="AA67" s="621"/>
      <c r="AB67" s="621"/>
      <c r="AC67" s="621"/>
      <c r="AD67" s="621"/>
      <c r="AE67" s="621"/>
      <c r="AF67" s="621"/>
      <c r="AG67" s="621"/>
      <c r="AH67" s="621"/>
      <c r="AI67" s="621"/>
      <c r="AJ67" s="621"/>
      <c r="AK67" s="621"/>
    </row>
  </sheetData>
  <mergeCells count="40">
    <mergeCell ref="J11:K11"/>
    <mergeCell ref="R11:S11"/>
    <mergeCell ref="M11:P11"/>
    <mergeCell ref="U11:X11"/>
    <mergeCell ref="B4:AK4"/>
    <mergeCell ref="K6:N6"/>
    <mergeCell ref="K7:N7"/>
    <mergeCell ref="M9:P9"/>
    <mergeCell ref="M10:P10"/>
    <mergeCell ref="M12:T12"/>
    <mergeCell ref="V12:W12"/>
    <mergeCell ref="X12:AE12"/>
    <mergeCell ref="K23:R23"/>
    <mergeCell ref="K26:R26"/>
    <mergeCell ref="K29:R29"/>
    <mergeCell ref="K30:AK30"/>
    <mergeCell ref="K32:AK32"/>
    <mergeCell ref="K33:AK33"/>
    <mergeCell ref="K34:AK34"/>
    <mergeCell ref="K31:AK31"/>
    <mergeCell ref="K62:R62"/>
    <mergeCell ref="B37:AK37"/>
    <mergeCell ref="K39:N39"/>
    <mergeCell ref="K40:N40"/>
    <mergeCell ref="M42:P42"/>
    <mergeCell ref="M43:P43"/>
    <mergeCell ref="J44:K44"/>
    <mergeCell ref="M44:P44"/>
    <mergeCell ref="R44:S44"/>
    <mergeCell ref="U44:X44"/>
    <mergeCell ref="M45:T45"/>
    <mergeCell ref="V45:W45"/>
    <mergeCell ref="X45:AE45"/>
    <mergeCell ref="K56:R56"/>
    <mergeCell ref="K59:R59"/>
    <mergeCell ref="K63:AK63"/>
    <mergeCell ref="K64:AK64"/>
    <mergeCell ref="K65:AK65"/>
    <mergeCell ref="K66:AK66"/>
    <mergeCell ref="K67:AK67"/>
  </mergeCells>
  <phoneticPr fontId="21"/>
  <dataValidations count="3">
    <dataValidation type="list" allowBlank="1" showInputMessage="1" prompt="選択" sqref="M12:T12 X12:AE12 M45:T45 X45:AE45" xr:uid="{00000000-0002-0000-1100-000000000000}">
      <formula1>構造</formula1>
    </dataValidation>
    <dataValidation type="list" allowBlank="1" showInputMessage="1" showErrorMessage="1" prompt="選択" sqref="E14:E15 E17:E21 E25 E27 E47:E48 E50:E54 E58 E60" xr:uid="{00000000-0002-0000-1100-000001000000}">
      <formula1>選択</formula1>
    </dataValidation>
    <dataValidation type="list" allowBlank="1" showInputMessage="1" prompt="選択" sqref="K29:R29 K62:R62" xr:uid="{00000000-0002-0000-1100-000002000000}">
      <formula1>第六面7</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35" max="3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79998168889431442"/>
  </sheetPr>
  <dimension ref="A4:BU111"/>
  <sheetViews>
    <sheetView zoomScaleNormal="100" zoomScaleSheetLayoutView="100" workbookViewId="0">
      <pane ySplit="2" topLeftCell="A3" activePane="bottomLeft" state="frozen"/>
      <selection pane="bottomLeft" activeCell="A3" sqref="A3"/>
    </sheetView>
  </sheetViews>
  <sheetFormatPr defaultColWidth="2.5" defaultRowHeight="15" customHeight="1" x14ac:dyDescent="0.15"/>
  <cols>
    <col min="1" max="73" width="2.5" style="6" customWidth="1"/>
    <col min="74" max="16384" width="2.5" style="7"/>
  </cols>
  <sheetData>
    <row r="4" spans="2:37" ht="15" customHeight="1" x14ac:dyDescent="0.15">
      <c r="B4" s="710" t="s">
        <v>579</v>
      </c>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9"/>
      <c r="AF4" s="707" t="s">
        <v>580</v>
      </c>
      <c r="AG4" s="708"/>
      <c r="AH4" s="708"/>
      <c r="AI4" s="708"/>
      <c r="AJ4" s="708"/>
      <c r="AK4" s="709"/>
    </row>
    <row r="5" spans="2:37" ht="15" customHeight="1" x14ac:dyDescent="0.15">
      <c r="B5" s="686" t="s">
        <v>198</v>
      </c>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8"/>
      <c r="AF5" s="717" t="s">
        <v>577</v>
      </c>
      <c r="AG5" s="718"/>
      <c r="AH5" s="718"/>
      <c r="AI5" s="718"/>
      <c r="AJ5" s="718"/>
      <c r="AK5" s="719"/>
    </row>
    <row r="6" spans="2:37" ht="15" customHeight="1" x14ac:dyDescent="0.15">
      <c r="B6" s="698" t="s">
        <v>199</v>
      </c>
      <c r="C6" s="699"/>
      <c r="D6" s="699"/>
      <c r="E6" s="699"/>
      <c r="F6" s="699"/>
      <c r="G6" s="699"/>
      <c r="H6" s="699"/>
      <c r="I6" s="699"/>
      <c r="J6" s="699"/>
      <c r="K6" s="699"/>
      <c r="L6" s="699"/>
      <c r="M6" s="699"/>
      <c r="N6" s="699"/>
      <c r="O6" s="699"/>
      <c r="P6" s="699"/>
      <c r="Q6" s="699"/>
      <c r="R6" s="699"/>
      <c r="S6" s="699"/>
      <c r="T6" s="699"/>
      <c r="U6" s="699"/>
      <c r="V6" s="699"/>
      <c r="W6" s="699"/>
      <c r="X6" s="699"/>
      <c r="Y6" s="699"/>
      <c r="Z6" s="699"/>
      <c r="AA6" s="699"/>
      <c r="AB6" s="699"/>
      <c r="AC6" s="699"/>
      <c r="AD6" s="699"/>
      <c r="AE6" s="700"/>
      <c r="AF6" s="701" t="s">
        <v>327</v>
      </c>
      <c r="AG6" s="702"/>
      <c r="AH6" s="702"/>
      <c r="AI6" s="702"/>
      <c r="AJ6" s="702"/>
      <c r="AK6" s="703"/>
    </row>
    <row r="7" spans="2:37" ht="15" customHeight="1" x14ac:dyDescent="0.15">
      <c r="B7" s="698" t="s">
        <v>200</v>
      </c>
      <c r="C7" s="699"/>
      <c r="D7" s="699"/>
      <c r="E7" s="699"/>
      <c r="F7" s="699"/>
      <c r="G7" s="699"/>
      <c r="H7" s="699"/>
      <c r="I7" s="699"/>
      <c r="J7" s="699"/>
      <c r="K7" s="699"/>
      <c r="L7" s="699"/>
      <c r="M7" s="699"/>
      <c r="N7" s="699"/>
      <c r="O7" s="699"/>
      <c r="P7" s="699"/>
      <c r="Q7" s="699"/>
      <c r="R7" s="699"/>
      <c r="S7" s="699"/>
      <c r="T7" s="699"/>
      <c r="U7" s="699"/>
      <c r="V7" s="699"/>
      <c r="W7" s="699"/>
      <c r="X7" s="699"/>
      <c r="Y7" s="699"/>
      <c r="Z7" s="699"/>
      <c r="AA7" s="699"/>
      <c r="AB7" s="699"/>
      <c r="AC7" s="699"/>
      <c r="AD7" s="699"/>
      <c r="AE7" s="700"/>
      <c r="AF7" s="701" t="s">
        <v>328</v>
      </c>
      <c r="AG7" s="702"/>
      <c r="AH7" s="702"/>
      <c r="AI7" s="702"/>
      <c r="AJ7" s="702"/>
      <c r="AK7" s="703"/>
    </row>
    <row r="8" spans="2:37" ht="15" customHeight="1" x14ac:dyDescent="0.15">
      <c r="B8" s="698" t="s">
        <v>201</v>
      </c>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700"/>
      <c r="AF8" s="701" t="s">
        <v>329</v>
      </c>
      <c r="AG8" s="702"/>
      <c r="AH8" s="702"/>
      <c r="AI8" s="702"/>
      <c r="AJ8" s="702"/>
      <c r="AK8" s="703"/>
    </row>
    <row r="9" spans="2:37" ht="15" customHeight="1" x14ac:dyDescent="0.15">
      <c r="B9" s="698" t="s">
        <v>202</v>
      </c>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700"/>
      <c r="AF9" s="701" t="s">
        <v>330</v>
      </c>
      <c r="AG9" s="702"/>
      <c r="AH9" s="702"/>
      <c r="AI9" s="702"/>
      <c r="AJ9" s="702"/>
      <c r="AK9" s="703"/>
    </row>
    <row r="10" spans="2:37" ht="15" customHeight="1" x14ac:dyDescent="0.15">
      <c r="B10" s="698" t="s">
        <v>557</v>
      </c>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699"/>
      <c r="AA10" s="699"/>
      <c r="AB10" s="699"/>
      <c r="AC10" s="699"/>
      <c r="AD10" s="699"/>
      <c r="AE10" s="700"/>
      <c r="AF10" s="701" t="s">
        <v>331</v>
      </c>
      <c r="AG10" s="702"/>
      <c r="AH10" s="702"/>
      <c r="AI10" s="702"/>
      <c r="AJ10" s="702"/>
      <c r="AK10" s="703"/>
    </row>
    <row r="11" spans="2:37" ht="15" customHeight="1" x14ac:dyDescent="0.15">
      <c r="B11" s="698" t="s">
        <v>204</v>
      </c>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700"/>
      <c r="AF11" s="701" t="s">
        <v>332</v>
      </c>
      <c r="AG11" s="702"/>
      <c r="AH11" s="702"/>
      <c r="AI11" s="702"/>
      <c r="AJ11" s="702"/>
      <c r="AK11" s="703"/>
    </row>
    <row r="12" spans="2:37" ht="15" customHeight="1" x14ac:dyDescent="0.15">
      <c r="B12" s="698" t="s">
        <v>205</v>
      </c>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700"/>
      <c r="AF12" s="701" t="s">
        <v>333</v>
      </c>
      <c r="AG12" s="702"/>
      <c r="AH12" s="702"/>
      <c r="AI12" s="702"/>
      <c r="AJ12" s="702"/>
      <c r="AK12" s="703"/>
    </row>
    <row r="13" spans="2:37" ht="15" customHeight="1" x14ac:dyDescent="0.15">
      <c r="B13" s="698" t="s">
        <v>1330</v>
      </c>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700"/>
      <c r="AF13" s="701" t="s">
        <v>1329</v>
      </c>
      <c r="AG13" s="702"/>
      <c r="AH13" s="702"/>
      <c r="AI13" s="702"/>
      <c r="AJ13" s="702"/>
      <c r="AK13" s="703"/>
    </row>
    <row r="14" spans="2:37" ht="15" customHeight="1" x14ac:dyDescent="0.15">
      <c r="B14" s="698" t="s">
        <v>1331</v>
      </c>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700"/>
      <c r="AF14" s="701" t="s">
        <v>334</v>
      </c>
      <c r="AG14" s="702"/>
      <c r="AH14" s="702"/>
      <c r="AI14" s="702"/>
      <c r="AJ14" s="702"/>
      <c r="AK14" s="703"/>
    </row>
    <row r="15" spans="2:37" ht="15" customHeight="1" x14ac:dyDescent="0.15">
      <c r="B15" s="698" t="s">
        <v>1332</v>
      </c>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700"/>
      <c r="AF15" s="701" t="s">
        <v>335</v>
      </c>
      <c r="AG15" s="702"/>
      <c r="AH15" s="702"/>
      <c r="AI15" s="702"/>
      <c r="AJ15" s="702"/>
      <c r="AK15" s="703"/>
    </row>
    <row r="16" spans="2:37" ht="15" customHeight="1" x14ac:dyDescent="0.15">
      <c r="B16" s="698" t="s">
        <v>558</v>
      </c>
      <c r="C16" s="699"/>
      <c r="D16" s="699"/>
      <c r="E16" s="699"/>
      <c r="F16" s="699"/>
      <c r="G16" s="699"/>
      <c r="H16" s="699"/>
      <c r="I16" s="699"/>
      <c r="J16" s="699"/>
      <c r="K16" s="699"/>
      <c r="L16" s="699"/>
      <c r="M16" s="699"/>
      <c r="N16" s="699"/>
      <c r="O16" s="699"/>
      <c r="P16" s="699"/>
      <c r="Q16" s="699"/>
      <c r="R16" s="699"/>
      <c r="S16" s="699"/>
      <c r="T16" s="699"/>
      <c r="U16" s="699"/>
      <c r="V16" s="699"/>
      <c r="W16" s="699"/>
      <c r="X16" s="699"/>
      <c r="Y16" s="699"/>
      <c r="Z16" s="699"/>
      <c r="AA16" s="699"/>
      <c r="AB16" s="699"/>
      <c r="AC16" s="699"/>
      <c r="AD16" s="699"/>
      <c r="AE16" s="700"/>
      <c r="AF16" s="701" t="s">
        <v>336</v>
      </c>
      <c r="AG16" s="702"/>
      <c r="AH16" s="702"/>
      <c r="AI16" s="702"/>
      <c r="AJ16" s="702"/>
      <c r="AK16" s="703"/>
    </row>
    <row r="17" spans="2:37" ht="15" customHeight="1" x14ac:dyDescent="0.15">
      <c r="B17" s="698" t="s">
        <v>214</v>
      </c>
      <c r="C17" s="699"/>
      <c r="D17" s="699"/>
      <c r="E17" s="699"/>
      <c r="F17" s="699"/>
      <c r="G17" s="699"/>
      <c r="H17" s="699"/>
      <c r="I17" s="699"/>
      <c r="J17" s="699"/>
      <c r="K17" s="699"/>
      <c r="L17" s="699"/>
      <c r="M17" s="699"/>
      <c r="N17" s="699"/>
      <c r="O17" s="699"/>
      <c r="P17" s="699"/>
      <c r="Q17" s="699"/>
      <c r="R17" s="699"/>
      <c r="S17" s="699"/>
      <c r="T17" s="699"/>
      <c r="U17" s="699"/>
      <c r="V17" s="699"/>
      <c r="W17" s="699"/>
      <c r="X17" s="699"/>
      <c r="Y17" s="699"/>
      <c r="Z17" s="699"/>
      <c r="AA17" s="699"/>
      <c r="AB17" s="699"/>
      <c r="AC17" s="699"/>
      <c r="AD17" s="699"/>
      <c r="AE17" s="700"/>
      <c r="AF17" s="701" t="s">
        <v>337</v>
      </c>
      <c r="AG17" s="702"/>
      <c r="AH17" s="702"/>
      <c r="AI17" s="702"/>
      <c r="AJ17" s="702"/>
      <c r="AK17" s="703"/>
    </row>
    <row r="18" spans="2:37" ht="15" customHeight="1" x14ac:dyDescent="0.15">
      <c r="B18" s="698" t="s">
        <v>215</v>
      </c>
      <c r="C18" s="699"/>
      <c r="D18" s="699"/>
      <c r="E18" s="699"/>
      <c r="F18" s="699"/>
      <c r="G18" s="699"/>
      <c r="H18" s="699"/>
      <c r="I18" s="699"/>
      <c r="J18" s="699"/>
      <c r="K18" s="699"/>
      <c r="L18" s="699"/>
      <c r="M18" s="699"/>
      <c r="N18" s="699"/>
      <c r="O18" s="699"/>
      <c r="P18" s="699"/>
      <c r="Q18" s="699"/>
      <c r="R18" s="699"/>
      <c r="S18" s="699"/>
      <c r="T18" s="699"/>
      <c r="U18" s="699"/>
      <c r="V18" s="699"/>
      <c r="W18" s="699"/>
      <c r="X18" s="699"/>
      <c r="Y18" s="699"/>
      <c r="Z18" s="699"/>
      <c r="AA18" s="699"/>
      <c r="AB18" s="699"/>
      <c r="AC18" s="699"/>
      <c r="AD18" s="699"/>
      <c r="AE18" s="700"/>
      <c r="AF18" s="701" t="s">
        <v>338</v>
      </c>
      <c r="AG18" s="702"/>
      <c r="AH18" s="702"/>
      <c r="AI18" s="702"/>
      <c r="AJ18" s="702"/>
      <c r="AK18" s="703"/>
    </row>
    <row r="19" spans="2:37" ht="15" customHeight="1" x14ac:dyDescent="0.15">
      <c r="B19" s="698" t="s">
        <v>1333</v>
      </c>
      <c r="C19" s="699"/>
      <c r="D19" s="699"/>
      <c r="E19" s="699"/>
      <c r="F19" s="699"/>
      <c r="G19" s="699"/>
      <c r="H19" s="699"/>
      <c r="I19" s="699"/>
      <c r="J19" s="699"/>
      <c r="K19" s="699"/>
      <c r="L19" s="699"/>
      <c r="M19" s="699"/>
      <c r="N19" s="699"/>
      <c r="O19" s="699"/>
      <c r="P19" s="699"/>
      <c r="Q19" s="699"/>
      <c r="R19" s="699"/>
      <c r="S19" s="699"/>
      <c r="T19" s="699"/>
      <c r="U19" s="699"/>
      <c r="V19" s="699"/>
      <c r="W19" s="699"/>
      <c r="X19" s="699"/>
      <c r="Y19" s="699"/>
      <c r="Z19" s="699"/>
      <c r="AA19" s="699"/>
      <c r="AB19" s="699"/>
      <c r="AC19" s="699"/>
      <c r="AD19" s="699"/>
      <c r="AE19" s="700"/>
      <c r="AF19" s="701" t="s">
        <v>578</v>
      </c>
      <c r="AG19" s="702"/>
      <c r="AH19" s="702"/>
      <c r="AI19" s="702"/>
      <c r="AJ19" s="702"/>
      <c r="AK19" s="703"/>
    </row>
    <row r="20" spans="2:37" ht="15" customHeight="1" x14ac:dyDescent="0.15">
      <c r="B20" s="698" t="s">
        <v>559</v>
      </c>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700"/>
      <c r="AF20" s="701" t="s">
        <v>339</v>
      </c>
      <c r="AG20" s="702"/>
      <c r="AH20" s="702"/>
      <c r="AI20" s="702"/>
      <c r="AJ20" s="702"/>
      <c r="AK20" s="703"/>
    </row>
    <row r="21" spans="2:37" ht="15" customHeight="1" x14ac:dyDescent="0.15">
      <c r="B21" s="698" t="s">
        <v>560</v>
      </c>
      <c r="C21" s="699"/>
      <c r="D21" s="699"/>
      <c r="E21" s="699"/>
      <c r="F21" s="699"/>
      <c r="G21" s="699"/>
      <c r="H21" s="699"/>
      <c r="I21" s="699"/>
      <c r="J21" s="699"/>
      <c r="K21" s="699"/>
      <c r="L21" s="699"/>
      <c r="M21" s="699"/>
      <c r="N21" s="699"/>
      <c r="O21" s="699"/>
      <c r="P21" s="699"/>
      <c r="Q21" s="699"/>
      <c r="R21" s="699"/>
      <c r="S21" s="699"/>
      <c r="T21" s="699"/>
      <c r="U21" s="699"/>
      <c r="V21" s="699"/>
      <c r="W21" s="699"/>
      <c r="X21" s="699"/>
      <c r="Y21" s="699"/>
      <c r="Z21" s="699"/>
      <c r="AA21" s="699"/>
      <c r="AB21" s="699"/>
      <c r="AC21" s="699"/>
      <c r="AD21" s="699"/>
      <c r="AE21" s="700"/>
      <c r="AF21" s="701" t="s">
        <v>340</v>
      </c>
      <c r="AG21" s="702"/>
      <c r="AH21" s="702"/>
      <c r="AI21" s="702"/>
      <c r="AJ21" s="702"/>
      <c r="AK21" s="703"/>
    </row>
    <row r="22" spans="2:37" ht="15" customHeight="1" x14ac:dyDescent="0.15">
      <c r="B22" s="698" t="s">
        <v>1334</v>
      </c>
      <c r="C22" s="699"/>
      <c r="D22" s="699"/>
      <c r="E22" s="699"/>
      <c r="F22" s="699"/>
      <c r="G22" s="699"/>
      <c r="H22" s="699"/>
      <c r="I22" s="699"/>
      <c r="J22" s="699"/>
      <c r="K22" s="699"/>
      <c r="L22" s="699"/>
      <c r="M22" s="699"/>
      <c r="N22" s="699"/>
      <c r="O22" s="699"/>
      <c r="P22" s="699"/>
      <c r="Q22" s="699"/>
      <c r="R22" s="699"/>
      <c r="S22" s="699"/>
      <c r="T22" s="699"/>
      <c r="U22" s="699"/>
      <c r="V22" s="699"/>
      <c r="W22" s="699"/>
      <c r="X22" s="699"/>
      <c r="Y22" s="699"/>
      <c r="Z22" s="699"/>
      <c r="AA22" s="699"/>
      <c r="AB22" s="699"/>
      <c r="AC22" s="699"/>
      <c r="AD22" s="699"/>
      <c r="AE22" s="700"/>
      <c r="AF22" s="701" t="s">
        <v>1335</v>
      </c>
      <c r="AG22" s="702"/>
      <c r="AH22" s="702"/>
      <c r="AI22" s="702"/>
      <c r="AJ22" s="702"/>
      <c r="AK22" s="703"/>
    </row>
    <row r="23" spans="2:37" ht="15" customHeight="1" x14ac:dyDescent="0.15">
      <c r="B23" s="698" t="s">
        <v>561</v>
      </c>
      <c r="C23" s="699"/>
      <c r="D23" s="699"/>
      <c r="E23" s="699"/>
      <c r="F23" s="699"/>
      <c r="G23" s="699"/>
      <c r="H23" s="699"/>
      <c r="I23" s="699"/>
      <c r="J23" s="699"/>
      <c r="K23" s="699"/>
      <c r="L23" s="699"/>
      <c r="M23" s="699"/>
      <c r="N23" s="699"/>
      <c r="O23" s="699"/>
      <c r="P23" s="699"/>
      <c r="Q23" s="699"/>
      <c r="R23" s="699"/>
      <c r="S23" s="699"/>
      <c r="T23" s="699"/>
      <c r="U23" s="699"/>
      <c r="V23" s="699"/>
      <c r="W23" s="699"/>
      <c r="X23" s="699"/>
      <c r="Y23" s="699"/>
      <c r="Z23" s="699"/>
      <c r="AA23" s="699"/>
      <c r="AB23" s="699"/>
      <c r="AC23" s="699"/>
      <c r="AD23" s="699"/>
      <c r="AE23" s="700"/>
      <c r="AF23" s="701" t="s">
        <v>341</v>
      </c>
      <c r="AG23" s="702"/>
      <c r="AH23" s="702"/>
      <c r="AI23" s="702"/>
      <c r="AJ23" s="702"/>
      <c r="AK23" s="703"/>
    </row>
    <row r="24" spans="2:37" ht="15" customHeight="1" x14ac:dyDescent="0.15">
      <c r="B24" s="698" t="s">
        <v>562</v>
      </c>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700"/>
      <c r="AF24" s="701" t="s">
        <v>342</v>
      </c>
      <c r="AG24" s="702"/>
      <c r="AH24" s="702"/>
      <c r="AI24" s="702"/>
      <c r="AJ24" s="702"/>
      <c r="AK24" s="703"/>
    </row>
    <row r="25" spans="2:37" ht="15" customHeight="1" x14ac:dyDescent="0.15">
      <c r="B25" s="698" t="s">
        <v>563</v>
      </c>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c r="AB25" s="699"/>
      <c r="AC25" s="699"/>
      <c r="AD25" s="699"/>
      <c r="AE25" s="700"/>
      <c r="AF25" s="701" t="s">
        <v>343</v>
      </c>
      <c r="AG25" s="702"/>
      <c r="AH25" s="702"/>
      <c r="AI25" s="702"/>
      <c r="AJ25" s="702"/>
      <c r="AK25" s="703"/>
    </row>
    <row r="26" spans="2:37" ht="15" customHeight="1" x14ac:dyDescent="0.15">
      <c r="B26" s="698" t="s">
        <v>1336</v>
      </c>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699"/>
      <c r="AC26" s="699"/>
      <c r="AD26" s="699"/>
      <c r="AE26" s="700"/>
      <c r="AF26" s="701" t="s">
        <v>344</v>
      </c>
      <c r="AG26" s="702"/>
      <c r="AH26" s="702"/>
      <c r="AI26" s="702"/>
      <c r="AJ26" s="702"/>
      <c r="AK26" s="703"/>
    </row>
    <row r="27" spans="2:37" ht="15" customHeight="1" x14ac:dyDescent="0.15">
      <c r="B27" s="698" t="s">
        <v>1338</v>
      </c>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699"/>
      <c r="AC27" s="699"/>
      <c r="AD27" s="699"/>
      <c r="AE27" s="700"/>
      <c r="AF27" s="701" t="s">
        <v>1337</v>
      </c>
      <c r="AG27" s="702"/>
      <c r="AH27" s="702"/>
      <c r="AI27" s="702"/>
      <c r="AJ27" s="702"/>
      <c r="AK27" s="703"/>
    </row>
    <row r="28" spans="2:37" ht="15" customHeight="1" x14ac:dyDescent="0.15">
      <c r="B28" s="704" t="s">
        <v>1339</v>
      </c>
      <c r="C28" s="705"/>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c r="AB28" s="705"/>
      <c r="AC28" s="705"/>
      <c r="AD28" s="705"/>
      <c r="AE28" s="706"/>
      <c r="AF28" s="689" t="s">
        <v>345</v>
      </c>
      <c r="AG28" s="690"/>
      <c r="AH28" s="690"/>
      <c r="AI28" s="690"/>
      <c r="AJ28" s="690"/>
      <c r="AK28" s="691"/>
    </row>
    <row r="29" spans="2:37" ht="15" customHeight="1" x14ac:dyDescent="0.15">
      <c r="B29" s="686" t="s">
        <v>1340</v>
      </c>
      <c r="C29" s="687"/>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8"/>
      <c r="AF29" s="695"/>
      <c r="AG29" s="696"/>
      <c r="AH29" s="696"/>
      <c r="AI29" s="696"/>
      <c r="AJ29" s="696"/>
      <c r="AK29" s="697"/>
    </row>
    <row r="30" spans="2:37" ht="15" customHeight="1" x14ac:dyDescent="0.15">
      <c r="B30" s="698" t="s">
        <v>1341</v>
      </c>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700"/>
      <c r="AF30" s="701" t="s">
        <v>346</v>
      </c>
      <c r="AG30" s="702"/>
      <c r="AH30" s="702"/>
      <c r="AI30" s="702"/>
      <c r="AJ30" s="702"/>
      <c r="AK30" s="703"/>
    </row>
    <row r="31" spans="2:37" ht="15" customHeight="1" x14ac:dyDescent="0.15">
      <c r="B31" s="698" t="s">
        <v>224</v>
      </c>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c r="AB31" s="699"/>
      <c r="AC31" s="699"/>
      <c r="AD31" s="699"/>
      <c r="AE31" s="700"/>
      <c r="AF31" s="701" t="s">
        <v>347</v>
      </c>
      <c r="AG31" s="702"/>
      <c r="AH31" s="702"/>
      <c r="AI31" s="702"/>
      <c r="AJ31" s="702"/>
      <c r="AK31" s="703"/>
    </row>
    <row r="32" spans="2:37" ht="15" customHeight="1" x14ac:dyDescent="0.15">
      <c r="B32" s="698" t="s">
        <v>225</v>
      </c>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700"/>
      <c r="AF32" s="701" t="s">
        <v>348</v>
      </c>
      <c r="AG32" s="702"/>
      <c r="AH32" s="702"/>
      <c r="AI32" s="702"/>
      <c r="AJ32" s="702"/>
      <c r="AK32" s="703"/>
    </row>
    <row r="33" spans="2:37" ht="15" customHeight="1" x14ac:dyDescent="0.15">
      <c r="B33" s="698" t="s">
        <v>226</v>
      </c>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700"/>
      <c r="AF33" s="701" t="s">
        <v>349</v>
      </c>
      <c r="AG33" s="702"/>
      <c r="AH33" s="702"/>
      <c r="AI33" s="702"/>
      <c r="AJ33" s="702"/>
      <c r="AK33" s="703"/>
    </row>
    <row r="34" spans="2:37" ht="15" customHeight="1" x14ac:dyDescent="0.15">
      <c r="B34" s="698" t="s">
        <v>227</v>
      </c>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700"/>
      <c r="AF34" s="701" t="s">
        <v>350</v>
      </c>
      <c r="AG34" s="702"/>
      <c r="AH34" s="702"/>
      <c r="AI34" s="702"/>
      <c r="AJ34" s="702"/>
      <c r="AK34" s="703"/>
    </row>
    <row r="35" spans="2:37" ht="15" customHeight="1" x14ac:dyDescent="0.15">
      <c r="B35" s="698" t="s">
        <v>228</v>
      </c>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700"/>
      <c r="AF35" s="701" t="s">
        <v>351</v>
      </c>
      <c r="AG35" s="702"/>
      <c r="AH35" s="702"/>
      <c r="AI35" s="702"/>
      <c r="AJ35" s="702"/>
      <c r="AK35" s="703"/>
    </row>
    <row r="36" spans="2:37" ht="15" customHeight="1" x14ac:dyDescent="0.15">
      <c r="B36" s="698" t="s">
        <v>229</v>
      </c>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700"/>
      <c r="AF36" s="701" t="s">
        <v>352</v>
      </c>
      <c r="AG36" s="702"/>
      <c r="AH36" s="702"/>
      <c r="AI36" s="702"/>
      <c r="AJ36" s="702"/>
      <c r="AK36" s="703"/>
    </row>
    <row r="37" spans="2:37" ht="15" customHeight="1" x14ac:dyDescent="0.15">
      <c r="B37" s="698" t="s">
        <v>1342</v>
      </c>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700"/>
      <c r="AF37" s="701" t="s">
        <v>353</v>
      </c>
      <c r="AG37" s="702"/>
      <c r="AH37" s="702"/>
      <c r="AI37" s="702"/>
      <c r="AJ37" s="702"/>
      <c r="AK37" s="703"/>
    </row>
    <row r="38" spans="2:37" ht="15" customHeight="1" x14ac:dyDescent="0.15">
      <c r="B38" s="698" t="s">
        <v>564</v>
      </c>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700"/>
      <c r="AF38" s="701" t="s">
        <v>354</v>
      </c>
      <c r="AG38" s="702"/>
      <c r="AH38" s="702"/>
      <c r="AI38" s="702"/>
      <c r="AJ38" s="702"/>
      <c r="AK38" s="703"/>
    </row>
    <row r="39" spans="2:37" ht="15" customHeight="1" x14ac:dyDescent="0.15">
      <c r="B39" s="698" t="s">
        <v>565</v>
      </c>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700"/>
      <c r="AF39" s="701" t="s">
        <v>355</v>
      </c>
      <c r="AG39" s="702"/>
      <c r="AH39" s="702"/>
      <c r="AI39" s="702"/>
      <c r="AJ39" s="702"/>
      <c r="AK39" s="703"/>
    </row>
    <row r="40" spans="2:37" ht="15" customHeight="1" x14ac:dyDescent="0.15">
      <c r="B40" s="698" t="s">
        <v>1363</v>
      </c>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700"/>
      <c r="AF40" s="701" t="s">
        <v>356</v>
      </c>
      <c r="AG40" s="702"/>
      <c r="AH40" s="702"/>
      <c r="AI40" s="702"/>
      <c r="AJ40" s="702"/>
      <c r="AK40" s="703"/>
    </row>
    <row r="41" spans="2:37" ht="15" customHeight="1" x14ac:dyDescent="0.15">
      <c r="B41" s="698" t="s">
        <v>566</v>
      </c>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700"/>
      <c r="AF41" s="701" t="s">
        <v>357</v>
      </c>
      <c r="AG41" s="702"/>
      <c r="AH41" s="702"/>
      <c r="AI41" s="702"/>
      <c r="AJ41" s="702"/>
      <c r="AK41" s="703"/>
    </row>
    <row r="42" spans="2:37" ht="15" customHeight="1" x14ac:dyDescent="0.15">
      <c r="B42" s="698" t="s">
        <v>240</v>
      </c>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700"/>
      <c r="AF42" s="701" t="s">
        <v>358</v>
      </c>
      <c r="AG42" s="702"/>
      <c r="AH42" s="702"/>
      <c r="AI42" s="702"/>
      <c r="AJ42" s="702"/>
      <c r="AK42" s="703"/>
    </row>
    <row r="43" spans="2:37" ht="15" customHeight="1" x14ac:dyDescent="0.15">
      <c r="B43" s="698" t="s">
        <v>241</v>
      </c>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700"/>
      <c r="AF43" s="701" t="s">
        <v>359</v>
      </c>
      <c r="AG43" s="702"/>
      <c r="AH43" s="702"/>
      <c r="AI43" s="702"/>
      <c r="AJ43" s="702"/>
      <c r="AK43" s="703"/>
    </row>
    <row r="44" spans="2:37" ht="15" customHeight="1" x14ac:dyDescent="0.15">
      <c r="B44" s="698" t="s">
        <v>242</v>
      </c>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700"/>
      <c r="AF44" s="701" t="s">
        <v>360</v>
      </c>
      <c r="AG44" s="702"/>
      <c r="AH44" s="702"/>
      <c r="AI44" s="702"/>
      <c r="AJ44" s="702"/>
      <c r="AK44" s="703"/>
    </row>
    <row r="45" spans="2:37" ht="15" customHeight="1" x14ac:dyDescent="0.15">
      <c r="B45" s="698" t="s">
        <v>567</v>
      </c>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700"/>
      <c r="AF45" s="701" t="s">
        <v>361</v>
      </c>
      <c r="AG45" s="702"/>
      <c r="AH45" s="702"/>
      <c r="AI45" s="702"/>
      <c r="AJ45" s="702"/>
      <c r="AK45" s="703"/>
    </row>
    <row r="46" spans="2:37" ht="15" customHeight="1" x14ac:dyDescent="0.15">
      <c r="B46" s="698" t="s">
        <v>568</v>
      </c>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700"/>
      <c r="AF46" s="701" t="s">
        <v>362</v>
      </c>
      <c r="AG46" s="702"/>
      <c r="AH46" s="702"/>
      <c r="AI46" s="702"/>
      <c r="AJ46" s="702"/>
      <c r="AK46" s="703"/>
    </row>
    <row r="47" spans="2:37" ht="15" customHeight="1" x14ac:dyDescent="0.15">
      <c r="B47" s="704" t="s">
        <v>1364</v>
      </c>
      <c r="C47" s="705"/>
      <c r="D47" s="705"/>
      <c r="E47" s="705"/>
      <c r="F47" s="705"/>
      <c r="G47" s="705"/>
      <c r="H47" s="705"/>
      <c r="I47" s="705"/>
      <c r="J47" s="705"/>
      <c r="K47" s="705"/>
      <c r="L47" s="705"/>
      <c r="M47" s="705"/>
      <c r="N47" s="705"/>
      <c r="O47" s="705"/>
      <c r="P47" s="705"/>
      <c r="Q47" s="705"/>
      <c r="R47" s="705"/>
      <c r="S47" s="705"/>
      <c r="T47" s="705"/>
      <c r="U47" s="705"/>
      <c r="V47" s="705"/>
      <c r="W47" s="705"/>
      <c r="X47" s="705"/>
      <c r="Y47" s="705"/>
      <c r="Z47" s="705"/>
      <c r="AA47" s="705"/>
      <c r="AB47" s="705"/>
      <c r="AC47" s="705"/>
      <c r="AD47" s="705"/>
      <c r="AE47" s="706"/>
      <c r="AF47" s="701" t="s">
        <v>363</v>
      </c>
      <c r="AG47" s="702"/>
      <c r="AH47" s="702"/>
      <c r="AI47" s="702"/>
      <c r="AJ47" s="702"/>
      <c r="AK47" s="703"/>
    </row>
    <row r="48" spans="2:37" ht="15" customHeight="1" x14ac:dyDescent="0.15">
      <c r="B48" s="686" t="s">
        <v>581</v>
      </c>
      <c r="C48" s="687"/>
      <c r="D48" s="687"/>
      <c r="E48" s="687"/>
      <c r="F48" s="687"/>
      <c r="G48" s="687"/>
      <c r="H48" s="687"/>
      <c r="I48" s="687"/>
      <c r="J48" s="687"/>
      <c r="K48" s="687"/>
      <c r="L48" s="687"/>
      <c r="M48" s="687"/>
      <c r="N48" s="687"/>
      <c r="O48" s="687"/>
      <c r="P48" s="687"/>
      <c r="Q48" s="687"/>
      <c r="R48" s="687"/>
      <c r="S48" s="687"/>
      <c r="T48" s="687"/>
      <c r="U48" s="687"/>
      <c r="V48" s="687"/>
      <c r="W48" s="687"/>
      <c r="X48" s="687"/>
      <c r="Y48" s="687"/>
      <c r="Z48" s="687"/>
      <c r="AA48" s="687"/>
      <c r="AB48" s="687"/>
      <c r="AC48" s="687"/>
      <c r="AD48" s="687"/>
      <c r="AE48" s="688"/>
      <c r="AF48" s="701"/>
      <c r="AG48" s="702"/>
      <c r="AH48" s="702"/>
      <c r="AI48" s="702"/>
      <c r="AJ48" s="702"/>
      <c r="AK48" s="703"/>
    </row>
    <row r="49" spans="2:37" ht="15" customHeight="1" x14ac:dyDescent="0.15">
      <c r="B49" s="698" t="s">
        <v>569</v>
      </c>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700"/>
      <c r="AF49" s="701" t="s">
        <v>364</v>
      </c>
      <c r="AG49" s="702"/>
      <c r="AH49" s="702"/>
      <c r="AI49" s="702"/>
      <c r="AJ49" s="702"/>
      <c r="AK49" s="703"/>
    </row>
    <row r="50" spans="2:37" ht="15" customHeight="1" x14ac:dyDescent="0.15">
      <c r="B50" s="711" t="s">
        <v>259</v>
      </c>
      <c r="C50" s="712"/>
      <c r="D50" s="712"/>
      <c r="E50" s="712"/>
      <c r="F50" s="712"/>
      <c r="G50" s="712"/>
      <c r="H50" s="712"/>
      <c r="I50" s="712"/>
      <c r="J50" s="712"/>
      <c r="K50" s="712"/>
      <c r="L50" s="712"/>
      <c r="M50" s="712"/>
      <c r="N50" s="712"/>
      <c r="O50" s="712"/>
      <c r="P50" s="712"/>
      <c r="Q50" s="712"/>
      <c r="R50" s="712"/>
      <c r="S50" s="712"/>
      <c r="T50" s="712"/>
      <c r="U50" s="712"/>
      <c r="V50" s="712"/>
      <c r="W50" s="712"/>
      <c r="X50" s="712"/>
      <c r="Y50" s="712"/>
      <c r="Z50" s="712"/>
      <c r="AA50" s="712"/>
      <c r="AB50" s="712"/>
      <c r="AC50" s="712"/>
      <c r="AD50" s="712"/>
      <c r="AE50" s="713"/>
      <c r="AF50" s="714" t="s">
        <v>365</v>
      </c>
      <c r="AG50" s="715"/>
      <c r="AH50" s="715"/>
      <c r="AI50" s="715"/>
      <c r="AJ50" s="715"/>
      <c r="AK50" s="716"/>
    </row>
    <row r="63" spans="2:37" ht="15" customHeight="1" x14ac:dyDescent="0.15">
      <c r="B63" s="710" t="s">
        <v>579</v>
      </c>
      <c r="C63" s="708"/>
      <c r="D63" s="708"/>
      <c r="E63" s="708"/>
      <c r="F63" s="708"/>
      <c r="G63" s="708"/>
      <c r="H63" s="708"/>
      <c r="I63" s="708"/>
      <c r="J63" s="708"/>
      <c r="K63" s="708"/>
      <c r="L63" s="708"/>
      <c r="M63" s="708"/>
      <c r="N63" s="708"/>
      <c r="O63" s="708"/>
      <c r="P63" s="708"/>
      <c r="Q63" s="708"/>
      <c r="R63" s="708"/>
      <c r="S63" s="708"/>
      <c r="T63" s="708"/>
      <c r="U63" s="708"/>
      <c r="V63" s="708"/>
      <c r="W63" s="708"/>
      <c r="X63" s="708"/>
      <c r="Y63" s="708"/>
      <c r="Z63" s="708"/>
      <c r="AA63" s="708"/>
      <c r="AB63" s="708"/>
      <c r="AC63" s="708"/>
      <c r="AD63" s="708"/>
      <c r="AE63" s="709"/>
      <c r="AF63" s="707" t="s">
        <v>580</v>
      </c>
      <c r="AG63" s="708"/>
      <c r="AH63" s="708"/>
      <c r="AI63" s="708"/>
      <c r="AJ63" s="708"/>
      <c r="AK63" s="709"/>
    </row>
    <row r="64" spans="2:37" ht="15" customHeight="1" x14ac:dyDescent="0.15">
      <c r="B64" s="698" t="s">
        <v>260</v>
      </c>
      <c r="C64" s="699"/>
      <c r="D64" s="699"/>
      <c r="E64" s="699"/>
      <c r="F64" s="699"/>
      <c r="G64" s="699"/>
      <c r="H64" s="699"/>
      <c r="I64" s="699"/>
      <c r="J64" s="699"/>
      <c r="K64" s="699"/>
      <c r="L64" s="699"/>
      <c r="M64" s="699"/>
      <c r="N64" s="699"/>
      <c r="O64" s="699"/>
      <c r="P64" s="699"/>
      <c r="Q64" s="699"/>
      <c r="R64" s="699"/>
      <c r="S64" s="699"/>
      <c r="T64" s="699"/>
      <c r="U64" s="699"/>
      <c r="V64" s="699"/>
      <c r="W64" s="699"/>
      <c r="X64" s="699"/>
      <c r="Y64" s="699"/>
      <c r="Z64" s="699"/>
      <c r="AA64" s="699"/>
      <c r="AB64" s="699"/>
      <c r="AC64" s="699"/>
      <c r="AD64" s="699"/>
      <c r="AE64" s="700"/>
      <c r="AF64" s="701" t="s">
        <v>366</v>
      </c>
      <c r="AG64" s="702"/>
      <c r="AH64" s="702"/>
      <c r="AI64" s="702"/>
      <c r="AJ64" s="702"/>
      <c r="AK64" s="703"/>
    </row>
    <row r="65" spans="2:37" ht="15" customHeight="1" x14ac:dyDescent="0.15">
      <c r="B65" s="698" t="s">
        <v>570</v>
      </c>
      <c r="C65" s="699"/>
      <c r="D65" s="699"/>
      <c r="E65" s="699"/>
      <c r="F65" s="699"/>
      <c r="G65" s="699"/>
      <c r="H65" s="699"/>
      <c r="I65" s="699"/>
      <c r="J65" s="699"/>
      <c r="K65" s="699"/>
      <c r="L65" s="699"/>
      <c r="M65" s="699"/>
      <c r="N65" s="699"/>
      <c r="O65" s="699"/>
      <c r="P65" s="699"/>
      <c r="Q65" s="699"/>
      <c r="R65" s="699"/>
      <c r="S65" s="699"/>
      <c r="T65" s="699"/>
      <c r="U65" s="699"/>
      <c r="V65" s="699"/>
      <c r="W65" s="699"/>
      <c r="X65" s="699"/>
      <c r="Y65" s="699"/>
      <c r="Z65" s="699"/>
      <c r="AA65" s="699"/>
      <c r="AB65" s="699"/>
      <c r="AC65" s="699"/>
      <c r="AD65" s="699"/>
      <c r="AE65" s="700"/>
      <c r="AF65" s="701" t="s">
        <v>367</v>
      </c>
      <c r="AG65" s="702"/>
      <c r="AH65" s="702"/>
      <c r="AI65" s="702"/>
      <c r="AJ65" s="702"/>
      <c r="AK65" s="703"/>
    </row>
    <row r="66" spans="2:37" ht="15" customHeight="1" x14ac:dyDescent="0.15">
      <c r="B66" s="698" t="s">
        <v>264</v>
      </c>
      <c r="C66" s="699"/>
      <c r="D66" s="699"/>
      <c r="E66" s="699"/>
      <c r="F66" s="699"/>
      <c r="G66" s="699"/>
      <c r="H66" s="699"/>
      <c r="I66" s="699"/>
      <c r="J66" s="699"/>
      <c r="K66" s="699"/>
      <c r="L66" s="699"/>
      <c r="M66" s="699"/>
      <c r="N66" s="699"/>
      <c r="O66" s="699"/>
      <c r="P66" s="699"/>
      <c r="Q66" s="699"/>
      <c r="R66" s="699"/>
      <c r="S66" s="699"/>
      <c r="T66" s="699"/>
      <c r="U66" s="699"/>
      <c r="V66" s="699"/>
      <c r="W66" s="699"/>
      <c r="X66" s="699"/>
      <c r="Y66" s="699"/>
      <c r="Z66" s="699"/>
      <c r="AA66" s="699"/>
      <c r="AB66" s="699"/>
      <c r="AC66" s="699"/>
      <c r="AD66" s="699"/>
      <c r="AE66" s="700"/>
      <c r="AF66" s="701" t="s">
        <v>368</v>
      </c>
      <c r="AG66" s="702"/>
      <c r="AH66" s="702"/>
      <c r="AI66" s="702"/>
      <c r="AJ66" s="702"/>
      <c r="AK66" s="703"/>
    </row>
    <row r="67" spans="2:37" ht="15" customHeight="1" x14ac:dyDescent="0.15">
      <c r="B67" s="704" t="s">
        <v>1343</v>
      </c>
      <c r="C67" s="705"/>
      <c r="D67" s="705"/>
      <c r="E67" s="705"/>
      <c r="F67" s="705"/>
      <c r="G67" s="705"/>
      <c r="H67" s="705"/>
      <c r="I67" s="705"/>
      <c r="J67" s="705"/>
      <c r="K67" s="705"/>
      <c r="L67" s="705"/>
      <c r="M67" s="705"/>
      <c r="N67" s="705"/>
      <c r="O67" s="705"/>
      <c r="P67" s="705"/>
      <c r="Q67" s="705"/>
      <c r="R67" s="705"/>
      <c r="S67" s="705"/>
      <c r="T67" s="705"/>
      <c r="U67" s="705"/>
      <c r="V67" s="705"/>
      <c r="W67" s="705"/>
      <c r="X67" s="705"/>
      <c r="Y67" s="705"/>
      <c r="Z67" s="705"/>
      <c r="AA67" s="705"/>
      <c r="AB67" s="705"/>
      <c r="AC67" s="705"/>
      <c r="AD67" s="705"/>
      <c r="AE67" s="706"/>
      <c r="AF67" s="689" t="s">
        <v>369</v>
      </c>
      <c r="AG67" s="690"/>
      <c r="AH67" s="690"/>
      <c r="AI67" s="690"/>
      <c r="AJ67" s="690"/>
      <c r="AK67" s="691"/>
    </row>
    <row r="68" spans="2:37" ht="15" customHeight="1" x14ac:dyDescent="0.15">
      <c r="B68" s="683" t="s">
        <v>1344</v>
      </c>
      <c r="C68" s="684"/>
      <c r="D68" s="684"/>
      <c r="E68" s="684"/>
      <c r="F68" s="684"/>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5"/>
      <c r="AF68" s="692"/>
      <c r="AG68" s="693"/>
      <c r="AH68" s="693"/>
      <c r="AI68" s="693"/>
      <c r="AJ68" s="693"/>
      <c r="AK68" s="694"/>
    </row>
    <row r="69" spans="2:37" ht="15" customHeight="1" x14ac:dyDescent="0.15">
      <c r="B69" s="686" t="s">
        <v>1346</v>
      </c>
      <c r="C69" s="687"/>
      <c r="D69" s="687"/>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8"/>
      <c r="AF69" s="695"/>
      <c r="AG69" s="696"/>
      <c r="AH69" s="696"/>
      <c r="AI69" s="696"/>
      <c r="AJ69" s="696"/>
      <c r="AK69" s="697"/>
    </row>
    <row r="70" spans="2:37" ht="15" customHeight="1" x14ac:dyDescent="0.15">
      <c r="B70" s="704" t="s">
        <v>1347</v>
      </c>
      <c r="C70" s="705"/>
      <c r="D70" s="705"/>
      <c r="E70" s="705"/>
      <c r="F70" s="705"/>
      <c r="G70" s="705"/>
      <c r="H70" s="705"/>
      <c r="I70" s="705"/>
      <c r="J70" s="705"/>
      <c r="K70" s="705"/>
      <c r="L70" s="705"/>
      <c r="M70" s="705"/>
      <c r="N70" s="705"/>
      <c r="O70" s="705"/>
      <c r="P70" s="705"/>
      <c r="Q70" s="705"/>
      <c r="R70" s="705"/>
      <c r="S70" s="705"/>
      <c r="T70" s="705"/>
      <c r="U70" s="705"/>
      <c r="V70" s="705"/>
      <c r="W70" s="705"/>
      <c r="X70" s="705"/>
      <c r="Y70" s="705"/>
      <c r="Z70" s="705"/>
      <c r="AA70" s="705"/>
      <c r="AB70" s="705"/>
      <c r="AC70" s="705"/>
      <c r="AD70" s="705"/>
      <c r="AE70" s="706"/>
      <c r="AF70" s="689" t="s">
        <v>370</v>
      </c>
      <c r="AG70" s="690"/>
      <c r="AH70" s="690"/>
      <c r="AI70" s="690"/>
      <c r="AJ70" s="690"/>
      <c r="AK70" s="691"/>
    </row>
    <row r="71" spans="2:37" ht="15" customHeight="1" x14ac:dyDescent="0.15">
      <c r="B71" s="686" t="s">
        <v>1345</v>
      </c>
      <c r="C71" s="687"/>
      <c r="D71" s="687"/>
      <c r="E71" s="687"/>
      <c r="F71" s="687"/>
      <c r="G71" s="687"/>
      <c r="H71" s="687"/>
      <c r="I71" s="687"/>
      <c r="J71" s="687"/>
      <c r="K71" s="687"/>
      <c r="L71" s="687"/>
      <c r="M71" s="687"/>
      <c r="N71" s="687"/>
      <c r="O71" s="687"/>
      <c r="P71" s="687"/>
      <c r="Q71" s="687"/>
      <c r="R71" s="687"/>
      <c r="S71" s="687"/>
      <c r="T71" s="687"/>
      <c r="U71" s="687"/>
      <c r="V71" s="687"/>
      <c r="W71" s="687"/>
      <c r="X71" s="687"/>
      <c r="Y71" s="687"/>
      <c r="Z71" s="687"/>
      <c r="AA71" s="687"/>
      <c r="AB71" s="687"/>
      <c r="AC71" s="687"/>
      <c r="AD71" s="687"/>
      <c r="AE71" s="688"/>
      <c r="AF71" s="695"/>
      <c r="AG71" s="696"/>
      <c r="AH71" s="696"/>
      <c r="AI71" s="696"/>
      <c r="AJ71" s="696"/>
      <c r="AK71" s="697"/>
    </row>
    <row r="72" spans="2:37" ht="15" customHeight="1" x14ac:dyDescent="0.15">
      <c r="B72" s="698" t="s">
        <v>571</v>
      </c>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99"/>
      <c r="AD72" s="699"/>
      <c r="AE72" s="700"/>
      <c r="AF72" s="701" t="s">
        <v>371</v>
      </c>
      <c r="AG72" s="702"/>
      <c r="AH72" s="702"/>
      <c r="AI72" s="702"/>
      <c r="AJ72" s="702"/>
      <c r="AK72" s="703"/>
    </row>
    <row r="73" spans="2:37" ht="15" customHeight="1" x14ac:dyDescent="0.15">
      <c r="B73" s="704" t="s">
        <v>582</v>
      </c>
      <c r="C73" s="705"/>
      <c r="D73" s="705"/>
      <c r="E73" s="705"/>
      <c r="F73" s="705"/>
      <c r="G73" s="705"/>
      <c r="H73" s="705"/>
      <c r="I73" s="705"/>
      <c r="J73" s="705"/>
      <c r="K73" s="705"/>
      <c r="L73" s="705"/>
      <c r="M73" s="705"/>
      <c r="N73" s="705"/>
      <c r="O73" s="705"/>
      <c r="P73" s="705"/>
      <c r="Q73" s="705"/>
      <c r="R73" s="705"/>
      <c r="S73" s="705"/>
      <c r="T73" s="705"/>
      <c r="U73" s="705"/>
      <c r="V73" s="705"/>
      <c r="W73" s="705"/>
      <c r="X73" s="705"/>
      <c r="Y73" s="705"/>
      <c r="Z73" s="705"/>
      <c r="AA73" s="705"/>
      <c r="AB73" s="705"/>
      <c r="AC73" s="705"/>
      <c r="AD73" s="705"/>
      <c r="AE73" s="706"/>
      <c r="AF73" s="701" t="s">
        <v>372</v>
      </c>
      <c r="AG73" s="702"/>
      <c r="AH73" s="702"/>
      <c r="AI73" s="702"/>
      <c r="AJ73" s="702"/>
      <c r="AK73" s="703"/>
    </row>
    <row r="74" spans="2:37" ht="15" customHeight="1" x14ac:dyDescent="0.15">
      <c r="B74" s="683" t="s">
        <v>583</v>
      </c>
      <c r="C74" s="684"/>
      <c r="D74" s="684"/>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5"/>
      <c r="AF74" s="701"/>
      <c r="AG74" s="702"/>
      <c r="AH74" s="702"/>
      <c r="AI74" s="702"/>
      <c r="AJ74" s="702"/>
      <c r="AK74" s="703"/>
    </row>
    <row r="75" spans="2:37" ht="15" customHeight="1" x14ac:dyDescent="0.15">
      <c r="B75" s="683" t="s">
        <v>584</v>
      </c>
      <c r="C75" s="684"/>
      <c r="D75" s="684"/>
      <c r="E75" s="684"/>
      <c r="F75" s="684"/>
      <c r="G75" s="684"/>
      <c r="H75" s="684"/>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5"/>
      <c r="AF75" s="701"/>
      <c r="AG75" s="702"/>
      <c r="AH75" s="702"/>
      <c r="AI75" s="702"/>
      <c r="AJ75" s="702"/>
      <c r="AK75" s="703"/>
    </row>
    <row r="76" spans="2:37" ht="15" customHeight="1" x14ac:dyDescent="0.15">
      <c r="B76" s="683" t="s">
        <v>1365</v>
      </c>
      <c r="C76" s="684"/>
      <c r="D76" s="684"/>
      <c r="E76" s="684"/>
      <c r="F76" s="684"/>
      <c r="G76" s="684"/>
      <c r="H76" s="684"/>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5"/>
      <c r="AF76" s="701"/>
      <c r="AG76" s="702"/>
      <c r="AH76" s="702"/>
      <c r="AI76" s="702"/>
      <c r="AJ76" s="702"/>
      <c r="AK76" s="703"/>
    </row>
    <row r="77" spans="2:37" ht="15" customHeight="1" x14ac:dyDescent="0.15">
      <c r="B77" s="683" t="s">
        <v>585</v>
      </c>
      <c r="C77" s="684"/>
      <c r="D77" s="684"/>
      <c r="E77" s="684"/>
      <c r="F77" s="684"/>
      <c r="G77" s="684"/>
      <c r="H77" s="684"/>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5"/>
      <c r="AF77" s="701"/>
      <c r="AG77" s="702"/>
      <c r="AH77" s="702"/>
      <c r="AI77" s="702"/>
      <c r="AJ77" s="702"/>
      <c r="AK77" s="703"/>
    </row>
    <row r="78" spans="2:37" ht="15" customHeight="1" x14ac:dyDescent="0.15">
      <c r="B78" s="683" t="s">
        <v>1348</v>
      </c>
      <c r="C78" s="684"/>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5"/>
      <c r="AF78" s="701"/>
      <c r="AG78" s="702"/>
      <c r="AH78" s="702"/>
      <c r="AI78" s="702"/>
      <c r="AJ78" s="702"/>
      <c r="AK78" s="703"/>
    </row>
    <row r="79" spans="2:37" ht="15" customHeight="1" x14ac:dyDescent="0.15">
      <c r="B79" s="683" t="s">
        <v>1349</v>
      </c>
      <c r="C79" s="684"/>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5"/>
      <c r="AF79" s="701"/>
      <c r="AG79" s="702"/>
      <c r="AH79" s="702"/>
      <c r="AI79" s="702"/>
      <c r="AJ79" s="702"/>
      <c r="AK79" s="703"/>
    </row>
    <row r="80" spans="2:37" ht="15" customHeight="1" x14ac:dyDescent="0.15">
      <c r="B80" s="683" t="s">
        <v>1350</v>
      </c>
      <c r="C80" s="684"/>
      <c r="D80" s="684"/>
      <c r="E80" s="684"/>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5"/>
      <c r="AF80" s="701"/>
      <c r="AG80" s="702"/>
      <c r="AH80" s="702"/>
      <c r="AI80" s="702"/>
      <c r="AJ80" s="702"/>
      <c r="AK80" s="703"/>
    </row>
    <row r="81" spans="2:37" ht="15" customHeight="1" x14ac:dyDescent="0.15">
      <c r="B81" s="686" t="s">
        <v>1351</v>
      </c>
      <c r="C81" s="687"/>
      <c r="D81" s="687"/>
      <c r="E81" s="687"/>
      <c r="F81" s="687"/>
      <c r="G81" s="687"/>
      <c r="H81" s="687"/>
      <c r="I81" s="687"/>
      <c r="J81" s="687"/>
      <c r="K81" s="687"/>
      <c r="L81" s="687"/>
      <c r="M81" s="687"/>
      <c r="N81" s="687"/>
      <c r="O81" s="687"/>
      <c r="P81" s="687"/>
      <c r="Q81" s="687"/>
      <c r="R81" s="687"/>
      <c r="S81" s="687"/>
      <c r="T81" s="687"/>
      <c r="U81" s="687"/>
      <c r="V81" s="687"/>
      <c r="W81" s="687"/>
      <c r="X81" s="687"/>
      <c r="Y81" s="687"/>
      <c r="Z81" s="687"/>
      <c r="AA81" s="687"/>
      <c r="AB81" s="687"/>
      <c r="AC81" s="687"/>
      <c r="AD81" s="687"/>
      <c r="AE81" s="688"/>
      <c r="AF81" s="701"/>
      <c r="AG81" s="702"/>
      <c r="AH81" s="702"/>
      <c r="AI81" s="702"/>
      <c r="AJ81" s="702"/>
      <c r="AK81" s="703"/>
    </row>
    <row r="82" spans="2:37" ht="15" customHeight="1" x14ac:dyDescent="0.15">
      <c r="B82" s="704" t="s">
        <v>586</v>
      </c>
      <c r="C82" s="705"/>
      <c r="D82" s="705"/>
      <c r="E82" s="705"/>
      <c r="F82" s="705"/>
      <c r="G82" s="705"/>
      <c r="H82" s="705"/>
      <c r="I82" s="705"/>
      <c r="J82" s="705"/>
      <c r="K82" s="705"/>
      <c r="L82" s="705"/>
      <c r="M82" s="705"/>
      <c r="N82" s="705"/>
      <c r="O82" s="705"/>
      <c r="P82" s="705"/>
      <c r="Q82" s="705"/>
      <c r="R82" s="705"/>
      <c r="S82" s="705"/>
      <c r="T82" s="705"/>
      <c r="U82" s="705"/>
      <c r="V82" s="705"/>
      <c r="W82" s="705"/>
      <c r="X82" s="705"/>
      <c r="Y82" s="705"/>
      <c r="Z82" s="705"/>
      <c r="AA82" s="705"/>
      <c r="AB82" s="705"/>
      <c r="AC82" s="705"/>
      <c r="AD82" s="705"/>
      <c r="AE82" s="706"/>
      <c r="AF82" s="701" t="s">
        <v>373</v>
      </c>
      <c r="AG82" s="702"/>
      <c r="AH82" s="702"/>
      <c r="AI82" s="702"/>
      <c r="AJ82" s="702"/>
      <c r="AK82" s="703"/>
    </row>
    <row r="83" spans="2:37" ht="15" customHeight="1" x14ac:dyDescent="0.15">
      <c r="B83" s="686" t="s">
        <v>587</v>
      </c>
      <c r="C83" s="687"/>
      <c r="D83" s="687"/>
      <c r="E83" s="687"/>
      <c r="F83" s="687"/>
      <c r="G83" s="687"/>
      <c r="H83" s="687"/>
      <c r="I83" s="687"/>
      <c r="J83" s="687"/>
      <c r="K83" s="687"/>
      <c r="L83" s="687"/>
      <c r="M83" s="687"/>
      <c r="N83" s="687"/>
      <c r="O83" s="687"/>
      <c r="P83" s="687"/>
      <c r="Q83" s="687"/>
      <c r="R83" s="687"/>
      <c r="S83" s="687"/>
      <c r="T83" s="687"/>
      <c r="U83" s="687"/>
      <c r="V83" s="687"/>
      <c r="W83" s="687"/>
      <c r="X83" s="687"/>
      <c r="Y83" s="687"/>
      <c r="Z83" s="687"/>
      <c r="AA83" s="687"/>
      <c r="AB83" s="687"/>
      <c r="AC83" s="687"/>
      <c r="AD83" s="687"/>
      <c r="AE83" s="688"/>
      <c r="AF83" s="701"/>
      <c r="AG83" s="702"/>
      <c r="AH83" s="702"/>
      <c r="AI83" s="702"/>
      <c r="AJ83" s="702"/>
      <c r="AK83" s="703"/>
    </row>
    <row r="84" spans="2:37" ht="15" customHeight="1" x14ac:dyDescent="0.15">
      <c r="B84" s="698" t="s">
        <v>572</v>
      </c>
      <c r="C84" s="699"/>
      <c r="D84" s="699"/>
      <c r="E84" s="699"/>
      <c r="F84" s="699"/>
      <c r="G84" s="699"/>
      <c r="H84" s="699"/>
      <c r="I84" s="699"/>
      <c r="J84" s="699"/>
      <c r="K84" s="699"/>
      <c r="L84" s="699"/>
      <c r="M84" s="699"/>
      <c r="N84" s="699"/>
      <c r="O84" s="699"/>
      <c r="P84" s="699"/>
      <c r="Q84" s="699"/>
      <c r="R84" s="699"/>
      <c r="S84" s="699"/>
      <c r="T84" s="699"/>
      <c r="U84" s="699"/>
      <c r="V84" s="699"/>
      <c r="W84" s="699"/>
      <c r="X84" s="699"/>
      <c r="Y84" s="699"/>
      <c r="Z84" s="699"/>
      <c r="AA84" s="699"/>
      <c r="AB84" s="699"/>
      <c r="AC84" s="699"/>
      <c r="AD84" s="699"/>
      <c r="AE84" s="700"/>
      <c r="AF84" s="701" t="s">
        <v>374</v>
      </c>
      <c r="AG84" s="702"/>
      <c r="AH84" s="702"/>
      <c r="AI84" s="702"/>
      <c r="AJ84" s="702"/>
      <c r="AK84" s="703"/>
    </row>
    <row r="85" spans="2:37" ht="15" customHeight="1" x14ac:dyDescent="0.15">
      <c r="B85" s="698" t="s">
        <v>293</v>
      </c>
      <c r="C85" s="699"/>
      <c r="D85" s="699"/>
      <c r="E85" s="699"/>
      <c r="F85" s="699"/>
      <c r="G85" s="699"/>
      <c r="H85" s="699"/>
      <c r="I85" s="699"/>
      <c r="J85" s="699"/>
      <c r="K85" s="699"/>
      <c r="L85" s="699"/>
      <c r="M85" s="699"/>
      <c r="N85" s="699"/>
      <c r="O85" s="699"/>
      <c r="P85" s="699"/>
      <c r="Q85" s="699"/>
      <c r="R85" s="699"/>
      <c r="S85" s="699"/>
      <c r="T85" s="699"/>
      <c r="U85" s="699"/>
      <c r="V85" s="699"/>
      <c r="W85" s="699"/>
      <c r="X85" s="699"/>
      <c r="Y85" s="699"/>
      <c r="Z85" s="699"/>
      <c r="AA85" s="699"/>
      <c r="AB85" s="699"/>
      <c r="AC85" s="699"/>
      <c r="AD85" s="699"/>
      <c r="AE85" s="700"/>
      <c r="AF85" s="701" t="s">
        <v>375</v>
      </c>
      <c r="AG85" s="702"/>
      <c r="AH85" s="702"/>
      <c r="AI85" s="702"/>
      <c r="AJ85" s="702"/>
      <c r="AK85" s="703"/>
    </row>
    <row r="86" spans="2:37" ht="15" customHeight="1" x14ac:dyDescent="0.15">
      <c r="B86" s="698" t="s">
        <v>573</v>
      </c>
      <c r="C86" s="699"/>
      <c r="D86" s="699"/>
      <c r="E86" s="699"/>
      <c r="F86" s="699"/>
      <c r="G86" s="699"/>
      <c r="H86" s="699"/>
      <c r="I86" s="699"/>
      <c r="J86" s="699"/>
      <c r="K86" s="699"/>
      <c r="L86" s="699"/>
      <c r="M86" s="699"/>
      <c r="N86" s="699"/>
      <c r="O86" s="699"/>
      <c r="P86" s="699"/>
      <c r="Q86" s="699"/>
      <c r="R86" s="699"/>
      <c r="S86" s="699"/>
      <c r="T86" s="699"/>
      <c r="U86" s="699"/>
      <c r="V86" s="699"/>
      <c r="W86" s="699"/>
      <c r="X86" s="699"/>
      <c r="Y86" s="699"/>
      <c r="Z86" s="699"/>
      <c r="AA86" s="699"/>
      <c r="AB86" s="699"/>
      <c r="AC86" s="699"/>
      <c r="AD86" s="699"/>
      <c r="AE86" s="700"/>
      <c r="AF86" s="701" t="s">
        <v>376</v>
      </c>
      <c r="AG86" s="702"/>
      <c r="AH86" s="702"/>
      <c r="AI86" s="702"/>
      <c r="AJ86" s="702"/>
      <c r="AK86" s="703"/>
    </row>
    <row r="87" spans="2:37" ht="15" customHeight="1" x14ac:dyDescent="0.15">
      <c r="B87" s="698" t="s">
        <v>296</v>
      </c>
      <c r="C87" s="699"/>
      <c r="D87" s="699"/>
      <c r="E87" s="699"/>
      <c r="F87" s="699"/>
      <c r="G87" s="699"/>
      <c r="H87" s="699"/>
      <c r="I87" s="699"/>
      <c r="J87" s="699"/>
      <c r="K87" s="699"/>
      <c r="L87" s="699"/>
      <c r="M87" s="699"/>
      <c r="N87" s="699"/>
      <c r="O87" s="699"/>
      <c r="P87" s="699"/>
      <c r="Q87" s="699"/>
      <c r="R87" s="699"/>
      <c r="S87" s="699"/>
      <c r="T87" s="699"/>
      <c r="U87" s="699"/>
      <c r="V87" s="699"/>
      <c r="W87" s="699"/>
      <c r="X87" s="699"/>
      <c r="Y87" s="699"/>
      <c r="Z87" s="699"/>
      <c r="AA87" s="699"/>
      <c r="AB87" s="699"/>
      <c r="AC87" s="699"/>
      <c r="AD87" s="699"/>
      <c r="AE87" s="700"/>
      <c r="AF87" s="701" t="s">
        <v>377</v>
      </c>
      <c r="AG87" s="702"/>
      <c r="AH87" s="702"/>
      <c r="AI87" s="702"/>
      <c r="AJ87" s="702"/>
      <c r="AK87" s="703"/>
    </row>
    <row r="88" spans="2:37" ht="15" customHeight="1" x14ac:dyDescent="0.15">
      <c r="B88" s="698" t="s">
        <v>297</v>
      </c>
      <c r="C88" s="699"/>
      <c r="D88" s="699"/>
      <c r="E88" s="699"/>
      <c r="F88" s="699"/>
      <c r="G88" s="699"/>
      <c r="H88" s="699"/>
      <c r="I88" s="699"/>
      <c r="J88" s="699"/>
      <c r="K88" s="699"/>
      <c r="L88" s="699"/>
      <c r="M88" s="699"/>
      <c r="N88" s="699"/>
      <c r="O88" s="699"/>
      <c r="P88" s="699"/>
      <c r="Q88" s="699"/>
      <c r="R88" s="699"/>
      <c r="S88" s="699"/>
      <c r="T88" s="699"/>
      <c r="U88" s="699"/>
      <c r="V88" s="699"/>
      <c r="W88" s="699"/>
      <c r="X88" s="699"/>
      <c r="Y88" s="699"/>
      <c r="Z88" s="699"/>
      <c r="AA88" s="699"/>
      <c r="AB88" s="699"/>
      <c r="AC88" s="699"/>
      <c r="AD88" s="699"/>
      <c r="AE88" s="700"/>
      <c r="AF88" s="701" t="s">
        <v>378</v>
      </c>
      <c r="AG88" s="702"/>
      <c r="AH88" s="702"/>
      <c r="AI88" s="702"/>
      <c r="AJ88" s="702"/>
      <c r="AK88" s="703"/>
    </row>
    <row r="89" spans="2:37" ht="15" customHeight="1" x14ac:dyDescent="0.15">
      <c r="B89" s="698" t="s">
        <v>298</v>
      </c>
      <c r="C89" s="699"/>
      <c r="D89" s="699"/>
      <c r="E89" s="699"/>
      <c r="F89" s="699"/>
      <c r="G89" s="699"/>
      <c r="H89" s="699"/>
      <c r="I89" s="699"/>
      <c r="J89" s="699"/>
      <c r="K89" s="699"/>
      <c r="L89" s="699"/>
      <c r="M89" s="699"/>
      <c r="N89" s="699"/>
      <c r="O89" s="699"/>
      <c r="P89" s="699"/>
      <c r="Q89" s="699"/>
      <c r="R89" s="699"/>
      <c r="S89" s="699"/>
      <c r="T89" s="699"/>
      <c r="U89" s="699"/>
      <c r="V89" s="699"/>
      <c r="W89" s="699"/>
      <c r="X89" s="699"/>
      <c r="Y89" s="699"/>
      <c r="Z89" s="699"/>
      <c r="AA89" s="699"/>
      <c r="AB89" s="699"/>
      <c r="AC89" s="699"/>
      <c r="AD89" s="699"/>
      <c r="AE89" s="700"/>
      <c r="AF89" s="701" t="s">
        <v>379</v>
      </c>
      <c r="AG89" s="702"/>
      <c r="AH89" s="702"/>
      <c r="AI89" s="702"/>
      <c r="AJ89" s="702"/>
      <c r="AK89" s="703"/>
    </row>
    <row r="90" spans="2:37" ht="15" customHeight="1" x14ac:dyDescent="0.15">
      <c r="B90" s="698" t="s">
        <v>299</v>
      </c>
      <c r="C90" s="699"/>
      <c r="D90" s="699"/>
      <c r="E90" s="699"/>
      <c r="F90" s="699"/>
      <c r="G90" s="699"/>
      <c r="H90" s="699"/>
      <c r="I90" s="699"/>
      <c r="J90" s="699"/>
      <c r="K90" s="699"/>
      <c r="L90" s="699"/>
      <c r="M90" s="699"/>
      <c r="N90" s="699"/>
      <c r="O90" s="699"/>
      <c r="P90" s="699"/>
      <c r="Q90" s="699"/>
      <c r="R90" s="699"/>
      <c r="S90" s="699"/>
      <c r="T90" s="699"/>
      <c r="U90" s="699"/>
      <c r="V90" s="699"/>
      <c r="W90" s="699"/>
      <c r="X90" s="699"/>
      <c r="Y90" s="699"/>
      <c r="Z90" s="699"/>
      <c r="AA90" s="699"/>
      <c r="AB90" s="699"/>
      <c r="AC90" s="699"/>
      <c r="AD90" s="699"/>
      <c r="AE90" s="700"/>
      <c r="AF90" s="701" t="s">
        <v>380</v>
      </c>
      <c r="AG90" s="702"/>
      <c r="AH90" s="702"/>
      <c r="AI90" s="702"/>
      <c r="AJ90" s="702"/>
      <c r="AK90" s="703"/>
    </row>
    <row r="91" spans="2:37" ht="15" customHeight="1" x14ac:dyDescent="0.15">
      <c r="B91" s="698" t="s">
        <v>1366</v>
      </c>
      <c r="C91" s="699"/>
      <c r="D91" s="699"/>
      <c r="E91" s="699"/>
      <c r="F91" s="699"/>
      <c r="G91" s="699"/>
      <c r="H91" s="699"/>
      <c r="I91" s="699"/>
      <c r="J91" s="699"/>
      <c r="K91" s="699"/>
      <c r="L91" s="699"/>
      <c r="M91" s="699"/>
      <c r="N91" s="699"/>
      <c r="O91" s="699"/>
      <c r="P91" s="699"/>
      <c r="Q91" s="699"/>
      <c r="R91" s="699"/>
      <c r="S91" s="699"/>
      <c r="T91" s="699"/>
      <c r="U91" s="699"/>
      <c r="V91" s="699"/>
      <c r="W91" s="699"/>
      <c r="X91" s="699"/>
      <c r="Y91" s="699"/>
      <c r="Z91" s="699"/>
      <c r="AA91" s="699"/>
      <c r="AB91" s="699"/>
      <c r="AC91" s="699"/>
      <c r="AD91" s="699"/>
      <c r="AE91" s="700"/>
      <c r="AF91" s="701" t="s">
        <v>381</v>
      </c>
      <c r="AG91" s="702"/>
      <c r="AH91" s="702"/>
      <c r="AI91" s="702"/>
      <c r="AJ91" s="702"/>
      <c r="AK91" s="703"/>
    </row>
    <row r="92" spans="2:37" ht="15" customHeight="1" x14ac:dyDescent="0.15">
      <c r="B92" s="698" t="s">
        <v>303</v>
      </c>
      <c r="C92" s="699"/>
      <c r="D92" s="699"/>
      <c r="E92" s="699"/>
      <c r="F92" s="699"/>
      <c r="G92" s="699"/>
      <c r="H92" s="699"/>
      <c r="I92" s="699"/>
      <c r="J92" s="699"/>
      <c r="K92" s="699"/>
      <c r="L92" s="699"/>
      <c r="M92" s="699"/>
      <c r="N92" s="699"/>
      <c r="O92" s="699"/>
      <c r="P92" s="699"/>
      <c r="Q92" s="699"/>
      <c r="R92" s="699"/>
      <c r="S92" s="699"/>
      <c r="T92" s="699"/>
      <c r="U92" s="699"/>
      <c r="V92" s="699"/>
      <c r="W92" s="699"/>
      <c r="X92" s="699"/>
      <c r="Y92" s="699"/>
      <c r="Z92" s="699"/>
      <c r="AA92" s="699"/>
      <c r="AB92" s="699"/>
      <c r="AC92" s="699"/>
      <c r="AD92" s="699"/>
      <c r="AE92" s="700"/>
      <c r="AF92" s="701" t="s">
        <v>382</v>
      </c>
      <c r="AG92" s="702"/>
      <c r="AH92" s="702"/>
      <c r="AI92" s="702"/>
      <c r="AJ92" s="702"/>
      <c r="AK92" s="703"/>
    </row>
    <row r="93" spans="2:37" ht="15" customHeight="1" x14ac:dyDescent="0.15">
      <c r="B93" s="698" t="s">
        <v>574</v>
      </c>
      <c r="C93" s="699"/>
      <c r="D93" s="699"/>
      <c r="E93" s="699"/>
      <c r="F93" s="699"/>
      <c r="G93" s="699"/>
      <c r="H93" s="699"/>
      <c r="I93" s="699"/>
      <c r="J93" s="699"/>
      <c r="K93" s="699"/>
      <c r="L93" s="699"/>
      <c r="M93" s="699"/>
      <c r="N93" s="699"/>
      <c r="O93" s="699"/>
      <c r="P93" s="699"/>
      <c r="Q93" s="699"/>
      <c r="R93" s="699"/>
      <c r="S93" s="699"/>
      <c r="T93" s="699"/>
      <c r="U93" s="699"/>
      <c r="V93" s="699"/>
      <c r="W93" s="699"/>
      <c r="X93" s="699"/>
      <c r="Y93" s="699"/>
      <c r="Z93" s="699"/>
      <c r="AA93" s="699"/>
      <c r="AB93" s="699"/>
      <c r="AC93" s="699"/>
      <c r="AD93" s="699"/>
      <c r="AE93" s="700"/>
      <c r="AF93" s="701" t="s">
        <v>383</v>
      </c>
      <c r="AG93" s="702"/>
      <c r="AH93" s="702"/>
      <c r="AI93" s="702"/>
      <c r="AJ93" s="702"/>
      <c r="AK93" s="703"/>
    </row>
    <row r="94" spans="2:37" ht="15" customHeight="1" x14ac:dyDescent="0.15">
      <c r="B94" s="698" t="s">
        <v>306</v>
      </c>
      <c r="C94" s="699"/>
      <c r="D94" s="699"/>
      <c r="E94" s="699"/>
      <c r="F94" s="699"/>
      <c r="G94" s="699"/>
      <c r="H94" s="699"/>
      <c r="I94" s="699"/>
      <c r="J94" s="699"/>
      <c r="K94" s="699"/>
      <c r="L94" s="699"/>
      <c r="M94" s="699"/>
      <c r="N94" s="699"/>
      <c r="O94" s="699"/>
      <c r="P94" s="699"/>
      <c r="Q94" s="699"/>
      <c r="R94" s="699"/>
      <c r="S94" s="699"/>
      <c r="T94" s="699"/>
      <c r="U94" s="699"/>
      <c r="V94" s="699"/>
      <c r="W94" s="699"/>
      <c r="X94" s="699"/>
      <c r="Y94" s="699"/>
      <c r="Z94" s="699"/>
      <c r="AA94" s="699"/>
      <c r="AB94" s="699"/>
      <c r="AC94" s="699"/>
      <c r="AD94" s="699"/>
      <c r="AE94" s="700"/>
      <c r="AF94" s="701" t="s">
        <v>384</v>
      </c>
      <c r="AG94" s="702"/>
      <c r="AH94" s="702"/>
      <c r="AI94" s="702"/>
      <c r="AJ94" s="702"/>
      <c r="AK94" s="703"/>
    </row>
    <row r="95" spans="2:37" ht="15" customHeight="1" x14ac:dyDescent="0.15">
      <c r="B95" s="698" t="s">
        <v>307</v>
      </c>
      <c r="C95" s="699"/>
      <c r="D95" s="699"/>
      <c r="E95" s="699"/>
      <c r="F95" s="699"/>
      <c r="G95" s="699"/>
      <c r="H95" s="699"/>
      <c r="I95" s="699"/>
      <c r="J95" s="699"/>
      <c r="K95" s="699"/>
      <c r="L95" s="699"/>
      <c r="M95" s="699"/>
      <c r="N95" s="699"/>
      <c r="O95" s="699"/>
      <c r="P95" s="699"/>
      <c r="Q95" s="699"/>
      <c r="R95" s="699"/>
      <c r="S95" s="699"/>
      <c r="T95" s="699"/>
      <c r="U95" s="699"/>
      <c r="V95" s="699"/>
      <c r="W95" s="699"/>
      <c r="X95" s="699"/>
      <c r="Y95" s="699"/>
      <c r="Z95" s="699"/>
      <c r="AA95" s="699"/>
      <c r="AB95" s="699"/>
      <c r="AC95" s="699"/>
      <c r="AD95" s="699"/>
      <c r="AE95" s="700"/>
      <c r="AF95" s="701" t="s">
        <v>385</v>
      </c>
      <c r="AG95" s="702"/>
      <c r="AH95" s="702"/>
      <c r="AI95" s="702"/>
      <c r="AJ95" s="702"/>
      <c r="AK95" s="703"/>
    </row>
    <row r="96" spans="2:37" ht="15" customHeight="1" x14ac:dyDescent="0.15">
      <c r="B96" s="698" t="s">
        <v>575</v>
      </c>
      <c r="C96" s="699"/>
      <c r="D96" s="699"/>
      <c r="E96" s="699"/>
      <c r="F96" s="699"/>
      <c r="G96" s="699"/>
      <c r="H96" s="699"/>
      <c r="I96" s="699"/>
      <c r="J96" s="699"/>
      <c r="K96" s="699"/>
      <c r="L96" s="699"/>
      <c r="M96" s="699"/>
      <c r="N96" s="699"/>
      <c r="O96" s="699"/>
      <c r="P96" s="699"/>
      <c r="Q96" s="699"/>
      <c r="R96" s="699"/>
      <c r="S96" s="699"/>
      <c r="T96" s="699"/>
      <c r="U96" s="699"/>
      <c r="V96" s="699"/>
      <c r="W96" s="699"/>
      <c r="X96" s="699"/>
      <c r="Y96" s="699"/>
      <c r="Z96" s="699"/>
      <c r="AA96" s="699"/>
      <c r="AB96" s="699"/>
      <c r="AC96" s="699"/>
      <c r="AD96" s="699"/>
      <c r="AE96" s="700"/>
      <c r="AF96" s="701" t="s">
        <v>386</v>
      </c>
      <c r="AG96" s="702"/>
      <c r="AH96" s="702"/>
      <c r="AI96" s="702"/>
      <c r="AJ96" s="702"/>
      <c r="AK96" s="703"/>
    </row>
    <row r="97" spans="2:37" ht="15" customHeight="1" x14ac:dyDescent="0.15">
      <c r="B97" s="698" t="s">
        <v>312</v>
      </c>
      <c r="C97" s="699"/>
      <c r="D97" s="699"/>
      <c r="E97" s="699"/>
      <c r="F97" s="699"/>
      <c r="G97" s="699"/>
      <c r="H97" s="699"/>
      <c r="I97" s="699"/>
      <c r="J97" s="699"/>
      <c r="K97" s="699"/>
      <c r="L97" s="699"/>
      <c r="M97" s="699"/>
      <c r="N97" s="699"/>
      <c r="O97" s="699"/>
      <c r="P97" s="699"/>
      <c r="Q97" s="699"/>
      <c r="R97" s="699"/>
      <c r="S97" s="699"/>
      <c r="T97" s="699"/>
      <c r="U97" s="699"/>
      <c r="V97" s="699"/>
      <c r="W97" s="699"/>
      <c r="X97" s="699"/>
      <c r="Y97" s="699"/>
      <c r="Z97" s="699"/>
      <c r="AA97" s="699"/>
      <c r="AB97" s="699"/>
      <c r="AC97" s="699"/>
      <c r="AD97" s="699"/>
      <c r="AE97" s="700"/>
      <c r="AF97" s="701" t="s">
        <v>387</v>
      </c>
      <c r="AG97" s="702"/>
      <c r="AH97" s="702"/>
      <c r="AI97" s="702"/>
      <c r="AJ97" s="702"/>
      <c r="AK97" s="703"/>
    </row>
    <row r="98" spans="2:37" ht="15" customHeight="1" x14ac:dyDescent="0.15">
      <c r="B98" s="704" t="s">
        <v>588</v>
      </c>
      <c r="C98" s="705"/>
      <c r="D98" s="705"/>
      <c r="E98" s="705"/>
      <c r="F98" s="705"/>
      <c r="G98" s="705"/>
      <c r="H98" s="705"/>
      <c r="I98" s="705"/>
      <c r="J98" s="705"/>
      <c r="K98" s="705"/>
      <c r="L98" s="705"/>
      <c r="M98" s="705"/>
      <c r="N98" s="705"/>
      <c r="O98" s="705"/>
      <c r="P98" s="705"/>
      <c r="Q98" s="705"/>
      <c r="R98" s="705"/>
      <c r="S98" s="705"/>
      <c r="T98" s="705"/>
      <c r="U98" s="705"/>
      <c r="V98" s="705"/>
      <c r="W98" s="705"/>
      <c r="X98" s="705"/>
      <c r="Y98" s="705"/>
      <c r="Z98" s="705"/>
      <c r="AA98" s="705"/>
      <c r="AB98" s="705"/>
      <c r="AC98" s="705"/>
      <c r="AD98" s="705"/>
      <c r="AE98" s="706"/>
      <c r="AF98" s="701" t="s">
        <v>388</v>
      </c>
      <c r="AG98" s="702"/>
      <c r="AH98" s="702"/>
      <c r="AI98" s="702"/>
      <c r="AJ98" s="702"/>
      <c r="AK98" s="703"/>
    </row>
    <row r="99" spans="2:37" ht="15" customHeight="1" x14ac:dyDescent="0.15">
      <c r="B99" s="683" t="s">
        <v>589</v>
      </c>
      <c r="C99" s="684"/>
      <c r="D99" s="684"/>
      <c r="E99" s="684"/>
      <c r="F99" s="684"/>
      <c r="G99" s="684"/>
      <c r="H99" s="684"/>
      <c r="I99" s="684"/>
      <c r="J99" s="684"/>
      <c r="K99" s="684"/>
      <c r="L99" s="684"/>
      <c r="M99" s="684"/>
      <c r="N99" s="684"/>
      <c r="O99" s="684"/>
      <c r="P99" s="684"/>
      <c r="Q99" s="684"/>
      <c r="R99" s="684"/>
      <c r="S99" s="684"/>
      <c r="T99" s="684"/>
      <c r="U99" s="684"/>
      <c r="V99" s="684"/>
      <c r="W99" s="684"/>
      <c r="X99" s="684"/>
      <c r="Y99" s="684"/>
      <c r="Z99" s="684"/>
      <c r="AA99" s="684"/>
      <c r="AB99" s="684"/>
      <c r="AC99" s="684"/>
      <c r="AD99" s="684"/>
      <c r="AE99" s="685"/>
      <c r="AF99" s="701"/>
      <c r="AG99" s="702"/>
      <c r="AH99" s="702"/>
      <c r="AI99" s="702"/>
      <c r="AJ99" s="702"/>
      <c r="AK99" s="703"/>
    </row>
    <row r="100" spans="2:37" ht="15" customHeight="1" x14ac:dyDescent="0.15">
      <c r="B100" s="686" t="s">
        <v>590</v>
      </c>
      <c r="C100" s="687"/>
      <c r="D100" s="687"/>
      <c r="E100" s="687"/>
      <c r="F100" s="687"/>
      <c r="G100" s="687"/>
      <c r="H100" s="687"/>
      <c r="I100" s="687"/>
      <c r="J100" s="687"/>
      <c r="K100" s="687"/>
      <c r="L100" s="687"/>
      <c r="M100" s="687"/>
      <c r="N100" s="687"/>
      <c r="O100" s="687"/>
      <c r="P100" s="687"/>
      <c r="Q100" s="687"/>
      <c r="R100" s="687"/>
      <c r="S100" s="687"/>
      <c r="T100" s="687"/>
      <c r="U100" s="687"/>
      <c r="V100" s="687"/>
      <c r="W100" s="687"/>
      <c r="X100" s="687"/>
      <c r="Y100" s="687"/>
      <c r="Z100" s="687"/>
      <c r="AA100" s="687"/>
      <c r="AB100" s="687"/>
      <c r="AC100" s="687"/>
      <c r="AD100" s="687"/>
      <c r="AE100" s="688"/>
      <c r="AF100" s="701"/>
      <c r="AG100" s="702"/>
      <c r="AH100" s="702"/>
      <c r="AI100" s="702"/>
      <c r="AJ100" s="702"/>
      <c r="AK100" s="703"/>
    </row>
    <row r="101" spans="2:37" ht="15" customHeight="1" x14ac:dyDescent="0.15">
      <c r="B101" s="698" t="s">
        <v>319</v>
      </c>
      <c r="C101" s="699"/>
      <c r="D101" s="699"/>
      <c r="E101" s="699"/>
      <c r="F101" s="699"/>
      <c r="G101" s="699"/>
      <c r="H101" s="699"/>
      <c r="I101" s="699"/>
      <c r="J101" s="699"/>
      <c r="K101" s="699"/>
      <c r="L101" s="699"/>
      <c r="M101" s="699"/>
      <c r="N101" s="699"/>
      <c r="O101" s="699"/>
      <c r="P101" s="699"/>
      <c r="Q101" s="699"/>
      <c r="R101" s="699"/>
      <c r="S101" s="699"/>
      <c r="T101" s="699"/>
      <c r="U101" s="699"/>
      <c r="V101" s="699"/>
      <c r="W101" s="699"/>
      <c r="X101" s="699"/>
      <c r="Y101" s="699"/>
      <c r="Z101" s="699"/>
      <c r="AA101" s="699"/>
      <c r="AB101" s="699"/>
      <c r="AC101" s="699"/>
      <c r="AD101" s="699"/>
      <c r="AE101" s="700"/>
      <c r="AF101" s="701" t="s">
        <v>389</v>
      </c>
      <c r="AG101" s="702"/>
      <c r="AH101" s="702"/>
      <c r="AI101" s="702"/>
      <c r="AJ101" s="702"/>
      <c r="AK101" s="703"/>
    </row>
    <row r="102" spans="2:37" ht="15" customHeight="1" x14ac:dyDescent="0.15">
      <c r="B102" s="698" t="s">
        <v>576</v>
      </c>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699"/>
      <c r="AB102" s="699"/>
      <c r="AC102" s="699"/>
      <c r="AD102" s="699"/>
      <c r="AE102" s="700"/>
      <c r="AF102" s="701" t="s">
        <v>390</v>
      </c>
      <c r="AG102" s="702"/>
      <c r="AH102" s="702"/>
      <c r="AI102" s="702"/>
      <c r="AJ102" s="702"/>
      <c r="AK102" s="703"/>
    </row>
    <row r="103" spans="2:37" ht="15" customHeight="1" x14ac:dyDescent="0.15">
      <c r="B103" s="698" t="s">
        <v>1352</v>
      </c>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699"/>
      <c r="AB103" s="699"/>
      <c r="AC103" s="699"/>
      <c r="AD103" s="699"/>
      <c r="AE103" s="700"/>
      <c r="AF103" s="701" t="s">
        <v>1354</v>
      </c>
      <c r="AG103" s="702"/>
      <c r="AH103" s="702"/>
      <c r="AI103" s="702"/>
      <c r="AJ103" s="702"/>
      <c r="AK103" s="703"/>
    </row>
    <row r="104" spans="2:37" ht="15" customHeight="1" x14ac:dyDescent="0.15">
      <c r="B104" s="698" t="s">
        <v>1353</v>
      </c>
      <c r="C104" s="699"/>
      <c r="D104" s="699"/>
      <c r="E104" s="699"/>
      <c r="F104" s="699"/>
      <c r="G104" s="699"/>
      <c r="H104" s="699"/>
      <c r="I104" s="699"/>
      <c r="J104" s="699"/>
      <c r="K104" s="699"/>
      <c r="L104" s="699"/>
      <c r="M104" s="699"/>
      <c r="N104" s="699"/>
      <c r="O104" s="699"/>
      <c r="P104" s="699"/>
      <c r="Q104" s="699"/>
      <c r="R104" s="699"/>
      <c r="S104" s="699"/>
      <c r="T104" s="699"/>
      <c r="U104" s="699"/>
      <c r="V104" s="699"/>
      <c r="W104" s="699"/>
      <c r="X104" s="699"/>
      <c r="Y104" s="699"/>
      <c r="Z104" s="699"/>
      <c r="AA104" s="699"/>
      <c r="AB104" s="699"/>
      <c r="AC104" s="699"/>
      <c r="AD104" s="699"/>
      <c r="AE104" s="700"/>
      <c r="AF104" s="701" t="s">
        <v>1355</v>
      </c>
      <c r="AG104" s="702"/>
      <c r="AH104" s="702"/>
      <c r="AI104" s="702"/>
      <c r="AJ104" s="702"/>
      <c r="AK104" s="703"/>
    </row>
    <row r="105" spans="2:37" ht="15" customHeight="1" x14ac:dyDescent="0.15">
      <c r="B105" s="704" t="s">
        <v>1357</v>
      </c>
      <c r="C105" s="705"/>
      <c r="D105" s="705"/>
      <c r="E105" s="705"/>
      <c r="F105" s="705"/>
      <c r="G105" s="705"/>
      <c r="H105" s="705"/>
      <c r="I105" s="705"/>
      <c r="J105" s="705"/>
      <c r="K105" s="705"/>
      <c r="L105" s="705"/>
      <c r="M105" s="705"/>
      <c r="N105" s="705"/>
      <c r="O105" s="705"/>
      <c r="P105" s="705"/>
      <c r="Q105" s="705"/>
      <c r="R105" s="705"/>
      <c r="S105" s="705"/>
      <c r="T105" s="705"/>
      <c r="U105" s="705"/>
      <c r="V105" s="705"/>
      <c r="W105" s="705"/>
      <c r="X105" s="705"/>
      <c r="Y105" s="705"/>
      <c r="Z105" s="705"/>
      <c r="AA105" s="705"/>
      <c r="AB105" s="705"/>
      <c r="AC105" s="705"/>
      <c r="AD105" s="705"/>
      <c r="AE105" s="706"/>
      <c r="AF105" s="689" t="s">
        <v>1356</v>
      </c>
      <c r="AG105" s="690"/>
      <c r="AH105" s="690"/>
      <c r="AI105" s="690"/>
      <c r="AJ105" s="690"/>
      <c r="AK105" s="691"/>
    </row>
    <row r="106" spans="2:37" ht="15" customHeight="1" x14ac:dyDescent="0.15">
      <c r="B106" s="683" t="s">
        <v>1358</v>
      </c>
      <c r="C106" s="684"/>
      <c r="D106" s="684"/>
      <c r="E106" s="684"/>
      <c r="F106" s="684"/>
      <c r="G106" s="684"/>
      <c r="H106" s="684"/>
      <c r="I106" s="684"/>
      <c r="J106" s="684"/>
      <c r="K106" s="684"/>
      <c r="L106" s="684"/>
      <c r="M106" s="684"/>
      <c r="N106" s="684"/>
      <c r="O106" s="684"/>
      <c r="P106" s="684"/>
      <c r="Q106" s="684"/>
      <c r="R106" s="684"/>
      <c r="S106" s="684"/>
      <c r="T106" s="684"/>
      <c r="U106" s="684"/>
      <c r="V106" s="684"/>
      <c r="W106" s="684"/>
      <c r="X106" s="684"/>
      <c r="Y106" s="684"/>
      <c r="Z106" s="684"/>
      <c r="AA106" s="684"/>
      <c r="AB106" s="684"/>
      <c r="AC106" s="684"/>
      <c r="AD106" s="684"/>
      <c r="AE106" s="685"/>
      <c r="AF106" s="692"/>
      <c r="AG106" s="693"/>
      <c r="AH106" s="693"/>
      <c r="AI106" s="693"/>
      <c r="AJ106" s="693"/>
      <c r="AK106" s="694"/>
    </row>
    <row r="107" spans="2:37" ht="15" customHeight="1" x14ac:dyDescent="0.15">
      <c r="B107" s="683" t="s">
        <v>1359</v>
      </c>
      <c r="C107" s="684"/>
      <c r="D107" s="684"/>
      <c r="E107" s="684"/>
      <c r="F107" s="684"/>
      <c r="G107" s="684"/>
      <c r="H107" s="684"/>
      <c r="I107" s="684"/>
      <c r="J107" s="684"/>
      <c r="K107" s="684"/>
      <c r="L107" s="684"/>
      <c r="M107" s="684"/>
      <c r="N107" s="684"/>
      <c r="O107" s="684"/>
      <c r="P107" s="684"/>
      <c r="Q107" s="684"/>
      <c r="R107" s="684"/>
      <c r="S107" s="684"/>
      <c r="T107" s="684"/>
      <c r="U107" s="684"/>
      <c r="V107" s="684"/>
      <c r="W107" s="684"/>
      <c r="X107" s="684"/>
      <c r="Y107" s="684"/>
      <c r="Z107" s="684"/>
      <c r="AA107" s="684"/>
      <c r="AB107" s="684"/>
      <c r="AC107" s="684"/>
      <c r="AD107" s="684"/>
      <c r="AE107" s="685"/>
      <c r="AF107" s="692"/>
      <c r="AG107" s="693"/>
      <c r="AH107" s="693"/>
      <c r="AI107" s="693"/>
      <c r="AJ107" s="693"/>
      <c r="AK107" s="694"/>
    </row>
    <row r="108" spans="2:37" ht="15" customHeight="1" x14ac:dyDescent="0.15">
      <c r="B108" s="683" t="s">
        <v>1360</v>
      </c>
      <c r="C108" s="684"/>
      <c r="D108" s="684"/>
      <c r="E108" s="684"/>
      <c r="F108" s="684"/>
      <c r="G108" s="684"/>
      <c r="H108" s="684"/>
      <c r="I108" s="684"/>
      <c r="J108" s="684"/>
      <c r="K108" s="684"/>
      <c r="L108" s="684"/>
      <c r="M108" s="684"/>
      <c r="N108" s="684"/>
      <c r="O108" s="684"/>
      <c r="P108" s="684"/>
      <c r="Q108" s="684"/>
      <c r="R108" s="684"/>
      <c r="S108" s="684"/>
      <c r="T108" s="684"/>
      <c r="U108" s="684"/>
      <c r="V108" s="684"/>
      <c r="W108" s="684"/>
      <c r="X108" s="684"/>
      <c r="Y108" s="684"/>
      <c r="Z108" s="684"/>
      <c r="AA108" s="684"/>
      <c r="AB108" s="684"/>
      <c r="AC108" s="684"/>
      <c r="AD108" s="684"/>
      <c r="AE108" s="685"/>
      <c r="AF108" s="692"/>
      <c r="AG108" s="693"/>
      <c r="AH108" s="693"/>
      <c r="AI108" s="693"/>
      <c r="AJ108" s="693"/>
      <c r="AK108" s="694"/>
    </row>
    <row r="109" spans="2:37" ht="15" customHeight="1" x14ac:dyDescent="0.15">
      <c r="B109" s="683" t="s">
        <v>1361</v>
      </c>
      <c r="C109" s="684"/>
      <c r="D109" s="684"/>
      <c r="E109" s="684"/>
      <c r="F109" s="684"/>
      <c r="G109" s="684"/>
      <c r="H109" s="684"/>
      <c r="I109" s="684"/>
      <c r="J109" s="684"/>
      <c r="K109" s="684"/>
      <c r="L109" s="684"/>
      <c r="M109" s="684"/>
      <c r="N109" s="684"/>
      <c r="O109" s="684"/>
      <c r="P109" s="684"/>
      <c r="Q109" s="684"/>
      <c r="R109" s="684"/>
      <c r="S109" s="684"/>
      <c r="T109" s="684"/>
      <c r="U109" s="684"/>
      <c r="V109" s="684"/>
      <c r="W109" s="684"/>
      <c r="X109" s="684"/>
      <c r="Y109" s="684"/>
      <c r="Z109" s="684"/>
      <c r="AA109" s="684"/>
      <c r="AB109" s="684"/>
      <c r="AC109" s="684"/>
      <c r="AD109" s="684"/>
      <c r="AE109" s="685"/>
      <c r="AF109" s="692"/>
      <c r="AG109" s="693"/>
      <c r="AH109" s="693"/>
      <c r="AI109" s="693"/>
      <c r="AJ109" s="693"/>
      <c r="AK109" s="694"/>
    </row>
    <row r="110" spans="2:37" ht="15" customHeight="1" x14ac:dyDescent="0.15">
      <c r="B110" s="686" t="s">
        <v>1362</v>
      </c>
      <c r="C110" s="687"/>
      <c r="D110" s="687"/>
      <c r="E110" s="687"/>
      <c r="F110" s="687"/>
      <c r="G110" s="687"/>
      <c r="H110" s="687"/>
      <c r="I110" s="687"/>
      <c r="J110" s="687"/>
      <c r="K110" s="687"/>
      <c r="L110" s="687"/>
      <c r="M110" s="687"/>
      <c r="N110" s="687"/>
      <c r="O110" s="687"/>
      <c r="P110" s="687"/>
      <c r="Q110" s="687"/>
      <c r="R110" s="687"/>
      <c r="S110" s="687"/>
      <c r="T110" s="687"/>
      <c r="U110" s="687"/>
      <c r="V110" s="687"/>
      <c r="W110" s="687"/>
      <c r="X110" s="687"/>
      <c r="Y110" s="687"/>
      <c r="Z110" s="687"/>
      <c r="AA110" s="687"/>
      <c r="AB110" s="687"/>
      <c r="AC110" s="687"/>
      <c r="AD110" s="687"/>
      <c r="AE110" s="688"/>
      <c r="AF110" s="695"/>
      <c r="AG110" s="696"/>
      <c r="AH110" s="696"/>
      <c r="AI110" s="696"/>
      <c r="AJ110" s="696"/>
      <c r="AK110" s="697"/>
    </row>
    <row r="111" spans="2:37" ht="15" customHeight="1" x14ac:dyDescent="0.15">
      <c r="B111" s="711" t="s">
        <v>324</v>
      </c>
      <c r="C111" s="712"/>
      <c r="D111" s="712"/>
      <c r="E111" s="712"/>
      <c r="F111" s="712"/>
      <c r="G111" s="712"/>
      <c r="H111" s="712"/>
      <c r="I111" s="712"/>
      <c r="J111" s="712"/>
      <c r="K111" s="712"/>
      <c r="L111" s="712"/>
      <c r="M111" s="712"/>
      <c r="N111" s="712"/>
      <c r="O111" s="712"/>
      <c r="P111" s="712"/>
      <c r="Q111" s="712"/>
      <c r="R111" s="712"/>
      <c r="S111" s="712"/>
      <c r="T111" s="712"/>
      <c r="U111" s="712"/>
      <c r="V111" s="712"/>
      <c r="W111" s="712"/>
      <c r="X111" s="712"/>
      <c r="Y111" s="712"/>
      <c r="Z111" s="712"/>
      <c r="AA111" s="712"/>
      <c r="AB111" s="712"/>
      <c r="AC111" s="712"/>
      <c r="AD111" s="712"/>
      <c r="AE111" s="713"/>
      <c r="AF111" s="714" t="s">
        <v>391</v>
      </c>
      <c r="AG111" s="715"/>
      <c r="AH111" s="715"/>
      <c r="AI111" s="715"/>
      <c r="AJ111" s="715"/>
      <c r="AK111" s="716"/>
    </row>
  </sheetData>
  <mergeCells count="171">
    <mergeCell ref="AF96:AK96"/>
    <mergeCell ref="AF88:AK88"/>
    <mergeCell ref="AF89:AK89"/>
    <mergeCell ref="AF90:AK90"/>
    <mergeCell ref="AF91:AK91"/>
    <mergeCell ref="AF92:AK92"/>
    <mergeCell ref="AF111:AK111"/>
    <mergeCell ref="AF47:AK48"/>
    <mergeCell ref="AF73:AK81"/>
    <mergeCell ref="AF98:AK100"/>
    <mergeCell ref="AF82:AK83"/>
    <mergeCell ref="AF63:AK63"/>
    <mergeCell ref="AF101:AK101"/>
    <mergeCell ref="AF102:AK102"/>
    <mergeCell ref="AF97:AK97"/>
    <mergeCell ref="AF87:AK87"/>
    <mergeCell ref="AF72:AK72"/>
    <mergeCell ref="AF93:AK93"/>
    <mergeCell ref="AF94:AK94"/>
    <mergeCell ref="B101:AE101"/>
    <mergeCell ref="B102:AE102"/>
    <mergeCell ref="B111:AE111"/>
    <mergeCell ref="AF5:AK5"/>
    <mergeCell ref="AF6:AK6"/>
    <mergeCell ref="AF7:AK7"/>
    <mergeCell ref="AF8:AK8"/>
    <mergeCell ref="AF9:AK9"/>
    <mergeCell ref="AF10:AK10"/>
    <mergeCell ref="AF11:AK11"/>
    <mergeCell ref="AF18:AK18"/>
    <mergeCell ref="AF19:AK19"/>
    <mergeCell ref="AF20:AK20"/>
    <mergeCell ref="AF21:AK21"/>
    <mergeCell ref="AF23:AK23"/>
    <mergeCell ref="B100:AE100"/>
    <mergeCell ref="B96:AE96"/>
    <mergeCell ref="B97:AE97"/>
    <mergeCell ref="B98:AE98"/>
    <mergeCell ref="B99:AE99"/>
    <mergeCell ref="AF31:AK31"/>
    <mergeCell ref="AF32:AK32"/>
    <mergeCell ref="AF33:AK33"/>
    <mergeCell ref="AF34:AK34"/>
    <mergeCell ref="B95:AE95"/>
    <mergeCell ref="B90:AE90"/>
    <mergeCell ref="B91:AE91"/>
    <mergeCell ref="B92:AE92"/>
    <mergeCell ref="B93:AE93"/>
    <mergeCell ref="AF64:AK64"/>
    <mergeCell ref="AF65:AK65"/>
    <mergeCell ref="AF66:AK66"/>
    <mergeCell ref="AF95:AK95"/>
    <mergeCell ref="B83:AE83"/>
    <mergeCell ref="B84:AE84"/>
    <mergeCell ref="B73:AE73"/>
    <mergeCell ref="B74:AE74"/>
    <mergeCell ref="B75:AE75"/>
    <mergeCell ref="B76:AE76"/>
    <mergeCell ref="B77:AE77"/>
    <mergeCell ref="B78:AE78"/>
    <mergeCell ref="B94:AE94"/>
    <mergeCell ref="B85:AE85"/>
    <mergeCell ref="B86:AE86"/>
    <mergeCell ref="B87:AE87"/>
    <mergeCell ref="B88:AE88"/>
    <mergeCell ref="B89:AE89"/>
    <mergeCell ref="B80:AE80"/>
    <mergeCell ref="AF15:AK15"/>
    <mergeCell ref="AF16:AK16"/>
    <mergeCell ref="AF17:AK17"/>
    <mergeCell ref="AF46:AK46"/>
    <mergeCell ref="AF49:AK49"/>
    <mergeCell ref="AF50:AK50"/>
    <mergeCell ref="AF84:AK84"/>
    <mergeCell ref="AF85:AK85"/>
    <mergeCell ref="AF86:AK86"/>
    <mergeCell ref="AF35:AK35"/>
    <mergeCell ref="AF24:AK24"/>
    <mergeCell ref="AF25:AK25"/>
    <mergeCell ref="AF26:AK26"/>
    <mergeCell ref="AF30:AK30"/>
    <mergeCell ref="AF41:AK41"/>
    <mergeCell ref="AF42:AK42"/>
    <mergeCell ref="AF43:AK43"/>
    <mergeCell ref="AF44:AK44"/>
    <mergeCell ref="AF45:AK45"/>
    <mergeCell ref="AF36:AK36"/>
    <mergeCell ref="AF37:AK37"/>
    <mergeCell ref="AF38:AK38"/>
    <mergeCell ref="AF39:AK39"/>
    <mergeCell ref="AF40:AK40"/>
    <mergeCell ref="B72:AE72"/>
    <mergeCell ref="B48:AE48"/>
    <mergeCell ref="B49:AE49"/>
    <mergeCell ref="B50:AE50"/>
    <mergeCell ref="B64:AE64"/>
    <mergeCell ref="B65:AE65"/>
    <mergeCell ref="B79:AE79"/>
    <mergeCell ref="B81:AE81"/>
    <mergeCell ref="B82:AE82"/>
    <mergeCell ref="B63:AE63"/>
    <mergeCell ref="B38:AE38"/>
    <mergeCell ref="B39:AE39"/>
    <mergeCell ref="B40:AE40"/>
    <mergeCell ref="B41:AE41"/>
    <mergeCell ref="B42:AE42"/>
    <mergeCell ref="B66:AE66"/>
    <mergeCell ref="B67:AE67"/>
    <mergeCell ref="B68:AE68"/>
    <mergeCell ref="B70:AE70"/>
    <mergeCell ref="B20:AE20"/>
    <mergeCell ref="B21:AE21"/>
    <mergeCell ref="B23:AE23"/>
    <mergeCell ref="B24:AE24"/>
    <mergeCell ref="B25:AE25"/>
    <mergeCell ref="B15:AE15"/>
    <mergeCell ref="B16:AE16"/>
    <mergeCell ref="B17:AE17"/>
    <mergeCell ref="B18:AE18"/>
    <mergeCell ref="B19:AE19"/>
    <mergeCell ref="B22:AE22"/>
    <mergeCell ref="B9:AE9"/>
    <mergeCell ref="B10:AE10"/>
    <mergeCell ref="B11:AE11"/>
    <mergeCell ref="B12:AE12"/>
    <mergeCell ref="B14:AE14"/>
    <mergeCell ref="AF4:AK4"/>
    <mergeCell ref="B4:AE4"/>
    <mergeCell ref="B5:AE5"/>
    <mergeCell ref="B6:AE6"/>
    <mergeCell ref="B7:AE7"/>
    <mergeCell ref="B8:AE8"/>
    <mergeCell ref="B13:AE13"/>
    <mergeCell ref="AF13:AK13"/>
    <mergeCell ref="AF12:AK12"/>
    <mergeCell ref="AF14:AK14"/>
    <mergeCell ref="AF22:AK22"/>
    <mergeCell ref="B27:AE27"/>
    <mergeCell ref="AF27:AK27"/>
    <mergeCell ref="B29:AE29"/>
    <mergeCell ref="AF28:AK29"/>
    <mergeCell ref="AF67:AK69"/>
    <mergeCell ref="B69:AE69"/>
    <mergeCell ref="AF70:AK71"/>
    <mergeCell ref="B71:AE71"/>
    <mergeCell ref="B33:AE33"/>
    <mergeCell ref="B34:AE34"/>
    <mergeCell ref="B35:AE35"/>
    <mergeCell ref="B36:AE36"/>
    <mergeCell ref="B37:AE37"/>
    <mergeCell ref="B26:AE26"/>
    <mergeCell ref="B28:AE28"/>
    <mergeCell ref="B30:AE30"/>
    <mergeCell ref="B31:AE31"/>
    <mergeCell ref="B32:AE32"/>
    <mergeCell ref="B43:AE43"/>
    <mergeCell ref="B44:AE44"/>
    <mergeCell ref="B45:AE45"/>
    <mergeCell ref="B46:AE46"/>
    <mergeCell ref="B47:AE47"/>
    <mergeCell ref="B109:AE109"/>
    <mergeCell ref="B110:AE110"/>
    <mergeCell ref="AF105:AK110"/>
    <mergeCell ref="B103:AE103"/>
    <mergeCell ref="AF103:AK103"/>
    <mergeCell ref="B104:AE104"/>
    <mergeCell ref="AF104:AK104"/>
    <mergeCell ref="B105:AE105"/>
    <mergeCell ref="B106:AE106"/>
    <mergeCell ref="B107:AE107"/>
    <mergeCell ref="B108:AE108"/>
  </mergeCells>
  <phoneticPr fontId="21"/>
  <printOptions horizontalCentered="1"/>
  <pageMargins left="0.39370078740157483" right="0.39370078740157483" top="0.19685039370078741" bottom="0.19685039370078741" header="0.19685039370078741" footer="0.19685039370078741"/>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2:BU601"/>
  <sheetViews>
    <sheetView workbookViewId="0"/>
  </sheetViews>
  <sheetFormatPr defaultColWidth="2.5" defaultRowHeight="15" customHeight="1" x14ac:dyDescent="0.15"/>
  <cols>
    <col min="1" max="1" width="2.5" style="1" customWidth="1"/>
    <col min="2" max="2" width="65.625" style="4" customWidth="1"/>
    <col min="3" max="3" width="10.625" style="1" customWidth="1"/>
    <col min="4" max="73" width="2.5" style="1" customWidth="1"/>
    <col min="74" max="16384" width="2.5" style="2"/>
  </cols>
  <sheetData>
    <row r="2" spans="2:2" ht="15" customHeight="1" x14ac:dyDescent="0.15">
      <c r="B2" s="4" t="s">
        <v>148</v>
      </c>
    </row>
    <row r="4" spans="2:2" ht="15" customHeight="1" x14ac:dyDescent="0.15">
      <c r="B4" s="4" t="s">
        <v>75</v>
      </c>
    </row>
    <row r="5" spans="2:2" ht="15" customHeight="1" x14ac:dyDescent="0.15">
      <c r="B5" s="4" t="s">
        <v>76</v>
      </c>
    </row>
    <row r="6" spans="2:2" ht="15" customHeight="1" x14ac:dyDescent="0.15">
      <c r="B6" s="4" t="s">
        <v>77</v>
      </c>
    </row>
    <row r="8" spans="2:2" ht="15" customHeight="1" x14ac:dyDescent="0.15">
      <c r="B8" s="4" t="s">
        <v>591</v>
      </c>
    </row>
    <row r="10" spans="2:2" ht="15" customHeight="1" x14ac:dyDescent="0.15">
      <c r="B10" s="4" t="s">
        <v>22</v>
      </c>
    </row>
    <row r="11" spans="2:2" ht="15" customHeight="1" x14ac:dyDescent="0.15">
      <c r="B11" s="4" t="s">
        <v>23</v>
      </c>
    </row>
    <row r="12" spans="2:2" ht="15" customHeight="1" x14ac:dyDescent="0.15">
      <c r="B12" s="4" t="s">
        <v>24</v>
      </c>
    </row>
    <row r="14" spans="2:2" ht="15" customHeight="1" x14ac:dyDescent="0.15">
      <c r="B14" s="4" t="s">
        <v>149</v>
      </c>
    </row>
    <row r="16" spans="2:2" ht="15" customHeight="1" x14ac:dyDescent="0.15">
      <c r="B16" s="4" t="s">
        <v>27</v>
      </c>
    </row>
    <row r="17" spans="2:2" ht="15" customHeight="1" x14ac:dyDescent="0.15">
      <c r="B17" s="4" t="s">
        <v>78</v>
      </c>
    </row>
    <row r="18" spans="2:2" ht="15" customHeight="1" x14ac:dyDescent="0.15">
      <c r="B18" s="4" t="s">
        <v>79</v>
      </c>
    </row>
    <row r="19" spans="2:2" ht="15" customHeight="1" x14ac:dyDescent="0.15">
      <c r="B19" s="4" t="s">
        <v>80</v>
      </c>
    </row>
    <row r="20" spans="2:2" ht="15" customHeight="1" x14ac:dyDescent="0.15">
      <c r="B20" s="4" t="s">
        <v>81</v>
      </c>
    </row>
    <row r="21" spans="2:2" ht="15" customHeight="1" x14ac:dyDescent="0.15">
      <c r="B21" s="4" t="s">
        <v>82</v>
      </c>
    </row>
    <row r="22" spans="2:2" ht="15" customHeight="1" x14ac:dyDescent="0.15">
      <c r="B22" s="4" t="s">
        <v>83</v>
      </c>
    </row>
    <row r="23" spans="2:2" ht="15" customHeight="1" x14ac:dyDescent="0.15">
      <c r="B23" s="4" t="s">
        <v>84</v>
      </c>
    </row>
    <row r="24" spans="2:2" ht="15" customHeight="1" x14ac:dyDescent="0.15">
      <c r="B24" s="4" t="s">
        <v>85</v>
      </c>
    </row>
    <row r="25" spans="2:2" ht="15" customHeight="1" x14ac:dyDescent="0.15">
      <c r="B25" s="4" t="s">
        <v>86</v>
      </c>
    </row>
    <row r="26" spans="2:2" ht="15" customHeight="1" x14ac:dyDescent="0.15">
      <c r="B26" s="4" t="s">
        <v>87</v>
      </c>
    </row>
    <row r="27" spans="2:2" ht="15" customHeight="1" x14ac:dyDescent="0.15">
      <c r="B27" s="4" t="s">
        <v>88</v>
      </c>
    </row>
    <row r="28" spans="2:2" ht="15" customHeight="1" x14ac:dyDescent="0.15">
      <c r="B28" s="4" t="s">
        <v>89</v>
      </c>
    </row>
    <row r="29" spans="2:2" ht="15" customHeight="1" x14ac:dyDescent="0.15">
      <c r="B29" s="4" t="s">
        <v>90</v>
      </c>
    </row>
    <row r="30" spans="2:2" ht="15" customHeight="1" x14ac:dyDescent="0.15">
      <c r="B30" s="4" t="s">
        <v>91</v>
      </c>
    </row>
    <row r="31" spans="2:2" ht="15" customHeight="1" x14ac:dyDescent="0.15">
      <c r="B31" s="4" t="s">
        <v>92</v>
      </c>
    </row>
    <row r="32" spans="2:2" ht="15" customHeight="1" x14ac:dyDescent="0.15">
      <c r="B32" s="4" t="s">
        <v>93</v>
      </c>
    </row>
    <row r="33" spans="2:2" ht="15" customHeight="1" x14ac:dyDescent="0.15">
      <c r="B33" s="4" t="s">
        <v>94</v>
      </c>
    </row>
    <row r="34" spans="2:2" ht="15" customHeight="1" x14ac:dyDescent="0.15">
      <c r="B34" s="4" t="s">
        <v>95</v>
      </c>
    </row>
    <row r="35" spans="2:2" ht="15" customHeight="1" x14ac:dyDescent="0.15">
      <c r="B35" s="4" t="s">
        <v>96</v>
      </c>
    </row>
    <row r="36" spans="2:2" ht="15" customHeight="1" x14ac:dyDescent="0.15">
      <c r="B36" s="4" t="s">
        <v>97</v>
      </c>
    </row>
    <row r="37" spans="2:2" ht="15" customHeight="1" x14ac:dyDescent="0.15">
      <c r="B37" s="4" t="s">
        <v>98</v>
      </c>
    </row>
    <row r="38" spans="2:2" ht="15" customHeight="1" x14ac:dyDescent="0.15">
      <c r="B38" s="4" t="s">
        <v>99</v>
      </c>
    </row>
    <row r="39" spans="2:2" ht="15" customHeight="1" x14ac:dyDescent="0.15">
      <c r="B39" s="4" t="s">
        <v>100</v>
      </c>
    </row>
    <row r="40" spans="2:2" ht="15" customHeight="1" x14ac:dyDescent="0.15">
      <c r="B40" s="4" t="s">
        <v>101</v>
      </c>
    </row>
    <row r="41" spans="2:2" ht="15" customHeight="1" x14ac:dyDescent="0.15">
      <c r="B41" s="4" t="s">
        <v>102</v>
      </c>
    </row>
    <row r="42" spans="2:2" ht="15" customHeight="1" x14ac:dyDescent="0.15">
      <c r="B42" s="4" t="s">
        <v>103</v>
      </c>
    </row>
    <row r="43" spans="2:2" ht="15" customHeight="1" x14ac:dyDescent="0.15">
      <c r="B43" s="4" t="s">
        <v>104</v>
      </c>
    </row>
    <row r="44" spans="2:2" ht="15" customHeight="1" x14ac:dyDescent="0.15">
      <c r="B44" s="4" t="s">
        <v>105</v>
      </c>
    </row>
    <row r="45" spans="2:2" ht="15" customHeight="1" x14ac:dyDescent="0.15">
      <c r="B45" s="4" t="s">
        <v>106</v>
      </c>
    </row>
    <row r="46" spans="2:2" ht="15" customHeight="1" x14ac:dyDescent="0.15">
      <c r="B46" s="4" t="s">
        <v>107</v>
      </c>
    </row>
    <row r="47" spans="2:2" ht="15" customHeight="1" x14ac:dyDescent="0.15">
      <c r="B47" s="4" t="s">
        <v>108</v>
      </c>
    </row>
    <row r="48" spans="2:2" ht="15" customHeight="1" x14ac:dyDescent="0.15">
      <c r="B48" s="4" t="s">
        <v>109</v>
      </c>
    </row>
    <row r="49" spans="2:2" ht="15" customHeight="1" x14ac:dyDescent="0.15">
      <c r="B49" s="4" t="s">
        <v>110</v>
      </c>
    </row>
    <row r="50" spans="2:2" ht="15" customHeight="1" x14ac:dyDescent="0.15">
      <c r="B50" s="4" t="s">
        <v>111</v>
      </c>
    </row>
    <row r="51" spans="2:2" ht="15" customHeight="1" x14ac:dyDescent="0.15">
      <c r="B51" s="4" t="s">
        <v>112</v>
      </c>
    </row>
    <row r="52" spans="2:2" ht="15" customHeight="1" x14ac:dyDescent="0.15">
      <c r="B52" s="4" t="s">
        <v>113</v>
      </c>
    </row>
    <row r="53" spans="2:2" ht="15" customHeight="1" x14ac:dyDescent="0.15">
      <c r="B53" s="4" t="s">
        <v>114</v>
      </c>
    </row>
    <row r="54" spans="2:2" ht="15" customHeight="1" x14ac:dyDescent="0.15">
      <c r="B54" s="4" t="s">
        <v>115</v>
      </c>
    </row>
    <row r="55" spans="2:2" ht="15" customHeight="1" x14ac:dyDescent="0.15">
      <c r="B55" s="4" t="s">
        <v>116</v>
      </c>
    </row>
    <row r="56" spans="2:2" ht="15" customHeight="1" x14ac:dyDescent="0.15">
      <c r="B56" s="4" t="s">
        <v>117</v>
      </c>
    </row>
    <row r="57" spans="2:2" ht="15" customHeight="1" x14ac:dyDescent="0.15">
      <c r="B57" s="4" t="s">
        <v>118</v>
      </c>
    </row>
    <row r="58" spans="2:2" ht="15" customHeight="1" x14ac:dyDescent="0.15">
      <c r="B58" s="4" t="s">
        <v>119</v>
      </c>
    </row>
    <row r="59" spans="2:2" ht="15" customHeight="1" x14ac:dyDescent="0.15">
      <c r="B59" s="4" t="s">
        <v>120</v>
      </c>
    </row>
    <row r="60" spans="2:2" ht="15" customHeight="1" x14ac:dyDescent="0.15">
      <c r="B60" s="4" t="s">
        <v>121</v>
      </c>
    </row>
    <row r="61" spans="2:2" ht="15" customHeight="1" x14ac:dyDescent="0.15">
      <c r="B61" s="4" t="s">
        <v>122</v>
      </c>
    </row>
    <row r="62" spans="2:2" ht="15" customHeight="1" x14ac:dyDescent="0.15">
      <c r="B62" s="4" t="s">
        <v>123</v>
      </c>
    </row>
    <row r="63" spans="2:2" ht="15" customHeight="1" x14ac:dyDescent="0.15">
      <c r="B63" s="4" t="s">
        <v>124</v>
      </c>
    </row>
    <row r="65" spans="2:2" ht="15" customHeight="1" x14ac:dyDescent="0.15">
      <c r="B65" s="4" t="s">
        <v>147</v>
      </c>
    </row>
    <row r="67" spans="2:2" ht="15" customHeight="1" x14ac:dyDescent="0.15">
      <c r="B67" s="4" t="s">
        <v>28</v>
      </c>
    </row>
    <row r="68" spans="2:2" ht="15" customHeight="1" x14ac:dyDescent="0.15">
      <c r="B68" s="4" t="s">
        <v>29</v>
      </c>
    </row>
    <row r="69" spans="2:2" ht="15" customHeight="1" x14ac:dyDescent="0.15">
      <c r="B69" s="4" t="s">
        <v>30</v>
      </c>
    </row>
    <row r="70" spans="2:2" ht="15" customHeight="1" x14ac:dyDescent="0.15">
      <c r="B70" s="4" t="s">
        <v>31</v>
      </c>
    </row>
    <row r="71" spans="2:2" ht="15" customHeight="1" x14ac:dyDescent="0.15">
      <c r="B71" s="4" t="s">
        <v>32</v>
      </c>
    </row>
    <row r="72" spans="2:2" ht="15" customHeight="1" x14ac:dyDescent="0.15">
      <c r="B72" s="4" t="s">
        <v>33</v>
      </c>
    </row>
    <row r="73" spans="2:2" ht="15" customHeight="1" x14ac:dyDescent="0.15">
      <c r="B73" s="4" t="s">
        <v>34</v>
      </c>
    </row>
    <row r="74" spans="2:2" ht="15" customHeight="1" x14ac:dyDescent="0.15">
      <c r="B74" s="4" t="s">
        <v>35</v>
      </c>
    </row>
    <row r="75" spans="2:2" ht="15" customHeight="1" x14ac:dyDescent="0.15">
      <c r="B75" s="4" t="s">
        <v>36</v>
      </c>
    </row>
    <row r="76" spans="2:2" ht="15" customHeight="1" x14ac:dyDescent="0.15">
      <c r="B76" s="4" t="s">
        <v>37</v>
      </c>
    </row>
    <row r="77" spans="2:2" ht="15" customHeight="1" x14ac:dyDescent="0.15">
      <c r="B77" s="4" t="s">
        <v>38</v>
      </c>
    </row>
    <row r="78" spans="2:2" ht="15" customHeight="1" x14ac:dyDescent="0.15">
      <c r="B78" s="4" t="s">
        <v>39</v>
      </c>
    </row>
    <row r="79" spans="2:2" ht="15" customHeight="1" x14ac:dyDescent="0.15">
      <c r="B79" s="4" t="s">
        <v>40</v>
      </c>
    </row>
    <row r="80" spans="2:2" ht="15" customHeight="1" x14ac:dyDescent="0.15">
      <c r="B80" s="4" t="s">
        <v>41</v>
      </c>
    </row>
    <row r="81" spans="2:2" ht="15" customHeight="1" x14ac:dyDescent="0.15">
      <c r="B81" s="4" t="s">
        <v>42</v>
      </c>
    </row>
    <row r="82" spans="2:2" ht="15" customHeight="1" x14ac:dyDescent="0.15">
      <c r="B82" s="4" t="s">
        <v>43</v>
      </c>
    </row>
    <row r="83" spans="2:2" ht="15" customHeight="1" x14ac:dyDescent="0.15">
      <c r="B83" s="4" t="s">
        <v>44</v>
      </c>
    </row>
    <row r="84" spans="2:2" ht="15" customHeight="1" x14ac:dyDescent="0.15">
      <c r="B84" s="4" t="s">
        <v>45</v>
      </c>
    </row>
    <row r="85" spans="2:2" ht="15" customHeight="1" x14ac:dyDescent="0.15">
      <c r="B85" s="4" t="s">
        <v>46</v>
      </c>
    </row>
    <row r="86" spans="2:2" ht="15" customHeight="1" x14ac:dyDescent="0.15">
      <c r="B86" s="4" t="s">
        <v>47</v>
      </c>
    </row>
    <row r="87" spans="2:2" ht="15" customHeight="1" x14ac:dyDescent="0.15">
      <c r="B87" s="4" t="s">
        <v>48</v>
      </c>
    </row>
    <row r="88" spans="2:2" ht="15" customHeight="1" x14ac:dyDescent="0.15">
      <c r="B88" s="4" t="s">
        <v>49</v>
      </c>
    </row>
    <row r="89" spans="2:2" ht="15" customHeight="1" x14ac:dyDescent="0.15">
      <c r="B89" s="4" t="s">
        <v>50</v>
      </c>
    </row>
    <row r="90" spans="2:2" ht="15" customHeight="1" x14ac:dyDescent="0.15">
      <c r="B90" s="4" t="s">
        <v>51</v>
      </c>
    </row>
    <row r="91" spans="2:2" ht="15" customHeight="1" x14ac:dyDescent="0.15">
      <c r="B91" s="4" t="s">
        <v>52</v>
      </c>
    </row>
    <row r="92" spans="2:2" ht="15" customHeight="1" x14ac:dyDescent="0.15">
      <c r="B92" s="4" t="s">
        <v>53</v>
      </c>
    </row>
    <row r="93" spans="2:2" ht="15" customHeight="1" x14ac:dyDescent="0.15">
      <c r="B93" s="4" t="s">
        <v>54</v>
      </c>
    </row>
    <row r="94" spans="2:2" ht="15" customHeight="1" x14ac:dyDescent="0.15">
      <c r="B94" s="4" t="s">
        <v>55</v>
      </c>
    </row>
    <row r="95" spans="2:2" ht="15" customHeight="1" x14ac:dyDescent="0.15">
      <c r="B95" s="4" t="s">
        <v>56</v>
      </c>
    </row>
    <row r="96" spans="2:2" ht="15" customHeight="1" x14ac:dyDescent="0.15">
      <c r="B96" s="4" t="s">
        <v>57</v>
      </c>
    </row>
    <row r="97" spans="2:2" ht="15" customHeight="1" x14ac:dyDescent="0.15">
      <c r="B97" s="4" t="s">
        <v>58</v>
      </c>
    </row>
    <row r="98" spans="2:2" ht="15" customHeight="1" x14ac:dyDescent="0.15">
      <c r="B98" s="4" t="s">
        <v>59</v>
      </c>
    </row>
    <row r="99" spans="2:2" ht="15" customHeight="1" x14ac:dyDescent="0.15">
      <c r="B99" s="4" t="s">
        <v>60</v>
      </c>
    </row>
    <row r="100" spans="2:2" ht="15" customHeight="1" x14ac:dyDescent="0.15">
      <c r="B100" s="4" t="s">
        <v>61</v>
      </c>
    </row>
    <row r="101" spans="2:2" ht="15" customHeight="1" x14ac:dyDescent="0.15">
      <c r="B101" s="4" t="s">
        <v>62</v>
      </c>
    </row>
    <row r="102" spans="2:2" ht="15" customHeight="1" x14ac:dyDescent="0.15">
      <c r="B102" s="4" t="s">
        <v>63</v>
      </c>
    </row>
    <row r="103" spans="2:2" ht="15" customHeight="1" x14ac:dyDescent="0.15">
      <c r="B103" s="4" t="s">
        <v>64</v>
      </c>
    </row>
    <row r="104" spans="2:2" ht="15" customHeight="1" x14ac:dyDescent="0.15">
      <c r="B104" s="4" t="s">
        <v>65</v>
      </c>
    </row>
    <row r="105" spans="2:2" ht="15" customHeight="1" x14ac:dyDescent="0.15">
      <c r="B105" s="4" t="s">
        <v>66</v>
      </c>
    </row>
    <row r="106" spans="2:2" ht="15" customHeight="1" x14ac:dyDescent="0.15">
      <c r="B106" s="4" t="s">
        <v>67</v>
      </c>
    </row>
    <row r="107" spans="2:2" ht="15" customHeight="1" x14ac:dyDescent="0.15">
      <c r="B107" s="4" t="s">
        <v>68</v>
      </c>
    </row>
    <row r="108" spans="2:2" ht="15" customHeight="1" x14ac:dyDescent="0.15">
      <c r="B108" s="4" t="s">
        <v>69</v>
      </c>
    </row>
    <row r="109" spans="2:2" ht="15" customHeight="1" x14ac:dyDescent="0.15">
      <c r="B109" s="4" t="s">
        <v>70</v>
      </c>
    </row>
    <row r="110" spans="2:2" ht="15" customHeight="1" x14ac:dyDescent="0.15">
      <c r="B110" s="4" t="s">
        <v>71</v>
      </c>
    </row>
    <row r="111" spans="2:2" ht="15" customHeight="1" x14ac:dyDescent="0.15">
      <c r="B111" s="4" t="s">
        <v>72</v>
      </c>
    </row>
    <row r="112" spans="2:2" ht="15" customHeight="1" x14ac:dyDescent="0.15">
      <c r="B112" s="4" t="s">
        <v>73</v>
      </c>
    </row>
    <row r="113" spans="2:2" ht="15" customHeight="1" x14ac:dyDescent="0.15">
      <c r="B113" s="4" t="s">
        <v>74</v>
      </c>
    </row>
    <row r="115" spans="2:2" ht="15" customHeight="1" x14ac:dyDescent="0.15">
      <c r="B115" s="4" t="s">
        <v>145</v>
      </c>
    </row>
    <row r="117" spans="2:2" ht="15" customHeight="1" x14ac:dyDescent="0.15">
      <c r="B117" s="4" t="s">
        <v>18</v>
      </c>
    </row>
    <row r="118" spans="2:2" ht="15" customHeight="1" x14ac:dyDescent="0.15">
      <c r="B118" s="4" t="s">
        <v>143</v>
      </c>
    </row>
    <row r="119" spans="2:2" ht="15" customHeight="1" x14ac:dyDescent="0.15">
      <c r="B119" s="4" t="s">
        <v>19</v>
      </c>
    </row>
    <row r="120" spans="2:2" ht="15" customHeight="1" x14ac:dyDescent="0.15">
      <c r="B120" s="4" t="s">
        <v>20</v>
      </c>
    </row>
    <row r="121" spans="2:2" ht="15" customHeight="1" x14ac:dyDescent="0.15">
      <c r="B121" s="4" t="s">
        <v>21</v>
      </c>
    </row>
    <row r="123" spans="2:2" ht="15" customHeight="1" x14ac:dyDescent="0.15">
      <c r="B123" s="4" t="s">
        <v>593</v>
      </c>
    </row>
    <row r="125" spans="2:2" ht="15" customHeight="1" x14ac:dyDescent="0.15">
      <c r="B125" s="4" t="s">
        <v>594</v>
      </c>
    </row>
    <row r="127" spans="2:2" ht="15" customHeight="1" x14ac:dyDescent="0.15">
      <c r="B127" s="4" t="s">
        <v>144</v>
      </c>
    </row>
    <row r="129" spans="2:2" ht="15" customHeight="1" x14ac:dyDescent="0.15">
      <c r="B129" s="4" t="s">
        <v>17</v>
      </c>
    </row>
    <row r="131" spans="2:2" ht="15" customHeight="1" x14ac:dyDescent="0.15">
      <c r="B131" s="4" t="s">
        <v>424</v>
      </c>
    </row>
    <row r="133" spans="2:2" ht="15" customHeight="1" x14ac:dyDescent="0.15">
      <c r="B133" s="4" t="s">
        <v>425</v>
      </c>
    </row>
    <row r="134" spans="2:2" ht="15" customHeight="1" x14ac:dyDescent="0.15">
      <c r="B134" s="4" t="s">
        <v>426</v>
      </c>
    </row>
    <row r="135" spans="2:2" ht="15" customHeight="1" x14ac:dyDescent="0.15">
      <c r="B135" s="4" t="s">
        <v>427</v>
      </c>
    </row>
    <row r="136" spans="2:2" ht="15" customHeight="1" x14ac:dyDescent="0.15">
      <c r="B136" s="4" t="s">
        <v>428</v>
      </c>
    </row>
    <row r="137" spans="2:2" ht="15" customHeight="1" x14ac:dyDescent="0.15">
      <c r="B137" s="4" t="s">
        <v>429</v>
      </c>
    </row>
    <row r="138" spans="2:2" ht="15" customHeight="1" x14ac:dyDescent="0.15">
      <c r="B138" s="4" t="s">
        <v>430</v>
      </c>
    </row>
    <row r="139" spans="2:2" ht="15" customHeight="1" x14ac:dyDescent="0.15">
      <c r="B139" s="4" t="s">
        <v>431</v>
      </c>
    </row>
    <row r="140" spans="2:2" ht="15" customHeight="1" x14ac:dyDescent="0.15">
      <c r="B140" s="4" t="s">
        <v>432</v>
      </c>
    </row>
    <row r="141" spans="2:2" ht="15" customHeight="1" x14ac:dyDescent="0.15">
      <c r="B141" s="4" t="s">
        <v>433</v>
      </c>
    </row>
    <row r="142" spans="2:2" ht="15" customHeight="1" x14ac:dyDescent="0.15">
      <c r="B142" s="4" t="s">
        <v>434</v>
      </c>
    </row>
    <row r="143" spans="2:2" ht="15" customHeight="1" x14ac:dyDescent="0.15">
      <c r="B143" s="4" t="s">
        <v>451</v>
      </c>
    </row>
    <row r="144" spans="2:2" ht="15" customHeight="1" x14ac:dyDescent="0.15">
      <c r="B144" s="4" t="s">
        <v>435</v>
      </c>
    </row>
    <row r="145" spans="2:2" ht="15" customHeight="1" x14ac:dyDescent="0.15">
      <c r="B145" s="4" t="s">
        <v>436</v>
      </c>
    </row>
    <row r="146" spans="2:2" ht="15" customHeight="1" x14ac:dyDescent="0.15">
      <c r="B146" s="4" t="s">
        <v>437</v>
      </c>
    </row>
    <row r="147" spans="2:2" ht="15" customHeight="1" x14ac:dyDescent="0.15">
      <c r="B147" s="4" t="s">
        <v>438</v>
      </c>
    </row>
    <row r="148" spans="2:2" ht="15" customHeight="1" x14ac:dyDescent="0.15">
      <c r="B148" s="4" t="s">
        <v>439</v>
      </c>
    </row>
    <row r="149" spans="2:2" ht="15" customHeight="1" x14ac:dyDescent="0.15">
      <c r="B149" s="4" t="s">
        <v>440</v>
      </c>
    </row>
    <row r="150" spans="2:2" ht="15" customHeight="1" x14ac:dyDescent="0.15">
      <c r="B150" s="4" t="s">
        <v>441</v>
      </c>
    </row>
    <row r="151" spans="2:2" ht="15" customHeight="1" x14ac:dyDescent="0.15">
      <c r="B151" s="4" t="s">
        <v>442</v>
      </c>
    </row>
    <row r="152" spans="2:2" ht="15" customHeight="1" x14ac:dyDescent="0.15">
      <c r="B152" s="4" t="s">
        <v>443</v>
      </c>
    </row>
    <row r="153" spans="2:2" ht="15" customHeight="1" x14ac:dyDescent="0.15">
      <c r="B153" s="4" t="s">
        <v>444</v>
      </c>
    </row>
    <row r="154" spans="2:2" ht="15" customHeight="1" x14ac:dyDescent="0.15">
      <c r="B154" s="4" t="s">
        <v>445</v>
      </c>
    </row>
    <row r="155" spans="2:2" ht="15" customHeight="1" x14ac:dyDescent="0.15">
      <c r="B155" s="4" t="s">
        <v>446</v>
      </c>
    </row>
    <row r="156" spans="2:2" ht="15" customHeight="1" x14ac:dyDescent="0.15">
      <c r="B156" s="4" t="s">
        <v>447</v>
      </c>
    </row>
    <row r="157" spans="2:2" ht="15" customHeight="1" x14ac:dyDescent="0.15">
      <c r="B157" s="4" t="s">
        <v>448</v>
      </c>
    </row>
    <row r="158" spans="2:2" ht="15" customHeight="1" x14ac:dyDescent="0.15">
      <c r="B158" s="4" t="s">
        <v>449</v>
      </c>
    </row>
    <row r="159" spans="2:2" ht="15" customHeight="1" x14ac:dyDescent="0.15">
      <c r="B159" s="4" t="s">
        <v>450</v>
      </c>
    </row>
    <row r="161" spans="2:2" ht="15" customHeight="1" x14ac:dyDescent="0.15">
      <c r="B161" s="4" t="s">
        <v>592</v>
      </c>
    </row>
    <row r="163" spans="2:2" ht="15" customHeight="1" x14ac:dyDescent="0.15">
      <c r="B163" s="4" t="s">
        <v>1389</v>
      </c>
    </row>
    <row r="165" spans="2:2" ht="15" customHeight="1" x14ac:dyDescent="0.15">
      <c r="B165" s="4" t="s">
        <v>410</v>
      </c>
    </row>
    <row r="167" spans="2:2" ht="15" customHeight="1" x14ac:dyDescent="0.15">
      <c r="B167" s="4" t="s">
        <v>161</v>
      </c>
    </row>
    <row r="168" spans="2:2" ht="15" customHeight="1" x14ac:dyDescent="0.15">
      <c r="B168" s="4" t="s">
        <v>162</v>
      </c>
    </row>
    <row r="169" spans="2:2" ht="15" customHeight="1" x14ac:dyDescent="0.15">
      <c r="B169" s="4" t="s">
        <v>163</v>
      </c>
    </row>
    <row r="170" spans="2:2" ht="15" customHeight="1" x14ac:dyDescent="0.15">
      <c r="B170" s="4" t="s">
        <v>164</v>
      </c>
    </row>
    <row r="171" spans="2:2" ht="15" customHeight="1" x14ac:dyDescent="0.15">
      <c r="B171" s="4" t="s">
        <v>165</v>
      </c>
    </row>
    <row r="172" spans="2:2" ht="15" customHeight="1" x14ac:dyDescent="0.15">
      <c r="B172" s="4" t="s">
        <v>166</v>
      </c>
    </row>
    <row r="173" spans="2:2" ht="15" customHeight="1" x14ac:dyDescent="0.15">
      <c r="B173" s="4" t="s">
        <v>167</v>
      </c>
    </row>
    <row r="174" spans="2:2" ht="15" customHeight="1" x14ac:dyDescent="0.15">
      <c r="B174" s="4" t="s">
        <v>168</v>
      </c>
    </row>
    <row r="175" spans="2:2" ht="15" customHeight="1" x14ac:dyDescent="0.15">
      <c r="B175" s="4" t="s">
        <v>169</v>
      </c>
    </row>
    <row r="176" spans="2:2" ht="15" customHeight="1" x14ac:dyDescent="0.15">
      <c r="B176" s="4" t="s">
        <v>170</v>
      </c>
    </row>
    <row r="177" spans="2:2" ht="15" customHeight="1" x14ac:dyDescent="0.15">
      <c r="B177" s="4" t="s">
        <v>171</v>
      </c>
    </row>
    <row r="178" spans="2:2" ht="15" customHeight="1" x14ac:dyDescent="0.15">
      <c r="B178" s="4" t="s">
        <v>172</v>
      </c>
    </row>
    <row r="179" spans="2:2" ht="15" customHeight="1" x14ac:dyDescent="0.15">
      <c r="B179" s="4" t="s">
        <v>173</v>
      </c>
    </row>
    <row r="180" spans="2:2" ht="15" customHeight="1" x14ac:dyDescent="0.15">
      <c r="B180" s="4" t="s">
        <v>174</v>
      </c>
    </row>
    <row r="181" spans="2:2" ht="15" customHeight="1" x14ac:dyDescent="0.15">
      <c r="B181" s="4" t="s">
        <v>175</v>
      </c>
    </row>
    <row r="182" spans="2:2" ht="15" customHeight="1" x14ac:dyDescent="0.15">
      <c r="B182" s="4" t="s">
        <v>176</v>
      </c>
    </row>
    <row r="183" spans="2:2" ht="15" customHeight="1" x14ac:dyDescent="0.15">
      <c r="B183" s="4" t="s">
        <v>177</v>
      </c>
    </row>
    <row r="184" spans="2:2" ht="15" customHeight="1" x14ac:dyDescent="0.15">
      <c r="B184" s="4" t="s">
        <v>178</v>
      </c>
    </row>
    <row r="185" spans="2:2" ht="15" customHeight="1" x14ac:dyDescent="0.15">
      <c r="B185" s="4" t="s">
        <v>179</v>
      </c>
    </row>
    <row r="187" spans="2:2" ht="15" customHeight="1" x14ac:dyDescent="0.15">
      <c r="B187" s="4" t="s">
        <v>180</v>
      </c>
    </row>
    <row r="189" spans="2:2" ht="15" customHeight="1" x14ac:dyDescent="0.15">
      <c r="B189" s="4" t="s">
        <v>181</v>
      </c>
    </row>
    <row r="190" spans="2:2" ht="15" customHeight="1" x14ac:dyDescent="0.15">
      <c r="B190" s="4" t="s">
        <v>182</v>
      </c>
    </row>
    <row r="191" spans="2:2" ht="15" customHeight="1" x14ac:dyDescent="0.15">
      <c r="B191" s="4" t="s">
        <v>183</v>
      </c>
    </row>
    <row r="192" spans="2:2" ht="15" customHeight="1" x14ac:dyDescent="0.15">
      <c r="B192" s="4" t="s">
        <v>184</v>
      </c>
    </row>
    <row r="193" spans="2:2" ht="15" customHeight="1" x14ac:dyDescent="0.15">
      <c r="B193" s="4" t="s">
        <v>185</v>
      </c>
    </row>
    <row r="194" spans="2:2" ht="15" customHeight="1" x14ac:dyDescent="0.15">
      <c r="B194" s="4" t="s">
        <v>186</v>
      </c>
    </row>
    <row r="195" spans="2:2" ht="15" customHeight="1" x14ac:dyDescent="0.15">
      <c r="B195" s="4" t="s">
        <v>187</v>
      </c>
    </row>
    <row r="196" spans="2:2" ht="15" customHeight="1" x14ac:dyDescent="0.15">
      <c r="B196" s="4" t="s">
        <v>1388</v>
      </c>
    </row>
    <row r="197" spans="2:2" ht="15" customHeight="1" x14ac:dyDescent="0.15">
      <c r="B197" s="4" t="s">
        <v>188</v>
      </c>
    </row>
    <row r="198" spans="2:2" ht="15" customHeight="1" x14ac:dyDescent="0.15">
      <c r="B198" s="4" t="s">
        <v>189</v>
      </c>
    </row>
    <row r="199" spans="2:2" ht="15" customHeight="1" x14ac:dyDescent="0.15">
      <c r="B199" s="4" t="s">
        <v>190</v>
      </c>
    </row>
    <row r="200" spans="2:2" ht="15" customHeight="1" x14ac:dyDescent="0.15">
      <c r="B200" s="4" t="s">
        <v>191</v>
      </c>
    </row>
    <row r="201" spans="2:2" ht="15" customHeight="1" x14ac:dyDescent="0.15">
      <c r="B201" s="4" t="s">
        <v>192</v>
      </c>
    </row>
    <row r="202" spans="2:2" ht="15" customHeight="1" x14ac:dyDescent="0.15">
      <c r="B202" s="4" t="s">
        <v>193</v>
      </c>
    </row>
    <row r="204" spans="2:2" ht="15" customHeight="1" x14ac:dyDescent="0.15">
      <c r="B204" s="4" t="s">
        <v>194</v>
      </c>
    </row>
    <row r="206" spans="2:2" ht="15" customHeight="1" x14ac:dyDescent="0.15">
      <c r="B206" s="4" t="s">
        <v>195</v>
      </c>
    </row>
    <row r="207" spans="2:2" ht="15" customHeight="1" x14ac:dyDescent="0.15">
      <c r="B207" s="4" t="s">
        <v>1325</v>
      </c>
    </row>
    <row r="208" spans="2:2" ht="15" customHeight="1" x14ac:dyDescent="0.15">
      <c r="B208" s="4" t="s">
        <v>1326</v>
      </c>
    </row>
    <row r="209" spans="2:2" ht="15" customHeight="1" x14ac:dyDescent="0.15">
      <c r="B209" s="4" t="s">
        <v>1327</v>
      </c>
    </row>
    <row r="210" spans="2:2" ht="15" customHeight="1" x14ac:dyDescent="0.15">
      <c r="B210" s="4" t="s">
        <v>1328</v>
      </c>
    </row>
    <row r="211" spans="2:2" ht="15" customHeight="1" x14ac:dyDescent="0.15">
      <c r="B211" s="4" t="s">
        <v>196</v>
      </c>
    </row>
    <row r="213" spans="2:2" ht="15" customHeight="1" x14ac:dyDescent="0.15">
      <c r="B213" s="4" t="s">
        <v>150</v>
      </c>
    </row>
    <row r="215" spans="2:2" ht="15" customHeight="1" x14ac:dyDescent="0.15">
      <c r="B215" s="4" t="s">
        <v>151</v>
      </c>
    </row>
    <row r="216" spans="2:2" ht="15" customHeight="1" x14ac:dyDescent="0.15">
      <c r="B216" s="4" t="s">
        <v>152</v>
      </c>
    </row>
    <row r="217" spans="2:2" ht="15" customHeight="1" x14ac:dyDescent="0.15">
      <c r="B217" s="4" t="s">
        <v>153</v>
      </c>
    </row>
    <row r="218" spans="2:2" ht="15" customHeight="1" x14ac:dyDescent="0.15">
      <c r="B218" s="4" t="s">
        <v>154</v>
      </c>
    </row>
    <row r="219" spans="2:2" ht="15" customHeight="1" x14ac:dyDescent="0.15">
      <c r="B219" s="4" t="s">
        <v>155</v>
      </c>
    </row>
    <row r="220" spans="2:2" ht="15" customHeight="1" x14ac:dyDescent="0.15">
      <c r="B220" s="4" t="s">
        <v>156</v>
      </c>
    </row>
    <row r="222" spans="2:2" ht="15" customHeight="1" x14ac:dyDescent="0.15">
      <c r="B222" s="4" t="s">
        <v>157</v>
      </c>
    </row>
    <row r="224" spans="2:2" ht="15" customHeight="1" x14ac:dyDescent="0.15">
      <c r="B224" s="4" t="s">
        <v>159</v>
      </c>
    </row>
    <row r="225" spans="2:3" ht="15" customHeight="1" x14ac:dyDescent="0.15">
      <c r="B225" s="4" t="s">
        <v>160</v>
      </c>
    </row>
    <row r="227" spans="2:3" ht="15" customHeight="1" x14ac:dyDescent="0.15">
      <c r="B227" s="4" t="s">
        <v>146</v>
      </c>
    </row>
    <row r="229" spans="2:3" ht="15" customHeight="1" x14ac:dyDescent="0.15">
      <c r="B229" s="4" t="s">
        <v>22</v>
      </c>
    </row>
    <row r="230" spans="2:3" ht="15" customHeight="1" x14ac:dyDescent="0.15">
      <c r="B230" s="4" t="s">
        <v>23</v>
      </c>
    </row>
    <row r="231" spans="2:3" ht="15" customHeight="1" x14ac:dyDescent="0.15">
      <c r="B231" s="4" t="s">
        <v>24</v>
      </c>
    </row>
    <row r="232" spans="2:3" ht="15" customHeight="1" x14ac:dyDescent="0.15">
      <c r="B232" s="4" t="s">
        <v>25</v>
      </c>
    </row>
    <row r="233" spans="2:3" ht="15" customHeight="1" x14ac:dyDescent="0.15">
      <c r="B233" s="4" t="s">
        <v>26</v>
      </c>
    </row>
    <row r="235" spans="2:3" ht="15" customHeight="1" x14ac:dyDescent="0.15">
      <c r="B235" s="4" t="s">
        <v>197</v>
      </c>
      <c r="C235" s="1" t="s">
        <v>392</v>
      </c>
    </row>
    <row r="237" spans="2:3" ht="15" customHeight="1" x14ac:dyDescent="0.15">
      <c r="B237" s="4" t="s">
        <v>198</v>
      </c>
      <c r="C237" s="3" t="s">
        <v>411</v>
      </c>
    </row>
    <row r="238" spans="2:3" ht="15" customHeight="1" x14ac:dyDescent="0.15">
      <c r="B238" s="4" t="s">
        <v>199</v>
      </c>
      <c r="C238" s="3" t="s">
        <v>327</v>
      </c>
    </row>
    <row r="239" spans="2:3" ht="15" customHeight="1" x14ac:dyDescent="0.15">
      <c r="B239" s="4" t="s">
        <v>200</v>
      </c>
      <c r="C239" s="3" t="s">
        <v>328</v>
      </c>
    </row>
    <row r="240" spans="2:3" ht="15" customHeight="1" x14ac:dyDescent="0.15">
      <c r="B240" s="4" t="s">
        <v>201</v>
      </c>
      <c r="C240" s="3" t="s">
        <v>329</v>
      </c>
    </row>
    <row r="241" spans="2:3" ht="15" customHeight="1" x14ac:dyDescent="0.15">
      <c r="B241" s="4" t="s">
        <v>202</v>
      </c>
      <c r="C241" s="3" t="s">
        <v>330</v>
      </c>
    </row>
    <row r="242" spans="2:3" ht="15" customHeight="1" x14ac:dyDescent="0.15">
      <c r="B242" s="4" t="s">
        <v>203</v>
      </c>
      <c r="C242" s="3" t="s">
        <v>331</v>
      </c>
    </row>
    <row r="243" spans="2:3" ht="15" customHeight="1" x14ac:dyDescent="0.15">
      <c r="B243" s="4" t="s">
        <v>204</v>
      </c>
      <c r="C243" s="3" t="s">
        <v>332</v>
      </c>
    </row>
    <row r="244" spans="2:3" ht="15" customHeight="1" x14ac:dyDescent="0.15">
      <c r="B244" s="4" t="s">
        <v>205</v>
      </c>
      <c r="C244" s="3" t="s">
        <v>333</v>
      </c>
    </row>
    <row r="245" spans="2:3" ht="15" customHeight="1" x14ac:dyDescent="0.15">
      <c r="B245" s="4" t="s">
        <v>1368</v>
      </c>
      <c r="C245" s="3" t="s">
        <v>1367</v>
      </c>
    </row>
    <row r="246" spans="2:3" ht="15" customHeight="1" x14ac:dyDescent="0.15">
      <c r="B246" s="4" t="s">
        <v>206</v>
      </c>
      <c r="C246" s="3" t="s">
        <v>334</v>
      </c>
    </row>
    <row r="247" spans="2:3" ht="15" customHeight="1" x14ac:dyDescent="0.15">
      <c r="B247" s="4" t="s">
        <v>207</v>
      </c>
      <c r="C247" s="3" t="s">
        <v>334</v>
      </c>
    </row>
    <row r="248" spans="2:3" ht="15" customHeight="1" x14ac:dyDescent="0.15">
      <c r="B248" s="4" t="s">
        <v>208</v>
      </c>
      <c r="C248" s="3" t="s">
        <v>334</v>
      </c>
    </row>
    <row r="249" spans="2:3" ht="15" customHeight="1" x14ac:dyDescent="0.15">
      <c r="B249" s="4" t="s">
        <v>209</v>
      </c>
      <c r="C249" s="3" t="s">
        <v>335</v>
      </c>
    </row>
    <row r="250" spans="2:3" ht="15" customHeight="1" x14ac:dyDescent="0.15">
      <c r="B250" s="4" t="s">
        <v>210</v>
      </c>
      <c r="C250" s="3" t="s">
        <v>335</v>
      </c>
    </row>
    <row r="251" spans="2:3" ht="15" customHeight="1" x14ac:dyDescent="0.15">
      <c r="B251" s="4" t="s">
        <v>211</v>
      </c>
      <c r="C251" s="3" t="s">
        <v>335</v>
      </c>
    </row>
    <row r="252" spans="2:3" ht="15" customHeight="1" x14ac:dyDescent="0.15">
      <c r="B252" s="4" t="s">
        <v>212</v>
      </c>
      <c r="C252" s="3" t="s">
        <v>336</v>
      </c>
    </row>
    <row r="253" spans="2:3" ht="15" customHeight="1" x14ac:dyDescent="0.15">
      <c r="B253" s="4" t="s">
        <v>213</v>
      </c>
      <c r="C253" s="3" t="s">
        <v>336</v>
      </c>
    </row>
    <row r="254" spans="2:3" ht="15" customHeight="1" x14ac:dyDescent="0.15">
      <c r="B254" s="4" t="s">
        <v>214</v>
      </c>
      <c r="C254" s="3" t="s">
        <v>337</v>
      </c>
    </row>
    <row r="255" spans="2:3" ht="15" customHeight="1" x14ac:dyDescent="0.15">
      <c r="B255" s="4" t="s">
        <v>215</v>
      </c>
      <c r="C255" s="3" t="s">
        <v>338</v>
      </c>
    </row>
    <row r="256" spans="2:3" ht="15" customHeight="1" x14ac:dyDescent="0.15">
      <c r="B256" s="4" t="s">
        <v>216</v>
      </c>
      <c r="C256" s="3" t="s">
        <v>339</v>
      </c>
    </row>
    <row r="257" spans="2:3" ht="15" customHeight="1" x14ac:dyDescent="0.15">
      <c r="B257" s="4" t="s">
        <v>217</v>
      </c>
      <c r="C257" s="3" t="s">
        <v>340</v>
      </c>
    </row>
    <row r="258" spans="2:3" ht="15" customHeight="1" x14ac:dyDescent="0.15">
      <c r="B258" s="4" t="s">
        <v>1369</v>
      </c>
      <c r="C258" s="3" t="s">
        <v>1370</v>
      </c>
    </row>
    <row r="259" spans="2:3" ht="15" customHeight="1" x14ac:dyDescent="0.15">
      <c r="B259" s="4" t="s">
        <v>218</v>
      </c>
      <c r="C259" s="3" t="s">
        <v>341</v>
      </c>
    </row>
    <row r="260" spans="2:3" ht="15" customHeight="1" x14ac:dyDescent="0.15">
      <c r="B260" s="4" t="s">
        <v>219</v>
      </c>
      <c r="C260" s="3" t="s">
        <v>341</v>
      </c>
    </row>
    <row r="261" spans="2:3" ht="15" customHeight="1" x14ac:dyDescent="0.15">
      <c r="B261" s="4" t="s">
        <v>220</v>
      </c>
      <c r="C261" s="3" t="s">
        <v>341</v>
      </c>
    </row>
    <row r="262" spans="2:3" ht="15" customHeight="1" x14ac:dyDescent="0.15">
      <c r="B262" s="4" t="s">
        <v>221</v>
      </c>
      <c r="C262" s="3" t="s">
        <v>342</v>
      </c>
    </row>
    <row r="263" spans="2:3" ht="15" customHeight="1" x14ac:dyDescent="0.15">
      <c r="B263" s="4" t="s">
        <v>222</v>
      </c>
      <c r="C263" s="3" t="s">
        <v>342</v>
      </c>
    </row>
    <row r="264" spans="2:3" ht="15" customHeight="1" x14ac:dyDescent="0.15">
      <c r="B264" s="4" t="s">
        <v>223</v>
      </c>
      <c r="C264" s="3" t="s">
        <v>343</v>
      </c>
    </row>
    <row r="265" spans="2:3" ht="15" customHeight="1" x14ac:dyDescent="0.15">
      <c r="B265" s="4" t="s">
        <v>1371</v>
      </c>
      <c r="C265" s="3" t="s">
        <v>344</v>
      </c>
    </row>
    <row r="266" spans="2:3" ht="15" customHeight="1" x14ac:dyDescent="0.15">
      <c r="B266" s="4" t="s">
        <v>1372</v>
      </c>
      <c r="C266" s="3" t="s">
        <v>1373</v>
      </c>
    </row>
    <row r="267" spans="2:3" ht="15" customHeight="1" x14ac:dyDescent="0.15">
      <c r="B267" s="4" t="s">
        <v>1374</v>
      </c>
      <c r="C267" s="3" t="s">
        <v>345</v>
      </c>
    </row>
    <row r="268" spans="2:3" ht="15" customHeight="1" x14ac:dyDescent="0.15">
      <c r="B268" s="4" t="s">
        <v>1375</v>
      </c>
      <c r="C268" s="3" t="s">
        <v>1376</v>
      </c>
    </row>
    <row r="269" spans="2:3" ht="15" customHeight="1" x14ac:dyDescent="0.15">
      <c r="B269" s="4" t="s">
        <v>224</v>
      </c>
      <c r="C269" s="3" t="s">
        <v>347</v>
      </c>
    </row>
    <row r="270" spans="2:3" ht="15" customHeight="1" x14ac:dyDescent="0.15">
      <c r="B270" s="4" t="s">
        <v>225</v>
      </c>
      <c r="C270" s="3" t="s">
        <v>348</v>
      </c>
    </row>
    <row r="271" spans="2:3" ht="15" customHeight="1" x14ac:dyDescent="0.15">
      <c r="B271" s="4" t="s">
        <v>226</v>
      </c>
      <c r="C271" s="3" t="s">
        <v>349</v>
      </c>
    </row>
    <row r="272" spans="2:3" ht="15" customHeight="1" x14ac:dyDescent="0.15">
      <c r="B272" s="4" t="s">
        <v>227</v>
      </c>
      <c r="C272" s="3" t="s">
        <v>350</v>
      </c>
    </row>
    <row r="273" spans="2:3" ht="15" customHeight="1" x14ac:dyDescent="0.15">
      <c r="B273" s="4" t="s">
        <v>228</v>
      </c>
      <c r="C273" s="3" t="s">
        <v>351</v>
      </c>
    </row>
    <row r="274" spans="2:3" ht="15" customHeight="1" x14ac:dyDescent="0.15">
      <c r="B274" s="4" t="s">
        <v>229</v>
      </c>
      <c r="C274" s="3" t="s">
        <v>352</v>
      </c>
    </row>
    <row r="275" spans="2:3" ht="15" customHeight="1" x14ac:dyDescent="0.15">
      <c r="B275" s="4" t="s">
        <v>230</v>
      </c>
      <c r="C275" s="3" t="s">
        <v>353</v>
      </c>
    </row>
    <row r="276" spans="2:3" ht="15" customHeight="1" x14ac:dyDescent="0.15">
      <c r="B276" s="4" t="s">
        <v>231</v>
      </c>
      <c r="C276" s="3" t="s">
        <v>354</v>
      </c>
    </row>
    <row r="277" spans="2:3" ht="15" customHeight="1" x14ac:dyDescent="0.15">
      <c r="B277" s="4" t="s">
        <v>232</v>
      </c>
      <c r="C277" s="3" t="s">
        <v>354</v>
      </c>
    </row>
    <row r="278" spans="2:3" ht="15" customHeight="1" x14ac:dyDescent="0.15">
      <c r="B278" s="4" t="s">
        <v>233</v>
      </c>
      <c r="C278" s="3" t="s">
        <v>355</v>
      </c>
    </row>
    <row r="279" spans="2:3" ht="15" customHeight="1" x14ac:dyDescent="0.15">
      <c r="B279" s="4" t="s">
        <v>234</v>
      </c>
      <c r="C279" s="3" t="s">
        <v>355</v>
      </c>
    </row>
    <row r="280" spans="2:3" ht="15" customHeight="1" x14ac:dyDescent="0.15">
      <c r="B280" s="4" t="s">
        <v>235</v>
      </c>
      <c r="C280" s="3" t="s">
        <v>355</v>
      </c>
    </row>
    <row r="281" spans="2:3" ht="15" customHeight="1" x14ac:dyDescent="0.15">
      <c r="B281" s="4" t="s">
        <v>1377</v>
      </c>
      <c r="C281" s="3" t="s">
        <v>356</v>
      </c>
    </row>
    <row r="282" spans="2:3" ht="15" customHeight="1" x14ac:dyDescent="0.15">
      <c r="B282" s="4" t="s">
        <v>236</v>
      </c>
      <c r="C282" s="3" t="s">
        <v>357</v>
      </c>
    </row>
    <row r="283" spans="2:3" ht="15" customHeight="1" x14ac:dyDescent="0.15">
      <c r="B283" s="4" t="s">
        <v>237</v>
      </c>
      <c r="C283" s="3" t="s">
        <v>357</v>
      </c>
    </row>
    <row r="284" spans="2:3" ht="15" customHeight="1" x14ac:dyDescent="0.15">
      <c r="B284" s="4" t="s">
        <v>238</v>
      </c>
      <c r="C284" s="3" t="s">
        <v>357</v>
      </c>
    </row>
    <row r="285" spans="2:3" ht="15" customHeight="1" x14ac:dyDescent="0.15">
      <c r="B285" s="4" t="s">
        <v>239</v>
      </c>
      <c r="C285" s="3" t="s">
        <v>357</v>
      </c>
    </row>
    <row r="286" spans="2:3" ht="15" customHeight="1" x14ac:dyDescent="0.15">
      <c r="B286" s="4" t="s">
        <v>240</v>
      </c>
      <c r="C286" s="3" t="s">
        <v>358</v>
      </c>
    </row>
    <row r="287" spans="2:3" ht="15" customHeight="1" x14ac:dyDescent="0.15">
      <c r="B287" s="4" t="s">
        <v>241</v>
      </c>
      <c r="C287" s="3" t="s">
        <v>359</v>
      </c>
    </row>
    <row r="288" spans="2:3" ht="15" customHeight="1" x14ac:dyDescent="0.15">
      <c r="B288" s="4" t="s">
        <v>242</v>
      </c>
      <c r="C288" s="3" t="s">
        <v>360</v>
      </c>
    </row>
    <row r="289" spans="2:3" ht="15" customHeight="1" x14ac:dyDescent="0.15">
      <c r="B289" s="4" t="s">
        <v>243</v>
      </c>
      <c r="C289" s="3" t="s">
        <v>361</v>
      </c>
    </row>
    <row r="290" spans="2:3" ht="15" customHeight="1" x14ac:dyDescent="0.15">
      <c r="B290" s="4" t="s">
        <v>244</v>
      </c>
      <c r="C290" s="3" t="s">
        <v>361</v>
      </c>
    </row>
    <row r="291" spans="2:3" ht="15" customHeight="1" x14ac:dyDescent="0.15">
      <c r="B291" s="4" t="s">
        <v>245</v>
      </c>
      <c r="C291" s="3" t="s">
        <v>361</v>
      </c>
    </row>
    <row r="292" spans="2:3" ht="15" customHeight="1" x14ac:dyDescent="0.15">
      <c r="B292" s="4" t="s">
        <v>246</v>
      </c>
      <c r="C292" s="3" t="s">
        <v>361</v>
      </c>
    </row>
    <row r="293" spans="2:3" ht="15" customHeight="1" x14ac:dyDescent="0.15">
      <c r="B293" s="4" t="s">
        <v>247</v>
      </c>
      <c r="C293" s="3" t="s">
        <v>361</v>
      </c>
    </row>
    <row r="294" spans="2:3" ht="15" customHeight="1" x14ac:dyDescent="0.15">
      <c r="B294" s="4" t="s">
        <v>248</v>
      </c>
      <c r="C294" s="3" t="s">
        <v>361</v>
      </c>
    </row>
    <row r="295" spans="2:3" ht="15" customHeight="1" x14ac:dyDescent="0.15">
      <c r="B295" s="4" t="s">
        <v>249</v>
      </c>
      <c r="C295" s="3" t="s">
        <v>362</v>
      </c>
    </row>
    <row r="296" spans="2:3" ht="15" customHeight="1" x14ac:dyDescent="0.15">
      <c r="B296" s="4" t="s">
        <v>250</v>
      </c>
      <c r="C296" s="3" t="s">
        <v>362</v>
      </c>
    </row>
    <row r="297" spans="2:3" ht="15" customHeight="1" x14ac:dyDescent="0.15">
      <c r="B297" s="4" t="s">
        <v>251</v>
      </c>
      <c r="C297" s="3" t="s">
        <v>363</v>
      </c>
    </row>
    <row r="298" spans="2:3" ht="15" customHeight="1" x14ac:dyDescent="0.15">
      <c r="B298" s="4" t="s">
        <v>252</v>
      </c>
      <c r="C298" s="3" t="s">
        <v>363</v>
      </c>
    </row>
    <row r="299" spans="2:3" ht="15" customHeight="1" x14ac:dyDescent="0.15">
      <c r="B299" s="4" t="s">
        <v>253</v>
      </c>
      <c r="C299" s="3" t="s">
        <v>363</v>
      </c>
    </row>
    <row r="300" spans="2:3" ht="15" customHeight="1" x14ac:dyDescent="0.15">
      <c r="B300" s="4" t="s">
        <v>254</v>
      </c>
      <c r="C300" s="3" t="s">
        <v>363</v>
      </c>
    </row>
    <row r="301" spans="2:3" ht="15" customHeight="1" x14ac:dyDescent="0.15">
      <c r="B301" s="4" t="s">
        <v>255</v>
      </c>
      <c r="C301" s="3" t="s">
        <v>363</v>
      </c>
    </row>
    <row r="302" spans="2:3" ht="15" customHeight="1" x14ac:dyDescent="0.15">
      <c r="B302" s="4" t="s">
        <v>256</v>
      </c>
      <c r="C302" s="3" t="s">
        <v>363</v>
      </c>
    </row>
    <row r="303" spans="2:3" ht="15" customHeight="1" x14ac:dyDescent="0.15">
      <c r="B303" s="4" t="s">
        <v>257</v>
      </c>
      <c r="C303" s="3" t="s">
        <v>364</v>
      </c>
    </row>
    <row r="304" spans="2:3" ht="15" customHeight="1" x14ac:dyDescent="0.15">
      <c r="B304" s="4" t="s">
        <v>258</v>
      </c>
      <c r="C304" s="3" t="s">
        <v>364</v>
      </c>
    </row>
    <row r="305" spans="2:3" ht="15" customHeight="1" x14ac:dyDescent="0.15">
      <c r="B305" s="4" t="s">
        <v>259</v>
      </c>
      <c r="C305" s="3" t="s">
        <v>365</v>
      </c>
    </row>
    <row r="306" spans="2:3" ht="15" customHeight="1" x14ac:dyDescent="0.15">
      <c r="B306" s="4" t="s">
        <v>260</v>
      </c>
      <c r="C306" s="3" t="s">
        <v>366</v>
      </c>
    </row>
    <row r="307" spans="2:3" ht="15" customHeight="1" x14ac:dyDescent="0.15">
      <c r="B307" s="4" t="s">
        <v>261</v>
      </c>
      <c r="C307" s="3" t="s">
        <v>367</v>
      </c>
    </row>
    <row r="308" spans="2:3" ht="15" customHeight="1" x14ac:dyDescent="0.15">
      <c r="B308" s="4" t="s">
        <v>262</v>
      </c>
      <c r="C308" s="3" t="s">
        <v>367</v>
      </c>
    </row>
    <row r="309" spans="2:3" ht="15" customHeight="1" x14ac:dyDescent="0.15">
      <c r="B309" s="4" t="s">
        <v>263</v>
      </c>
      <c r="C309" s="3" t="s">
        <v>367</v>
      </c>
    </row>
    <row r="310" spans="2:3" ht="15" customHeight="1" x14ac:dyDescent="0.15">
      <c r="B310" s="4" t="s">
        <v>264</v>
      </c>
      <c r="C310" s="3" t="s">
        <v>368</v>
      </c>
    </row>
    <row r="311" spans="2:3" ht="15" customHeight="1" x14ac:dyDescent="0.15">
      <c r="B311" s="4" t="s">
        <v>265</v>
      </c>
      <c r="C311" s="3" t="s">
        <v>369</v>
      </c>
    </row>
    <row r="312" spans="2:3" ht="15" customHeight="1" x14ac:dyDescent="0.15">
      <c r="B312" s="4" t="s">
        <v>266</v>
      </c>
      <c r="C312" s="3" t="s">
        <v>369</v>
      </c>
    </row>
    <row r="313" spans="2:3" ht="15" customHeight="1" x14ac:dyDescent="0.15">
      <c r="B313" s="4" t="s">
        <v>267</v>
      </c>
      <c r="C313" s="3" t="s">
        <v>369</v>
      </c>
    </row>
    <row r="314" spans="2:3" ht="15" customHeight="1" x14ac:dyDescent="0.15">
      <c r="B314" s="4" t="s">
        <v>268</v>
      </c>
      <c r="C314" s="3" t="s">
        <v>370</v>
      </c>
    </row>
    <row r="315" spans="2:3" ht="15" customHeight="1" x14ac:dyDescent="0.15">
      <c r="B315" s="4" t="s">
        <v>269</v>
      </c>
      <c r="C315" s="3" t="s">
        <v>371</v>
      </c>
    </row>
    <row r="316" spans="2:3" ht="15" customHeight="1" x14ac:dyDescent="0.15">
      <c r="B316" s="4" t="s">
        <v>270</v>
      </c>
      <c r="C316" s="3" t="s">
        <v>371</v>
      </c>
    </row>
    <row r="317" spans="2:3" ht="15" customHeight="1" x14ac:dyDescent="0.15">
      <c r="B317" s="4" t="s">
        <v>271</v>
      </c>
      <c r="C317" s="3" t="s">
        <v>372</v>
      </c>
    </row>
    <row r="318" spans="2:3" ht="15" customHeight="1" x14ac:dyDescent="0.15">
      <c r="B318" s="4" t="s">
        <v>272</v>
      </c>
      <c r="C318" s="3" t="s">
        <v>372</v>
      </c>
    </row>
    <row r="319" spans="2:3" ht="15" customHeight="1" x14ac:dyDescent="0.15">
      <c r="B319" s="4" t="s">
        <v>273</v>
      </c>
      <c r="C319" s="3" t="s">
        <v>372</v>
      </c>
    </row>
    <row r="320" spans="2:3" ht="15" customHeight="1" x14ac:dyDescent="0.15">
      <c r="B320" s="4" t="s">
        <v>274</v>
      </c>
      <c r="C320" s="3" t="s">
        <v>372</v>
      </c>
    </row>
    <row r="321" spans="2:3" ht="15" customHeight="1" x14ac:dyDescent="0.15">
      <c r="B321" s="4" t="s">
        <v>275</v>
      </c>
      <c r="C321" s="3" t="s">
        <v>372</v>
      </c>
    </row>
    <row r="322" spans="2:3" ht="15" customHeight="1" x14ac:dyDescent="0.15">
      <c r="B322" s="4" t="s">
        <v>276</v>
      </c>
      <c r="C322" s="3" t="s">
        <v>372</v>
      </c>
    </row>
    <row r="323" spans="2:3" ht="15" customHeight="1" x14ac:dyDescent="0.15">
      <c r="B323" s="4" t="s">
        <v>277</v>
      </c>
      <c r="C323" s="3" t="s">
        <v>372</v>
      </c>
    </row>
    <row r="324" spans="2:3" ht="15" customHeight="1" x14ac:dyDescent="0.15">
      <c r="B324" s="4" t="s">
        <v>278</v>
      </c>
      <c r="C324" s="3" t="s">
        <v>372</v>
      </c>
    </row>
    <row r="325" spans="2:3" ht="15" customHeight="1" x14ac:dyDescent="0.15">
      <c r="B325" s="4" t="s">
        <v>279</v>
      </c>
      <c r="C325" s="3" t="s">
        <v>372</v>
      </c>
    </row>
    <row r="326" spans="2:3" ht="15" customHeight="1" x14ac:dyDescent="0.15">
      <c r="B326" s="4" t="s">
        <v>280</v>
      </c>
      <c r="C326" s="3" t="s">
        <v>372</v>
      </c>
    </row>
    <row r="327" spans="2:3" ht="15" customHeight="1" x14ac:dyDescent="0.15">
      <c r="B327" s="4" t="s">
        <v>281</v>
      </c>
      <c r="C327" s="3" t="s">
        <v>372</v>
      </c>
    </row>
    <row r="328" spans="2:3" ht="15" customHeight="1" x14ac:dyDescent="0.15">
      <c r="B328" s="4" t="s">
        <v>282</v>
      </c>
      <c r="C328" s="3" t="s">
        <v>372</v>
      </c>
    </row>
    <row r="329" spans="2:3" ht="15" customHeight="1" x14ac:dyDescent="0.15">
      <c r="B329" s="4" t="s">
        <v>283</v>
      </c>
      <c r="C329" s="3" t="s">
        <v>372</v>
      </c>
    </row>
    <row r="330" spans="2:3" ht="15" customHeight="1" x14ac:dyDescent="0.15">
      <c r="B330" s="4" t="s">
        <v>284</v>
      </c>
      <c r="C330" s="3" t="s">
        <v>372</v>
      </c>
    </row>
    <row r="331" spans="2:3" ht="15" customHeight="1" x14ac:dyDescent="0.15">
      <c r="B331" s="4" t="s">
        <v>285</v>
      </c>
      <c r="C331" s="3" t="s">
        <v>372</v>
      </c>
    </row>
    <row r="332" spans="2:3" ht="15" customHeight="1" x14ac:dyDescent="0.15">
      <c r="B332" s="4" t="s">
        <v>286</v>
      </c>
      <c r="C332" s="3" t="s">
        <v>372</v>
      </c>
    </row>
    <row r="333" spans="2:3" ht="15" customHeight="1" x14ac:dyDescent="0.15">
      <c r="B333" s="4" t="s">
        <v>287</v>
      </c>
      <c r="C333" s="3" t="s">
        <v>372</v>
      </c>
    </row>
    <row r="334" spans="2:3" ht="15" customHeight="1" x14ac:dyDescent="0.15">
      <c r="B334" s="4" t="s">
        <v>288</v>
      </c>
      <c r="C334" s="3" t="s">
        <v>372</v>
      </c>
    </row>
    <row r="335" spans="2:3" ht="15" customHeight="1" x14ac:dyDescent="0.15">
      <c r="B335" s="4" t="s">
        <v>289</v>
      </c>
      <c r="C335" s="3" t="s">
        <v>373</v>
      </c>
    </row>
    <row r="336" spans="2:3" ht="15" customHeight="1" x14ac:dyDescent="0.15">
      <c r="B336" s="4" t="s">
        <v>290</v>
      </c>
      <c r="C336" s="3" t="s">
        <v>373</v>
      </c>
    </row>
    <row r="337" spans="2:3" ht="15" customHeight="1" x14ac:dyDescent="0.15">
      <c r="B337" s="4" t="s">
        <v>291</v>
      </c>
      <c r="C337" s="3" t="s">
        <v>373</v>
      </c>
    </row>
    <row r="338" spans="2:3" ht="15" customHeight="1" x14ac:dyDescent="0.15">
      <c r="B338" s="4" t="s">
        <v>292</v>
      </c>
      <c r="C338" s="3" t="s">
        <v>374</v>
      </c>
    </row>
    <row r="339" spans="2:3" ht="15" customHeight="1" x14ac:dyDescent="0.15">
      <c r="B339" s="4" t="s">
        <v>293</v>
      </c>
      <c r="C339" s="3" t="s">
        <v>375</v>
      </c>
    </row>
    <row r="340" spans="2:3" ht="15" customHeight="1" x14ac:dyDescent="0.15">
      <c r="B340" s="4" t="s">
        <v>294</v>
      </c>
      <c r="C340" s="3" t="s">
        <v>376</v>
      </c>
    </row>
    <row r="341" spans="2:3" ht="15" customHeight="1" x14ac:dyDescent="0.15">
      <c r="B341" s="4" t="s">
        <v>295</v>
      </c>
      <c r="C341" s="3" t="s">
        <v>376</v>
      </c>
    </row>
    <row r="342" spans="2:3" ht="15" customHeight="1" x14ac:dyDescent="0.15">
      <c r="B342" s="4" t="s">
        <v>296</v>
      </c>
      <c r="C342" s="3" t="s">
        <v>377</v>
      </c>
    </row>
    <row r="343" spans="2:3" ht="15" customHeight="1" x14ac:dyDescent="0.15">
      <c r="B343" s="4" t="s">
        <v>297</v>
      </c>
      <c r="C343" s="3" t="s">
        <v>378</v>
      </c>
    </row>
    <row r="344" spans="2:3" ht="15" customHeight="1" x14ac:dyDescent="0.15">
      <c r="B344" s="4" t="s">
        <v>298</v>
      </c>
      <c r="C344" s="3" t="s">
        <v>379</v>
      </c>
    </row>
    <row r="345" spans="2:3" ht="15" customHeight="1" x14ac:dyDescent="0.15">
      <c r="B345" s="4" t="s">
        <v>299</v>
      </c>
      <c r="C345" s="3" t="s">
        <v>380</v>
      </c>
    </row>
    <row r="346" spans="2:3" ht="15" customHeight="1" x14ac:dyDescent="0.15">
      <c r="B346" s="4" t="s">
        <v>300</v>
      </c>
      <c r="C346" s="3" t="s">
        <v>381</v>
      </c>
    </row>
    <row r="347" spans="2:3" ht="15" customHeight="1" x14ac:dyDescent="0.15">
      <c r="B347" s="4" t="s">
        <v>301</v>
      </c>
      <c r="C347" s="3" t="s">
        <v>381</v>
      </c>
    </row>
    <row r="348" spans="2:3" ht="15" customHeight="1" x14ac:dyDescent="0.15">
      <c r="B348" s="4" t="s">
        <v>302</v>
      </c>
      <c r="C348" s="3" t="s">
        <v>381</v>
      </c>
    </row>
    <row r="349" spans="2:3" ht="15" customHeight="1" x14ac:dyDescent="0.15">
      <c r="B349" s="4" t="s">
        <v>303</v>
      </c>
      <c r="C349" s="3" t="s">
        <v>382</v>
      </c>
    </row>
    <row r="350" spans="2:3" ht="15" customHeight="1" x14ac:dyDescent="0.15">
      <c r="B350" s="4" t="s">
        <v>304</v>
      </c>
      <c r="C350" s="3" t="s">
        <v>383</v>
      </c>
    </row>
    <row r="351" spans="2:3" ht="15" customHeight="1" x14ac:dyDescent="0.15">
      <c r="B351" s="4" t="s">
        <v>305</v>
      </c>
      <c r="C351" s="3" t="s">
        <v>383</v>
      </c>
    </row>
    <row r="352" spans="2:3" ht="15" customHeight="1" x14ac:dyDescent="0.15">
      <c r="B352" s="4" t="s">
        <v>306</v>
      </c>
      <c r="C352" s="3" t="s">
        <v>384</v>
      </c>
    </row>
    <row r="353" spans="2:3" ht="15" customHeight="1" x14ac:dyDescent="0.15">
      <c r="B353" s="4" t="s">
        <v>307</v>
      </c>
      <c r="C353" s="3" t="s">
        <v>385</v>
      </c>
    </row>
    <row r="354" spans="2:3" ht="15" customHeight="1" x14ac:dyDescent="0.15">
      <c r="B354" s="4" t="s">
        <v>308</v>
      </c>
      <c r="C354" s="3" t="s">
        <v>386</v>
      </c>
    </row>
    <row r="355" spans="2:3" ht="15" customHeight="1" x14ac:dyDescent="0.15">
      <c r="B355" s="4" t="s">
        <v>309</v>
      </c>
      <c r="C355" s="3" t="s">
        <v>386</v>
      </c>
    </row>
    <row r="356" spans="2:3" ht="15" customHeight="1" x14ac:dyDescent="0.15">
      <c r="B356" s="4" t="s">
        <v>310</v>
      </c>
      <c r="C356" s="3" t="s">
        <v>386</v>
      </c>
    </row>
    <row r="357" spans="2:3" ht="15" customHeight="1" x14ac:dyDescent="0.15">
      <c r="B357" s="4" t="s">
        <v>311</v>
      </c>
      <c r="C357" s="3" t="s">
        <v>386</v>
      </c>
    </row>
    <row r="358" spans="2:3" ht="15" customHeight="1" x14ac:dyDescent="0.15">
      <c r="B358" s="4" t="s">
        <v>312</v>
      </c>
      <c r="C358" s="3" t="s">
        <v>387</v>
      </c>
    </row>
    <row r="359" spans="2:3" ht="15" customHeight="1" x14ac:dyDescent="0.15">
      <c r="B359" s="4" t="s">
        <v>313</v>
      </c>
      <c r="C359" s="3" t="s">
        <v>388</v>
      </c>
    </row>
    <row r="360" spans="2:3" ht="15" customHeight="1" x14ac:dyDescent="0.15">
      <c r="B360" s="4" t="s">
        <v>314</v>
      </c>
      <c r="C360" s="3" t="s">
        <v>388</v>
      </c>
    </row>
    <row r="361" spans="2:3" ht="15" customHeight="1" x14ac:dyDescent="0.15">
      <c r="B361" s="4" t="s">
        <v>315</v>
      </c>
      <c r="C361" s="3" t="s">
        <v>388</v>
      </c>
    </row>
    <row r="362" spans="2:3" ht="15" customHeight="1" x14ac:dyDescent="0.15">
      <c r="B362" s="4" t="s">
        <v>316</v>
      </c>
      <c r="C362" s="3" t="s">
        <v>388</v>
      </c>
    </row>
    <row r="363" spans="2:3" ht="15" customHeight="1" x14ac:dyDescent="0.15">
      <c r="B363" s="4" t="s">
        <v>317</v>
      </c>
      <c r="C363" s="3" t="s">
        <v>388</v>
      </c>
    </row>
    <row r="364" spans="2:3" ht="15" customHeight="1" x14ac:dyDescent="0.15">
      <c r="B364" s="4" t="s">
        <v>318</v>
      </c>
      <c r="C364" s="3" t="s">
        <v>388</v>
      </c>
    </row>
    <row r="365" spans="2:3" ht="15" customHeight="1" x14ac:dyDescent="0.15">
      <c r="B365" s="4" t="s">
        <v>319</v>
      </c>
      <c r="C365" s="3" t="s">
        <v>389</v>
      </c>
    </row>
    <row r="366" spans="2:3" ht="15" customHeight="1" x14ac:dyDescent="0.15">
      <c r="B366" s="4" t="s">
        <v>320</v>
      </c>
      <c r="C366" s="3" t="s">
        <v>390</v>
      </c>
    </row>
    <row r="367" spans="2:3" ht="15" customHeight="1" x14ac:dyDescent="0.15">
      <c r="B367" s="4" t="s">
        <v>321</v>
      </c>
      <c r="C367" s="3" t="s">
        <v>390</v>
      </c>
    </row>
    <row r="368" spans="2:3" ht="15" customHeight="1" x14ac:dyDescent="0.15">
      <c r="B368" s="4" t="s">
        <v>322</v>
      </c>
      <c r="C368" s="3" t="s">
        <v>390</v>
      </c>
    </row>
    <row r="369" spans="2:3" ht="15" customHeight="1" x14ac:dyDescent="0.15">
      <c r="B369" s="4" t="s">
        <v>322</v>
      </c>
      <c r="C369" s="3" t="s">
        <v>390</v>
      </c>
    </row>
    <row r="370" spans="2:3" ht="15" customHeight="1" x14ac:dyDescent="0.15">
      <c r="B370" s="4" t="s">
        <v>323</v>
      </c>
      <c r="C370" s="3" t="s">
        <v>390</v>
      </c>
    </row>
    <row r="371" spans="2:3" ht="15" customHeight="1" x14ac:dyDescent="0.15">
      <c r="B371" s="4" t="s">
        <v>1378</v>
      </c>
      <c r="C371" s="3" t="s">
        <v>1379</v>
      </c>
    </row>
    <row r="372" spans="2:3" ht="15" customHeight="1" x14ac:dyDescent="0.15">
      <c r="B372" s="4" t="s">
        <v>1380</v>
      </c>
      <c r="C372" s="3" t="s">
        <v>1382</v>
      </c>
    </row>
    <row r="373" spans="2:3" ht="15" customHeight="1" x14ac:dyDescent="0.15">
      <c r="B373" s="4" t="s">
        <v>1381</v>
      </c>
      <c r="C373" s="3" t="s">
        <v>1383</v>
      </c>
    </row>
    <row r="374" spans="2:3" ht="15" customHeight="1" x14ac:dyDescent="0.15">
      <c r="B374" s="4" t="s">
        <v>1384</v>
      </c>
      <c r="C374" s="3" t="s">
        <v>1383</v>
      </c>
    </row>
    <row r="375" spans="2:3" ht="15" customHeight="1" x14ac:dyDescent="0.15">
      <c r="B375" s="4" t="s">
        <v>1385</v>
      </c>
      <c r="C375" s="3" t="s">
        <v>1383</v>
      </c>
    </row>
    <row r="376" spans="2:3" ht="15" customHeight="1" x14ac:dyDescent="0.15">
      <c r="B376" s="4" t="s">
        <v>1386</v>
      </c>
      <c r="C376" s="3" t="s">
        <v>1383</v>
      </c>
    </row>
    <row r="377" spans="2:3" ht="15" customHeight="1" x14ac:dyDescent="0.15">
      <c r="B377" s="4" t="s">
        <v>1387</v>
      </c>
      <c r="C377" s="3" t="s">
        <v>1383</v>
      </c>
    </row>
    <row r="378" spans="2:3" ht="15" customHeight="1" x14ac:dyDescent="0.15">
      <c r="B378" s="4" t="s">
        <v>324</v>
      </c>
      <c r="C378" s="3" t="s">
        <v>391</v>
      </c>
    </row>
    <row r="379" spans="2:3" ht="15" customHeight="1" x14ac:dyDescent="0.15">
      <c r="B379" s="4" t="s">
        <v>325</v>
      </c>
      <c r="C379" s="3" t="s">
        <v>391</v>
      </c>
    </row>
    <row r="380" spans="2:3" ht="15" customHeight="1" x14ac:dyDescent="0.15">
      <c r="B380" s="4" t="s">
        <v>326</v>
      </c>
      <c r="C380" s="3" t="s">
        <v>391</v>
      </c>
    </row>
    <row r="382" spans="2:3" ht="15" customHeight="1" x14ac:dyDescent="0.15">
      <c r="B382" s="4" t="s">
        <v>393</v>
      </c>
    </row>
    <row r="384" spans="2:3" ht="15" customHeight="1" x14ac:dyDescent="0.15">
      <c r="B384" s="4" t="s">
        <v>394</v>
      </c>
    </row>
    <row r="385" spans="2:2" ht="15" customHeight="1" x14ac:dyDescent="0.15">
      <c r="B385" s="4" t="s">
        <v>395</v>
      </c>
    </row>
    <row r="386" spans="2:2" ht="15" customHeight="1" x14ac:dyDescent="0.15">
      <c r="B386" s="4" t="s">
        <v>396</v>
      </c>
    </row>
    <row r="387" spans="2:2" ht="15" customHeight="1" x14ac:dyDescent="0.15">
      <c r="B387" s="4" t="s">
        <v>397</v>
      </c>
    </row>
    <row r="388" spans="2:2" ht="15" customHeight="1" x14ac:dyDescent="0.15">
      <c r="B388" s="4" t="s">
        <v>398</v>
      </c>
    </row>
    <row r="389" spans="2:2" ht="15" customHeight="1" x14ac:dyDescent="0.15">
      <c r="B389" s="4" t="s">
        <v>399</v>
      </c>
    </row>
    <row r="390" spans="2:2" ht="15" customHeight="1" x14ac:dyDescent="0.15">
      <c r="B390" s="4" t="s">
        <v>400</v>
      </c>
    </row>
    <row r="391" spans="2:2" ht="15" customHeight="1" x14ac:dyDescent="0.15">
      <c r="B391" s="4" t="s">
        <v>401</v>
      </c>
    </row>
    <row r="392" spans="2:2" ht="15" customHeight="1" x14ac:dyDescent="0.15">
      <c r="B392" s="4" t="s">
        <v>402</v>
      </c>
    </row>
    <row r="394" spans="2:2" ht="15" customHeight="1" x14ac:dyDescent="0.15">
      <c r="B394" s="4" t="s">
        <v>403</v>
      </c>
    </row>
    <row r="396" spans="2:2" ht="15" customHeight="1" x14ac:dyDescent="0.15">
      <c r="B396" s="4" t="s">
        <v>480</v>
      </c>
    </row>
    <row r="397" spans="2:2" ht="15" customHeight="1" x14ac:dyDescent="0.15">
      <c r="B397" s="4" t="s">
        <v>404</v>
      </c>
    </row>
    <row r="398" spans="2:2" ht="15" customHeight="1" x14ac:dyDescent="0.15">
      <c r="B398" s="4" t="s">
        <v>1103</v>
      </c>
    </row>
    <row r="399" spans="2:2" ht="15" customHeight="1" x14ac:dyDescent="0.15">
      <c r="B399" s="4" t="s">
        <v>405</v>
      </c>
    </row>
    <row r="400" spans="2:2" ht="15" customHeight="1" x14ac:dyDescent="0.15">
      <c r="B400" s="4" t="s">
        <v>406</v>
      </c>
    </row>
    <row r="401" spans="2:2" ht="15" customHeight="1" x14ac:dyDescent="0.15">
      <c r="B401" s="4" t="s">
        <v>407</v>
      </c>
    </row>
    <row r="402" spans="2:2" ht="15" customHeight="1" x14ac:dyDescent="0.15">
      <c r="B402" s="4" t="s">
        <v>408</v>
      </c>
    </row>
    <row r="403" spans="2:2" ht="15" customHeight="1" x14ac:dyDescent="0.15">
      <c r="B403" s="4" t="s">
        <v>1104</v>
      </c>
    </row>
    <row r="404" spans="2:2" ht="15" customHeight="1" x14ac:dyDescent="0.15">
      <c r="B404" s="4" t="s">
        <v>409</v>
      </c>
    </row>
    <row r="406" spans="2:2" ht="15" customHeight="1" x14ac:dyDescent="0.15">
      <c r="B406" s="4" t="s">
        <v>544</v>
      </c>
    </row>
    <row r="408" spans="2:2" ht="15" customHeight="1" x14ac:dyDescent="0.15">
      <c r="B408" s="4">
        <v>1</v>
      </c>
    </row>
    <row r="409" spans="2:2" ht="15" customHeight="1" x14ac:dyDescent="0.15">
      <c r="B409" s="4">
        <v>2</v>
      </c>
    </row>
    <row r="410" spans="2:2" ht="15" customHeight="1" x14ac:dyDescent="0.15">
      <c r="B410" s="4">
        <v>3</v>
      </c>
    </row>
    <row r="411" spans="2:2" ht="15" customHeight="1" x14ac:dyDescent="0.15">
      <c r="B411" s="4">
        <v>4</v>
      </c>
    </row>
    <row r="413" spans="2:2" ht="15" customHeight="1" x14ac:dyDescent="0.15">
      <c r="B413" s="4" t="s">
        <v>543</v>
      </c>
    </row>
    <row r="415" spans="2:2" ht="15" customHeight="1" x14ac:dyDescent="0.15">
      <c r="B415" s="4" t="s">
        <v>516</v>
      </c>
    </row>
    <row r="416" spans="2:2" ht="15" customHeight="1" x14ac:dyDescent="0.15">
      <c r="B416" s="4" t="s">
        <v>539</v>
      </c>
    </row>
    <row r="417" spans="2:2" ht="15" customHeight="1" x14ac:dyDescent="0.15">
      <c r="B417" s="4" t="s">
        <v>540</v>
      </c>
    </row>
    <row r="418" spans="2:2" ht="15" customHeight="1" x14ac:dyDescent="0.15">
      <c r="B418" s="4" t="s">
        <v>541</v>
      </c>
    </row>
    <row r="419" spans="2:2" ht="15" customHeight="1" x14ac:dyDescent="0.15">
      <c r="B419" s="4" t="s">
        <v>542</v>
      </c>
    </row>
    <row r="420" spans="2:2" ht="15" customHeight="1" x14ac:dyDescent="0.15">
      <c r="B420" s="4" t="s">
        <v>324</v>
      </c>
    </row>
    <row r="422" spans="2:2" ht="15" customHeight="1" x14ac:dyDescent="0.15">
      <c r="B422" s="4" t="s">
        <v>526</v>
      </c>
    </row>
    <row r="424" spans="2:2" ht="15" customHeight="1" x14ac:dyDescent="0.15">
      <c r="B424" s="4" t="s">
        <v>529</v>
      </c>
    </row>
    <row r="425" spans="2:2" ht="15" customHeight="1" x14ac:dyDescent="0.15">
      <c r="B425" s="4" t="s">
        <v>527</v>
      </c>
    </row>
    <row r="426" spans="2:2" ht="15" customHeight="1" x14ac:dyDescent="0.15">
      <c r="B426" s="4" t="s">
        <v>528</v>
      </c>
    </row>
    <row r="428" spans="2:2" ht="15" customHeight="1" x14ac:dyDescent="0.15">
      <c r="B428" s="4" t="s">
        <v>530</v>
      </c>
    </row>
    <row r="430" spans="2:2" ht="15" customHeight="1" x14ac:dyDescent="0.15">
      <c r="B430" s="4" t="s">
        <v>531</v>
      </c>
    </row>
    <row r="432" spans="2:2" ht="15" customHeight="1" x14ac:dyDescent="0.15">
      <c r="B432" s="4" t="s">
        <v>1548</v>
      </c>
    </row>
    <row r="434" spans="2:2" ht="15" customHeight="1" x14ac:dyDescent="0.15">
      <c r="B434" s="4" t="s">
        <v>1549</v>
      </c>
    </row>
    <row r="436" spans="2:2" ht="15" customHeight="1" x14ac:dyDescent="0.15">
      <c r="B436" s="4" t="s">
        <v>536</v>
      </c>
    </row>
    <row r="438" spans="2:2" ht="15" customHeight="1" x14ac:dyDescent="0.15">
      <c r="B438" s="4" t="s">
        <v>537</v>
      </c>
    </row>
    <row r="439" spans="2:2" ht="15" customHeight="1" x14ac:dyDescent="0.15">
      <c r="B439" s="4" t="s">
        <v>538</v>
      </c>
    </row>
    <row r="440" spans="2:2" ht="15" customHeight="1" x14ac:dyDescent="0.15">
      <c r="B440" s="4" t="s">
        <v>535</v>
      </c>
    </row>
    <row r="442" spans="2:2" ht="15" customHeight="1" x14ac:dyDescent="0.15">
      <c r="B442" s="4" t="s">
        <v>597</v>
      </c>
    </row>
    <row r="444" spans="2:2" ht="15" customHeight="1" x14ac:dyDescent="0.15">
      <c r="B444" s="4" t="s">
        <v>598</v>
      </c>
    </row>
    <row r="445" spans="2:2" ht="15" customHeight="1" x14ac:dyDescent="0.15">
      <c r="B445" s="4" t="s">
        <v>600</v>
      </c>
    </row>
    <row r="446" spans="2:2" ht="15" customHeight="1" x14ac:dyDescent="0.15">
      <c r="B446" s="4" t="s">
        <v>599</v>
      </c>
    </row>
    <row r="448" spans="2:2" ht="15" customHeight="1" x14ac:dyDescent="0.15">
      <c r="B448" s="4" t="s">
        <v>595</v>
      </c>
    </row>
    <row r="450" spans="2:2" ht="15" customHeight="1" x14ac:dyDescent="0.15">
      <c r="B450" s="44" t="s">
        <v>596</v>
      </c>
    </row>
    <row r="451" spans="2:2" ht="15" customHeight="1" x14ac:dyDescent="0.15">
      <c r="B451" s="43">
        <v>1</v>
      </c>
    </row>
    <row r="452" spans="2:2" ht="15" customHeight="1" x14ac:dyDescent="0.15">
      <c r="B452" s="43">
        <v>2</v>
      </c>
    </row>
    <row r="453" spans="2:2" ht="15" customHeight="1" x14ac:dyDescent="0.15">
      <c r="B453" s="43">
        <v>3</v>
      </c>
    </row>
    <row r="454" spans="2:2" ht="15" customHeight="1" x14ac:dyDescent="0.15">
      <c r="B454" s="43">
        <v>4</v>
      </c>
    </row>
    <row r="455" spans="2:2" ht="15" customHeight="1" x14ac:dyDescent="0.15">
      <c r="B455" s="43">
        <v>5</v>
      </c>
    </row>
    <row r="456" spans="2:2" ht="15" customHeight="1" x14ac:dyDescent="0.15">
      <c r="B456" s="43">
        <v>6</v>
      </c>
    </row>
    <row r="457" spans="2:2" ht="15" customHeight="1" x14ac:dyDescent="0.15">
      <c r="B457" s="43">
        <v>7</v>
      </c>
    </row>
    <row r="458" spans="2:2" ht="15" customHeight="1" x14ac:dyDescent="0.15">
      <c r="B458" s="43">
        <v>8</v>
      </c>
    </row>
    <row r="459" spans="2:2" ht="15" customHeight="1" x14ac:dyDescent="0.15">
      <c r="B459" s="43">
        <v>9</v>
      </c>
    </row>
    <row r="460" spans="2:2" ht="15" customHeight="1" x14ac:dyDescent="0.15">
      <c r="B460" s="43">
        <v>10</v>
      </c>
    </row>
    <row r="461" spans="2:2" ht="15" customHeight="1" x14ac:dyDescent="0.15">
      <c r="B461" s="43">
        <v>11</v>
      </c>
    </row>
    <row r="462" spans="2:2" ht="15" customHeight="1" x14ac:dyDescent="0.15">
      <c r="B462" s="43">
        <v>12</v>
      </c>
    </row>
    <row r="463" spans="2:2" ht="15" customHeight="1" x14ac:dyDescent="0.15">
      <c r="B463" s="43">
        <v>13</v>
      </c>
    </row>
    <row r="464" spans="2:2" ht="15" customHeight="1" x14ac:dyDescent="0.15">
      <c r="B464" s="43">
        <v>14</v>
      </c>
    </row>
    <row r="465" spans="2:2" ht="15" customHeight="1" x14ac:dyDescent="0.15">
      <c r="B465" s="43">
        <v>15</v>
      </c>
    </row>
    <row r="466" spans="2:2" ht="15" customHeight="1" x14ac:dyDescent="0.15">
      <c r="B466" s="43">
        <v>16</v>
      </c>
    </row>
    <row r="467" spans="2:2" ht="15" customHeight="1" x14ac:dyDescent="0.15">
      <c r="B467" s="43">
        <v>17</v>
      </c>
    </row>
    <row r="468" spans="2:2" ht="15" customHeight="1" x14ac:dyDescent="0.15">
      <c r="B468" s="43">
        <v>18</v>
      </c>
    </row>
    <row r="469" spans="2:2" ht="15" customHeight="1" x14ac:dyDescent="0.15">
      <c r="B469" s="43">
        <v>19</v>
      </c>
    </row>
    <row r="470" spans="2:2" ht="15" customHeight="1" x14ac:dyDescent="0.15">
      <c r="B470" s="43">
        <v>20</v>
      </c>
    </row>
    <row r="472" spans="2:2" ht="15" customHeight="1" x14ac:dyDescent="0.15">
      <c r="B472" s="4" t="s">
        <v>696</v>
      </c>
    </row>
    <row r="474" spans="2:2" ht="15" customHeight="1" x14ac:dyDescent="0.15">
      <c r="B474" s="4" t="s">
        <v>2176</v>
      </c>
    </row>
    <row r="475" spans="2:2" ht="15" customHeight="1" x14ac:dyDescent="0.15">
      <c r="B475" s="4" t="s">
        <v>2177</v>
      </c>
    </row>
    <row r="476" spans="2:2" ht="15" customHeight="1" x14ac:dyDescent="0.15">
      <c r="B476" s="4" t="s">
        <v>2178</v>
      </c>
    </row>
    <row r="477" spans="2:2" ht="15" customHeight="1" x14ac:dyDescent="0.15">
      <c r="B477" s="4" t="s">
        <v>2179</v>
      </c>
    </row>
    <row r="478" spans="2:2" ht="15" customHeight="1" x14ac:dyDescent="0.15">
      <c r="B478" s="4" t="s">
        <v>2180</v>
      </c>
    </row>
    <row r="479" spans="2:2" ht="15" customHeight="1" x14ac:dyDescent="0.15">
      <c r="B479" s="4" t="s">
        <v>2181</v>
      </c>
    </row>
    <row r="480" spans="2:2" ht="15" customHeight="1" x14ac:dyDescent="0.15">
      <c r="B480" s="4" t="s">
        <v>2182</v>
      </c>
    </row>
    <row r="481" spans="2:2" ht="15" customHeight="1" x14ac:dyDescent="0.15">
      <c r="B481" s="4" t="s">
        <v>2183</v>
      </c>
    </row>
    <row r="482" spans="2:2" ht="15" customHeight="1" x14ac:dyDescent="0.15">
      <c r="B482" s="4" t="s">
        <v>2184</v>
      </c>
    </row>
    <row r="484" spans="2:2" ht="15" customHeight="1" x14ac:dyDescent="0.15">
      <c r="B484" s="4" t="s">
        <v>2185</v>
      </c>
    </row>
    <row r="486" spans="2:2" ht="15" customHeight="1" x14ac:dyDescent="0.15">
      <c r="B486" s="52" t="s">
        <v>697</v>
      </c>
    </row>
    <row r="487" spans="2:2" ht="15" customHeight="1" x14ac:dyDescent="0.15">
      <c r="B487" s="52" t="s">
        <v>698</v>
      </c>
    </row>
    <row r="488" spans="2:2" ht="15" customHeight="1" x14ac:dyDescent="0.15">
      <c r="B488" s="52" t="s">
        <v>2186</v>
      </c>
    </row>
    <row r="489" spans="2:2" ht="15" customHeight="1" x14ac:dyDescent="0.15">
      <c r="B489" s="52">
        <v>11</v>
      </c>
    </row>
    <row r="490" spans="2:2" ht="15" customHeight="1" x14ac:dyDescent="0.15">
      <c r="B490" s="52">
        <v>12</v>
      </c>
    </row>
    <row r="491" spans="2:2" ht="15" customHeight="1" x14ac:dyDescent="0.15">
      <c r="B491" s="43">
        <v>13</v>
      </c>
    </row>
    <row r="492" spans="2:2" ht="15" customHeight="1" x14ac:dyDescent="0.15">
      <c r="B492" s="43">
        <v>14</v>
      </c>
    </row>
    <row r="493" spans="2:2" ht="15" customHeight="1" x14ac:dyDescent="0.15">
      <c r="B493" s="43">
        <v>15</v>
      </c>
    </row>
    <row r="494" spans="2:2" ht="15" customHeight="1" x14ac:dyDescent="0.15">
      <c r="B494" s="43">
        <v>16</v>
      </c>
    </row>
    <row r="495" spans="2:2" ht="15" customHeight="1" x14ac:dyDescent="0.15">
      <c r="B495" s="43">
        <v>17</v>
      </c>
    </row>
    <row r="496" spans="2:2" ht="15" customHeight="1" x14ac:dyDescent="0.15">
      <c r="B496" s="43">
        <v>18</v>
      </c>
    </row>
    <row r="497" spans="2:2" ht="15" customHeight="1" x14ac:dyDescent="0.15">
      <c r="B497" s="43">
        <v>19</v>
      </c>
    </row>
    <row r="498" spans="2:2" ht="15" customHeight="1" x14ac:dyDescent="0.15">
      <c r="B498" s="43">
        <v>20</v>
      </c>
    </row>
    <row r="499" spans="2:2" ht="15" customHeight="1" x14ac:dyDescent="0.15">
      <c r="B499" s="43">
        <v>21</v>
      </c>
    </row>
    <row r="500" spans="2:2" ht="15" customHeight="1" x14ac:dyDescent="0.15">
      <c r="B500" s="43">
        <v>22</v>
      </c>
    </row>
    <row r="501" spans="2:2" ht="15" customHeight="1" x14ac:dyDescent="0.15">
      <c r="B501" s="43">
        <v>23</v>
      </c>
    </row>
    <row r="502" spans="2:2" ht="15" customHeight="1" x14ac:dyDescent="0.15">
      <c r="B502" s="43">
        <v>24</v>
      </c>
    </row>
    <row r="503" spans="2:2" ht="15" customHeight="1" x14ac:dyDescent="0.15">
      <c r="B503" s="43">
        <v>30</v>
      </c>
    </row>
    <row r="504" spans="2:2" ht="15" customHeight="1" x14ac:dyDescent="0.15">
      <c r="B504" s="43">
        <v>31</v>
      </c>
    </row>
    <row r="505" spans="2:2" ht="15" customHeight="1" x14ac:dyDescent="0.15">
      <c r="B505" s="43">
        <v>32</v>
      </c>
    </row>
    <row r="506" spans="2:2" ht="15" customHeight="1" x14ac:dyDescent="0.15">
      <c r="B506" s="43">
        <v>33</v>
      </c>
    </row>
    <row r="507" spans="2:2" ht="15" customHeight="1" x14ac:dyDescent="0.15">
      <c r="B507" s="43">
        <v>34</v>
      </c>
    </row>
    <row r="508" spans="2:2" ht="15" customHeight="1" x14ac:dyDescent="0.15">
      <c r="B508" s="43">
        <v>35</v>
      </c>
    </row>
    <row r="509" spans="2:2" ht="15" customHeight="1" x14ac:dyDescent="0.15">
      <c r="B509" s="43">
        <v>36</v>
      </c>
    </row>
    <row r="510" spans="2:2" ht="15" customHeight="1" x14ac:dyDescent="0.15">
      <c r="B510" s="43">
        <v>37</v>
      </c>
    </row>
    <row r="511" spans="2:2" ht="15" customHeight="1" x14ac:dyDescent="0.15">
      <c r="B511" s="43">
        <v>38</v>
      </c>
    </row>
    <row r="512" spans="2:2" ht="15" customHeight="1" x14ac:dyDescent="0.15">
      <c r="B512" s="43">
        <v>39</v>
      </c>
    </row>
    <row r="513" spans="2:2" ht="15" customHeight="1" x14ac:dyDescent="0.15">
      <c r="B513" s="43">
        <v>40</v>
      </c>
    </row>
    <row r="514" spans="2:2" ht="15" customHeight="1" x14ac:dyDescent="0.15">
      <c r="B514" s="43">
        <v>41</v>
      </c>
    </row>
    <row r="515" spans="2:2" ht="15" customHeight="1" x14ac:dyDescent="0.15">
      <c r="B515" s="43">
        <v>42</v>
      </c>
    </row>
    <row r="516" spans="2:2" ht="15" customHeight="1" x14ac:dyDescent="0.15">
      <c r="B516" s="43">
        <v>43</v>
      </c>
    </row>
    <row r="517" spans="2:2" ht="15" customHeight="1" x14ac:dyDescent="0.15">
      <c r="B517" s="43">
        <v>44</v>
      </c>
    </row>
    <row r="519" spans="2:2" ht="15" customHeight="1" x14ac:dyDescent="0.15">
      <c r="B519" s="4" t="s">
        <v>2187</v>
      </c>
    </row>
    <row r="521" spans="2:2" ht="15" customHeight="1" x14ac:dyDescent="0.15">
      <c r="B521" s="52" t="s">
        <v>697</v>
      </c>
    </row>
    <row r="522" spans="2:2" ht="15" customHeight="1" x14ac:dyDescent="0.15">
      <c r="B522" s="52" t="s">
        <v>698</v>
      </c>
    </row>
    <row r="523" spans="2:2" ht="15" customHeight="1" x14ac:dyDescent="0.15">
      <c r="B523" s="52" t="s">
        <v>699</v>
      </c>
    </row>
    <row r="524" spans="2:2" ht="15" customHeight="1" x14ac:dyDescent="0.15">
      <c r="B524" s="52" t="s">
        <v>700</v>
      </c>
    </row>
    <row r="525" spans="2:2" ht="15" customHeight="1" x14ac:dyDescent="0.15">
      <c r="B525" s="52" t="s">
        <v>701</v>
      </c>
    </row>
    <row r="526" spans="2:2" ht="15" customHeight="1" x14ac:dyDescent="0.15">
      <c r="B526" s="52" t="s">
        <v>2174</v>
      </c>
    </row>
    <row r="528" spans="2:2" ht="15" customHeight="1" x14ac:dyDescent="0.15">
      <c r="B528" s="4" t="s">
        <v>2194</v>
      </c>
    </row>
    <row r="530" spans="2:2" ht="15" customHeight="1" x14ac:dyDescent="0.15">
      <c r="B530" s="43" t="s">
        <v>577</v>
      </c>
    </row>
    <row r="531" spans="2:2" ht="15" customHeight="1" x14ac:dyDescent="0.15">
      <c r="B531" s="43" t="s">
        <v>327</v>
      </c>
    </row>
    <row r="532" spans="2:2" ht="15" customHeight="1" x14ac:dyDescent="0.15">
      <c r="B532" s="43" t="s">
        <v>328</v>
      </c>
    </row>
    <row r="533" spans="2:2" ht="15" customHeight="1" x14ac:dyDescent="0.15">
      <c r="B533" s="43" t="s">
        <v>329</v>
      </c>
    </row>
    <row r="534" spans="2:2" ht="15" customHeight="1" x14ac:dyDescent="0.15">
      <c r="B534" s="43" t="s">
        <v>330</v>
      </c>
    </row>
    <row r="535" spans="2:2" ht="15" customHeight="1" x14ac:dyDescent="0.15">
      <c r="B535" s="43" t="s">
        <v>332</v>
      </c>
    </row>
    <row r="536" spans="2:2" ht="15" customHeight="1" x14ac:dyDescent="0.15">
      <c r="B536" s="43" t="s">
        <v>333</v>
      </c>
    </row>
    <row r="537" spans="2:2" ht="15" customHeight="1" x14ac:dyDescent="0.15">
      <c r="B537" s="43" t="s">
        <v>2188</v>
      </c>
    </row>
    <row r="538" spans="2:2" ht="15" customHeight="1" x14ac:dyDescent="0.15">
      <c r="B538" s="43" t="s">
        <v>334</v>
      </c>
    </row>
    <row r="539" spans="2:2" ht="15" customHeight="1" x14ac:dyDescent="0.15">
      <c r="B539" s="43" t="s">
        <v>335</v>
      </c>
    </row>
    <row r="540" spans="2:2" ht="15" customHeight="1" x14ac:dyDescent="0.15">
      <c r="B540" s="43" t="s">
        <v>336</v>
      </c>
    </row>
    <row r="541" spans="2:2" ht="15" customHeight="1" x14ac:dyDescent="0.15">
      <c r="B541" s="43" t="s">
        <v>337</v>
      </c>
    </row>
    <row r="542" spans="2:2" ht="15" customHeight="1" x14ac:dyDescent="0.15">
      <c r="B542" s="43" t="s">
        <v>338</v>
      </c>
    </row>
    <row r="543" spans="2:2" ht="15" customHeight="1" x14ac:dyDescent="0.15">
      <c r="B543" s="43" t="s">
        <v>578</v>
      </c>
    </row>
    <row r="544" spans="2:2" ht="15" customHeight="1" x14ac:dyDescent="0.15">
      <c r="B544" s="43" t="s">
        <v>339</v>
      </c>
    </row>
    <row r="545" spans="2:2" ht="15" customHeight="1" x14ac:dyDescent="0.15">
      <c r="B545" s="43" t="s">
        <v>340</v>
      </c>
    </row>
    <row r="546" spans="2:2" ht="15" customHeight="1" x14ac:dyDescent="0.15">
      <c r="B546" s="43" t="s">
        <v>2189</v>
      </c>
    </row>
    <row r="547" spans="2:2" ht="15" customHeight="1" x14ac:dyDescent="0.15">
      <c r="B547" s="43" t="s">
        <v>341</v>
      </c>
    </row>
    <row r="548" spans="2:2" ht="15" customHeight="1" x14ac:dyDescent="0.15">
      <c r="B548" s="43" t="s">
        <v>342</v>
      </c>
    </row>
    <row r="549" spans="2:2" ht="15" customHeight="1" x14ac:dyDescent="0.15">
      <c r="B549" s="43" t="s">
        <v>343</v>
      </c>
    </row>
    <row r="550" spans="2:2" ht="15" customHeight="1" x14ac:dyDescent="0.15">
      <c r="B550" s="43" t="s">
        <v>344</v>
      </c>
    </row>
    <row r="551" spans="2:2" ht="15" customHeight="1" x14ac:dyDescent="0.15">
      <c r="B551" s="43" t="s">
        <v>2190</v>
      </c>
    </row>
    <row r="552" spans="2:2" ht="15" customHeight="1" x14ac:dyDescent="0.15">
      <c r="B552" s="43" t="s">
        <v>345</v>
      </c>
    </row>
    <row r="553" spans="2:2" ht="15" customHeight="1" x14ac:dyDescent="0.15">
      <c r="B553" s="43" t="s">
        <v>346</v>
      </c>
    </row>
    <row r="554" spans="2:2" ht="15" customHeight="1" x14ac:dyDescent="0.15">
      <c r="B554" s="43" t="s">
        <v>347</v>
      </c>
    </row>
    <row r="555" spans="2:2" ht="15" customHeight="1" x14ac:dyDescent="0.15">
      <c r="B555" s="43" t="s">
        <v>348</v>
      </c>
    </row>
    <row r="556" spans="2:2" ht="15" customHeight="1" x14ac:dyDescent="0.15">
      <c r="B556" s="43" t="s">
        <v>349</v>
      </c>
    </row>
    <row r="557" spans="2:2" ht="15" customHeight="1" x14ac:dyDescent="0.15">
      <c r="B557" s="43" t="s">
        <v>350</v>
      </c>
    </row>
    <row r="558" spans="2:2" ht="15" customHeight="1" x14ac:dyDescent="0.15">
      <c r="B558" s="43" t="s">
        <v>351</v>
      </c>
    </row>
    <row r="559" spans="2:2" ht="15" customHeight="1" x14ac:dyDescent="0.15">
      <c r="B559" s="43" t="s">
        <v>352</v>
      </c>
    </row>
    <row r="560" spans="2:2" ht="15" customHeight="1" x14ac:dyDescent="0.15">
      <c r="B560" s="43" t="s">
        <v>353</v>
      </c>
    </row>
    <row r="561" spans="2:2" ht="15" customHeight="1" x14ac:dyDescent="0.15">
      <c r="B561" s="43" t="s">
        <v>354</v>
      </c>
    </row>
    <row r="562" spans="2:2" ht="15" customHeight="1" x14ac:dyDescent="0.15">
      <c r="B562" s="43" t="s">
        <v>355</v>
      </c>
    </row>
    <row r="563" spans="2:2" ht="15" customHeight="1" x14ac:dyDescent="0.15">
      <c r="B563" s="43" t="s">
        <v>356</v>
      </c>
    </row>
    <row r="564" spans="2:2" ht="15" customHeight="1" x14ac:dyDescent="0.15">
      <c r="B564" s="43" t="s">
        <v>357</v>
      </c>
    </row>
    <row r="565" spans="2:2" ht="15" customHeight="1" x14ac:dyDescent="0.15">
      <c r="B565" s="43" t="s">
        <v>358</v>
      </c>
    </row>
    <row r="566" spans="2:2" ht="15" customHeight="1" x14ac:dyDescent="0.15">
      <c r="B566" s="43" t="s">
        <v>359</v>
      </c>
    </row>
    <row r="567" spans="2:2" ht="15" customHeight="1" x14ac:dyDescent="0.15">
      <c r="B567" s="43" t="s">
        <v>360</v>
      </c>
    </row>
    <row r="568" spans="2:2" ht="15" customHeight="1" x14ac:dyDescent="0.15">
      <c r="B568" s="43" t="s">
        <v>361</v>
      </c>
    </row>
    <row r="569" spans="2:2" ht="15" customHeight="1" x14ac:dyDescent="0.15">
      <c r="B569" s="43" t="s">
        <v>362</v>
      </c>
    </row>
    <row r="570" spans="2:2" ht="15" customHeight="1" x14ac:dyDescent="0.15">
      <c r="B570" s="43" t="s">
        <v>363</v>
      </c>
    </row>
    <row r="571" spans="2:2" ht="15" customHeight="1" x14ac:dyDescent="0.15">
      <c r="B571" s="43" t="s">
        <v>364</v>
      </c>
    </row>
    <row r="572" spans="2:2" ht="15" customHeight="1" x14ac:dyDescent="0.15">
      <c r="B572" s="43" t="s">
        <v>365</v>
      </c>
    </row>
    <row r="573" spans="2:2" ht="15" customHeight="1" x14ac:dyDescent="0.15">
      <c r="B573" s="43" t="s">
        <v>366</v>
      </c>
    </row>
    <row r="574" spans="2:2" ht="15" customHeight="1" x14ac:dyDescent="0.15">
      <c r="B574" s="43" t="s">
        <v>367</v>
      </c>
    </row>
    <row r="575" spans="2:2" ht="15" customHeight="1" x14ac:dyDescent="0.15">
      <c r="B575" s="43" t="s">
        <v>368</v>
      </c>
    </row>
    <row r="576" spans="2:2" ht="15" customHeight="1" x14ac:dyDescent="0.15">
      <c r="B576" s="43" t="s">
        <v>369</v>
      </c>
    </row>
    <row r="577" spans="2:2" ht="15" customHeight="1" x14ac:dyDescent="0.15">
      <c r="B577" s="43" t="s">
        <v>370</v>
      </c>
    </row>
    <row r="578" spans="2:2" ht="15" customHeight="1" x14ac:dyDescent="0.15">
      <c r="B578" s="43" t="s">
        <v>371</v>
      </c>
    </row>
    <row r="579" spans="2:2" ht="15" customHeight="1" x14ac:dyDescent="0.15">
      <c r="B579" s="43" t="s">
        <v>372</v>
      </c>
    </row>
    <row r="580" spans="2:2" ht="15" customHeight="1" x14ac:dyDescent="0.15">
      <c r="B580" s="43" t="s">
        <v>373</v>
      </c>
    </row>
    <row r="581" spans="2:2" ht="15" customHeight="1" x14ac:dyDescent="0.15">
      <c r="B581" s="43" t="s">
        <v>374</v>
      </c>
    </row>
    <row r="582" spans="2:2" ht="15" customHeight="1" x14ac:dyDescent="0.15">
      <c r="B582" s="43" t="s">
        <v>375</v>
      </c>
    </row>
    <row r="583" spans="2:2" ht="15" customHeight="1" x14ac:dyDescent="0.15">
      <c r="B583" s="43" t="s">
        <v>376</v>
      </c>
    </row>
    <row r="584" spans="2:2" ht="15" customHeight="1" x14ac:dyDescent="0.15">
      <c r="B584" s="43" t="s">
        <v>377</v>
      </c>
    </row>
    <row r="585" spans="2:2" ht="15" customHeight="1" x14ac:dyDescent="0.15">
      <c r="B585" s="43" t="s">
        <v>378</v>
      </c>
    </row>
    <row r="586" spans="2:2" ht="15" customHeight="1" x14ac:dyDescent="0.15">
      <c r="B586" s="43" t="s">
        <v>379</v>
      </c>
    </row>
    <row r="587" spans="2:2" ht="15" customHeight="1" x14ac:dyDescent="0.15">
      <c r="B587" s="43" t="s">
        <v>380</v>
      </c>
    </row>
    <row r="588" spans="2:2" ht="15" customHeight="1" x14ac:dyDescent="0.15">
      <c r="B588" s="43" t="s">
        <v>381</v>
      </c>
    </row>
    <row r="589" spans="2:2" ht="15" customHeight="1" x14ac:dyDescent="0.15">
      <c r="B589" s="43" t="s">
        <v>382</v>
      </c>
    </row>
    <row r="590" spans="2:2" ht="15" customHeight="1" x14ac:dyDescent="0.15">
      <c r="B590" s="43" t="s">
        <v>383</v>
      </c>
    </row>
    <row r="591" spans="2:2" ht="15" customHeight="1" x14ac:dyDescent="0.15">
      <c r="B591" s="43" t="s">
        <v>384</v>
      </c>
    </row>
    <row r="592" spans="2:2" ht="15" customHeight="1" x14ac:dyDescent="0.15">
      <c r="B592" s="43" t="s">
        <v>385</v>
      </c>
    </row>
    <row r="593" spans="2:2" ht="15" customHeight="1" x14ac:dyDescent="0.15">
      <c r="B593" s="43" t="s">
        <v>386</v>
      </c>
    </row>
    <row r="594" spans="2:2" ht="15" customHeight="1" x14ac:dyDescent="0.15">
      <c r="B594" s="43" t="s">
        <v>387</v>
      </c>
    </row>
    <row r="595" spans="2:2" ht="15" customHeight="1" x14ac:dyDescent="0.15">
      <c r="B595" s="43" t="s">
        <v>388</v>
      </c>
    </row>
    <row r="596" spans="2:2" ht="15" customHeight="1" x14ac:dyDescent="0.15">
      <c r="B596" s="43" t="s">
        <v>389</v>
      </c>
    </row>
    <row r="597" spans="2:2" ht="15" customHeight="1" x14ac:dyDescent="0.15">
      <c r="B597" s="43" t="s">
        <v>390</v>
      </c>
    </row>
    <row r="598" spans="2:2" ht="15" customHeight="1" x14ac:dyDescent="0.15">
      <c r="B598" s="43" t="s">
        <v>2191</v>
      </c>
    </row>
    <row r="599" spans="2:2" ht="15" customHeight="1" x14ac:dyDescent="0.15">
      <c r="B599" s="43" t="s">
        <v>2192</v>
      </c>
    </row>
    <row r="600" spans="2:2" ht="15" customHeight="1" x14ac:dyDescent="0.15">
      <c r="B600" s="43" t="s">
        <v>2193</v>
      </c>
    </row>
    <row r="601" spans="2:2" ht="15" customHeight="1" x14ac:dyDescent="0.15">
      <c r="B601" s="43" t="s">
        <v>391</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59999389629810485"/>
  </sheetPr>
  <dimension ref="A4:BU186"/>
  <sheetViews>
    <sheetView zoomScaleNormal="100" zoomScaleSheetLayoutView="100" workbookViewId="0">
      <pane ySplit="2" topLeftCell="A160" activePane="bottomLeft" state="frozen"/>
      <selection activeCell="Z13" sqref="Z13:AC14"/>
      <selection pane="bottomLeft" activeCell="A3" sqref="A3"/>
    </sheetView>
  </sheetViews>
  <sheetFormatPr defaultColWidth="2.5" defaultRowHeight="15" customHeight="1" x14ac:dyDescent="0.15"/>
  <cols>
    <col min="1" max="73" width="2.5" style="6" customWidth="1"/>
    <col min="74" max="16384" width="2.5" style="7"/>
  </cols>
  <sheetData>
    <row r="4" spans="2:37" ht="15" customHeight="1" x14ac:dyDescent="0.15">
      <c r="B4" s="126" t="s">
        <v>1458</v>
      </c>
    </row>
    <row r="5" spans="2:37" ht="15" customHeight="1" x14ac:dyDescent="0.15">
      <c r="B5" s="6" t="s">
        <v>602</v>
      </c>
    </row>
    <row r="7" spans="2:37" ht="30" customHeight="1" x14ac:dyDescent="0.15">
      <c r="N7" s="723" t="s">
        <v>603</v>
      </c>
      <c r="O7" s="724"/>
      <c r="P7" s="729" t="s">
        <v>604</v>
      </c>
      <c r="Q7" s="648"/>
      <c r="R7" s="648"/>
      <c r="S7" s="648"/>
      <c r="T7" s="648"/>
      <c r="U7" s="648"/>
      <c r="V7" s="648"/>
      <c r="W7" s="648"/>
      <c r="X7" s="648"/>
      <c r="Y7" s="648"/>
      <c r="Z7" s="730"/>
      <c r="AA7" s="612" t="s">
        <v>605</v>
      </c>
      <c r="AB7" s="610"/>
      <c r="AC7" s="610"/>
      <c r="AD7" s="610"/>
      <c r="AE7" s="610"/>
      <c r="AF7" s="610"/>
      <c r="AG7" s="610"/>
      <c r="AH7" s="610"/>
      <c r="AI7" s="610"/>
      <c r="AJ7" s="610"/>
      <c r="AK7" s="613"/>
    </row>
    <row r="8" spans="2:37" ht="30" customHeight="1" x14ac:dyDescent="0.15">
      <c r="N8" s="725"/>
      <c r="O8" s="726"/>
      <c r="P8" s="729"/>
      <c r="Q8" s="648"/>
      <c r="R8" s="648"/>
      <c r="S8" s="648"/>
      <c r="T8" s="648"/>
      <c r="U8" s="648"/>
      <c r="V8" s="648"/>
      <c r="W8" s="648"/>
      <c r="X8" s="648"/>
      <c r="Y8" s="648"/>
      <c r="Z8" s="730"/>
      <c r="AA8" s="733" t="s">
        <v>1305</v>
      </c>
      <c r="AB8" s="734"/>
      <c r="AC8" s="734"/>
      <c r="AD8" s="734"/>
      <c r="AE8" s="734"/>
      <c r="AF8" s="734"/>
      <c r="AG8" s="734"/>
      <c r="AH8" s="734"/>
      <c r="AI8" s="734"/>
      <c r="AJ8" s="734"/>
      <c r="AK8" s="735"/>
    </row>
    <row r="9" spans="2:37" ht="30" customHeight="1" x14ac:dyDescent="0.15">
      <c r="N9" s="727"/>
      <c r="O9" s="728"/>
      <c r="P9" s="731"/>
      <c r="Q9" s="637"/>
      <c r="R9" s="637"/>
      <c r="S9" s="637"/>
      <c r="T9" s="637"/>
      <c r="U9" s="637"/>
      <c r="V9" s="637"/>
      <c r="W9" s="637"/>
      <c r="X9" s="637"/>
      <c r="Y9" s="637"/>
      <c r="Z9" s="732"/>
      <c r="AA9" s="733" t="s">
        <v>606</v>
      </c>
      <c r="AB9" s="734"/>
      <c r="AC9" s="734"/>
      <c r="AD9" s="734"/>
      <c r="AE9" s="734"/>
      <c r="AF9" s="734"/>
      <c r="AG9" s="734"/>
      <c r="AH9" s="734"/>
      <c r="AI9" s="734"/>
      <c r="AJ9" s="734"/>
      <c r="AK9" s="735"/>
    </row>
    <row r="11" spans="2:37" ht="15" customHeight="1" x14ac:dyDescent="0.15">
      <c r="B11" s="721" t="s">
        <v>607</v>
      </c>
      <c r="C11" s="721"/>
      <c r="D11" s="721"/>
      <c r="E11" s="721"/>
      <c r="F11" s="721"/>
      <c r="G11" s="721"/>
      <c r="H11" s="721"/>
      <c r="I11" s="721"/>
      <c r="J11" s="721"/>
      <c r="K11" s="721"/>
      <c r="L11" s="721"/>
      <c r="M11" s="721"/>
      <c r="N11" s="721"/>
      <c r="O11" s="721"/>
      <c r="P11" s="721"/>
      <c r="Q11" s="721"/>
      <c r="R11" s="721"/>
      <c r="S11" s="721"/>
      <c r="T11" s="721"/>
      <c r="U11" s="721"/>
      <c r="V11" s="721"/>
      <c r="W11" s="721"/>
      <c r="X11" s="721"/>
      <c r="Y11" s="721"/>
      <c r="Z11" s="721"/>
      <c r="AA11" s="721"/>
      <c r="AB11" s="721"/>
      <c r="AC11" s="721"/>
      <c r="AD11" s="721"/>
      <c r="AE11" s="721"/>
      <c r="AF11" s="721"/>
      <c r="AG11" s="721"/>
      <c r="AH11" s="721"/>
      <c r="AI11" s="721"/>
      <c r="AJ11" s="721"/>
      <c r="AK11" s="721"/>
    </row>
    <row r="12" spans="2:37" ht="15" customHeight="1" x14ac:dyDescent="0.15">
      <c r="B12" s="30" t="s">
        <v>608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2:37" ht="12.95" customHeight="1" x14ac:dyDescent="0.15">
      <c r="B13" s="6" t="s">
        <v>2302</v>
      </c>
      <c r="AH13" s="722" t="str">
        <f>ITEM_all_first!$E$10</f>
        <v/>
      </c>
      <c r="AI13" s="722"/>
      <c r="AJ13" s="722"/>
      <c r="AK13" s="722"/>
    </row>
    <row r="14" spans="2:37" ht="12.95" customHeight="1" x14ac:dyDescent="0.15">
      <c r="D14" s="6" t="s">
        <v>127</v>
      </c>
      <c r="E14" s="6" t="s">
        <v>128</v>
      </c>
      <c r="F14" s="6" t="s">
        <v>2303</v>
      </c>
      <c r="M14" s="625" t="str">
        <f>ITEM_all_first!$E$8</f>
        <v/>
      </c>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row>
    <row r="15" spans="2:37" ht="12.95" customHeight="1" x14ac:dyDescent="0.15">
      <c r="D15" s="6" t="s">
        <v>127</v>
      </c>
      <c r="E15" s="6" t="s">
        <v>130</v>
      </c>
      <c r="F15" s="6" t="s">
        <v>2304</v>
      </c>
      <c r="M15" s="625" t="str">
        <f>ITEM_all_first!$E$9</f>
        <v/>
      </c>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row>
    <row r="16" spans="2:37" ht="12.95" customHeight="1" x14ac:dyDescent="0.15">
      <c r="D16" s="6" t="s">
        <v>127</v>
      </c>
      <c r="E16" s="6" t="s">
        <v>131</v>
      </c>
      <c r="F16" s="6" t="s">
        <v>2305</v>
      </c>
      <c r="M16" s="59" t="s">
        <v>1124</v>
      </c>
      <c r="N16" s="625" t="str">
        <f>ITEM_all_first!$E$11</f>
        <v/>
      </c>
      <c r="O16" s="625"/>
      <c r="P16" s="625"/>
      <c r="Q16" s="625"/>
      <c r="R16" s="625"/>
      <c r="S16" s="12"/>
    </row>
    <row r="17" spans="2:37" ht="12.95" customHeight="1" x14ac:dyDescent="0.15">
      <c r="D17" s="6" t="s">
        <v>127</v>
      </c>
      <c r="E17" s="6" t="s">
        <v>1284</v>
      </c>
      <c r="F17" s="6" t="s">
        <v>2306</v>
      </c>
      <c r="M17" s="625" t="str">
        <f>ITEM_all_first!$E$12</f>
        <v/>
      </c>
      <c r="N17" s="625"/>
      <c r="O17" s="625"/>
      <c r="P17" s="625"/>
      <c r="Q17" s="625"/>
      <c r="R17" s="625"/>
      <c r="S17" s="625"/>
      <c r="T17" s="625"/>
      <c r="U17" s="625"/>
      <c r="V17" s="625"/>
      <c r="W17" s="625"/>
      <c r="X17" s="625"/>
      <c r="Y17" s="625"/>
      <c r="Z17" s="625"/>
      <c r="AA17" s="625"/>
      <c r="AB17" s="625"/>
      <c r="AC17" s="625"/>
      <c r="AD17" s="625"/>
      <c r="AE17" s="625"/>
      <c r="AF17" s="625"/>
      <c r="AG17" s="625"/>
      <c r="AH17" s="625"/>
      <c r="AI17" s="625"/>
      <c r="AJ17" s="625"/>
      <c r="AK17" s="625"/>
    </row>
    <row r="18" spans="2:37" ht="12.95" customHeight="1" x14ac:dyDescent="0.15">
      <c r="B18" s="30"/>
      <c r="C18" s="30"/>
      <c r="D18" s="30"/>
      <c r="E18" s="30"/>
      <c r="F18" s="30"/>
      <c r="G18" s="30"/>
      <c r="H18" s="30"/>
      <c r="I18" s="30"/>
      <c r="J18" s="30"/>
      <c r="K18" s="30"/>
      <c r="L18" s="30"/>
      <c r="M18" s="49"/>
      <c r="N18" s="49"/>
      <c r="O18" s="49"/>
      <c r="P18" s="30"/>
      <c r="Q18" s="49"/>
      <c r="R18" s="49"/>
      <c r="S18" s="49"/>
      <c r="T18" s="30"/>
      <c r="U18" s="49"/>
      <c r="V18" s="49"/>
      <c r="W18" s="49"/>
      <c r="X18" s="30"/>
      <c r="Y18" s="30"/>
      <c r="Z18" s="30"/>
      <c r="AA18" s="30"/>
      <c r="AB18" s="30"/>
      <c r="AC18" s="30"/>
      <c r="AD18" s="30"/>
      <c r="AE18" s="30"/>
      <c r="AF18" s="30"/>
      <c r="AG18" s="30"/>
      <c r="AH18" s="30"/>
      <c r="AI18" s="30"/>
      <c r="AJ18" s="30"/>
      <c r="AK18" s="30"/>
    </row>
    <row r="19" spans="2:37" ht="12.95" customHeight="1" x14ac:dyDescent="0.15">
      <c r="B19" s="6" t="s">
        <v>2308</v>
      </c>
    </row>
    <row r="20" spans="2:37" ht="12.95" customHeight="1" x14ac:dyDescent="0.15">
      <c r="D20" s="6" t="s">
        <v>127</v>
      </c>
      <c r="E20" s="6" t="s">
        <v>128</v>
      </c>
      <c r="F20" s="6" t="s">
        <v>2309</v>
      </c>
      <c r="M20" s="9" t="s">
        <v>135</v>
      </c>
      <c r="N20" s="624" t="str">
        <f>ITEM_all_first!$E$14</f>
        <v/>
      </c>
      <c r="O20" s="624"/>
      <c r="P20" s="624"/>
      <c r="Q20" s="624"/>
      <c r="R20" s="9" t="s">
        <v>136</v>
      </c>
      <c r="S20" s="6" t="s">
        <v>609</v>
      </c>
      <c r="X20" s="9" t="s">
        <v>135</v>
      </c>
      <c r="Y20" s="624" t="str">
        <f>ITEM_all_first!$E$15</f>
        <v/>
      </c>
      <c r="Z20" s="624"/>
      <c r="AA20" s="624"/>
      <c r="AB20" s="624"/>
      <c r="AC20" s="9" t="s">
        <v>136</v>
      </c>
      <c r="AG20" s="33" t="s">
        <v>610</v>
      </c>
      <c r="AH20" s="624" t="str">
        <f>ITEM_all_first!$E$16</f>
        <v/>
      </c>
      <c r="AI20" s="624"/>
      <c r="AJ20" s="624"/>
      <c r="AK20" s="9" t="s">
        <v>138</v>
      </c>
    </row>
    <row r="21" spans="2:37" ht="12.95" customHeight="1" x14ac:dyDescent="0.15">
      <c r="D21" s="6" t="s">
        <v>127</v>
      </c>
      <c r="E21" s="6" t="s">
        <v>130</v>
      </c>
      <c r="F21" s="6" t="s">
        <v>2304</v>
      </c>
      <c r="M21" s="625" t="str">
        <f>ITEM_all_first!$E$17</f>
        <v/>
      </c>
      <c r="N21" s="625"/>
      <c r="O21" s="625"/>
      <c r="P21" s="625"/>
      <c r="Q21" s="625"/>
      <c r="R21" s="625"/>
      <c r="S21" s="625"/>
      <c r="T21" s="625"/>
      <c r="U21" s="625"/>
      <c r="V21" s="625"/>
      <c r="W21" s="625"/>
      <c r="X21" s="625"/>
      <c r="Y21" s="625"/>
      <c r="Z21" s="625"/>
      <c r="AA21" s="625"/>
      <c r="AB21" s="625"/>
      <c r="AC21" s="625"/>
      <c r="AD21" s="625"/>
      <c r="AE21" s="625"/>
      <c r="AF21" s="625"/>
      <c r="AG21" s="625"/>
      <c r="AH21" s="625"/>
      <c r="AI21" s="625"/>
      <c r="AJ21" s="625"/>
      <c r="AK21" s="625"/>
    </row>
    <row r="22" spans="2:37" ht="12.95" customHeight="1" x14ac:dyDescent="0.15">
      <c r="D22" s="6" t="s">
        <v>127</v>
      </c>
      <c r="E22" s="6" t="s">
        <v>131</v>
      </c>
      <c r="F22" s="6" t="s">
        <v>2310</v>
      </c>
      <c r="M22" s="9" t="s">
        <v>135</v>
      </c>
      <c r="N22" s="624" t="str">
        <f>ITEM_all_first!$E$18</f>
        <v/>
      </c>
      <c r="O22" s="624"/>
      <c r="P22" s="624"/>
      <c r="Q22" s="624"/>
      <c r="R22" s="9" t="s">
        <v>136</v>
      </c>
      <c r="S22" s="6" t="s">
        <v>137</v>
      </c>
      <c r="X22" s="9" t="s">
        <v>135</v>
      </c>
      <c r="Y22" s="624" t="str">
        <f>ITEM_all_first!$E$19</f>
        <v/>
      </c>
      <c r="Z22" s="624"/>
      <c r="AA22" s="624"/>
      <c r="AB22" s="624"/>
      <c r="AC22" s="9" t="s">
        <v>136</v>
      </c>
      <c r="AG22" s="33" t="s">
        <v>611</v>
      </c>
      <c r="AH22" s="624" t="str">
        <f>ITEM_all_first!$E$20</f>
        <v/>
      </c>
      <c r="AI22" s="624"/>
      <c r="AJ22" s="624"/>
      <c r="AK22" s="9" t="s">
        <v>138</v>
      </c>
    </row>
    <row r="23" spans="2:37" ht="12.95" customHeight="1" x14ac:dyDescent="0.15">
      <c r="M23" s="625" t="str">
        <f>ITEM_all_first!$E$21</f>
        <v/>
      </c>
      <c r="N23" s="625"/>
      <c r="O23" s="625"/>
      <c r="P23" s="625"/>
      <c r="Q23" s="625"/>
      <c r="R23" s="625"/>
      <c r="S23" s="625"/>
      <c r="T23" s="625"/>
      <c r="U23" s="625"/>
      <c r="V23" s="625"/>
      <c r="W23" s="625"/>
      <c r="X23" s="625"/>
      <c r="Y23" s="625"/>
      <c r="Z23" s="625"/>
      <c r="AA23" s="625"/>
      <c r="AB23" s="625"/>
      <c r="AC23" s="625"/>
      <c r="AD23" s="625"/>
      <c r="AE23" s="625"/>
      <c r="AF23" s="625"/>
      <c r="AG23" s="625"/>
      <c r="AH23" s="625"/>
      <c r="AI23" s="625"/>
      <c r="AJ23" s="625"/>
      <c r="AK23" s="625"/>
    </row>
    <row r="24" spans="2:37" ht="12.95" customHeight="1" x14ac:dyDescent="0.15">
      <c r="D24" s="6" t="s">
        <v>127</v>
      </c>
      <c r="E24" s="6" t="s">
        <v>1284</v>
      </c>
      <c r="F24" s="6" t="s">
        <v>2305</v>
      </c>
      <c r="M24" s="59" t="s">
        <v>1124</v>
      </c>
      <c r="N24" s="625" t="str">
        <f>ITEM_all_first!$E$22</f>
        <v/>
      </c>
      <c r="O24" s="625"/>
      <c r="P24" s="625"/>
      <c r="Q24" s="625"/>
      <c r="R24" s="625"/>
      <c r="S24" s="12"/>
    </row>
    <row r="25" spans="2:37" ht="12.95" customHeight="1" x14ac:dyDescent="0.15">
      <c r="D25" s="6" t="s">
        <v>127</v>
      </c>
      <c r="E25" s="6" t="s">
        <v>132</v>
      </c>
      <c r="F25" s="6" t="s">
        <v>2311</v>
      </c>
      <c r="M25" s="625" t="str">
        <f>ITEM_all_first!$E$23</f>
        <v/>
      </c>
      <c r="N25" s="625"/>
      <c r="O25" s="625"/>
      <c r="P25" s="625"/>
      <c r="Q25" s="625"/>
      <c r="R25" s="625"/>
      <c r="S25" s="625"/>
      <c r="T25" s="625"/>
      <c r="U25" s="625"/>
      <c r="V25" s="625"/>
      <c r="W25" s="625"/>
      <c r="X25" s="625"/>
      <c r="Y25" s="625"/>
      <c r="Z25" s="625"/>
      <c r="AA25" s="625"/>
      <c r="AB25" s="625"/>
      <c r="AC25" s="625"/>
      <c r="AD25" s="625"/>
      <c r="AE25" s="625"/>
      <c r="AF25" s="625"/>
      <c r="AG25" s="625"/>
      <c r="AH25" s="625"/>
      <c r="AI25" s="625"/>
      <c r="AJ25" s="625"/>
      <c r="AK25" s="625"/>
    </row>
    <row r="26" spans="2:37" ht="12.95" customHeight="1" x14ac:dyDescent="0.15">
      <c r="B26" s="30"/>
      <c r="C26" s="30"/>
      <c r="D26" s="30" t="s">
        <v>127</v>
      </c>
      <c r="E26" s="30" t="s">
        <v>134</v>
      </c>
      <c r="F26" s="30" t="s">
        <v>2307</v>
      </c>
      <c r="G26" s="30"/>
      <c r="H26" s="30"/>
      <c r="I26" s="30"/>
      <c r="J26" s="30"/>
      <c r="K26" s="30"/>
      <c r="L26" s="30"/>
      <c r="M26" s="631" t="str">
        <f>ITEM_all_first!$E$24</f>
        <v/>
      </c>
      <c r="N26" s="631"/>
      <c r="O26" s="631"/>
      <c r="P26" s="631"/>
      <c r="Q26" s="631"/>
      <c r="R26" s="631"/>
      <c r="S26" s="49"/>
      <c r="T26" s="32"/>
      <c r="U26" s="75"/>
      <c r="V26" s="75"/>
      <c r="W26" s="75"/>
      <c r="X26" s="30"/>
      <c r="Y26" s="30"/>
      <c r="Z26" s="30"/>
      <c r="AA26" s="30"/>
      <c r="AB26" s="30"/>
      <c r="AC26" s="30"/>
      <c r="AD26" s="30"/>
      <c r="AE26" s="30"/>
      <c r="AF26" s="30"/>
      <c r="AG26" s="30"/>
      <c r="AH26" s="30"/>
      <c r="AI26" s="30"/>
      <c r="AJ26" s="30"/>
      <c r="AK26" s="30"/>
    </row>
    <row r="27" spans="2:37" ht="12.95" customHeight="1" x14ac:dyDescent="0.15">
      <c r="B27" s="6" t="s">
        <v>2312</v>
      </c>
    </row>
    <row r="28" spans="2:37" ht="12.95" customHeight="1" x14ac:dyDescent="0.15">
      <c r="D28" s="6" t="s">
        <v>612</v>
      </c>
    </row>
    <row r="29" spans="2:37" ht="12.95" customHeight="1" x14ac:dyDescent="0.15">
      <c r="D29" s="6" t="s">
        <v>127</v>
      </c>
      <c r="E29" s="6" t="s">
        <v>128</v>
      </c>
      <c r="F29" s="6" t="s">
        <v>2309</v>
      </c>
      <c r="M29" s="9" t="s">
        <v>135</v>
      </c>
      <c r="N29" s="624" t="str">
        <f>ITEM_all_first!$E$25</f>
        <v/>
      </c>
      <c r="O29" s="624"/>
      <c r="P29" s="624"/>
      <c r="Q29" s="624"/>
      <c r="R29" s="9" t="s">
        <v>136</v>
      </c>
      <c r="S29" s="6" t="s">
        <v>613</v>
      </c>
      <c r="X29" s="9" t="s">
        <v>135</v>
      </c>
      <c r="Y29" s="624" t="str">
        <f>ITEM_all_first!$E$26</f>
        <v/>
      </c>
      <c r="Z29" s="624"/>
      <c r="AA29" s="624"/>
      <c r="AB29" s="624"/>
      <c r="AC29" s="9" t="s">
        <v>136</v>
      </c>
      <c r="AG29" s="33" t="s">
        <v>610</v>
      </c>
      <c r="AH29" s="624" t="str">
        <f>ITEM_all_first!$E$27</f>
        <v/>
      </c>
      <c r="AI29" s="624"/>
      <c r="AJ29" s="624"/>
      <c r="AK29" s="9" t="s">
        <v>138</v>
      </c>
    </row>
    <row r="30" spans="2:37" ht="12.95" customHeight="1" x14ac:dyDescent="0.15">
      <c r="D30" s="6" t="s">
        <v>127</v>
      </c>
      <c r="E30" s="6" t="s">
        <v>130</v>
      </c>
      <c r="F30" s="6" t="s">
        <v>2304</v>
      </c>
      <c r="M30" s="625" t="str">
        <f>ITEM_all_first!$E$28</f>
        <v/>
      </c>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row>
    <row r="31" spans="2:37" ht="12.95" customHeight="1" x14ac:dyDescent="0.15">
      <c r="D31" s="6" t="s">
        <v>127</v>
      </c>
      <c r="E31" s="6" t="s">
        <v>131</v>
      </c>
      <c r="F31" s="6" t="s">
        <v>2310</v>
      </c>
      <c r="M31" s="9" t="s">
        <v>135</v>
      </c>
      <c r="N31" s="624" t="str">
        <f>ITEM_all_first!$E$29</f>
        <v/>
      </c>
      <c r="O31" s="624"/>
      <c r="P31" s="624"/>
      <c r="Q31" s="624"/>
      <c r="R31" s="9" t="s">
        <v>136</v>
      </c>
      <c r="S31" s="6" t="s">
        <v>137</v>
      </c>
      <c r="X31" s="9" t="s">
        <v>135</v>
      </c>
      <c r="Y31" s="624" t="str">
        <f>ITEM_all_first!$E$30</f>
        <v/>
      </c>
      <c r="Z31" s="624"/>
      <c r="AA31" s="624"/>
      <c r="AB31" s="624"/>
      <c r="AC31" s="9" t="s">
        <v>136</v>
      </c>
      <c r="AG31" s="33" t="s">
        <v>614</v>
      </c>
      <c r="AH31" s="624" t="str">
        <f>ITEM_all_first!$E$31</f>
        <v/>
      </c>
      <c r="AI31" s="624"/>
      <c r="AJ31" s="624"/>
      <c r="AK31" s="9" t="s">
        <v>138</v>
      </c>
    </row>
    <row r="32" spans="2:37" ht="12.95" customHeight="1" x14ac:dyDescent="0.15">
      <c r="M32" s="625" t="str">
        <f>ITEM_all_first!$E$32</f>
        <v/>
      </c>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row>
    <row r="33" spans="4:37" ht="12.95" customHeight="1" x14ac:dyDescent="0.15">
      <c r="D33" s="6" t="s">
        <v>127</v>
      </c>
      <c r="E33" s="6" t="s">
        <v>1284</v>
      </c>
      <c r="F33" s="6" t="s">
        <v>2305</v>
      </c>
      <c r="M33" s="59" t="s">
        <v>1124</v>
      </c>
      <c r="N33" s="625" t="str">
        <f>ITEM_all_first!$E$33</f>
        <v/>
      </c>
      <c r="O33" s="625"/>
      <c r="P33" s="625"/>
      <c r="Q33" s="625"/>
      <c r="R33" s="625"/>
      <c r="S33" s="12"/>
    </row>
    <row r="34" spans="4:37" ht="12.95" customHeight="1" x14ac:dyDescent="0.15">
      <c r="D34" s="6" t="s">
        <v>127</v>
      </c>
      <c r="E34" s="6" t="s">
        <v>132</v>
      </c>
      <c r="F34" s="6" t="s">
        <v>2311</v>
      </c>
      <c r="M34" s="625" t="str">
        <f>ITEM_all_first!$E$34</f>
        <v/>
      </c>
      <c r="N34" s="625"/>
      <c r="O34" s="625"/>
      <c r="P34" s="625"/>
      <c r="Q34" s="625"/>
      <c r="R34" s="625"/>
      <c r="S34" s="625"/>
      <c r="T34" s="625"/>
      <c r="U34" s="625"/>
      <c r="V34" s="625"/>
      <c r="W34" s="625"/>
      <c r="X34" s="625"/>
      <c r="Y34" s="625"/>
      <c r="Z34" s="625"/>
      <c r="AA34" s="625"/>
      <c r="AB34" s="625"/>
      <c r="AC34" s="625"/>
      <c r="AD34" s="625"/>
      <c r="AE34" s="625"/>
      <c r="AF34" s="625"/>
      <c r="AG34" s="625"/>
      <c r="AH34" s="625"/>
      <c r="AI34" s="625"/>
      <c r="AJ34" s="625"/>
      <c r="AK34" s="625"/>
    </row>
    <row r="35" spans="4:37" ht="12.95" customHeight="1" x14ac:dyDescent="0.15">
      <c r="D35" s="6" t="s">
        <v>127</v>
      </c>
      <c r="E35" s="6" t="s">
        <v>134</v>
      </c>
      <c r="F35" s="6" t="s">
        <v>2307</v>
      </c>
      <c r="M35" s="625" t="str">
        <f>ITEM_all_first!$E$35</f>
        <v/>
      </c>
      <c r="N35" s="625"/>
      <c r="O35" s="625"/>
      <c r="P35" s="625"/>
      <c r="Q35" s="625"/>
      <c r="R35" s="625"/>
      <c r="S35" s="12"/>
      <c r="T35" s="9"/>
      <c r="U35" s="74"/>
      <c r="V35" s="74"/>
      <c r="W35" s="74"/>
    </row>
    <row r="36" spans="4:37" ht="12.95" customHeight="1" x14ac:dyDescent="0.15">
      <c r="D36" s="6" t="s">
        <v>127</v>
      </c>
      <c r="E36" s="6" t="s">
        <v>142</v>
      </c>
      <c r="F36" s="6" t="s">
        <v>2313</v>
      </c>
      <c r="P36" s="625" t="str">
        <f>ITEM_all_first!$E$36</f>
        <v/>
      </c>
      <c r="Q36" s="625"/>
      <c r="R36" s="625"/>
      <c r="S36" s="625"/>
      <c r="T36" s="625"/>
      <c r="U36" s="625" t="str">
        <f>ITEM_all_first!$E$37</f>
        <v/>
      </c>
      <c r="V36" s="625"/>
      <c r="W36" s="625"/>
      <c r="X36" s="625"/>
      <c r="Y36" s="625"/>
      <c r="Z36" s="625" t="str">
        <f>ITEM_all_first!$E$38</f>
        <v/>
      </c>
      <c r="AA36" s="625"/>
      <c r="AB36" s="625"/>
      <c r="AC36" s="625"/>
      <c r="AD36" s="625"/>
      <c r="AE36" s="625" t="str">
        <f>ITEM_all_first!$E$39</f>
        <v/>
      </c>
      <c r="AF36" s="625"/>
      <c r="AG36" s="625"/>
      <c r="AH36" s="625"/>
      <c r="AI36" s="625"/>
    </row>
    <row r="37" spans="4:37" ht="12.95" customHeight="1" x14ac:dyDescent="0.15"/>
    <row r="38" spans="4:37" ht="12.95" customHeight="1" x14ac:dyDescent="0.15">
      <c r="D38" s="6" t="s">
        <v>615</v>
      </c>
    </row>
    <row r="39" spans="4:37" ht="12.95" customHeight="1" x14ac:dyDescent="0.15">
      <c r="D39" s="6" t="s">
        <v>127</v>
      </c>
      <c r="E39" s="6" t="s">
        <v>128</v>
      </c>
      <c r="F39" s="6" t="s">
        <v>2309</v>
      </c>
      <c r="M39" s="9" t="s">
        <v>135</v>
      </c>
      <c r="N39" s="624" t="str">
        <f>ITEM_all_first!$E$40</f>
        <v/>
      </c>
      <c r="O39" s="624"/>
      <c r="P39" s="624"/>
      <c r="Q39" s="624"/>
      <c r="R39" s="9" t="s">
        <v>136</v>
      </c>
      <c r="S39" s="6" t="s">
        <v>613</v>
      </c>
      <c r="X39" s="9" t="s">
        <v>135</v>
      </c>
      <c r="Y39" s="624" t="str">
        <f>ITEM_all_first!$E$41</f>
        <v/>
      </c>
      <c r="Z39" s="624"/>
      <c r="AA39" s="624"/>
      <c r="AB39" s="624"/>
      <c r="AC39" s="9" t="s">
        <v>136</v>
      </c>
      <c r="AG39" s="33" t="s">
        <v>610</v>
      </c>
      <c r="AH39" s="624" t="str">
        <f>ITEM_all_first!$E$42</f>
        <v/>
      </c>
      <c r="AI39" s="624"/>
      <c r="AJ39" s="624"/>
      <c r="AK39" s="9" t="s">
        <v>138</v>
      </c>
    </row>
    <row r="40" spans="4:37" ht="12.95" customHeight="1" x14ac:dyDescent="0.15">
      <c r="D40" s="6" t="s">
        <v>127</v>
      </c>
      <c r="E40" s="6" t="s">
        <v>130</v>
      </c>
      <c r="F40" s="6" t="s">
        <v>2304</v>
      </c>
      <c r="M40" s="625" t="str">
        <f>ITEM_all_first!$E$43</f>
        <v/>
      </c>
      <c r="N40" s="625"/>
      <c r="O40" s="625"/>
      <c r="P40" s="625"/>
      <c r="Q40" s="625"/>
      <c r="R40" s="625"/>
      <c r="S40" s="625"/>
      <c r="T40" s="625"/>
      <c r="U40" s="625"/>
      <c r="V40" s="625"/>
      <c r="W40" s="625"/>
      <c r="X40" s="625"/>
      <c r="Y40" s="625"/>
      <c r="Z40" s="625"/>
      <c r="AA40" s="625"/>
      <c r="AB40" s="625"/>
      <c r="AC40" s="625"/>
      <c r="AD40" s="625"/>
      <c r="AE40" s="625"/>
      <c r="AF40" s="625"/>
      <c r="AG40" s="625"/>
      <c r="AH40" s="625"/>
      <c r="AI40" s="625"/>
      <c r="AJ40" s="625"/>
      <c r="AK40" s="625"/>
    </row>
    <row r="41" spans="4:37" ht="12.95" customHeight="1" x14ac:dyDescent="0.15">
      <c r="D41" s="6" t="s">
        <v>127</v>
      </c>
      <c r="E41" s="6" t="s">
        <v>131</v>
      </c>
      <c r="F41" s="6" t="s">
        <v>2310</v>
      </c>
      <c r="M41" s="9" t="s">
        <v>135</v>
      </c>
      <c r="N41" s="624" t="str">
        <f>ITEM_all_first!$E$44</f>
        <v/>
      </c>
      <c r="O41" s="624"/>
      <c r="P41" s="624"/>
      <c r="Q41" s="624"/>
      <c r="R41" s="9" t="s">
        <v>136</v>
      </c>
      <c r="S41" s="6" t="s">
        <v>137</v>
      </c>
      <c r="X41" s="9" t="s">
        <v>135</v>
      </c>
      <c r="Y41" s="624" t="str">
        <f>ITEM_all_first!$E$45</f>
        <v/>
      </c>
      <c r="Z41" s="624"/>
      <c r="AA41" s="624"/>
      <c r="AB41" s="624"/>
      <c r="AC41" s="9" t="s">
        <v>136</v>
      </c>
      <c r="AG41" s="33" t="s">
        <v>614</v>
      </c>
      <c r="AH41" s="624" t="str">
        <f>ITEM_all_first!$E$46</f>
        <v/>
      </c>
      <c r="AI41" s="624"/>
      <c r="AJ41" s="624"/>
      <c r="AK41" s="9" t="s">
        <v>138</v>
      </c>
    </row>
    <row r="42" spans="4:37" ht="12.95" customHeight="1" x14ac:dyDescent="0.15">
      <c r="M42" s="625" t="str">
        <f>ITEM_all_first!$E$47</f>
        <v/>
      </c>
      <c r="N42" s="625"/>
      <c r="O42" s="625"/>
      <c r="P42" s="625"/>
      <c r="Q42" s="625"/>
      <c r="R42" s="625"/>
      <c r="S42" s="625"/>
      <c r="T42" s="625"/>
      <c r="U42" s="625"/>
      <c r="V42" s="625"/>
      <c r="W42" s="625"/>
      <c r="X42" s="625"/>
      <c r="Y42" s="625"/>
      <c r="Z42" s="625"/>
      <c r="AA42" s="625"/>
      <c r="AB42" s="625"/>
      <c r="AC42" s="625"/>
      <c r="AD42" s="625"/>
      <c r="AE42" s="625"/>
      <c r="AF42" s="625"/>
      <c r="AG42" s="625"/>
      <c r="AH42" s="625"/>
      <c r="AI42" s="625"/>
      <c r="AJ42" s="625"/>
      <c r="AK42" s="625"/>
    </row>
    <row r="43" spans="4:37" ht="12.95" customHeight="1" x14ac:dyDescent="0.15">
      <c r="D43" s="6" t="s">
        <v>127</v>
      </c>
      <c r="E43" s="6" t="s">
        <v>1284</v>
      </c>
      <c r="F43" s="6" t="s">
        <v>2305</v>
      </c>
      <c r="M43" s="59" t="s">
        <v>1124</v>
      </c>
      <c r="N43" s="625" t="str">
        <f>ITEM_all_first!$E$48</f>
        <v/>
      </c>
      <c r="O43" s="625"/>
      <c r="P43" s="625"/>
      <c r="Q43" s="625"/>
      <c r="R43" s="625"/>
      <c r="S43" s="12"/>
    </row>
    <row r="44" spans="4:37" ht="12.95" customHeight="1" x14ac:dyDescent="0.15">
      <c r="D44" s="6" t="s">
        <v>127</v>
      </c>
      <c r="E44" s="6" t="s">
        <v>132</v>
      </c>
      <c r="F44" s="6" t="s">
        <v>2311</v>
      </c>
      <c r="M44" s="625" t="str">
        <f>ITEM_all_first!$E$49</f>
        <v/>
      </c>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row>
    <row r="45" spans="4:37" ht="12.95" customHeight="1" x14ac:dyDescent="0.15">
      <c r="D45" s="6" t="s">
        <v>127</v>
      </c>
      <c r="E45" s="6" t="s">
        <v>134</v>
      </c>
      <c r="F45" s="6" t="s">
        <v>2307</v>
      </c>
      <c r="M45" s="625" t="str">
        <f>ITEM_all_first!$E$50</f>
        <v/>
      </c>
      <c r="N45" s="625"/>
      <c r="O45" s="625"/>
      <c r="P45" s="625"/>
      <c r="Q45" s="625"/>
      <c r="R45" s="625"/>
      <c r="S45" s="12"/>
      <c r="T45" s="9"/>
      <c r="U45" s="74"/>
      <c r="V45" s="74"/>
      <c r="W45" s="74"/>
    </row>
    <row r="46" spans="4:37" ht="12.95" customHeight="1" x14ac:dyDescent="0.15">
      <c r="D46" s="6" t="s">
        <v>127</v>
      </c>
      <c r="E46" s="6" t="s">
        <v>142</v>
      </c>
      <c r="F46" s="6" t="s">
        <v>2313</v>
      </c>
      <c r="P46" s="625" t="str">
        <f>ITEM_all_first!$E$51</f>
        <v/>
      </c>
      <c r="Q46" s="625"/>
      <c r="R46" s="625"/>
      <c r="S46" s="625"/>
      <c r="T46" s="625"/>
      <c r="U46" s="625" t="str">
        <f>ITEM_all_first!$E$52</f>
        <v/>
      </c>
      <c r="V46" s="625"/>
      <c r="W46" s="625"/>
      <c r="X46" s="625"/>
      <c r="Y46" s="625"/>
      <c r="Z46" s="625" t="str">
        <f>ITEM_all_first!$E$53</f>
        <v/>
      </c>
      <c r="AA46" s="625"/>
      <c r="AB46" s="625"/>
      <c r="AC46" s="625"/>
      <c r="AD46" s="625"/>
      <c r="AE46" s="625" t="str">
        <f>ITEM_all_first!$E$54</f>
        <v/>
      </c>
      <c r="AF46" s="625"/>
      <c r="AG46" s="625"/>
      <c r="AH46" s="625"/>
      <c r="AI46" s="625"/>
    </row>
    <row r="47" spans="4:37" ht="12.95" customHeight="1" x14ac:dyDescent="0.15"/>
    <row r="48" spans="4:37" ht="12.95" customHeight="1" x14ac:dyDescent="0.15">
      <c r="D48" s="6" t="s">
        <v>127</v>
      </c>
      <c r="E48" s="6" t="s">
        <v>128</v>
      </c>
      <c r="F48" s="6" t="s">
        <v>2309</v>
      </c>
      <c r="M48" s="9" t="s">
        <v>135</v>
      </c>
      <c r="N48" s="624" t="str">
        <f>ITEM_all_first!$E$55</f>
        <v/>
      </c>
      <c r="O48" s="624"/>
      <c r="P48" s="624"/>
      <c r="Q48" s="624"/>
      <c r="R48" s="9" t="s">
        <v>136</v>
      </c>
      <c r="S48" s="6" t="s">
        <v>613</v>
      </c>
      <c r="X48" s="9" t="s">
        <v>135</v>
      </c>
      <c r="Y48" s="624" t="str">
        <f>ITEM_all_first!$E$56</f>
        <v/>
      </c>
      <c r="Z48" s="624"/>
      <c r="AA48" s="624"/>
      <c r="AB48" s="624"/>
      <c r="AC48" s="9" t="s">
        <v>136</v>
      </c>
      <c r="AG48" s="33" t="s">
        <v>610</v>
      </c>
      <c r="AH48" s="624" t="str">
        <f>ITEM_all_first!$E$57</f>
        <v/>
      </c>
      <c r="AI48" s="624"/>
      <c r="AJ48" s="624"/>
      <c r="AK48" s="9" t="s">
        <v>138</v>
      </c>
    </row>
    <row r="49" spans="4:37" ht="12.95" customHeight="1" x14ac:dyDescent="0.15">
      <c r="D49" s="6" t="s">
        <v>127</v>
      </c>
      <c r="E49" s="6" t="s">
        <v>130</v>
      </c>
      <c r="F49" s="6" t="s">
        <v>2304</v>
      </c>
      <c r="M49" s="625" t="str">
        <f>ITEM_all_first!$E$58</f>
        <v/>
      </c>
      <c r="N49" s="625"/>
      <c r="O49" s="625"/>
      <c r="P49" s="625"/>
      <c r="Q49" s="625"/>
      <c r="R49" s="625"/>
      <c r="S49" s="625"/>
      <c r="T49" s="625"/>
      <c r="U49" s="625"/>
      <c r="V49" s="625"/>
      <c r="W49" s="625"/>
      <c r="X49" s="625"/>
      <c r="Y49" s="625"/>
      <c r="Z49" s="625"/>
      <c r="AA49" s="625"/>
      <c r="AB49" s="625"/>
      <c r="AC49" s="625"/>
      <c r="AD49" s="625"/>
      <c r="AE49" s="625"/>
      <c r="AF49" s="625"/>
      <c r="AG49" s="625"/>
      <c r="AH49" s="625"/>
      <c r="AI49" s="625"/>
      <c r="AJ49" s="625"/>
      <c r="AK49" s="625"/>
    </row>
    <row r="50" spans="4:37" ht="12.95" customHeight="1" x14ac:dyDescent="0.15">
      <c r="D50" s="6" t="s">
        <v>127</v>
      </c>
      <c r="E50" s="6" t="s">
        <v>131</v>
      </c>
      <c r="F50" s="6" t="s">
        <v>2310</v>
      </c>
      <c r="M50" s="9" t="s">
        <v>135</v>
      </c>
      <c r="N50" s="624" t="str">
        <f>ITEM_all_first!$E$59</f>
        <v/>
      </c>
      <c r="O50" s="624"/>
      <c r="P50" s="624"/>
      <c r="Q50" s="624"/>
      <c r="R50" s="9" t="s">
        <v>136</v>
      </c>
      <c r="S50" s="6" t="s">
        <v>137</v>
      </c>
      <c r="X50" s="9" t="s">
        <v>135</v>
      </c>
      <c r="Y50" s="624" t="str">
        <f>ITEM_all_first!$E$60</f>
        <v/>
      </c>
      <c r="Z50" s="624"/>
      <c r="AA50" s="624"/>
      <c r="AB50" s="624"/>
      <c r="AC50" s="9" t="s">
        <v>136</v>
      </c>
      <c r="AG50" s="33" t="s">
        <v>614</v>
      </c>
      <c r="AH50" s="624" t="str">
        <f>ITEM_all_first!$E$61</f>
        <v/>
      </c>
      <c r="AI50" s="624"/>
      <c r="AJ50" s="624"/>
      <c r="AK50" s="9" t="s">
        <v>138</v>
      </c>
    </row>
    <row r="51" spans="4:37" ht="12.95" customHeight="1" x14ac:dyDescent="0.15">
      <c r="M51" s="625" t="str">
        <f>ITEM_all_first!$E$62</f>
        <v/>
      </c>
      <c r="N51" s="625"/>
      <c r="O51" s="625"/>
      <c r="P51" s="625"/>
      <c r="Q51" s="625"/>
      <c r="R51" s="625"/>
      <c r="S51" s="625"/>
      <c r="T51" s="625"/>
      <c r="U51" s="625"/>
      <c r="V51" s="625"/>
      <c r="W51" s="625"/>
      <c r="X51" s="625"/>
      <c r="Y51" s="625"/>
      <c r="Z51" s="625"/>
      <c r="AA51" s="625"/>
      <c r="AB51" s="625"/>
      <c r="AC51" s="625"/>
      <c r="AD51" s="625"/>
      <c r="AE51" s="625"/>
      <c r="AF51" s="625"/>
      <c r="AG51" s="625"/>
      <c r="AH51" s="625"/>
      <c r="AI51" s="625"/>
      <c r="AJ51" s="625"/>
      <c r="AK51" s="625"/>
    </row>
    <row r="52" spans="4:37" ht="12.95" customHeight="1" x14ac:dyDescent="0.15">
      <c r="D52" s="6" t="s">
        <v>127</v>
      </c>
      <c r="E52" s="6" t="s">
        <v>1284</v>
      </c>
      <c r="F52" s="6" t="s">
        <v>2305</v>
      </c>
      <c r="M52" s="59" t="s">
        <v>1124</v>
      </c>
      <c r="N52" s="625" t="str">
        <f>ITEM_all_first!$E$63</f>
        <v/>
      </c>
      <c r="O52" s="625"/>
      <c r="P52" s="625"/>
      <c r="Q52" s="625"/>
      <c r="R52" s="625"/>
      <c r="S52" s="12"/>
    </row>
    <row r="53" spans="4:37" ht="12.95" customHeight="1" x14ac:dyDescent="0.15">
      <c r="D53" s="6" t="s">
        <v>127</v>
      </c>
      <c r="E53" s="6" t="s">
        <v>132</v>
      </c>
      <c r="F53" s="6" t="s">
        <v>2311</v>
      </c>
      <c r="M53" s="625" t="str">
        <f>ITEM_all_first!$E$64</f>
        <v/>
      </c>
      <c r="N53" s="625"/>
      <c r="O53" s="625"/>
      <c r="P53" s="625"/>
      <c r="Q53" s="625"/>
      <c r="R53" s="625"/>
      <c r="S53" s="625"/>
      <c r="T53" s="625"/>
      <c r="U53" s="625"/>
      <c r="V53" s="625"/>
      <c r="W53" s="625"/>
      <c r="X53" s="625"/>
      <c r="Y53" s="625"/>
      <c r="Z53" s="625"/>
      <c r="AA53" s="625"/>
      <c r="AB53" s="625"/>
      <c r="AC53" s="625"/>
      <c r="AD53" s="625"/>
      <c r="AE53" s="625"/>
      <c r="AF53" s="625"/>
      <c r="AG53" s="625"/>
      <c r="AH53" s="625"/>
      <c r="AI53" s="625"/>
      <c r="AJ53" s="625"/>
      <c r="AK53" s="625"/>
    </row>
    <row r="54" spans="4:37" ht="12.95" customHeight="1" x14ac:dyDescent="0.15">
      <c r="D54" s="6" t="s">
        <v>127</v>
      </c>
      <c r="E54" s="6" t="s">
        <v>134</v>
      </c>
      <c r="F54" s="6" t="s">
        <v>2307</v>
      </c>
      <c r="M54" s="625" t="str">
        <f>ITEM_all_first!$E$65</f>
        <v/>
      </c>
      <c r="N54" s="625"/>
      <c r="O54" s="625"/>
      <c r="P54" s="625"/>
      <c r="Q54" s="625"/>
      <c r="R54" s="625"/>
      <c r="S54" s="12"/>
      <c r="T54" s="9"/>
      <c r="U54" s="12"/>
      <c r="V54" s="12"/>
      <c r="W54" s="12"/>
    </row>
    <row r="55" spans="4:37" ht="12.95" customHeight="1" x14ac:dyDescent="0.15">
      <c r="D55" s="6" t="s">
        <v>127</v>
      </c>
      <c r="E55" s="6" t="s">
        <v>142</v>
      </c>
      <c r="F55" s="6" t="s">
        <v>2313</v>
      </c>
      <c r="P55" s="625" t="str">
        <f>ITEM_all_first!$E$66</f>
        <v/>
      </c>
      <c r="Q55" s="625"/>
      <c r="R55" s="625"/>
      <c r="S55" s="625"/>
      <c r="T55" s="625"/>
      <c r="U55" s="625" t="str">
        <f>ITEM_all_first!$E$67</f>
        <v/>
      </c>
      <c r="V55" s="625"/>
      <c r="W55" s="625"/>
      <c r="X55" s="625"/>
      <c r="Y55" s="625"/>
      <c r="Z55" s="625" t="str">
        <f>ITEM_all_first!$E$68</f>
        <v/>
      </c>
      <c r="AA55" s="625"/>
      <c r="AB55" s="625"/>
      <c r="AC55" s="625"/>
      <c r="AD55" s="625"/>
      <c r="AE55" s="625" t="str">
        <f>ITEM_all_first!$E$69</f>
        <v/>
      </c>
      <c r="AF55" s="625"/>
      <c r="AG55" s="625"/>
      <c r="AH55" s="625"/>
      <c r="AI55" s="625"/>
    </row>
    <row r="56" spans="4:37" ht="12.95" customHeight="1" x14ac:dyDescent="0.15"/>
    <row r="57" spans="4:37" ht="12.95" customHeight="1" x14ac:dyDescent="0.15">
      <c r="D57" s="6" t="s">
        <v>127</v>
      </c>
      <c r="E57" s="6" t="s">
        <v>128</v>
      </c>
      <c r="F57" s="6" t="s">
        <v>2309</v>
      </c>
      <c r="M57" s="9" t="s">
        <v>135</v>
      </c>
      <c r="N57" s="624" t="str">
        <f>ITEM_all_first!$E$70</f>
        <v/>
      </c>
      <c r="O57" s="624"/>
      <c r="P57" s="624"/>
      <c r="Q57" s="624"/>
      <c r="R57" s="9" t="s">
        <v>136</v>
      </c>
      <c r="S57" s="6" t="s">
        <v>613</v>
      </c>
      <c r="X57" s="9" t="s">
        <v>135</v>
      </c>
      <c r="Y57" s="624" t="str">
        <f>ITEM_all_first!$E$71</f>
        <v/>
      </c>
      <c r="Z57" s="624"/>
      <c r="AA57" s="624"/>
      <c r="AB57" s="624"/>
      <c r="AC57" s="9" t="s">
        <v>136</v>
      </c>
      <c r="AG57" s="33" t="s">
        <v>610</v>
      </c>
      <c r="AH57" s="624" t="str">
        <f>ITEM_all_first!$E$72</f>
        <v/>
      </c>
      <c r="AI57" s="624"/>
      <c r="AJ57" s="624"/>
      <c r="AK57" s="9" t="s">
        <v>138</v>
      </c>
    </row>
    <row r="58" spans="4:37" ht="12.95" customHeight="1" x14ac:dyDescent="0.15">
      <c r="D58" s="6" t="s">
        <v>127</v>
      </c>
      <c r="E58" s="6" t="s">
        <v>130</v>
      </c>
      <c r="F58" s="6" t="s">
        <v>2304</v>
      </c>
      <c r="M58" s="625" t="str">
        <f>ITEM_all_first!$E$73</f>
        <v/>
      </c>
      <c r="N58" s="625"/>
      <c r="O58" s="625"/>
      <c r="P58" s="625"/>
      <c r="Q58" s="625"/>
      <c r="R58" s="625"/>
      <c r="S58" s="625"/>
      <c r="T58" s="625"/>
      <c r="U58" s="625"/>
      <c r="V58" s="625"/>
      <c r="W58" s="625"/>
      <c r="X58" s="625"/>
      <c r="Y58" s="625"/>
      <c r="Z58" s="625"/>
      <c r="AA58" s="625"/>
      <c r="AB58" s="625"/>
      <c r="AC58" s="625"/>
      <c r="AD58" s="625"/>
      <c r="AE58" s="625"/>
      <c r="AF58" s="625"/>
      <c r="AG58" s="625"/>
      <c r="AH58" s="625"/>
      <c r="AI58" s="625"/>
      <c r="AJ58" s="625"/>
      <c r="AK58" s="625"/>
    </row>
    <row r="59" spans="4:37" ht="12.95" customHeight="1" x14ac:dyDescent="0.15">
      <c r="D59" s="6" t="s">
        <v>127</v>
      </c>
      <c r="E59" s="6" t="s">
        <v>131</v>
      </c>
      <c r="F59" s="6" t="s">
        <v>2310</v>
      </c>
      <c r="M59" s="9" t="s">
        <v>135</v>
      </c>
      <c r="N59" s="624" t="str">
        <f>ITEM_all_first!$E$74</f>
        <v/>
      </c>
      <c r="O59" s="624"/>
      <c r="P59" s="624"/>
      <c r="Q59" s="624"/>
      <c r="R59" s="9" t="s">
        <v>136</v>
      </c>
      <c r="S59" s="6" t="s">
        <v>137</v>
      </c>
      <c r="X59" s="9" t="s">
        <v>135</v>
      </c>
      <c r="Y59" s="624" t="str">
        <f>ITEM_all_first!$E$75</f>
        <v/>
      </c>
      <c r="Z59" s="624"/>
      <c r="AA59" s="624"/>
      <c r="AB59" s="624"/>
      <c r="AC59" s="9" t="s">
        <v>136</v>
      </c>
      <c r="AG59" s="33" t="s">
        <v>614</v>
      </c>
      <c r="AH59" s="624" t="str">
        <f>ITEM_all_first!$E$76</f>
        <v/>
      </c>
      <c r="AI59" s="624"/>
      <c r="AJ59" s="624"/>
      <c r="AK59" s="9" t="s">
        <v>138</v>
      </c>
    </row>
    <row r="60" spans="4:37" ht="12.95" customHeight="1" x14ac:dyDescent="0.15">
      <c r="M60" s="625" t="str">
        <f>ITEM_all_first!$E$77</f>
        <v/>
      </c>
      <c r="N60" s="625"/>
      <c r="O60" s="625"/>
      <c r="P60" s="625"/>
      <c r="Q60" s="625"/>
      <c r="R60" s="625"/>
      <c r="S60" s="625"/>
      <c r="T60" s="625"/>
      <c r="U60" s="625"/>
      <c r="V60" s="625"/>
      <c r="W60" s="625"/>
      <c r="X60" s="625"/>
      <c r="Y60" s="625"/>
      <c r="Z60" s="625"/>
      <c r="AA60" s="625"/>
      <c r="AB60" s="625"/>
      <c r="AC60" s="625"/>
      <c r="AD60" s="625"/>
      <c r="AE60" s="625"/>
      <c r="AF60" s="625"/>
      <c r="AG60" s="625"/>
      <c r="AH60" s="625"/>
      <c r="AI60" s="625"/>
      <c r="AJ60" s="625"/>
      <c r="AK60" s="625"/>
    </row>
    <row r="61" spans="4:37" ht="12.95" customHeight="1" x14ac:dyDescent="0.15">
      <c r="D61" s="6" t="s">
        <v>127</v>
      </c>
      <c r="E61" s="6" t="s">
        <v>1284</v>
      </c>
      <c r="F61" s="6" t="s">
        <v>2305</v>
      </c>
      <c r="M61" s="59" t="s">
        <v>1124</v>
      </c>
      <c r="N61" s="625" t="str">
        <f>ITEM_all_first!$E$78</f>
        <v/>
      </c>
      <c r="O61" s="625"/>
      <c r="P61" s="625"/>
      <c r="Q61" s="625"/>
      <c r="R61" s="625"/>
      <c r="S61" s="12"/>
    </row>
    <row r="62" spans="4:37" ht="12.95" customHeight="1" x14ac:dyDescent="0.15">
      <c r="D62" s="6" t="s">
        <v>127</v>
      </c>
      <c r="E62" s="6" t="s">
        <v>132</v>
      </c>
      <c r="F62" s="6" t="s">
        <v>2311</v>
      </c>
      <c r="M62" s="625" t="str">
        <f>ITEM_all_first!$E$79</f>
        <v/>
      </c>
      <c r="N62" s="625"/>
      <c r="O62" s="625"/>
      <c r="P62" s="625"/>
      <c r="Q62" s="625"/>
      <c r="R62" s="625"/>
      <c r="S62" s="625"/>
      <c r="T62" s="625"/>
      <c r="U62" s="625"/>
      <c r="V62" s="625"/>
      <c r="W62" s="625"/>
      <c r="X62" s="625"/>
      <c r="Y62" s="625"/>
      <c r="Z62" s="625"/>
      <c r="AA62" s="625"/>
      <c r="AB62" s="625"/>
      <c r="AC62" s="625"/>
      <c r="AD62" s="625"/>
      <c r="AE62" s="625"/>
      <c r="AF62" s="625"/>
      <c r="AG62" s="625"/>
      <c r="AH62" s="625"/>
      <c r="AI62" s="625"/>
      <c r="AJ62" s="625"/>
      <c r="AK62" s="625"/>
    </row>
    <row r="63" spans="4:37" ht="12.95" customHeight="1" x14ac:dyDescent="0.15">
      <c r="D63" s="6" t="s">
        <v>127</v>
      </c>
      <c r="E63" s="6" t="s">
        <v>134</v>
      </c>
      <c r="F63" s="6" t="s">
        <v>2307</v>
      </c>
      <c r="M63" s="625" t="str">
        <f>ITEM_all_first!$E$80</f>
        <v/>
      </c>
      <c r="N63" s="625"/>
      <c r="O63" s="625"/>
      <c r="P63" s="625"/>
      <c r="Q63" s="625"/>
      <c r="R63" s="625"/>
      <c r="S63" s="12"/>
      <c r="T63" s="9"/>
      <c r="U63" s="12"/>
      <c r="V63" s="12"/>
      <c r="W63" s="12"/>
    </row>
    <row r="64" spans="4:37" ht="12.95" customHeight="1" x14ac:dyDescent="0.15">
      <c r="D64" s="6" t="s">
        <v>127</v>
      </c>
      <c r="E64" s="6" t="s">
        <v>142</v>
      </c>
      <c r="F64" s="6" t="s">
        <v>2313</v>
      </c>
      <c r="P64" s="625" t="str">
        <f>ITEM_all_first!$E$81</f>
        <v/>
      </c>
      <c r="Q64" s="625"/>
      <c r="R64" s="625"/>
      <c r="S64" s="625"/>
      <c r="T64" s="625"/>
      <c r="U64" s="625" t="str">
        <f>ITEM_all_first!$E$82</f>
        <v/>
      </c>
      <c r="V64" s="625"/>
      <c r="W64" s="625"/>
      <c r="X64" s="625"/>
      <c r="Y64" s="625"/>
      <c r="Z64" s="625" t="str">
        <f>ITEM_all_first!$E$83</f>
        <v/>
      </c>
      <c r="AA64" s="625"/>
      <c r="AB64" s="625"/>
      <c r="AC64" s="625"/>
      <c r="AD64" s="625"/>
      <c r="AE64" s="625" t="str">
        <f>ITEM_all_first!$E$84</f>
        <v/>
      </c>
      <c r="AF64" s="625"/>
      <c r="AG64" s="625"/>
      <c r="AH64" s="625"/>
      <c r="AI64" s="625"/>
    </row>
    <row r="68" spans="4:37" ht="15" customHeight="1" x14ac:dyDescent="0.15">
      <c r="D68" s="6" t="s">
        <v>616</v>
      </c>
    </row>
    <row r="69" spans="4:37" ht="15" customHeight="1" x14ac:dyDescent="0.15">
      <c r="D69" s="6" t="s">
        <v>617</v>
      </c>
    </row>
    <row r="70" spans="4:37" ht="15" customHeight="1" x14ac:dyDescent="0.15">
      <c r="D70" s="9" t="str">
        <f>ITEM_all_first!$E$85</f>
        <v>□</v>
      </c>
      <c r="E70" s="6" t="s">
        <v>2454</v>
      </c>
    </row>
    <row r="71" spans="4:37" ht="15" customHeight="1" x14ac:dyDescent="0.15">
      <c r="D71" s="6" t="s">
        <v>127</v>
      </c>
      <c r="E71" s="6" t="s">
        <v>128</v>
      </c>
      <c r="F71" s="6" t="s">
        <v>2304</v>
      </c>
      <c r="M71" s="625" t="str">
        <f>ITEM_all_first!$E$86</f>
        <v/>
      </c>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row>
    <row r="72" spans="4:37" ht="15" customHeight="1" x14ac:dyDescent="0.15">
      <c r="D72" s="6" t="s">
        <v>127</v>
      </c>
      <c r="E72" s="6" t="s">
        <v>130</v>
      </c>
      <c r="F72" s="6" t="s">
        <v>2309</v>
      </c>
      <c r="M72" s="6" t="s">
        <v>618</v>
      </c>
      <c r="U72" s="624" t="str">
        <f>ITEM_all_first!$E$87</f>
        <v/>
      </c>
      <c r="V72" s="624"/>
      <c r="W72" s="624"/>
      <c r="X72" s="624"/>
      <c r="Y72" s="624"/>
      <c r="Z72" s="9" t="s">
        <v>138</v>
      </c>
    </row>
    <row r="73" spans="4:37" ht="9.9499999999999993" customHeight="1" x14ac:dyDescent="0.15"/>
    <row r="74" spans="4:37" ht="15" customHeight="1" x14ac:dyDescent="0.15">
      <c r="D74" s="9" t="str">
        <f>ITEM_all_first!$E$88</f>
        <v>□</v>
      </c>
      <c r="E74" s="6" t="s">
        <v>2315</v>
      </c>
    </row>
    <row r="75" spans="4:37" ht="15" customHeight="1" x14ac:dyDescent="0.15">
      <c r="D75" s="6" t="s">
        <v>127</v>
      </c>
      <c r="E75" s="6" t="s">
        <v>128</v>
      </c>
      <c r="F75" s="6" t="s">
        <v>2304</v>
      </c>
      <c r="M75" s="625" t="str">
        <f>ITEM_all_first!$E$89</f>
        <v/>
      </c>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row>
    <row r="76" spans="4:37" ht="15" customHeight="1" x14ac:dyDescent="0.15">
      <c r="D76" s="6" t="s">
        <v>127</v>
      </c>
      <c r="E76" s="6" t="s">
        <v>130</v>
      </c>
      <c r="F76" s="6" t="s">
        <v>2309</v>
      </c>
      <c r="M76" s="6" t="s">
        <v>619</v>
      </c>
      <c r="U76" s="624" t="str">
        <f>ITEM_all_first!$E$90</f>
        <v/>
      </c>
      <c r="V76" s="624"/>
      <c r="W76" s="624"/>
      <c r="X76" s="624"/>
      <c r="Y76" s="624"/>
      <c r="Z76" s="9" t="s">
        <v>138</v>
      </c>
    </row>
    <row r="77" spans="4:37" ht="9.9499999999999993" customHeight="1" x14ac:dyDescent="0.15"/>
    <row r="78" spans="4:37" ht="15" customHeight="1" x14ac:dyDescent="0.15">
      <c r="D78" s="9" t="str">
        <f>ITEM_all_first!$E$91</f>
        <v>□</v>
      </c>
      <c r="E78" s="6" t="s">
        <v>2316</v>
      </c>
    </row>
    <row r="79" spans="4:37" ht="15" customHeight="1" x14ac:dyDescent="0.15">
      <c r="D79" s="6" t="s">
        <v>127</v>
      </c>
      <c r="E79" s="6" t="s">
        <v>128</v>
      </c>
      <c r="F79" s="6" t="s">
        <v>2304</v>
      </c>
      <c r="M79" s="625" t="str">
        <f>ITEM_all_first!$E$92</f>
        <v/>
      </c>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row>
    <row r="80" spans="4:37" ht="15" customHeight="1" x14ac:dyDescent="0.15">
      <c r="D80" s="6" t="s">
        <v>127</v>
      </c>
      <c r="E80" s="6" t="s">
        <v>130</v>
      </c>
      <c r="F80" s="6" t="s">
        <v>2309</v>
      </c>
      <c r="M80" s="6" t="s">
        <v>620</v>
      </c>
      <c r="U80" s="624" t="str">
        <f>ITEM_all_first!$E$93</f>
        <v/>
      </c>
      <c r="V80" s="624"/>
      <c r="W80" s="624"/>
      <c r="X80" s="624"/>
      <c r="Y80" s="624"/>
      <c r="Z80" s="9" t="s">
        <v>138</v>
      </c>
    </row>
    <row r="81" spans="2:37" ht="15" customHeight="1" x14ac:dyDescent="0.15">
      <c r="D81" s="6" t="s">
        <v>127</v>
      </c>
      <c r="E81" s="6" t="s">
        <v>128</v>
      </c>
      <c r="F81" s="6" t="s">
        <v>2304</v>
      </c>
      <c r="M81" s="625" t="str">
        <f>ITEM_all_first!$E$94</f>
        <v/>
      </c>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5"/>
    </row>
    <row r="82" spans="2:37" ht="15" customHeight="1" x14ac:dyDescent="0.15">
      <c r="D82" s="6" t="s">
        <v>127</v>
      </c>
      <c r="E82" s="6" t="s">
        <v>130</v>
      </c>
      <c r="F82" s="6" t="s">
        <v>2309</v>
      </c>
      <c r="M82" s="6" t="s">
        <v>620</v>
      </c>
      <c r="U82" s="624" t="str">
        <f>ITEM_all_first!$E$95</f>
        <v/>
      </c>
      <c r="V82" s="624"/>
      <c r="W82" s="624"/>
      <c r="X82" s="624"/>
      <c r="Y82" s="624"/>
      <c r="Z82" s="9" t="s">
        <v>138</v>
      </c>
    </row>
    <row r="83" spans="2:37" ht="15" customHeight="1" x14ac:dyDescent="0.15">
      <c r="D83" s="6" t="s">
        <v>127</v>
      </c>
      <c r="E83" s="6" t="s">
        <v>128</v>
      </c>
      <c r="F83" s="6" t="s">
        <v>2304</v>
      </c>
      <c r="M83" s="625" t="str">
        <f>ITEM_all_first!$E$96</f>
        <v/>
      </c>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5"/>
    </row>
    <row r="84" spans="2:37" ht="15" customHeight="1" x14ac:dyDescent="0.15">
      <c r="D84" s="6" t="s">
        <v>127</v>
      </c>
      <c r="E84" s="6" t="s">
        <v>130</v>
      </c>
      <c r="F84" s="6" t="s">
        <v>2309</v>
      </c>
      <c r="M84" s="6" t="s">
        <v>620</v>
      </c>
      <c r="U84" s="624" t="str">
        <f>ITEM_all_first!$E$97</f>
        <v/>
      </c>
      <c r="V84" s="624"/>
      <c r="W84" s="624"/>
      <c r="X84" s="624"/>
      <c r="Y84" s="624"/>
      <c r="Z84" s="9" t="s">
        <v>138</v>
      </c>
    </row>
    <row r="85" spans="2:37" ht="9.9499999999999993" customHeight="1" x14ac:dyDescent="0.15"/>
    <row r="86" spans="2:37" ht="15" customHeight="1" x14ac:dyDescent="0.15">
      <c r="D86" s="9" t="str">
        <f>ITEM_all_first!$E$98</f>
        <v>□</v>
      </c>
      <c r="E86" s="6" t="s">
        <v>2317</v>
      </c>
    </row>
    <row r="87" spans="2:37" ht="15" customHeight="1" x14ac:dyDescent="0.15">
      <c r="D87" s="6" t="s">
        <v>127</v>
      </c>
      <c r="E87" s="6" t="s">
        <v>128</v>
      </c>
      <c r="F87" s="6" t="s">
        <v>2304</v>
      </c>
      <c r="M87" s="625" t="str">
        <f>ITEM_all_first!$E$99</f>
        <v/>
      </c>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5"/>
    </row>
    <row r="88" spans="2:37" ht="15" customHeight="1" x14ac:dyDescent="0.15">
      <c r="D88" s="6" t="s">
        <v>127</v>
      </c>
      <c r="E88" s="6" t="s">
        <v>130</v>
      </c>
      <c r="F88" s="6" t="s">
        <v>2309</v>
      </c>
      <c r="M88" s="6" t="s">
        <v>620</v>
      </c>
      <c r="U88" s="624" t="str">
        <f>ITEM_all_first!$E$100</f>
        <v/>
      </c>
      <c r="V88" s="624"/>
      <c r="W88" s="624"/>
      <c r="X88" s="624"/>
      <c r="Y88" s="624"/>
      <c r="Z88" s="9" t="s">
        <v>138</v>
      </c>
    </row>
    <row r="89" spans="2:37" ht="15" customHeight="1" x14ac:dyDescent="0.15">
      <c r="D89" s="6" t="s">
        <v>127</v>
      </c>
      <c r="E89" s="6" t="s">
        <v>128</v>
      </c>
      <c r="F89" s="6" t="s">
        <v>2304</v>
      </c>
      <c r="M89" s="625" t="str">
        <f>ITEM_all_first!$E$101</f>
        <v/>
      </c>
      <c r="N89" s="625"/>
      <c r="O89" s="625"/>
      <c r="P89" s="625"/>
      <c r="Q89" s="625"/>
      <c r="R89" s="625"/>
      <c r="S89" s="625"/>
      <c r="T89" s="625"/>
      <c r="U89" s="625"/>
      <c r="V89" s="625"/>
      <c r="W89" s="625"/>
      <c r="X89" s="625"/>
      <c r="Y89" s="625"/>
      <c r="Z89" s="625"/>
      <c r="AA89" s="625"/>
      <c r="AB89" s="625"/>
      <c r="AC89" s="625"/>
      <c r="AD89" s="625"/>
      <c r="AE89" s="625"/>
      <c r="AF89" s="625"/>
      <c r="AG89" s="625"/>
      <c r="AH89" s="625"/>
      <c r="AI89" s="625"/>
      <c r="AJ89" s="625"/>
      <c r="AK89" s="625"/>
    </row>
    <row r="90" spans="2:37" ht="15" customHeight="1" x14ac:dyDescent="0.15">
      <c r="D90" s="6" t="s">
        <v>127</v>
      </c>
      <c r="E90" s="6" t="s">
        <v>130</v>
      </c>
      <c r="F90" s="6" t="s">
        <v>2309</v>
      </c>
      <c r="M90" s="6" t="s">
        <v>620</v>
      </c>
      <c r="U90" s="624" t="str">
        <f>ITEM_all_first!$E$102</f>
        <v/>
      </c>
      <c r="V90" s="624"/>
      <c r="W90" s="624"/>
      <c r="X90" s="624"/>
      <c r="Y90" s="624"/>
      <c r="Z90" s="9" t="s">
        <v>138</v>
      </c>
    </row>
    <row r="91" spans="2:37" ht="15" customHeight="1" x14ac:dyDescent="0.15">
      <c r="D91" s="6" t="s">
        <v>127</v>
      </c>
      <c r="E91" s="6" t="s">
        <v>128</v>
      </c>
      <c r="F91" s="6" t="s">
        <v>2304</v>
      </c>
      <c r="M91" s="625" t="str">
        <f>ITEM_all_first!$E$103</f>
        <v/>
      </c>
      <c r="N91" s="625"/>
      <c r="O91" s="625"/>
      <c r="P91" s="625"/>
      <c r="Q91" s="625"/>
      <c r="R91" s="625"/>
      <c r="S91" s="625"/>
      <c r="T91" s="625"/>
      <c r="U91" s="625"/>
      <c r="V91" s="625"/>
      <c r="W91" s="625"/>
      <c r="X91" s="625"/>
      <c r="Y91" s="625"/>
      <c r="Z91" s="625"/>
      <c r="AA91" s="625"/>
      <c r="AB91" s="625"/>
      <c r="AC91" s="625"/>
      <c r="AD91" s="625"/>
      <c r="AE91" s="625"/>
      <c r="AF91" s="625"/>
      <c r="AG91" s="625"/>
      <c r="AH91" s="625"/>
      <c r="AI91" s="625"/>
      <c r="AJ91" s="625"/>
      <c r="AK91" s="625"/>
    </row>
    <row r="92" spans="2:37" ht="15" customHeight="1" x14ac:dyDescent="0.15">
      <c r="B92" s="30"/>
      <c r="C92" s="30"/>
      <c r="D92" s="30" t="s">
        <v>127</v>
      </c>
      <c r="E92" s="30" t="s">
        <v>130</v>
      </c>
      <c r="F92" s="30" t="s">
        <v>2309</v>
      </c>
      <c r="G92" s="30"/>
      <c r="H92" s="30"/>
      <c r="I92" s="30"/>
      <c r="J92" s="30"/>
      <c r="K92" s="30"/>
      <c r="L92" s="30"/>
      <c r="M92" s="30" t="s">
        <v>620</v>
      </c>
      <c r="N92" s="30"/>
      <c r="O92" s="30"/>
      <c r="P92" s="30"/>
      <c r="Q92" s="30"/>
      <c r="R92" s="30"/>
      <c r="S92" s="30"/>
      <c r="T92" s="30"/>
      <c r="U92" s="720" t="str">
        <f>ITEM_all_first!$E$104</f>
        <v/>
      </c>
      <c r="V92" s="720"/>
      <c r="W92" s="720"/>
      <c r="X92" s="720"/>
      <c r="Y92" s="720"/>
      <c r="Z92" s="32" t="s">
        <v>138</v>
      </c>
      <c r="AA92" s="30"/>
      <c r="AB92" s="30"/>
      <c r="AC92" s="30"/>
      <c r="AD92" s="30"/>
      <c r="AE92" s="30"/>
      <c r="AF92" s="30"/>
      <c r="AG92" s="30"/>
      <c r="AH92" s="30"/>
      <c r="AI92" s="30"/>
      <c r="AJ92" s="30"/>
      <c r="AK92" s="30"/>
    </row>
    <row r="93" spans="2:37" ht="15" customHeight="1" x14ac:dyDescent="0.15">
      <c r="B93" s="6" t="s">
        <v>2318</v>
      </c>
    </row>
    <row r="94" spans="2:37" ht="15" customHeight="1" x14ac:dyDescent="0.15">
      <c r="D94" s="6" t="s">
        <v>621</v>
      </c>
    </row>
    <row r="95" spans="2:37" ht="15" customHeight="1" x14ac:dyDescent="0.15">
      <c r="D95" s="6" t="s">
        <v>127</v>
      </c>
      <c r="E95" s="6" t="s">
        <v>128</v>
      </c>
      <c r="F95" s="6" t="s">
        <v>2304</v>
      </c>
      <c r="M95" s="625" t="str">
        <f>ITEM_all_first!$E$105</f>
        <v/>
      </c>
      <c r="N95" s="625"/>
      <c r="O95" s="625"/>
      <c r="P95" s="625"/>
      <c r="Q95" s="625"/>
      <c r="R95" s="625"/>
      <c r="S95" s="625"/>
      <c r="T95" s="625"/>
      <c r="U95" s="625"/>
      <c r="V95" s="625"/>
      <c r="W95" s="625"/>
      <c r="X95" s="625"/>
      <c r="Y95" s="625"/>
      <c r="Z95" s="625"/>
      <c r="AA95" s="625"/>
      <c r="AB95" s="625"/>
      <c r="AC95" s="625"/>
      <c r="AD95" s="625"/>
      <c r="AE95" s="625"/>
      <c r="AF95" s="625"/>
      <c r="AG95" s="625"/>
      <c r="AH95" s="625"/>
      <c r="AI95" s="625"/>
      <c r="AJ95" s="625"/>
      <c r="AK95" s="625"/>
    </row>
    <row r="96" spans="2:37" ht="15" customHeight="1" x14ac:dyDescent="0.15">
      <c r="D96" s="6" t="s">
        <v>127</v>
      </c>
      <c r="E96" s="6" t="s">
        <v>130</v>
      </c>
      <c r="F96" s="6" t="s">
        <v>2319</v>
      </c>
      <c r="M96" s="625" t="str">
        <f>ITEM_all_first!$E$106</f>
        <v/>
      </c>
      <c r="N96" s="625"/>
      <c r="O96" s="625"/>
      <c r="P96" s="625"/>
      <c r="Q96" s="625"/>
      <c r="R96" s="625"/>
      <c r="S96" s="625"/>
      <c r="T96" s="625"/>
      <c r="U96" s="625"/>
      <c r="V96" s="625"/>
      <c r="W96" s="625"/>
      <c r="X96" s="625"/>
      <c r="Y96" s="625"/>
      <c r="Z96" s="625"/>
      <c r="AA96" s="625"/>
      <c r="AB96" s="625"/>
      <c r="AC96" s="625"/>
      <c r="AD96" s="625"/>
      <c r="AE96" s="625"/>
      <c r="AF96" s="625"/>
      <c r="AG96" s="625"/>
      <c r="AH96" s="625"/>
      <c r="AI96" s="625"/>
      <c r="AJ96" s="625"/>
      <c r="AK96" s="625"/>
    </row>
    <row r="97" spans="4:37" ht="15" customHeight="1" x14ac:dyDescent="0.15">
      <c r="D97" s="6" t="s">
        <v>127</v>
      </c>
      <c r="E97" s="6" t="s">
        <v>131</v>
      </c>
      <c r="F97" s="6" t="s">
        <v>2305</v>
      </c>
      <c r="M97" s="59" t="s">
        <v>1124</v>
      </c>
      <c r="N97" s="625" t="str">
        <f>ITEM_all_first!$E$107</f>
        <v/>
      </c>
      <c r="O97" s="625"/>
      <c r="P97" s="625"/>
      <c r="Q97" s="625"/>
      <c r="R97" s="625"/>
      <c r="S97" s="12"/>
    </row>
    <row r="98" spans="4:37" ht="15" customHeight="1" x14ac:dyDescent="0.15">
      <c r="D98" s="6" t="s">
        <v>127</v>
      </c>
      <c r="E98" s="6" t="s">
        <v>1284</v>
      </c>
      <c r="F98" s="6" t="s">
        <v>2311</v>
      </c>
      <c r="M98" s="625" t="str">
        <f>ITEM_all_first!$E$108</f>
        <v/>
      </c>
      <c r="N98" s="625"/>
      <c r="O98" s="625"/>
      <c r="P98" s="625"/>
      <c r="Q98" s="625"/>
      <c r="R98" s="625"/>
      <c r="S98" s="625"/>
      <c r="T98" s="625"/>
      <c r="U98" s="625"/>
      <c r="V98" s="625"/>
      <c r="W98" s="625"/>
      <c r="X98" s="625"/>
      <c r="Y98" s="625"/>
      <c r="Z98" s="625"/>
      <c r="AA98" s="625"/>
      <c r="AB98" s="625"/>
      <c r="AC98" s="625"/>
      <c r="AD98" s="625"/>
      <c r="AE98" s="625"/>
      <c r="AF98" s="625"/>
      <c r="AG98" s="625"/>
      <c r="AH98" s="625"/>
      <c r="AI98" s="625"/>
      <c r="AJ98" s="625"/>
      <c r="AK98" s="625"/>
    </row>
    <row r="99" spans="4:37" ht="15" customHeight="1" x14ac:dyDescent="0.15">
      <c r="D99" s="6" t="s">
        <v>127</v>
      </c>
      <c r="E99" s="6" t="s">
        <v>132</v>
      </c>
      <c r="F99" s="6" t="s">
        <v>2307</v>
      </c>
      <c r="M99" s="625" t="str">
        <f>ITEM_all_first!$E$109</f>
        <v/>
      </c>
      <c r="N99" s="625"/>
      <c r="O99" s="625"/>
      <c r="P99" s="625"/>
      <c r="Q99" s="625"/>
      <c r="R99" s="625"/>
      <c r="S99" s="12"/>
      <c r="T99" s="9"/>
      <c r="U99" s="12"/>
      <c r="V99" s="12"/>
      <c r="W99" s="12"/>
    </row>
    <row r="100" spans="4:37" ht="15" customHeight="1" x14ac:dyDescent="0.15">
      <c r="D100" s="6" t="s">
        <v>127</v>
      </c>
      <c r="E100" s="6" t="s">
        <v>134</v>
      </c>
      <c r="F100" s="6" t="s">
        <v>2320</v>
      </c>
      <c r="M100" s="625" t="str">
        <f>ITEM_all_first!$E$110</f>
        <v/>
      </c>
      <c r="N100" s="625"/>
      <c r="O100" s="625"/>
      <c r="P100" s="625"/>
      <c r="Q100" s="625"/>
      <c r="R100" s="625"/>
      <c r="S100" s="625"/>
      <c r="T100" s="625"/>
      <c r="U100" s="625"/>
      <c r="V100" s="625"/>
      <c r="W100" s="625"/>
      <c r="X100" s="625"/>
      <c r="Y100" s="625"/>
      <c r="Z100" s="625"/>
      <c r="AA100" s="625"/>
      <c r="AB100" s="625"/>
      <c r="AC100" s="625"/>
      <c r="AD100" s="625"/>
      <c r="AE100" s="625"/>
      <c r="AF100" s="625"/>
      <c r="AG100" s="625"/>
      <c r="AH100" s="625"/>
      <c r="AI100" s="625"/>
      <c r="AJ100" s="625"/>
      <c r="AK100" s="625"/>
    </row>
    <row r="101" spans="4:37" ht="15" customHeight="1" x14ac:dyDescent="0.15">
      <c r="D101" s="6" t="s">
        <v>127</v>
      </c>
      <c r="E101" s="6" t="s">
        <v>142</v>
      </c>
      <c r="F101" s="6" t="s">
        <v>2321</v>
      </c>
      <c r="O101" s="625" t="str">
        <f>ITEM_all_first!$E$111</f>
        <v/>
      </c>
      <c r="P101" s="625"/>
      <c r="Q101" s="625"/>
      <c r="R101" s="625"/>
      <c r="S101" s="625"/>
      <c r="T101" s="625"/>
      <c r="U101" s="625"/>
      <c r="V101" s="625"/>
      <c r="W101" s="625"/>
      <c r="X101" s="625"/>
      <c r="Y101" s="625"/>
      <c r="Z101" s="625"/>
      <c r="AA101" s="625"/>
      <c r="AB101" s="625"/>
      <c r="AC101" s="625"/>
      <c r="AD101" s="625"/>
      <c r="AE101" s="625"/>
      <c r="AF101" s="625"/>
      <c r="AG101" s="625"/>
      <c r="AH101" s="625"/>
      <c r="AI101" s="625"/>
      <c r="AJ101" s="625"/>
      <c r="AK101" s="625"/>
    </row>
    <row r="102" spans="4:37" ht="9.9499999999999993" customHeight="1" x14ac:dyDescent="0.15"/>
    <row r="103" spans="4:37" ht="15" customHeight="1" x14ac:dyDescent="0.15">
      <c r="D103" s="6" t="s">
        <v>622</v>
      </c>
    </row>
    <row r="104" spans="4:37" ht="15" customHeight="1" x14ac:dyDescent="0.15">
      <c r="D104" s="6" t="s">
        <v>127</v>
      </c>
      <c r="E104" s="6" t="s">
        <v>128</v>
      </c>
      <c r="F104" s="6" t="s">
        <v>2304</v>
      </c>
      <c r="M104" s="625" t="str">
        <f>ITEM_all_first!$E$112</f>
        <v/>
      </c>
      <c r="N104" s="625"/>
      <c r="O104" s="625"/>
      <c r="P104" s="625"/>
      <c r="Q104" s="625"/>
      <c r="R104" s="625"/>
      <c r="S104" s="625"/>
      <c r="T104" s="625"/>
      <c r="U104" s="625"/>
      <c r="V104" s="625"/>
      <c r="W104" s="625"/>
      <c r="X104" s="625"/>
      <c r="Y104" s="625"/>
      <c r="Z104" s="625"/>
      <c r="AA104" s="625"/>
      <c r="AB104" s="625"/>
      <c r="AC104" s="625"/>
      <c r="AD104" s="625"/>
      <c r="AE104" s="625"/>
      <c r="AF104" s="625"/>
      <c r="AG104" s="625"/>
      <c r="AH104" s="625"/>
      <c r="AI104" s="625"/>
      <c r="AJ104" s="625"/>
      <c r="AK104" s="625"/>
    </row>
    <row r="105" spans="4:37" ht="15" customHeight="1" x14ac:dyDescent="0.15">
      <c r="D105" s="6" t="s">
        <v>127</v>
      </c>
      <c r="E105" s="6" t="s">
        <v>130</v>
      </c>
      <c r="F105" s="6" t="s">
        <v>2319</v>
      </c>
      <c r="M105" s="625" t="str">
        <f>ITEM_all_first!$E$113</f>
        <v/>
      </c>
      <c r="N105" s="625"/>
      <c r="O105" s="625"/>
      <c r="P105" s="625"/>
      <c r="Q105" s="625"/>
      <c r="R105" s="625"/>
      <c r="S105" s="625"/>
      <c r="T105" s="625"/>
      <c r="U105" s="625"/>
      <c r="V105" s="625"/>
      <c r="W105" s="625"/>
      <c r="X105" s="625"/>
      <c r="Y105" s="625"/>
      <c r="Z105" s="625"/>
      <c r="AA105" s="625"/>
      <c r="AB105" s="625"/>
      <c r="AC105" s="625"/>
      <c r="AD105" s="625"/>
      <c r="AE105" s="625"/>
      <c r="AF105" s="625"/>
      <c r="AG105" s="625"/>
      <c r="AH105" s="625"/>
      <c r="AI105" s="625"/>
      <c r="AJ105" s="625"/>
      <c r="AK105" s="625"/>
    </row>
    <row r="106" spans="4:37" ht="15" customHeight="1" x14ac:dyDescent="0.15">
      <c r="D106" s="6" t="s">
        <v>127</v>
      </c>
      <c r="E106" s="6" t="s">
        <v>131</v>
      </c>
      <c r="F106" s="6" t="s">
        <v>2305</v>
      </c>
      <c r="M106" s="59" t="s">
        <v>1124</v>
      </c>
      <c r="N106" s="625" t="str">
        <f>ITEM_all_first!$E$114</f>
        <v/>
      </c>
      <c r="O106" s="625"/>
      <c r="P106" s="625"/>
      <c r="Q106" s="625"/>
      <c r="R106" s="625"/>
      <c r="S106" s="12"/>
    </row>
    <row r="107" spans="4:37" ht="15" customHeight="1" x14ac:dyDescent="0.15">
      <c r="D107" s="6" t="s">
        <v>127</v>
      </c>
      <c r="E107" s="6" t="s">
        <v>1284</v>
      </c>
      <c r="F107" s="6" t="s">
        <v>2311</v>
      </c>
      <c r="M107" s="625" t="str">
        <f>ITEM_all_first!$E$115</f>
        <v/>
      </c>
      <c r="N107" s="625"/>
      <c r="O107" s="625"/>
      <c r="P107" s="625"/>
      <c r="Q107" s="625"/>
      <c r="R107" s="625"/>
      <c r="S107" s="625"/>
      <c r="T107" s="625"/>
      <c r="U107" s="625"/>
      <c r="V107" s="625"/>
      <c r="W107" s="625"/>
      <c r="X107" s="625"/>
      <c r="Y107" s="625"/>
      <c r="Z107" s="625"/>
      <c r="AA107" s="625"/>
      <c r="AB107" s="625"/>
      <c r="AC107" s="625"/>
      <c r="AD107" s="625"/>
      <c r="AE107" s="625"/>
      <c r="AF107" s="625"/>
      <c r="AG107" s="625"/>
      <c r="AH107" s="625"/>
      <c r="AI107" s="625"/>
      <c r="AJ107" s="625"/>
      <c r="AK107" s="625"/>
    </row>
    <row r="108" spans="4:37" ht="15" customHeight="1" x14ac:dyDescent="0.15">
      <c r="D108" s="6" t="s">
        <v>127</v>
      </c>
      <c r="E108" s="6" t="s">
        <v>132</v>
      </c>
      <c r="F108" s="6" t="s">
        <v>2307</v>
      </c>
      <c r="M108" s="625" t="str">
        <f>ITEM_all_first!$E$116</f>
        <v/>
      </c>
      <c r="N108" s="625"/>
      <c r="O108" s="625"/>
      <c r="P108" s="625"/>
      <c r="Q108" s="625"/>
      <c r="R108" s="625"/>
      <c r="S108" s="12"/>
      <c r="T108" s="9"/>
      <c r="U108" s="12"/>
      <c r="V108" s="12"/>
      <c r="W108" s="12"/>
    </row>
    <row r="109" spans="4:37" ht="15" customHeight="1" x14ac:dyDescent="0.15">
      <c r="D109" s="6" t="s">
        <v>127</v>
      </c>
      <c r="E109" s="6" t="s">
        <v>134</v>
      </c>
      <c r="F109" s="6" t="s">
        <v>2320</v>
      </c>
      <c r="M109" s="625" t="str">
        <f>ITEM_all_first!$E$117</f>
        <v/>
      </c>
      <c r="N109" s="625"/>
      <c r="O109" s="625"/>
      <c r="P109" s="625"/>
      <c r="Q109" s="625"/>
      <c r="R109" s="625"/>
      <c r="S109" s="625"/>
      <c r="T109" s="625"/>
      <c r="U109" s="625"/>
      <c r="V109" s="625"/>
      <c r="W109" s="625"/>
      <c r="X109" s="625"/>
      <c r="Y109" s="625"/>
      <c r="Z109" s="625"/>
      <c r="AA109" s="625"/>
      <c r="AB109" s="625"/>
      <c r="AC109" s="625"/>
      <c r="AD109" s="625"/>
      <c r="AE109" s="625"/>
      <c r="AF109" s="625"/>
      <c r="AG109" s="625"/>
      <c r="AH109" s="625"/>
      <c r="AI109" s="625"/>
      <c r="AJ109" s="625"/>
      <c r="AK109" s="625"/>
    </row>
    <row r="110" spans="4:37" ht="15" customHeight="1" x14ac:dyDescent="0.15">
      <c r="D110" s="6" t="s">
        <v>127</v>
      </c>
      <c r="E110" s="6" t="s">
        <v>142</v>
      </c>
      <c r="F110" s="6" t="s">
        <v>2321</v>
      </c>
      <c r="O110" s="625" t="str">
        <f>ITEM_all_first!$E$118</f>
        <v/>
      </c>
      <c r="P110" s="625"/>
      <c r="Q110" s="625"/>
      <c r="R110" s="625"/>
      <c r="S110" s="625"/>
      <c r="T110" s="625"/>
      <c r="U110" s="625"/>
      <c r="V110" s="625"/>
      <c r="W110" s="625"/>
      <c r="X110" s="625"/>
      <c r="Y110" s="625"/>
      <c r="Z110" s="625"/>
      <c r="AA110" s="625"/>
      <c r="AB110" s="625"/>
      <c r="AC110" s="625"/>
      <c r="AD110" s="625"/>
      <c r="AE110" s="625"/>
      <c r="AF110" s="625"/>
      <c r="AG110" s="625"/>
      <c r="AH110" s="625"/>
      <c r="AI110" s="625"/>
      <c r="AJ110" s="625"/>
      <c r="AK110" s="625"/>
    </row>
    <row r="111" spans="4:37" ht="9.9499999999999993" customHeight="1" x14ac:dyDescent="0.15"/>
    <row r="112" spans="4:37" ht="15" customHeight="1" x14ac:dyDescent="0.15">
      <c r="D112" s="6" t="s">
        <v>127</v>
      </c>
      <c r="E112" s="6" t="s">
        <v>128</v>
      </c>
      <c r="F112" s="6" t="s">
        <v>2304</v>
      </c>
      <c r="M112" s="625" t="str">
        <f>ITEM_all_first!$E$119</f>
        <v/>
      </c>
      <c r="N112" s="625"/>
      <c r="O112" s="625"/>
      <c r="P112" s="625"/>
      <c r="Q112" s="625"/>
      <c r="R112" s="625"/>
      <c r="S112" s="625"/>
      <c r="T112" s="625"/>
      <c r="U112" s="625"/>
      <c r="V112" s="625"/>
      <c r="W112" s="625"/>
      <c r="X112" s="625"/>
      <c r="Y112" s="625"/>
      <c r="Z112" s="625"/>
      <c r="AA112" s="625"/>
      <c r="AB112" s="625"/>
      <c r="AC112" s="625"/>
      <c r="AD112" s="625"/>
      <c r="AE112" s="625"/>
      <c r="AF112" s="625"/>
      <c r="AG112" s="625"/>
      <c r="AH112" s="625"/>
      <c r="AI112" s="625"/>
      <c r="AJ112" s="625"/>
      <c r="AK112" s="625"/>
    </row>
    <row r="113" spans="2:37" ht="15" customHeight="1" x14ac:dyDescent="0.15">
      <c r="D113" s="6" t="s">
        <v>127</v>
      </c>
      <c r="E113" s="6" t="s">
        <v>130</v>
      </c>
      <c r="F113" s="6" t="s">
        <v>2319</v>
      </c>
      <c r="M113" s="625" t="str">
        <f>ITEM_all_first!$E$120</f>
        <v/>
      </c>
      <c r="N113" s="625"/>
      <c r="O113" s="625"/>
      <c r="P113" s="625"/>
      <c r="Q113" s="625"/>
      <c r="R113" s="625"/>
      <c r="S113" s="625"/>
      <c r="T113" s="625"/>
      <c r="U113" s="625"/>
      <c r="V113" s="625"/>
      <c r="W113" s="625"/>
      <c r="X113" s="625"/>
      <c r="Y113" s="625"/>
      <c r="Z113" s="625"/>
      <c r="AA113" s="625"/>
      <c r="AB113" s="625"/>
      <c r="AC113" s="625"/>
      <c r="AD113" s="625"/>
      <c r="AE113" s="625"/>
      <c r="AF113" s="625"/>
      <c r="AG113" s="625"/>
      <c r="AH113" s="625"/>
      <c r="AI113" s="625"/>
      <c r="AJ113" s="625"/>
      <c r="AK113" s="625"/>
    </row>
    <row r="114" spans="2:37" ht="15" customHeight="1" x14ac:dyDescent="0.15">
      <c r="D114" s="6" t="s">
        <v>127</v>
      </c>
      <c r="E114" s="6" t="s">
        <v>131</v>
      </c>
      <c r="F114" s="6" t="s">
        <v>2305</v>
      </c>
      <c r="M114" s="59" t="s">
        <v>1124</v>
      </c>
      <c r="N114" s="625" t="str">
        <f>ITEM_all_first!$E$121</f>
        <v/>
      </c>
      <c r="O114" s="625"/>
      <c r="P114" s="625"/>
      <c r="Q114" s="625"/>
      <c r="R114" s="625"/>
      <c r="S114" s="12"/>
    </row>
    <row r="115" spans="2:37" ht="15" customHeight="1" x14ac:dyDescent="0.15">
      <c r="D115" s="6" t="s">
        <v>127</v>
      </c>
      <c r="E115" s="6" t="s">
        <v>1284</v>
      </c>
      <c r="F115" s="6" t="s">
        <v>2311</v>
      </c>
      <c r="M115" s="625" t="str">
        <f>ITEM_all_first!$E$122</f>
        <v/>
      </c>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625"/>
    </row>
    <row r="116" spans="2:37" ht="15" customHeight="1" x14ac:dyDescent="0.15">
      <c r="D116" s="6" t="s">
        <v>127</v>
      </c>
      <c r="E116" s="6" t="s">
        <v>132</v>
      </c>
      <c r="F116" s="6" t="s">
        <v>2307</v>
      </c>
      <c r="M116" s="625" t="str">
        <f>ITEM_all_first!$E$123</f>
        <v/>
      </c>
      <c r="N116" s="625"/>
      <c r="O116" s="625"/>
      <c r="P116" s="625"/>
      <c r="Q116" s="625"/>
      <c r="R116" s="625"/>
      <c r="S116" s="12"/>
      <c r="T116" s="9"/>
      <c r="U116" s="12"/>
      <c r="V116" s="12"/>
      <c r="W116" s="12"/>
    </row>
    <row r="117" spans="2:37" ht="15" customHeight="1" x14ac:dyDescent="0.15">
      <c r="D117" s="6" t="s">
        <v>127</v>
      </c>
      <c r="E117" s="6" t="s">
        <v>134</v>
      </c>
      <c r="F117" s="6" t="s">
        <v>2320</v>
      </c>
      <c r="M117" s="625" t="str">
        <f>ITEM_all_first!$E$124</f>
        <v/>
      </c>
      <c r="N117" s="625"/>
      <c r="O117" s="625"/>
      <c r="P117" s="625"/>
      <c r="Q117" s="625"/>
      <c r="R117" s="625"/>
      <c r="S117" s="625"/>
      <c r="T117" s="625"/>
      <c r="U117" s="625"/>
      <c r="V117" s="625"/>
      <c r="W117" s="625"/>
      <c r="X117" s="625"/>
      <c r="Y117" s="625"/>
      <c r="Z117" s="625"/>
      <c r="AA117" s="625"/>
      <c r="AB117" s="625"/>
      <c r="AC117" s="625"/>
      <c r="AD117" s="625"/>
      <c r="AE117" s="625"/>
      <c r="AF117" s="625"/>
      <c r="AG117" s="625"/>
      <c r="AH117" s="625"/>
      <c r="AI117" s="625"/>
      <c r="AJ117" s="625"/>
      <c r="AK117" s="625"/>
    </row>
    <row r="118" spans="2:37" ht="15" customHeight="1" x14ac:dyDescent="0.15">
      <c r="D118" s="6" t="s">
        <v>127</v>
      </c>
      <c r="E118" s="6" t="s">
        <v>142</v>
      </c>
      <c r="F118" s="6" t="s">
        <v>2321</v>
      </c>
      <c r="O118" s="625" t="str">
        <f>ITEM_all_first!$E$125</f>
        <v/>
      </c>
      <c r="P118" s="625"/>
      <c r="Q118" s="625"/>
      <c r="R118" s="625"/>
      <c r="S118" s="625"/>
      <c r="T118" s="625"/>
      <c r="U118" s="625"/>
      <c r="V118" s="625"/>
      <c r="W118" s="625"/>
      <c r="X118" s="625"/>
      <c r="Y118" s="625"/>
      <c r="Z118" s="625"/>
      <c r="AA118" s="625"/>
      <c r="AB118" s="625"/>
      <c r="AC118" s="625"/>
      <c r="AD118" s="625"/>
      <c r="AE118" s="625"/>
      <c r="AF118" s="625"/>
      <c r="AG118" s="625"/>
      <c r="AH118" s="625"/>
      <c r="AI118" s="625"/>
      <c r="AJ118" s="625"/>
      <c r="AK118" s="625"/>
    </row>
    <row r="119" spans="2:37" ht="9.9499999999999993" customHeight="1" x14ac:dyDescent="0.15"/>
    <row r="120" spans="2:37" ht="15" customHeight="1" x14ac:dyDescent="0.15">
      <c r="D120" s="6" t="s">
        <v>127</v>
      </c>
      <c r="E120" s="6" t="s">
        <v>128</v>
      </c>
      <c r="F120" s="6" t="s">
        <v>2304</v>
      </c>
      <c r="M120" s="625" t="str">
        <f>ITEM_all_first!$E$126</f>
        <v/>
      </c>
      <c r="N120" s="625"/>
      <c r="O120" s="625"/>
      <c r="P120" s="625"/>
      <c r="Q120" s="625"/>
      <c r="R120" s="625"/>
      <c r="S120" s="625"/>
      <c r="T120" s="625"/>
      <c r="U120" s="625"/>
      <c r="V120" s="625"/>
      <c r="W120" s="625"/>
      <c r="X120" s="625"/>
      <c r="Y120" s="625"/>
      <c r="Z120" s="625"/>
      <c r="AA120" s="625"/>
      <c r="AB120" s="625"/>
      <c r="AC120" s="625"/>
      <c r="AD120" s="625"/>
      <c r="AE120" s="625"/>
      <c r="AF120" s="625"/>
      <c r="AG120" s="625"/>
      <c r="AH120" s="625"/>
      <c r="AI120" s="625"/>
      <c r="AJ120" s="625"/>
      <c r="AK120" s="625"/>
    </row>
    <row r="121" spans="2:37" ht="15" customHeight="1" x14ac:dyDescent="0.15">
      <c r="D121" s="6" t="s">
        <v>127</v>
      </c>
      <c r="E121" s="6" t="s">
        <v>130</v>
      </c>
      <c r="F121" s="6" t="s">
        <v>2319</v>
      </c>
      <c r="M121" s="625" t="str">
        <f>ITEM_all_first!$E$127</f>
        <v/>
      </c>
      <c r="N121" s="625"/>
      <c r="O121" s="625"/>
      <c r="P121" s="625"/>
      <c r="Q121" s="625"/>
      <c r="R121" s="625"/>
      <c r="S121" s="625"/>
      <c r="T121" s="625"/>
      <c r="U121" s="625"/>
      <c r="V121" s="625"/>
      <c r="W121" s="625"/>
      <c r="X121" s="625"/>
      <c r="Y121" s="625"/>
      <c r="Z121" s="625"/>
      <c r="AA121" s="625"/>
      <c r="AB121" s="625"/>
      <c r="AC121" s="625"/>
      <c r="AD121" s="625"/>
      <c r="AE121" s="625"/>
      <c r="AF121" s="625"/>
      <c r="AG121" s="625"/>
      <c r="AH121" s="625"/>
      <c r="AI121" s="625"/>
      <c r="AJ121" s="625"/>
      <c r="AK121" s="625"/>
    </row>
    <row r="122" spans="2:37" ht="15" customHeight="1" x14ac:dyDescent="0.15">
      <c r="D122" s="6" t="s">
        <v>127</v>
      </c>
      <c r="E122" s="6" t="s">
        <v>131</v>
      </c>
      <c r="F122" s="6" t="s">
        <v>2305</v>
      </c>
      <c r="M122" s="59" t="s">
        <v>1124</v>
      </c>
      <c r="N122" s="625" t="str">
        <f>ITEM_all_first!$E$128</f>
        <v/>
      </c>
      <c r="O122" s="625"/>
      <c r="P122" s="625"/>
      <c r="Q122" s="625"/>
      <c r="R122" s="625"/>
      <c r="S122" s="12"/>
    </row>
    <row r="123" spans="2:37" ht="15" customHeight="1" x14ac:dyDescent="0.15">
      <c r="D123" s="6" t="s">
        <v>127</v>
      </c>
      <c r="E123" s="6" t="s">
        <v>1284</v>
      </c>
      <c r="F123" s="6" t="s">
        <v>2311</v>
      </c>
      <c r="M123" s="625" t="str">
        <f>ITEM_all_first!$E$129</f>
        <v/>
      </c>
      <c r="N123" s="625"/>
      <c r="O123" s="625"/>
      <c r="P123" s="625"/>
      <c r="Q123" s="625"/>
      <c r="R123" s="625"/>
      <c r="S123" s="625"/>
      <c r="T123" s="625"/>
      <c r="U123" s="625"/>
      <c r="V123" s="625"/>
      <c r="W123" s="625"/>
      <c r="X123" s="625"/>
      <c r="Y123" s="625"/>
      <c r="Z123" s="625"/>
      <c r="AA123" s="625"/>
      <c r="AB123" s="625"/>
      <c r="AC123" s="625"/>
      <c r="AD123" s="625"/>
      <c r="AE123" s="625"/>
      <c r="AF123" s="625"/>
      <c r="AG123" s="625"/>
      <c r="AH123" s="625"/>
      <c r="AI123" s="625"/>
      <c r="AJ123" s="625"/>
      <c r="AK123" s="625"/>
    </row>
    <row r="124" spans="2:37" ht="15" customHeight="1" x14ac:dyDescent="0.15">
      <c r="D124" s="6" t="s">
        <v>127</v>
      </c>
      <c r="E124" s="6" t="s">
        <v>132</v>
      </c>
      <c r="F124" s="6" t="s">
        <v>2307</v>
      </c>
      <c r="M124" s="625" t="str">
        <f>ITEM_all_first!$E$130</f>
        <v/>
      </c>
      <c r="N124" s="625"/>
      <c r="O124" s="625"/>
      <c r="P124" s="625"/>
      <c r="Q124" s="625"/>
      <c r="R124" s="625"/>
      <c r="S124" s="12"/>
      <c r="T124" s="9"/>
      <c r="U124" s="12"/>
      <c r="V124" s="12"/>
      <c r="W124" s="12"/>
    </row>
    <row r="125" spans="2:37" ht="15" customHeight="1" x14ac:dyDescent="0.15">
      <c r="D125" s="6" t="s">
        <v>127</v>
      </c>
      <c r="E125" s="6" t="s">
        <v>134</v>
      </c>
      <c r="F125" s="6" t="s">
        <v>2320</v>
      </c>
      <c r="M125" s="625" t="str">
        <f>ITEM_all_first!$E$131</f>
        <v/>
      </c>
      <c r="N125" s="625"/>
      <c r="O125" s="625"/>
      <c r="P125" s="625"/>
      <c r="Q125" s="625"/>
      <c r="R125" s="625"/>
      <c r="S125" s="625"/>
      <c r="T125" s="625"/>
      <c r="U125" s="625"/>
      <c r="V125" s="625"/>
      <c r="W125" s="625"/>
      <c r="X125" s="625"/>
      <c r="Y125" s="625"/>
      <c r="Z125" s="625"/>
      <c r="AA125" s="625"/>
      <c r="AB125" s="625"/>
      <c r="AC125" s="625"/>
      <c r="AD125" s="625"/>
      <c r="AE125" s="625"/>
      <c r="AF125" s="625"/>
      <c r="AG125" s="625"/>
      <c r="AH125" s="625"/>
      <c r="AI125" s="625"/>
      <c r="AJ125" s="625"/>
      <c r="AK125" s="625"/>
    </row>
    <row r="126" spans="2:37" ht="15" customHeight="1" x14ac:dyDescent="0.15">
      <c r="B126" s="30"/>
      <c r="C126" s="30"/>
      <c r="D126" s="30" t="s">
        <v>127</v>
      </c>
      <c r="E126" s="30" t="s">
        <v>142</v>
      </c>
      <c r="F126" s="30" t="s">
        <v>2321</v>
      </c>
      <c r="G126" s="30"/>
      <c r="H126" s="30"/>
      <c r="I126" s="30"/>
      <c r="J126" s="30"/>
      <c r="K126" s="30"/>
      <c r="L126" s="30"/>
      <c r="M126" s="30"/>
      <c r="N126" s="30"/>
      <c r="O126" s="631" t="str">
        <f>ITEM_all_first!$E$132</f>
        <v/>
      </c>
      <c r="P126" s="631"/>
      <c r="Q126" s="631"/>
      <c r="R126" s="631"/>
      <c r="S126" s="631"/>
      <c r="T126" s="631"/>
      <c r="U126" s="631"/>
      <c r="V126" s="631"/>
      <c r="W126" s="631"/>
      <c r="X126" s="631"/>
      <c r="Y126" s="631"/>
      <c r="Z126" s="631"/>
      <c r="AA126" s="631"/>
      <c r="AB126" s="631"/>
      <c r="AC126" s="631"/>
      <c r="AD126" s="631"/>
      <c r="AE126" s="631"/>
      <c r="AF126" s="631"/>
      <c r="AG126" s="631"/>
      <c r="AH126" s="631"/>
      <c r="AI126" s="631"/>
      <c r="AJ126" s="631"/>
      <c r="AK126" s="631"/>
    </row>
    <row r="128" spans="2:37" ht="15" customHeight="1" x14ac:dyDescent="0.15">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row>
    <row r="129" spans="2:37" ht="15" customHeight="1" x14ac:dyDescent="0.15">
      <c r="B129" s="6" t="s">
        <v>2322</v>
      </c>
    </row>
    <row r="130" spans="2:37" ht="15" customHeight="1" x14ac:dyDescent="0.15">
      <c r="D130" s="6" t="s">
        <v>623</v>
      </c>
    </row>
    <row r="131" spans="2:37" ht="15" customHeight="1" x14ac:dyDescent="0.15">
      <c r="D131" s="6" t="s">
        <v>127</v>
      </c>
      <c r="E131" s="6" t="s">
        <v>128</v>
      </c>
      <c r="F131" s="6" t="s">
        <v>2309</v>
      </c>
      <c r="M131" s="9" t="s">
        <v>135</v>
      </c>
      <c r="N131" s="624" t="str">
        <f>ITEM_all_first!$E$133</f>
        <v/>
      </c>
      <c r="O131" s="624"/>
      <c r="P131" s="624"/>
      <c r="Q131" s="624"/>
      <c r="R131" s="9" t="s">
        <v>136</v>
      </c>
      <c r="S131" s="6" t="s">
        <v>624</v>
      </c>
      <c r="X131" s="9" t="s">
        <v>135</v>
      </c>
      <c r="Y131" s="624" t="str">
        <f>ITEM_all_first!$E$134</f>
        <v/>
      </c>
      <c r="Z131" s="624"/>
      <c r="AA131" s="624"/>
      <c r="AB131" s="624"/>
      <c r="AC131" s="9" t="s">
        <v>136</v>
      </c>
      <c r="AG131" s="33" t="s">
        <v>625</v>
      </c>
      <c r="AH131" s="624" t="str">
        <f>ITEM_all_first!$E$135</f>
        <v/>
      </c>
      <c r="AI131" s="624"/>
      <c r="AJ131" s="624"/>
      <c r="AK131" s="9" t="s">
        <v>138</v>
      </c>
    </row>
    <row r="132" spans="2:37" ht="15" customHeight="1" x14ac:dyDescent="0.15">
      <c r="D132" s="6" t="s">
        <v>127</v>
      </c>
      <c r="E132" s="6" t="s">
        <v>130</v>
      </c>
      <c r="F132" s="6" t="s">
        <v>2304</v>
      </c>
      <c r="M132" s="625" t="str">
        <f>ITEM_all_first!$E$136</f>
        <v/>
      </c>
      <c r="N132" s="625"/>
      <c r="O132" s="625"/>
      <c r="P132" s="625"/>
      <c r="Q132" s="625"/>
      <c r="R132" s="625"/>
      <c r="S132" s="625"/>
      <c r="T132" s="625"/>
      <c r="U132" s="625"/>
      <c r="V132" s="625"/>
      <c r="W132" s="625"/>
      <c r="X132" s="625"/>
      <c r="Y132" s="625"/>
      <c r="Z132" s="625"/>
      <c r="AA132" s="625"/>
      <c r="AB132" s="625"/>
      <c r="AC132" s="625"/>
      <c r="AD132" s="625"/>
      <c r="AE132" s="625"/>
      <c r="AF132" s="625"/>
      <c r="AG132" s="625"/>
      <c r="AH132" s="625"/>
      <c r="AI132" s="625"/>
      <c r="AJ132" s="625"/>
      <c r="AK132" s="625"/>
    </row>
    <row r="133" spans="2:37" ht="15" customHeight="1" x14ac:dyDescent="0.15">
      <c r="D133" s="6" t="s">
        <v>127</v>
      </c>
      <c r="E133" s="6" t="s">
        <v>131</v>
      </c>
      <c r="F133" s="6" t="s">
        <v>2310</v>
      </c>
      <c r="M133" s="9" t="s">
        <v>135</v>
      </c>
      <c r="N133" s="624" t="str">
        <f>ITEM_all_first!$E$137</f>
        <v/>
      </c>
      <c r="O133" s="624"/>
      <c r="P133" s="624"/>
      <c r="Q133" s="624"/>
      <c r="R133" s="9" t="s">
        <v>136</v>
      </c>
      <c r="S133" s="6" t="s">
        <v>137</v>
      </c>
      <c r="X133" s="9" t="s">
        <v>135</v>
      </c>
      <c r="Y133" s="624" t="str">
        <f>ITEM_all_first!$E$138</f>
        <v/>
      </c>
      <c r="Z133" s="624"/>
      <c r="AA133" s="624"/>
      <c r="AB133" s="624"/>
      <c r="AC133" s="9" t="s">
        <v>136</v>
      </c>
      <c r="AG133" s="33" t="s">
        <v>611</v>
      </c>
      <c r="AH133" s="624" t="str">
        <f>ITEM_all_first!$E$139</f>
        <v/>
      </c>
      <c r="AI133" s="624"/>
      <c r="AJ133" s="624"/>
      <c r="AK133" s="9" t="s">
        <v>138</v>
      </c>
    </row>
    <row r="134" spans="2:37" ht="15" customHeight="1" x14ac:dyDescent="0.15">
      <c r="M134" s="625" t="str">
        <f>ITEM_all_first!$E$140</f>
        <v/>
      </c>
      <c r="N134" s="625"/>
      <c r="O134" s="625"/>
      <c r="P134" s="625"/>
      <c r="Q134" s="625"/>
      <c r="R134" s="625"/>
      <c r="S134" s="625"/>
      <c r="T134" s="625"/>
      <c r="U134" s="625"/>
      <c r="V134" s="625"/>
      <c r="W134" s="625"/>
      <c r="X134" s="625"/>
      <c r="Y134" s="625"/>
      <c r="Z134" s="625"/>
      <c r="AA134" s="625"/>
      <c r="AB134" s="625"/>
      <c r="AC134" s="625"/>
      <c r="AD134" s="625"/>
      <c r="AE134" s="625"/>
      <c r="AF134" s="625"/>
      <c r="AG134" s="625"/>
      <c r="AH134" s="625"/>
      <c r="AI134" s="625"/>
      <c r="AJ134" s="625"/>
      <c r="AK134" s="625"/>
    </row>
    <row r="135" spans="2:37" ht="15" customHeight="1" x14ac:dyDescent="0.15">
      <c r="D135" s="6" t="s">
        <v>127</v>
      </c>
      <c r="E135" s="6" t="s">
        <v>1284</v>
      </c>
      <c r="F135" s="6" t="s">
        <v>2305</v>
      </c>
      <c r="M135" s="59" t="s">
        <v>1124</v>
      </c>
      <c r="N135" s="625" t="str">
        <f>ITEM_all_first!$E$141</f>
        <v/>
      </c>
      <c r="O135" s="625"/>
      <c r="P135" s="625"/>
      <c r="Q135" s="625"/>
      <c r="R135" s="625"/>
      <c r="S135" s="12"/>
    </row>
    <row r="136" spans="2:37" ht="15" customHeight="1" x14ac:dyDescent="0.15">
      <c r="D136" s="6" t="s">
        <v>127</v>
      </c>
      <c r="E136" s="6" t="s">
        <v>132</v>
      </c>
      <c r="F136" s="6" t="s">
        <v>2311</v>
      </c>
      <c r="M136" s="625" t="str">
        <f>ITEM_all_first!$E$142</f>
        <v/>
      </c>
      <c r="N136" s="625"/>
      <c r="O136" s="625"/>
      <c r="P136" s="625"/>
      <c r="Q136" s="625"/>
      <c r="R136" s="625"/>
      <c r="S136" s="625"/>
      <c r="T136" s="625"/>
      <c r="U136" s="625"/>
      <c r="V136" s="625"/>
      <c r="W136" s="625"/>
      <c r="X136" s="625"/>
      <c r="Y136" s="625"/>
      <c r="Z136" s="625"/>
      <c r="AA136" s="625"/>
      <c r="AB136" s="625"/>
      <c r="AC136" s="625"/>
      <c r="AD136" s="625"/>
      <c r="AE136" s="625"/>
      <c r="AF136" s="625"/>
      <c r="AG136" s="625"/>
      <c r="AH136" s="625"/>
      <c r="AI136" s="625"/>
      <c r="AJ136" s="625"/>
      <c r="AK136" s="625"/>
    </row>
    <row r="137" spans="2:37" ht="15" customHeight="1" x14ac:dyDescent="0.15">
      <c r="D137" s="6" t="s">
        <v>127</v>
      </c>
      <c r="E137" s="6" t="s">
        <v>134</v>
      </c>
      <c r="F137" s="6" t="s">
        <v>2307</v>
      </c>
      <c r="M137" s="625" t="str">
        <f>ITEM_all_first!$E$143</f>
        <v/>
      </c>
      <c r="N137" s="625"/>
      <c r="O137" s="625"/>
      <c r="P137" s="625"/>
      <c r="Q137" s="625"/>
      <c r="R137" s="625"/>
      <c r="S137" s="12"/>
      <c r="T137" s="9"/>
      <c r="U137" s="12"/>
      <c r="V137" s="12"/>
      <c r="W137" s="12"/>
    </row>
    <row r="138" spans="2:37" ht="15" customHeight="1" x14ac:dyDescent="0.15">
      <c r="D138" s="6" t="s">
        <v>127</v>
      </c>
      <c r="E138" s="6" t="s">
        <v>142</v>
      </c>
      <c r="F138" s="6" t="s">
        <v>2323</v>
      </c>
      <c r="P138" s="625" t="str">
        <f>ITEM_all_first!$E$144</f>
        <v/>
      </c>
      <c r="Q138" s="625"/>
      <c r="R138" s="625"/>
      <c r="S138" s="625"/>
      <c r="T138" s="625"/>
      <c r="U138" s="625" t="str">
        <f>ITEM_all_first!$E$145</f>
        <v/>
      </c>
      <c r="V138" s="625"/>
      <c r="W138" s="625"/>
      <c r="X138" s="625"/>
      <c r="Y138" s="625"/>
      <c r="Z138" s="625" t="str">
        <f>ITEM_all_first!$E$146</f>
        <v/>
      </c>
      <c r="AA138" s="625"/>
      <c r="AB138" s="625"/>
      <c r="AC138" s="625"/>
      <c r="AD138" s="625"/>
      <c r="AE138" s="625" t="str">
        <f>ITEM_all_first!$E$147</f>
        <v/>
      </c>
      <c r="AF138" s="625"/>
      <c r="AG138" s="625"/>
      <c r="AH138" s="625"/>
      <c r="AI138" s="625"/>
    </row>
    <row r="139" spans="2:37" ht="9.9499999999999993" customHeight="1" x14ac:dyDescent="0.15"/>
    <row r="140" spans="2:37" ht="15" customHeight="1" x14ac:dyDescent="0.15">
      <c r="D140" s="6" t="s">
        <v>626</v>
      </c>
    </row>
    <row r="141" spans="2:37" ht="15" customHeight="1" x14ac:dyDescent="0.15">
      <c r="D141" s="6" t="s">
        <v>127</v>
      </c>
      <c r="E141" s="6" t="s">
        <v>128</v>
      </c>
      <c r="F141" s="6" t="s">
        <v>2309</v>
      </c>
      <c r="M141" s="9" t="s">
        <v>135</v>
      </c>
      <c r="N141" s="624" t="str">
        <f>ITEM_all_first!$E$148</f>
        <v/>
      </c>
      <c r="O141" s="624"/>
      <c r="P141" s="624"/>
      <c r="Q141" s="624"/>
      <c r="R141" s="9" t="s">
        <v>136</v>
      </c>
      <c r="S141" s="6" t="s">
        <v>624</v>
      </c>
      <c r="X141" s="9" t="s">
        <v>135</v>
      </c>
      <c r="Y141" s="624" t="str">
        <f>ITEM_all_first!$E$149</f>
        <v/>
      </c>
      <c r="Z141" s="624"/>
      <c r="AA141" s="624"/>
      <c r="AB141" s="624"/>
      <c r="AC141" s="9" t="s">
        <v>136</v>
      </c>
      <c r="AG141" s="33" t="s">
        <v>625</v>
      </c>
      <c r="AH141" s="624" t="str">
        <f>ITEM_all_first!$E$150</f>
        <v/>
      </c>
      <c r="AI141" s="624"/>
      <c r="AJ141" s="624"/>
      <c r="AK141" s="9" t="s">
        <v>138</v>
      </c>
    </row>
    <row r="142" spans="2:37" ht="15" customHeight="1" x14ac:dyDescent="0.15">
      <c r="D142" s="6" t="s">
        <v>127</v>
      </c>
      <c r="E142" s="6" t="s">
        <v>130</v>
      </c>
      <c r="F142" s="6" t="s">
        <v>2304</v>
      </c>
      <c r="M142" s="625" t="str">
        <f>ITEM_all_first!$E$151</f>
        <v/>
      </c>
      <c r="N142" s="625"/>
      <c r="O142" s="625"/>
      <c r="P142" s="625"/>
      <c r="Q142" s="625"/>
      <c r="R142" s="625"/>
      <c r="S142" s="625"/>
      <c r="T142" s="625"/>
      <c r="U142" s="625"/>
      <c r="V142" s="625"/>
      <c r="W142" s="625"/>
      <c r="X142" s="625"/>
      <c r="Y142" s="625"/>
      <c r="Z142" s="625"/>
      <c r="AA142" s="625"/>
      <c r="AB142" s="625"/>
      <c r="AC142" s="625"/>
      <c r="AD142" s="625"/>
      <c r="AE142" s="625"/>
      <c r="AF142" s="625"/>
      <c r="AG142" s="625"/>
      <c r="AH142" s="625"/>
      <c r="AI142" s="625"/>
      <c r="AJ142" s="625"/>
      <c r="AK142" s="625"/>
    </row>
    <row r="143" spans="2:37" ht="15" customHeight="1" x14ac:dyDescent="0.15">
      <c r="D143" s="6" t="s">
        <v>127</v>
      </c>
      <c r="E143" s="6" t="s">
        <v>131</v>
      </c>
      <c r="F143" s="6" t="s">
        <v>2310</v>
      </c>
      <c r="M143" s="9" t="s">
        <v>135</v>
      </c>
      <c r="N143" s="624" t="str">
        <f>ITEM_all_first!$E$152</f>
        <v/>
      </c>
      <c r="O143" s="624"/>
      <c r="P143" s="624"/>
      <c r="Q143" s="624"/>
      <c r="R143" s="9" t="s">
        <v>136</v>
      </c>
      <c r="S143" s="6" t="s">
        <v>137</v>
      </c>
      <c r="X143" s="9" t="s">
        <v>135</v>
      </c>
      <c r="Y143" s="624" t="str">
        <f>ITEM_all_first!$E$153</f>
        <v/>
      </c>
      <c r="Z143" s="624"/>
      <c r="AA143" s="624"/>
      <c r="AB143" s="624"/>
      <c r="AC143" s="9" t="s">
        <v>136</v>
      </c>
      <c r="AG143" s="33" t="s">
        <v>611</v>
      </c>
      <c r="AH143" s="624" t="str">
        <f>ITEM_all_first!$E$154</f>
        <v/>
      </c>
      <c r="AI143" s="624"/>
      <c r="AJ143" s="624"/>
      <c r="AK143" s="9" t="s">
        <v>138</v>
      </c>
    </row>
    <row r="144" spans="2:37" ht="15" customHeight="1" x14ac:dyDescent="0.15">
      <c r="M144" s="625" t="str">
        <f>ITEM_all_first!$E$155</f>
        <v/>
      </c>
      <c r="N144" s="625"/>
      <c r="O144" s="625"/>
      <c r="P144" s="625"/>
      <c r="Q144" s="625"/>
      <c r="R144" s="625"/>
      <c r="S144" s="625"/>
      <c r="T144" s="625"/>
      <c r="U144" s="625"/>
      <c r="V144" s="625"/>
      <c r="W144" s="625"/>
      <c r="X144" s="625"/>
      <c r="Y144" s="625"/>
      <c r="Z144" s="625"/>
      <c r="AA144" s="625"/>
      <c r="AB144" s="625"/>
      <c r="AC144" s="625"/>
      <c r="AD144" s="625"/>
      <c r="AE144" s="625"/>
      <c r="AF144" s="625"/>
      <c r="AG144" s="625"/>
      <c r="AH144" s="625"/>
      <c r="AI144" s="625"/>
      <c r="AJ144" s="625"/>
      <c r="AK144" s="625"/>
    </row>
    <row r="145" spans="4:37" ht="15" customHeight="1" x14ac:dyDescent="0.15">
      <c r="D145" s="6" t="s">
        <v>127</v>
      </c>
      <c r="E145" s="6" t="s">
        <v>1284</v>
      </c>
      <c r="F145" s="6" t="s">
        <v>2305</v>
      </c>
      <c r="M145" s="59" t="s">
        <v>1124</v>
      </c>
      <c r="N145" s="625" t="str">
        <f>ITEM_all_first!$E$156</f>
        <v/>
      </c>
      <c r="O145" s="625"/>
      <c r="P145" s="625"/>
      <c r="Q145" s="625"/>
      <c r="R145" s="625"/>
      <c r="S145" s="12"/>
    </row>
    <row r="146" spans="4:37" ht="15" customHeight="1" x14ac:dyDescent="0.15">
      <c r="D146" s="6" t="s">
        <v>127</v>
      </c>
      <c r="E146" s="6" t="s">
        <v>132</v>
      </c>
      <c r="F146" s="6" t="s">
        <v>2311</v>
      </c>
      <c r="M146" s="625" t="str">
        <f>ITEM_all_first!$E$157</f>
        <v/>
      </c>
      <c r="N146" s="625"/>
      <c r="O146" s="625"/>
      <c r="P146" s="625"/>
      <c r="Q146" s="625"/>
      <c r="R146" s="625"/>
      <c r="S146" s="625"/>
      <c r="T146" s="625"/>
      <c r="U146" s="625"/>
      <c r="V146" s="625"/>
      <c r="W146" s="625"/>
      <c r="X146" s="625"/>
      <c r="Y146" s="625"/>
      <c r="Z146" s="625"/>
      <c r="AA146" s="625"/>
      <c r="AB146" s="625"/>
      <c r="AC146" s="625"/>
      <c r="AD146" s="625"/>
      <c r="AE146" s="625"/>
      <c r="AF146" s="625"/>
      <c r="AG146" s="625"/>
      <c r="AH146" s="625"/>
      <c r="AI146" s="625"/>
      <c r="AJ146" s="625"/>
      <c r="AK146" s="625"/>
    </row>
    <row r="147" spans="4:37" ht="15" customHeight="1" x14ac:dyDescent="0.15">
      <c r="D147" s="6" t="s">
        <v>127</v>
      </c>
      <c r="E147" s="6" t="s">
        <v>134</v>
      </c>
      <c r="F147" s="6" t="s">
        <v>2307</v>
      </c>
      <c r="M147" s="625" t="str">
        <f>ITEM_all_first!$E$158</f>
        <v/>
      </c>
      <c r="N147" s="625"/>
      <c r="O147" s="625"/>
      <c r="P147" s="625"/>
      <c r="Q147" s="625"/>
      <c r="R147" s="625"/>
      <c r="S147" s="12"/>
      <c r="T147" s="9"/>
      <c r="U147" s="12"/>
      <c r="V147" s="12"/>
      <c r="W147" s="12"/>
    </row>
    <row r="148" spans="4:37" ht="15" customHeight="1" x14ac:dyDescent="0.15">
      <c r="D148" s="6" t="s">
        <v>127</v>
      </c>
      <c r="E148" s="6" t="s">
        <v>142</v>
      </c>
      <c r="F148" s="6" t="s">
        <v>2323</v>
      </c>
      <c r="P148" s="625" t="str">
        <f>ITEM_all_first!$E$159</f>
        <v/>
      </c>
      <c r="Q148" s="625"/>
      <c r="R148" s="625"/>
      <c r="S148" s="625"/>
      <c r="T148" s="625"/>
      <c r="U148" s="625" t="str">
        <f>ITEM_all_first!$E$160</f>
        <v/>
      </c>
      <c r="V148" s="625"/>
      <c r="W148" s="625"/>
      <c r="X148" s="625"/>
      <c r="Y148" s="625"/>
      <c r="Z148" s="625" t="str">
        <f>ITEM_all_first!$E$161</f>
        <v/>
      </c>
      <c r="AA148" s="625"/>
      <c r="AB148" s="625"/>
      <c r="AC148" s="625"/>
      <c r="AD148" s="625"/>
      <c r="AE148" s="625" t="str">
        <f>ITEM_all_first!$E$162</f>
        <v/>
      </c>
      <c r="AF148" s="625"/>
      <c r="AG148" s="625"/>
      <c r="AH148" s="625"/>
      <c r="AI148" s="625"/>
    </row>
    <row r="149" spans="4:37" ht="9.9499999999999993" customHeight="1" x14ac:dyDescent="0.15"/>
    <row r="150" spans="4:37" ht="15" customHeight="1" x14ac:dyDescent="0.15">
      <c r="D150" s="6" t="s">
        <v>127</v>
      </c>
      <c r="E150" s="6" t="s">
        <v>128</v>
      </c>
      <c r="F150" s="6" t="s">
        <v>2309</v>
      </c>
      <c r="M150" s="9" t="s">
        <v>135</v>
      </c>
      <c r="N150" s="624" t="str">
        <f>ITEM_all_first!$E$163</f>
        <v/>
      </c>
      <c r="O150" s="624"/>
      <c r="P150" s="624"/>
      <c r="Q150" s="624"/>
      <c r="R150" s="9" t="s">
        <v>136</v>
      </c>
      <c r="S150" s="6" t="s">
        <v>624</v>
      </c>
      <c r="X150" s="9" t="s">
        <v>135</v>
      </c>
      <c r="Y150" s="624" t="str">
        <f>ITEM_all_first!$E$164</f>
        <v/>
      </c>
      <c r="Z150" s="624"/>
      <c r="AA150" s="624"/>
      <c r="AB150" s="624"/>
      <c r="AC150" s="9" t="s">
        <v>136</v>
      </c>
      <c r="AG150" s="33" t="s">
        <v>625</v>
      </c>
      <c r="AH150" s="624" t="str">
        <f>ITEM_all_first!$E$165</f>
        <v/>
      </c>
      <c r="AI150" s="624"/>
      <c r="AJ150" s="624"/>
      <c r="AK150" s="9" t="s">
        <v>138</v>
      </c>
    </row>
    <row r="151" spans="4:37" ht="15" customHeight="1" x14ac:dyDescent="0.15">
      <c r="D151" s="6" t="s">
        <v>127</v>
      </c>
      <c r="E151" s="6" t="s">
        <v>130</v>
      </c>
      <c r="F151" s="6" t="s">
        <v>2304</v>
      </c>
      <c r="M151" s="625" t="str">
        <f>ITEM_all_first!$E$166</f>
        <v/>
      </c>
      <c r="N151" s="625"/>
      <c r="O151" s="625"/>
      <c r="P151" s="625"/>
      <c r="Q151" s="625"/>
      <c r="R151" s="625"/>
      <c r="S151" s="625"/>
      <c r="T151" s="625"/>
      <c r="U151" s="625"/>
      <c r="V151" s="625"/>
      <c r="W151" s="625"/>
      <c r="X151" s="625"/>
      <c r="Y151" s="625"/>
      <c r="Z151" s="625"/>
      <c r="AA151" s="625"/>
      <c r="AB151" s="625"/>
      <c r="AC151" s="625"/>
      <c r="AD151" s="625"/>
      <c r="AE151" s="625"/>
      <c r="AF151" s="625"/>
      <c r="AG151" s="625"/>
      <c r="AH151" s="625"/>
      <c r="AI151" s="625"/>
      <c r="AJ151" s="625"/>
      <c r="AK151" s="625"/>
    </row>
    <row r="152" spans="4:37" ht="15" customHeight="1" x14ac:dyDescent="0.15">
      <c r="D152" s="6" t="s">
        <v>127</v>
      </c>
      <c r="E152" s="6" t="s">
        <v>131</v>
      </c>
      <c r="F152" s="6" t="s">
        <v>2310</v>
      </c>
      <c r="M152" s="9" t="s">
        <v>135</v>
      </c>
      <c r="N152" s="624" t="str">
        <f>ITEM_all_first!$E$167</f>
        <v/>
      </c>
      <c r="O152" s="624"/>
      <c r="P152" s="624"/>
      <c r="Q152" s="624"/>
      <c r="R152" s="9" t="s">
        <v>136</v>
      </c>
      <c r="S152" s="6" t="s">
        <v>137</v>
      </c>
      <c r="X152" s="9" t="s">
        <v>135</v>
      </c>
      <c r="Y152" s="624" t="str">
        <f>ITEM_all_first!$E$168</f>
        <v/>
      </c>
      <c r="Z152" s="624"/>
      <c r="AA152" s="624"/>
      <c r="AB152" s="624"/>
      <c r="AC152" s="9" t="s">
        <v>136</v>
      </c>
      <c r="AG152" s="33" t="s">
        <v>611</v>
      </c>
      <c r="AH152" s="624" t="str">
        <f>ITEM_all_first!$E$169</f>
        <v/>
      </c>
      <c r="AI152" s="624"/>
      <c r="AJ152" s="624"/>
      <c r="AK152" s="9" t="s">
        <v>138</v>
      </c>
    </row>
    <row r="153" spans="4:37" ht="15" customHeight="1" x14ac:dyDescent="0.15">
      <c r="M153" s="625" t="str">
        <f>ITEM_all_first!$E$170</f>
        <v/>
      </c>
      <c r="N153" s="625"/>
      <c r="O153" s="625"/>
      <c r="P153" s="625"/>
      <c r="Q153" s="625"/>
      <c r="R153" s="625"/>
      <c r="S153" s="625"/>
      <c r="T153" s="625"/>
      <c r="U153" s="625"/>
      <c r="V153" s="625"/>
      <c r="W153" s="625"/>
      <c r="X153" s="625"/>
      <c r="Y153" s="625"/>
      <c r="Z153" s="625"/>
      <c r="AA153" s="625"/>
      <c r="AB153" s="625"/>
      <c r="AC153" s="625"/>
      <c r="AD153" s="625"/>
      <c r="AE153" s="625"/>
      <c r="AF153" s="625"/>
      <c r="AG153" s="625"/>
      <c r="AH153" s="625"/>
      <c r="AI153" s="625"/>
      <c r="AJ153" s="625"/>
      <c r="AK153" s="625"/>
    </row>
    <row r="154" spans="4:37" ht="15" customHeight="1" x14ac:dyDescent="0.15">
      <c r="D154" s="6" t="s">
        <v>127</v>
      </c>
      <c r="E154" s="6" t="s">
        <v>1284</v>
      </c>
      <c r="F154" s="6" t="s">
        <v>2305</v>
      </c>
      <c r="M154" s="59" t="s">
        <v>1124</v>
      </c>
      <c r="N154" s="625" t="str">
        <f>ITEM_all_first!$E$171</f>
        <v/>
      </c>
      <c r="O154" s="625"/>
      <c r="P154" s="625"/>
      <c r="Q154" s="625"/>
      <c r="R154" s="625"/>
      <c r="S154" s="12"/>
    </row>
    <row r="155" spans="4:37" ht="15" customHeight="1" x14ac:dyDescent="0.15">
      <c r="D155" s="6" t="s">
        <v>127</v>
      </c>
      <c r="E155" s="6" t="s">
        <v>132</v>
      </c>
      <c r="F155" s="6" t="s">
        <v>2311</v>
      </c>
      <c r="M155" s="625" t="str">
        <f>ITEM_all_first!$E$172</f>
        <v/>
      </c>
      <c r="N155" s="625"/>
      <c r="O155" s="625"/>
      <c r="P155" s="625"/>
      <c r="Q155" s="625"/>
      <c r="R155" s="625"/>
      <c r="S155" s="625"/>
      <c r="T155" s="625"/>
      <c r="U155" s="625"/>
      <c r="V155" s="625"/>
      <c r="W155" s="625"/>
      <c r="X155" s="625"/>
      <c r="Y155" s="625"/>
      <c r="Z155" s="625"/>
      <c r="AA155" s="625"/>
      <c r="AB155" s="625"/>
      <c r="AC155" s="625"/>
      <c r="AD155" s="625"/>
      <c r="AE155" s="625"/>
      <c r="AF155" s="625"/>
      <c r="AG155" s="625"/>
      <c r="AH155" s="625"/>
      <c r="AI155" s="625"/>
      <c r="AJ155" s="625"/>
      <c r="AK155" s="625"/>
    </row>
    <row r="156" spans="4:37" ht="15" customHeight="1" x14ac:dyDescent="0.15">
      <c r="D156" s="6" t="s">
        <v>127</v>
      </c>
      <c r="E156" s="6" t="s">
        <v>134</v>
      </c>
      <c r="F156" s="6" t="s">
        <v>2307</v>
      </c>
      <c r="M156" s="625" t="str">
        <f>ITEM_all_first!$E$173</f>
        <v/>
      </c>
      <c r="N156" s="625"/>
      <c r="O156" s="625"/>
      <c r="P156" s="625"/>
      <c r="Q156" s="625"/>
      <c r="R156" s="625"/>
      <c r="S156" s="12"/>
      <c r="T156" s="9"/>
      <c r="U156" s="12"/>
      <c r="V156" s="12"/>
      <c r="W156" s="12"/>
    </row>
    <row r="157" spans="4:37" ht="15" customHeight="1" x14ac:dyDescent="0.15">
      <c r="D157" s="6" t="s">
        <v>127</v>
      </c>
      <c r="E157" s="6" t="s">
        <v>142</v>
      </c>
      <c r="F157" s="6" t="s">
        <v>2323</v>
      </c>
      <c r="P157" s="625" t="str">
        <f>ITEM_all_first!$E$174</f>
        <v/>
      </c>
      <c r="Q157" s="625"/>
      <c r="R157" s="625"/>
      <c r="S157" s="625"/>
      <c r="T157" s="625"/>
      <c r="U157" s="625" t="str">
        <f>ITEM_all_first!$E$175</f>
        <v/>
      </c>
      <c r="V157" s="625"/>
      <c r="W157" s="625"/>
      <c r="X157" s="625"/>
      <c r="Y157" s="625"/>
      <c r="Z157" s="625" t="str">
        <f>ITEM_all_first!$E$176</f>
        <v/>
      </c>
      <c r="AA157" s="625"/>
      <c r="AB157" s="625"/>
      <c r="AC157" s="625"/>
      <c r="AD157" s="625"/>
      <c r="AE157" s="625" t="str">
        <f>ITEM_all_first!$E$177</f>
        <v/>
      </c>
      <c r="AF157" s="625"/>
      <c r="AG157" s="625"/>
      <c r="AH157" s="625"/>
      <c r="AI157" s="625"/>
    </row>
    <row r="158" spans="4:37" ht="9.9499999999999993" customHeight="1" x14ac:dyDescent="0.15"/>
    <row r="159" spans="4:37" ht="15" customHeight="1" x14ac:dyDescent="0.15">
      <c r="D159" s="6" t="s">
        <v>127</v>
      </c>
      <c r="E159" s="6" t="s">
        <v>128</v>
      </c>
      <c r="F159" s="6" t="s">
        <v>2309</v>
      </c>
      <c r="M159" s="9" t="s">
        <v>135</v>
      </c>
      <c r="N159" s="624" t="str">
        <f>ITEM_all_first!$E$178</f>
        <v/>
      </c>
      <c r="O159" s="624"/>
      <c r="P159" s="624"/>
      <c r="Q159" s="624"/>
      <c r="R159" s="9" t="s">
        <v>136</v>
      </c>
      <c r="S159" s="6" t="s">
        <v>624</v>
      </c>
      <c r="X159" s="9" t="s">
        <v>135</v>
      </c>
      <c r="Y159" s="624" t="str">
        <f>ITEM_all_first!$E$179</f>
        <v/>
      </c>
      <c r="Z159" s="624"/>
      <c r="AA159" s="624"/>
      <c r="AB159" s="624"/>
      <c r="AC159" s="9" t="s">
        <v>136</v>
      </c>
      <c r="AG159" s="33" t="s">
        <v>625</v>
      </c>
      <c r="AH159" s="624" t="str">
        <f>ITEM_all_first!$E$180</f>
        <v/>
      </c>
      <c r="AI159" s="624"/>
      <c r="AJ159" s="624"/>
      <c r="AK159" s="9" t="s">
        <v>138</v>
      </c>
    </row>
    <row r="160" spans="4:37" ht="15" customHeight="1" x14ac:dyDescent="0.15">
      <c r="D160" s="6" t="s">
        <v>127</v>
      </c>
      <c r="E160" s="6" t="s">
        <v>130</v>
      </c>
      <c r="F160" s="6" t="s">
        <v>2304</v>
      </c>
      <c r="M160" s="625" t="str">
        <f>ITEM_all_first!$E$181</f>
        <v/>
      </c>
      <c r="N160" s="625"/>
      <c r="O160" s="625"/>
      <c r="P160" s="625"/>
      <c r="Q160" s="625"/>
      <c r="R160" s="625"/>
      <c r="S160" s="625"/>
      <c r="T160" s="625"/>
      <c r="U160" s="625"/>
      <c r="V160" s="625"/>
      <c r="W160" s="625"/>
      <c r="X160" s="625"/>
      <c r="Y160" s="625"/>
      <c r="Z160" s="625"/>
      <c r="AA160" s="625"/>
      <c r="AB160" s="625"/>
      <c r="AC160" s="625"/>
      <c r="AD160" s="625"/>
      <c r="AE160" s="625"/>
      <c r="AF160" s="625"/>
      <c r="AG160" s="625"/>
      <c r="AH160" s="625"/>
      <c r="AI160" s="625"/>
      <c r="AJ160" s="625"/>
      <c r="AK160" s="625"/>
    </row>
    <row r="161" spans="2:37" ht="15" customHeight="1" x14ac:dyDescent="0.15">
      <c r="D161" s="6" t="s">
        <v>127</v>
      </c>
      <c r="E161" s="6" t="s">
        <v>131</v>
      </c>
      <c r="F161" s="6" t="s">
        <v>2310</v>
      </c>
      <c r="M161" s="9" t="s">
        <v>135</v>
      </c>
      <c r="N161" s="624" t="str">
        <f>ITEM_all_first!$E$182</f>
        <v/>
      </c>
      <c r="O161" s="624"/>
      <c r="P161" s="624"/>
      <c r="Q161" s="624"/>
      <c r="R161" s="9" t="s">
        <v>136</v>
      </c>
      <c r="S161" s="6" t="s">
        <v>137</v>
      </c>
      <c r="X161" s="9" t="s">
        <v>135</v>
      </c>
      <c r="Y161" s="624" t="str">
        <f>ITEM_all_first!$E$183</f>
        <v/>
      </c>
      <c r="Z161" s="624"/>
      <c r="AA161" s="624"/>
      <c r="AB161" s="624"/>
      <c r="AC161" s="9" t="s">
        <v>136</v>
      </c>
      <c r="AG161" s="33" t="s">
        <v>611</v>
      </c>
      <c r="AH161" s="624" t="str">
        <f>ITEM_all_first!$E$184</f>
        <v/>
      </c>
      <c r="AI161" s="624"/>
      <c r="AJ161" s="624"/>
      <c r="AK161" s="9" t="s">
        <v>138</v>
      </c>
    </row>
    <row r="162" spans="2:37" ht="15" customHeight="1" x14ac:dyDescent="0.15">
      <c r="M162" s="625" t="str">
        <f>ITEM_all_first!$E$185</f>
        <v/>
      </c>
      <c r="N162" s="625"/>
      <c r="O162" s="625"/>
      <c r="P162" s="625"/>
      <c r="Q162" s="625"/>
      <c r="R162" s="625"/>
      <c r="S162" s="625"/>
      <c r="T162" s="625"/>
      <c r="U162" s="625"/>
      <c r="V162" s="625"/>
      <c r="W162" s="625"/>
      <c r="X162" s="625"/>
      <c r="Y162" s="625"/>
      <c r="Z162" s="625"/>
      <c r="AA162" s="625"/>
      <c r="AB162" s="625"/>
      <c r="AC162" s="625"/>
      <c r="AD162" s="625"/>
      <c r="AE162" s="625"/>
      <c r="AF162" s="625"/>
      <c r="AG162" s="625"/>
      <c r="AH162" s="625"/>
      <c r="AI162" s="625"/>
      <c r="AJ162" s="625"/>
      <c r="AK162" s="625"/>
    </row>
    <row r="163" spans="2:37" ht="15" customHeight="1" x14ac:dyDescent="0.15">
      <c r="D163" s="6" t="s">
        <v>127</v>
      </c>
      <c r="E163" s="6" t="s">
        <v>1284</v>
      </c>
      <c r="F163" s="6" t="s">
        <v>2305</v>
      </c>
      <c r="M163" s="59" t="s">
        <v>1124</v>
      </c>
      <c r="N163" s="625" t="str">
        <f>ITEM_all_first!$E$186</f>
        <v/>
      </c>
      <c r="O163" s="625"/>
      <c r="P163" s="625"/>
      <c r="Q163" s="625"/>
      <c r="R163" s="625"/>
      <c r="S163" s="12"/>
    </row>
    <row r="164" spans="2:37" ht="15" customHeight="1" x14ac:dyDescent="0.15">
      <c r="D164" s="6" t="s">
        <v>127</v>
      </c>
      <c r="E164" s="6" t="s">
        <v>132</v>
      </c>
      <c r="F164" s="6" t="s">
        <v>2311</v>
      </c>
      <c r="M164" s="625" t="str">
        <f>ITEM_all_first!$E$187</f>
        <v/>
      </c>
      <c r="N164" s="625"/>
      <c r="O164" s="625"/>
      <c r="P164" s="625"/>
      <c r="Q164" s="625"/>
      <c r="R164" s="625"/>
      <c r="S164" s="625"/>
      <c r="T164" s="625"/>
      <c r="U164" s="625"/>
      <c r="V164" s="625"/>
      <c r="W164" s="625"/>
      <c r="X164" s="625"/>
      <c r="Y164" s="625"/>
      <c r="Z164" s="625"/>
      <c r="AA164" s="625"/>
      <c r="AB164" s="625"/>
      <c r="AC164" s="625"/>
      <c r="AD164" s="625"/>
      <c r="AE164" s="625"/>
      <c r="AF164" s="625"/>
      <c r="AG164" s="625"/>
      <c r="AH164" s="625"/>
      <c r="AI164" s="625"/>
      <c r="AJ164" s="625"/>
      <c r="AK164" s="625"/>
    </row>
    <row r="165" spans="2:37" ht="15" customHeight="1" x14ac:dyDescent="0.15">
      <c r="D165" s="6" t="s">
        <v>127</v>
      </c>
      <c r="E165" s="6" t="s">
        <v>134</v>
      </c>
      <c r="F165" s="6" t="s">
        <v>2307</v>
      </c>
      <c r="M165" s="625" t="str">
        <f>ITEM_all_first!$E$188</f>
        <v/>
      </c>
      <c r="N165" s="625"/>
      <c r="O165" s="625"/>
      <c r="P165" s="625"/>
      <c r="Q165" s="625"/>
      <c r="R165" s="625"/>
      <c r="S165" s="12"/>
      <c r="T165" s="9"/>
      <c r="U165" s="12"/>
      <c r="V165" s="12"/>
      <c r="W165" s="12"/>
    </row>
    <row r="166" spans="2:37" ht="15" customHeight="1" x14ac:dyDescent="0.15">
      <c r="B166" s="30"/>
      <c r="C166" s="30"/>
      <c r="D166" s="30" t="s">
        <v>127</v>
      </c>
      <c r="E166" s="30" t="s">
        <v>142</v>
      </c>
      <c r="F166" s="30" t="s">
        <v>2323</v>
      </c>
      <c r="G166" s="30"/>
      <c r="H166" s="30"/>
      <c r="I166" s="30"/>
      <c r="J166" s="30"/>
      <c r="K166" s="30"/>
      <c r="L166" s="30"/>
      <c r="M166" s="30"/>
      <c r="N166" s="30"/>
      <c r="O166" s="30"/>
      <c r="P166" s="631" t="str">
        <f>ITEM_all_first!$E$189</f>
        <v/>
      </c>
      <c r="Q166" s="631"/>
      <c r="R166" s="631"/>
      <c r="S166" s="631"/>
      <c r="T166" s="631"/>
      <c r="U166" s="631" t="str">
        <f>ITEM_all_first!$E$190</f>
        <v/>
      </c>
      <c r="V166" s="631"/>
      <c r="W166" s="631"/>
      <c r="X166" s="631"/>
      <c r="Y166" s="631"/>
      <c r="Z166" s="631" t="str">
        <f>ITEM_all_first!$E$191</f>
        <v/>
      </c>
      <c r="AA166" s="631"/>
      <c r="AB166" s="631"/>
      <c r="AC166" s="631"/>
      <c r="AD166" s="631"/>
      <c r="AE166" s="631" t="str">
        <f>ITEM_all_first!$E$192</f>
        <v/>
      </c>
      <c r="AF166" s="631"/>
      <c r="AG166" s="631"/>
      <c r="AH166" s="631"/>
      <c r="AI166" s="631"/>
      <c r="AJ166" s="30"/>
      <c r="AK166" s="30"/>
    </row>
    <row r="167" spans="2:37" ht="15" customHeight="1" x14ac:dyDescent="0.15">
      <c r="B167" s="6" t="s">
        <v>2324</v>
      </c>
    </row>
    <row r="168" spans="2:37" ht="15" customHeight="1" x14ac:dyDescent="0.15">
      <c r="D168" s="6" t="s">
        <v>127</v>
      </c>
      <c r="E168" s="6" t="s">
        <v>128</v>
      </c>
      <c r="F168" s="6" t="s">
        <v>2304</v>
      </c>
      <c r="M168" s="625" t="str">
        <f>ITEM_all_first!$E$193</f>
        <v/>
      </c>
      <c r="N168" s="625"/>
      <c r="O168" s="625"/>
      <c r="P168" s="625"/>
      <c r="Q168" s="625"/>
      <c r="R168" s="625"/>
      <c r="S168" s="625"/>
      <c r="T168" s="625"/>
      <c r="U168" s="625"/>
      <c r="V168" s="625"/>
      <c r="W168" s="625"/>
      <c r="X168" s="625"/>
      <c r="Y168" s="625"/>
      <c r="Z168" s="625"/>
      <c r="AA168" s="625"/>
      <c r="AB168" s="625"/>
      <c r="AC168" s="625"/>
      <c r="AD168" s="625"/>
      <c r="AE168" s="625"/>
      <c r="AF168" s="625"/>
      <c r="AG168" s="625"/>
      <c r="AH168" s="625"/>
      <c r="AI168" s="625"/>
      <c r="AJ168" s="625"/>
      <c r="AK168" s="625"/>
    </row>
    <row r="169" spans="2:37" ht="15" customHeight="1" x14ac:dyDescent="0.15">
      <c r="D169" s="6" t="s">
        <v>127</v>
      </c>
      <c r="E169" s="6" t="s">
        <v>130</v>
      </c>
      <c r="F169" s="6" t="s">
        <v>2325</v>
      </c>
      <c r="M169" s="6" t="s">
        <v>627</v>
      </c>
      <c r="R169" s="9" t="s">
        <v>135</v>
      </c>
      <c r="S169" s="624" t="str">
        <f>ITEM_all_first!$E$194</f>
        <v/>
      </c>
      <c r="T169" s="624"/>
      <c r="U169" s="624"/>
      <c r="V169" s="624"/>
      <c r="W169" s="624"/>
      <c r="X169" s="624"/>
      <c r="Y169" s="9" t="s">
        <v>136</v>
      </c>
      <c r="Z169" s="33" t="s">
        <v>628</v>
      </c>
      <c r="AA169" s="624" t="str">
        <f>ITEM_all_first!$E$195</f>
        <v/>
      </c>
      <c r="AB169" s="624"/>
      <c r="AC169" s="624"/>
      <c r="AD169" s="624" t="str">
        <f>ITEM_all_first!$E$196</f>
        <v/>
      </c>
      <c r="AE169" s="624"/>
      <c r="AF169" s="624"/>
      <c r="AG169" s="9" t="s">
        <v>138</v>
      </c>
    </row>
    <row r="170" spans="2:37" ht="15" customHeight="1" x14ac:dyDescent="0.15">
      <c r="M170" s="625" t="str">
        <f>ITEM_all_first!$E$197</f>
        <v/>
      </c>
      <c r="N170" s="625"/>
      <c r="O170" s="625"/>
      <c r="P170" s="625"/>
      <c r="Q170" s="625"/>
      <c r="R170" s="625"/>
      <c r="S170" s="625"/>
      <c r="T170" s="625"/>
      <c r="U170" s="625"/>
      <c r="V170" s="625"/>
      <c r="W170" s="625"/>
      <c r="X170" s="625"/>
      <c r="Y170" s="625"/>
      <c r="Z170" s="625"/>
      <c r="AA170" s="625"/>
      <c r="AB170" s="625"/>
      <c r="AC170" s="625"/>
      <c r="AD170" s="625"/>
      <c r="AE170" s="625"/>
      <c r="AF170" s="625"/>
      <c r="AG170" s="625"/>
      <c r="AH170" s="625"/>
      <c r="AI170" s="625"/>
      <c r="AJ170" s="625"/>
      <c r="AK170" s="625"/>
    </row>
    <row r="171" spans="2:37" ht="15" customHeight="1" x14ac:dyDescent="0.15">
      <c r="D171" s="6" t="s">
        <v>127</v>
      </c>
      <c r="E171" s="6" t="s">
        <v>1564</v>
      </c>
      <c r="F171" s="6" t="s">
        <v>2305</v>
      </c>
      <c r="M171" s="59" t="s">
        <v>1124</v>
      </c>
      <c r="N171" s="625" t="str">
        <f>ITEM_all_first!$E$198</f>
        <v/>
      </c>
      <c r="O171" s="625"/>
      <c r="P171" s="625"/>
      <c r="Q171" s="625"/>
      <c r="R171" s="625"/>
      <c r="S171" s="12"/>
    </row>
    <row r="172" spans="2:37" ht="15" customHeight="1" x14ac:dyDescent="0.15">
      <c r="D172" s="6" t="s">
        <v>127</v>
      </c>
      <c r="E172" s="6" t="s">
        <v>1284</v>
      </c>
      <c r="F172" s="6" t="s">
        <v>2311</v>
      </c>
      <c r="M172" s="625" t="str">
        <f>ITEM_all_first!$E$199</f>
        <v/>
      </c>
      <c r="N172" s="625"/>
      <c r="O172" s="625"/>
      <c r="P172" s="625"/>
      <c r="Q172" s="625"/>
      <c r="R172" s="625"/>
      <c r="S172" s="625"/>
      <c r="T172" s="625"/>
      <c r="U172" s="625"/>
      <c r="V172" s="625"/>
      <c r="W172" s="625"/>
      <c r="X172" s="625"/>
      <c r="Y172" s="625"/>
      <c r="Z172" s="625"/>
      <c r="AA172" s="625"/>
      <c r="AB172" s="625"/>
      <c r="AC172" s="625"/>
      <c r="AD172" s="625"/>
      <c r="AE172" s="625"/>
      <c r="AF172" s="625"/>
      <c r="AG172" s="625"/>
      <c r="AH172" s="625"/>
      <c r="AI172" s="625"/>
      <c r="AJ172" s="625"/>
      <c r="AK172" s="625"/>
    </row>
    <row r="173" spans="2:37" ht="15" customHeight="1" x14ac:dyDescent="0.15">
      <c r="B173" s="30"/>
      <c r="C173" s="30"/>
      <c r="D173" s="30" t="s">
        <v>127</v>
      </c>
      <c r="E173" s="30" t="s">
        <v>2455</v>
      </c>
      <c r="F173" s="30" t="s">
        <v>2307</v>
      </c>
      <c r="G173" s="30"/>
      <c r="H173" s="30"/>
      <c r="I173" s="30"/>
      <c r="J173" s="30"/>
      <c r="K173" s="30"/>
      <c r="L173" s="30"/>
      <c r="M173" s="631" t="str">
        <f>ITEM_all_first!$E$200</f>
        <v/>
      </c>
      <c r="N173" s="631"/>
      <c r="O173" s="631"/>
      <c r="P173" s="631"/>
      <c r="Q173" s="631"/>
      <c r="R173" s="631"/>
      <c r="S173" s="49"/>
      <c r="T173" s="32"/>
      <c r="U173" s="49"/>
      <c r="V173" s="49"/>
      <c r="W173" s="49"/>
      <c r="X173" s="30"/>
      <c r="Y173" s="30"/>
      <c r="Z173" s="30"/>
      <c r="AA173" s="30"/>
      <c r="AB173" s="30"/>
      <c r="AC173" s="30"/>
      <c r="AD173" s="30"/>
      <c r="AE173" s="30"/>
      <c r="AF173" s="30"/>
      <c r="AG173" s="30"/>
      <c r="AH173" s="30"/>
      <c r="AI173" s="30"/>
      <c r="AJ173" s="30"/>
      <c r="AK173" s="30"/>
    </row>
    <row r="174" spans="2:37" ht="15" hidden="1" customHeight="1" x14ac:dyDescent="0.15">
      <c r="B174" s="6" t="s">
        <v>2326</v>
      </c>
    </row>
    <row r="175" spans="2:37" ht="15" hidden="1" customHeight="1" x14ac:dyDescent="0.15">
      <c r="E175" s="36" t="s">
        <v>158</v>
      </c>
      <c r="F175" s="6" t="s">
        <v>629</v>
      </c>
      <c r="M175" s="9" t="s">
        <v>135</v>
      </c>
      <c r="N175" s="625"/>
      <c r="O175" s="625"/>
      <c r="P175" s="625"/>
      <c r="Q175" s="625"/>
      <c r="R175" s="625"/>
      <c r="S175" s="625"/>
      <c r="T175" s="625"/>
      <c r="U175" s="625"/>
      <c r="V175" s="625"/>
      <c r="W175" s="625"/>
      <c r="X175" s="625"/>
      <c r="Y175" s="625"/>
      <c r="Z175" s="625"/>
      <c r="AA175" s="625"/>
      <c r="AB175" s="625"/>
      <c r="AC175" s="625"/>
      <c r="AD175" s="625"/>
      <c r="AE175" s="625"/>
      <c r="AF175" s="625"/>
      <c r="AG175" s="625"/>
      <c r="AH175" s="625"/>
      <c r="AI175" s="625"/>
      <c r="AJ175" s="625"/>
      <c r="AK175" s="9" t="s">
        <v>136</v>
      </c>
    </row>
    <row r="176" spans="2:37" ht="15" hidden="1" customHeight="1" x14ac:dyDescent="0.15">
      <c r="E176" s="36" t="s">
        <v>158</v>
      </c>
      <c r="F176" s="6" t="s">
        <v>630</v>
      </c>
      <c r="M176" s="9" t="s">
        <v>135</v>
      </c>
      <c r="N176" s="625"/>
      <c r="O176" s="625"/>
      <c r="P176" s="625"/>
      <c r="Q176" s="625"/>
      <c r="R176" s="625"/>
      <c r="S176" s="625"/>
      <c r="T176" s="625"/>
      <c r="U176" s="625"/>
      <c r="V176" s="625"/>
      <c r="W176" s="625"/>
      <c r="X176" s="625"/>
      <c r="Y176" s="625"/>
      <c r="Z176" s="625"/>
      <c r="AA176" s="625"/>
      <c r="AB176" s="625"/>
      <c r="AC176" s="625"/>
      <c r="AD176" s="625"/>
      <c r="AE176" s="625"/>
      <c r="AF176" s="625"/>
      <c r="AG176" s="625"/>
      <c r="AH176" s="625"/>
      <c r="AI176" s="625"/>
      <c r="AJ176" s="625"/>
      <c r="AK176" s="9" t="s">
        <v>136</v>
      </c>
    </row>
    <row r="177" spans="2:37" ht="15" hidden="1" customHeight="1" x14ac:dyDescent="0.15">
      <c r="B177" s="30"/>
      <c r="C177" s="30"/>
      <c r="D177" s="30"/>
      <c r="E177" s="5" t="s">
        <v>158</v>
      </c>
      <c r="F177" s="30" t="s">
        <v>631</v>
      </c>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row>
    <row r="178" spans="2:37" ht="15" hidden="1" customHeight="1" x14ac:dyDescent="0.15">
      <c r="B178" s="6" t="s">
        <v>2327</v>
      </c>
    </row>
    <row r="179" spans="2:37" ht="15" hidden="1" customHeight="1" x14ac:dyDescent="0.15">
      <c r="E179" s="36" t="s">
        <v>158</v>
      </c>
      <c r="F179" s="6" t="s">
        <v>632</v>
      </c>
      <c r="M179" s="9" t="s">
        <v>135</v>
      </c>
      <c r="N179" s="625"/>
      <c r="O179" s="625"/>
      <c r="P179" s="625"/>
      <c r="Q179" s="625"/>
      <c r="R179" s="625"/>
      <c r="S179" s="625"/>
      <c r="T179" s="625"/>
      <c r="U179" s="625"/>
      <c r="V179" s="625"/>
      <c r="W179" s="625"/>
      <c r="X179" s="625"/>
      <c r="Y179" s="625"/>
      <c r="Z179" s="625"/>
      <c r="AA179" s="625"/>
      <c r="AB179" s="625"/>
      <c r="AC179" s="625"/>
      <c r="AD179" s="625"/>
      <c r="AE179" s="625"/>
      <c r="AF179" s="625"/>
      <c r="AG179" s="625"/>
      <c r="AH179" s="625"/>
      <c r="AI179" s="625"/>
      <c r="AJ179" s="625"/>
      <c r="AK179" s="9" t="s">
        <v>136</v>
      </c>
    </row>
    <row r="180" spans="2:37" ht="15" hidden="1" customHeight="1" x14ac:dyDescent="0.15">
      <c r="E180" s="36" t="s">
        <v>158</v>
      </c>
      <c r="F180" s="6" t="s">
        <v>633</v>
      </c>
      <c r="M180" s="9" t="s">
        <v>135</v>
      </c>
      <c r="N180" s="625"/>
      <c r="O180" s="625"/>
      <c r="P180" s="625"/>
      <c r="Q180" s="625"/>
      <c r="R180" s="625"/>
      <c r="S180" s="625"/>
      <c r="T180" s="625"/>
      <c r="U180" s="625"/>
      <c r="V180" s="625"/>
      <c r="W180" s="625"/>
      <c r="X180" s="625"/>
      <c r="Y180" s="625"/>
      <c r="Z180" s="625"/>
      <c r="AA180" s="625"/>
      <c r="AB180" s="625"/>
      <c r="AC180" s="625"/>
      <c r="AD180" s="625"/>
      <c r="AE180" s="625"/>
      <c r="AF180" s="625"/>
      <c r="AG180" s="625"/>
      <c r="AH180" s="625"/>
      <c r="AI180" s="625"/>
      <c r="AJ180" s="625"/>
      <c r="AK180" s="9" t="s">
        <v>136</v>
      </c>
    </row>
    <row r="181" spans="2:37" ht="15" hidden="1" customHeight="1" x14ac:dyDescent="0.15">
      <c r="B181" s="30"/>
      <c r="C181" s="30"/>
      <c r="D181" s="30"/>
      <c r="E181" s="5" t="s">
        <v>158</v>
      </c>
      <c r="F181" s="30" t="s">
        <v>634</v>
      </c>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row>
    <row r="182" spans="2:37" ht="15" customHeight="1" x14ac:dyDescent="0.15">
      <c r="B182" s="6" t="s">
        <v>2456</v>
      </c>
      <c r="M182" s="635" t="str">
        <f>ITEM_all_first!$E$212</f>
        <v/>
      </c>
      <c r="N182" s="635"/>
      <c r="O182" s="635"/>
      <c r="P182" s="635"/>
      <c r="Q182" s="635"/>
      <c r="R182" s="635"/>
      <c r="S182" s="635"/>
      <c r="T182" s="635"/>
      <c r="U182" s="635"/>
      <c r="V182" s="635"/>
      <c r="W182" s="635"/>
      <c r="X182" s="635"/>
      <c r="Y182" s="635"/>
      <c r="Z182" s="635"/>
      <c r="AA182" s="635"/>
      <c r="AB182" s="34" t="s">
        <v>635</v>
      </c>
      <c r="AC182" s="35"/>
      <c r="AD182" s="35"/>
      <c r="AE182" s="35"/>
      <c r="AF182" s="35"/>
      <c r="AG182" s="35"/>
      <c r="AH182" s="35"/>
    </row>
    <row r="183" spans="2:37" ht="15" customHeight="1" x14ac:dyDescent="0.15">
      <c r="M183" s="625" t="str">
        <f>ITEM_all_first!$E$213</f>
        <v/>
      </c>
      <c r="N183" s="625"/>
      <c r="O183" s="625"/>
      <c r="P183" s="625"/>
      <c r="Q183" s="625"/>
      <c r="R183" s="625"/>
      <c r="S183" s="625"/>
      <c r="T183" s="625"/>
      <c r="U183" s="625"/>
      <c r="V183" s="625"/>
      <c r="W183" s="625"/>
      <c r="X183" s="625"/>
      <c r="Y183" s="625"/>
      <c r="Z183" s="625"/>
      <c r="AA183" s="625"/>
      <c r="AB183" s="625"/>
      <c r="AC183" s="625"/>
      <c r="AD183" s="625"/>
      <c r="AE183" s="625"/>
      <c r="AF183" s="625"/>
      <c r="AG183" s="625"/>
      <c r="AH183" s="625"/>
      <c r="AI183" s="625"/>
      <c r="AJ183" s="625"/>
      <c r="AK183" s="625"/>
    </row>
    <row r="184" spans="2:37" ht="15" customHeight="1" x14ac:dyDescent="0.15">
      <c r="M184" s="625" t="str">
        <f>ITEM_all_first!$E$214</f>
        <v/>
      </c>
      <c r="N184" s="625"/>
      <c r="O184" s="625"/>
      <c r="P184" s="625"/>
      <c r="Q184" s="625"/>
      <c r="R184" s="625"/>
      <c r="S184" s="625"/>
      <c r="T184" s="625"/>
      <c r="U184" s="625"/>
      <c r="V184" s="625"/>
      <c r="W184" s="625"/>
      <c r="X184" s="625"/>
      <c r="Y184" s="625"/>
      <c r="Z184" s="625"/>
      <c r="AA184" s="625"/>
      <c r="AB184" s="625"/>
      <c r="AC184" s="625"/>
      <c r="AD184" s="625"/>
      <c r="AE184" s="625"/>
      <c r="AF184" s="625"/>
      <c r="AG184" s="625"/>
      <c r="AH184" s="625"/>
      <c r="AI184" s="625"/>
      <c r="AJ184" s="625"/>
      <c r="AK184" s="625"/>
    </row>
    <row r="185" spans="2:37" ht="15" customHeight="1" x14ac:dyDescent="0.15">
      <c r="M185" s="625" t="str">
        <f>ITEM_all_first!$E$215</f>
        <v/>
      </c>
      <c r="N185" s="625"/>
      <c r="O185" s="625"/>
      <c r="P185" s="625"/>
      <c r="Q185" s="625"/>
      <c r="R185" s="625"/>
      <c r="S185" s="625"/>
      <c r="T185" s="625"/>
      <c r="U185" s="625"/>
      <c r="V185" s="625"/>
      <c r="W185" s="625"/>
      <c r="X185" s="625"/>
      <c r="Y185" s="625"/>
      <c r="Z185" s="625"/>
      <c r="AA185" s="625"/>
      <c r="AB185" s="625"/>
      <c r="AC185" s="625"/>
      <c r="AD185" s="625"/>
      <c r="AE185" s="625"/>
      <c r="AF185" s="625"/>
      <c r="AG185" s="625"/>
      <c r="AH185" s="625"/>
      <c r="AI185" s="625"/>
      <c r="AJ185" s="625"/>
      <c r="AK185" s="625"/>
    </row>
    <row r="186" spans="2:37" ht="15" customHeight="1" x14ac:dyDescent="0.15">
      <c r="B186" s="30"/>
      <c r="C186" s="30"/>
      <c r="D186" s="30"/>
      <c r="E186" s="30"/>
      <c r="F186" s="30"/>
      <c r="G186" s="30"/>
      <c r="H186" s="30"/>
      <c r="I186" s="30"/>
      <c r="J186" s="30"/>
      <c r="K186" s="30"/>
      <c r="L186" s="30"/>
      <c r="M186" s="631" t="str">
        <f>ITEM_all_first!$E$216</f>
        <v/>
      </c>
      <c r="N186" s="631"/>
      <c r="O186" s="631"/>
      <c r="P186" s="631"/>
      <c r="Q186" s="631"/>
      <c r="R186" s="631"/>
      <c r="S186" s="631"/>
      <c r="T186" s="631"/>
      <c r="U186" s="631"/>
      <c r="V186" s="631"/>
      <c r="W186" s="631"/>
      <c r="X186" s="631"/>
      <c r="Y186" s="631"/>
      <c r="Z186" s="631"/>
      <c r="AA186" s="631"/>
      <c r="AB186" s="631"/>
      <c r="AC186" s="631"/>
      <c r="AD186" s="631"/>
      <c r="AE186" s="631"/>
      <c r="AF186" s="631"/>
      <c r="AG186" s="631"/>
      <c r="AH186" s="631"/>
      <c r="AI186" s="631"/>
      <c r="AJ186" s="631"/>
      <c r="AK186" s="631"/>
    </row>
  </sheetData>
  <mergeCells count="204">
    <mergeCell ref="N7:O9"/>
    <mergeCell ref="P7:Z7"/>
    <mergeCell ref="AA7:AK7"/>
    <mergeCell ref="P8:Z9"/>
    <mergeCell ref="AA8:AK8"/>
    <mergeCell ref="AA9:AK9"/>
    <mergeCell ref="N20:Q20"/>
    <mergeCell ref="Y20:AB20"/>
    <mergeCell ref="AH20:AJ20"/>
    <mergeCell ref="M21:AK21"/>
    <mergeCell ref="N22:Q22"/>
    <mergeCell ref="Y22:AB22"/>
    <mergeCell ref="AH22:AJ22"/>
    <mergeCell ref="B11:AK11"/>
    <mergeCell ref="M14:AK14"/>
    <mergeCell ref="M15:AK15"/>
    <mergeCell ref="M17:AK17"/>
    <mergeCell ref="N16:R16"/>
    <mergeCell ref="AH13:AK13"/>
    <mergeCell ref="N31:Q31"/>
    <mergeCell ref="Y31:AB31"/>
    <mergeCell ref="AH31:AJ31"/>
    <mergeCell ref="M32:AK32"/>
    <mergeCell ref="M34:AK34"/>
    <mergeCell ref="N33:R33"/>
    <mergeCell ref="M23:AK23"/>
    <mergeCell ref="M25:AK25"/>
    <mergeCell ref="N24:R24"/>
    <mergeCell ref="M26:R26"/>
    <mergeCell ref="N29:Q29"/>
    <mergeCell ref="Y29:AB29"/>
    <mergeCell ref="AH29:AJ29"/>
    <mergeCell ref="M30:AK30"/>
    <mergeCell ref="M40:AK40"/>
    <mergeCell ref="N41:Q41"/>
    <mergeCell ref="Y41:AB41"/>
    <mergeCell ref="AH41:AJ41"/>
    <mergeCell ref="M42:AK42"/>
    <mergeCell ref="N43:R43"/>
    <mergeCell ref="M35:R35"/>
    <mergeCell ref="P36:T36"/>
    <mergeCell ref="U36:Y36"/>
    <mergeCell ref="Z36:AD36"/>
    <mergeCell ref="AE36:AI36"/>
    <mergeCell ref="N39:Q39"/>
    <mergeCell ref="Y39:AB39"/>
    <mergeCell ref="AH39:AJ39"/>
    <mergeCell ref="N48:Q48"/>
    <mergeCell ref="Y48:AB48"/>
    <mergeCell ref="AH48:AJ48"/>
    <mergeCell ref="M49:AK49"/>
    <mergeCell ref="N50:Q50"/>
    <mergeCell ref="Y50:AB50"/>
    <mergeCell ref="AH50:AJ50"/>
    <mergeCell ref="M44:AK44"/>
    <mergeCell ref="P46:T46"/>
    <mergeCell ref="U46:Y46"/>
    <mergeCell ref="Z46:AD46"/>
    <mergeCell ref="AE46:AI46"/>
    <mergeCell ref="M45:R45"/>
    <mergeCell ref="N57:Q57"/>
    <mergeCell ref="Y57:AB57"/>
    <mergeCell ref="AH57:AJ57"/>
    <mergeCell ref="M58:AK58"/>
    <mergeCell ref="N59:Q59"/>
    <mergeCell ref="Y59:AB59"/>
    <mergeCell ref="AH59:AJ59"/>
    <mergeCell ref="M51:AK51"/>
    <mergeCell ref="M53:AK53"/>
    <mergeCell ref="N52:R52"/>
    <mergeCell ref="M54:R54"/>
    <mergeCell ref="P55:T55"/>
    <mergeCell ref="U55:Y55"/>
    <mergeCell ref="Z55:AD55"/>
    <mergeCell ref="AE55:AI55"/>
    <mergeCell ref="M71:AK71"/>
    <mergeCell ref="U72:Y72"/>
    <mergeCell ref="M75:AK75"/>
    <mergeCell ref="U76:Y76"/>
    <mergeCell ref="M79:AK79"/>
    <mergeCell ref="U80:Y80"/>
    <mergeCell ref="M60:AK60"/>
    <mergeCell ref="N61:R61"/>
    <mergeCell ref="M62:AK62"/>
    <mergeCell ref="P64:T64"/>
    <mergeCell ref="U64:Y64"/>
    <mergeCell ref="Z64:AD64"/>
    <mergeCell ref="AE64:AI64"/>
    <mergeCell ref="M63:R63"/>
    <mergeCell ref="M89:AK89"/>
    <mergeCell ref="U90:Y90"/>
    <mergeCell ref="M91:AK91"/>
    <mergeCell ref="U92:Y92"/>
    <mergeCell ref="M95:AK95"/>
    <mergeCell ref="M96:AK96"/>
    <mergeCell ref="M81:AK81"/>
    <mergeCell ref="U82:Y82"/>
    <mergeCell ref="M83:AK83"/>
    <mergeCell ref="U84:Y84"/>
    <mergeCell ref="M87:AK87"/>
    <mergeCell ref="U88:Y88"/>
    <mergeCell ref="M105:AK105"/>
    <mergeCell ref="N106:R106"/>
    <mergeCell ref="M107:AK107"/>
    <mergeCell ref="M109:AK109"/>
    <mergeCell ref="O110:AK110"/>
    <mergeCell ref="M108:R108"/>
    <mergeCell ref="M98:AK98"/>
    <mergeCell ref="N97:R97"/>
    <mergeCell ref="M99:R99"/>
    <mergeCell ref="M100:AK100"/>
    <mergeCell ref="O101:AK101"/>
    <mergeCell ref="M104:AK104"/>
    <mergeCell ref="O118:AK118"/>
    <mergeCell ref="M120:AK120"/>
    <mergeCell ref="M121:AK121"/>
    <mergeCell ref="N122:R122"/>
    <mergeCell ref="M123:AK123"/>
    <mergeCell ref="M125:AK125"/>
    <mergeCell ref="M112:AK112"/>
    <mergeCell ref="M113:AK113"/>
    <mergeCell ref="M115:AK115"/>
    <mergeCell ref="N114:R114"/>
    <mergeCell ref="M116:R116"/>
    <mergeCell ref="M117:AK117"/>
    <mergeCell ref="N133:Q133"/>
    <mergeCell ref="Y133:AB133"/>
    <mergeCell ref="AH133:AJ133"/>
    <mergeCell ref="M134:AK134"/>
    <mergeCell ref="M136:AK136"/>
    <mergeCell ref="N135:R135"/>
    <mergeCell ref="O126:AK126"/>
    <mergeCell ref="M124:R124"/>
    <mergeCell ref="N131:Q131"/>
    <mergeCell ref="Y131:AB131"/>
    <mergeCell ref="AH131:AJ131"/>
    <mergeCell ref="M132:AK132"/>
    <mergeCell ref="M142:AK142"/>
    <mergeCell ref="N143:Q143"/>
    <mergeCell ref="Y143:AB143"/>
    <mergeCell ref="AH143:AJ143"/>
    <mergeCell ref="M144:AK144"/>
    <mergeCell ref="N145:R145"/>
    <mergeCell ref="M137:R137"/>
    <mergeCell ref="P138:T138"/>
    <mergeCell ref="U138:Y138"/>
    <mergeCell ref="Z138:AD138"/>
    <mergeCell ref="AE138:AI138"/>
    <mergeCell ref="N141:Q141"/>
    <mergeCell ref="Y141:AB141"/>
    <mergeCell ref="AH141:AJ141"/>
    <mergeCell ref="N150:Q150"/>
    <mergeCell ref="Y150:AB150"/>
    <mergeCell ref="AH150:AJ150"/>
    <mergeCell ref="M151:AK151"/>
    <mergeCell ref="N152:Q152"/>
    <mergeCell ref="Y152:AB152"/>
    <mergeCell ref="AH152:AJ152"/>
    <mergeCell ref="M146:AK146"/>
    <mergeCell ref="P148:T148"/>
    <mergeCell ref="U148:Y148"/>
    <mergeCell ref="Z148:AD148"/>
    <mergeCell ref="AE148:AI148"/>
    <mergeCell ref="M147:R147"/>
    <mergeCell ref="N159:Q159"/>
    <mergeCell ref="Y159:AB159"/>
    <mergeCell ref="AH159:AJ159"/>
    <mergeCell ref="M160:AK160"/>
    <mergeCell ref="N161:Q161"/>
    <mergeCell ref="Y161:AB161"/>
    <mergeCell ref="AH161:AJ161"/>
    <mergeCell ref="M153:AK153"/>
    <mergeCell ref="M155:AK155"/>
    <mergeCell ref="N154:R154"/>
    <mergeCell ref="M156:R156"/>
    <mergeCell ref="P157:T157"/>
    <mergeCell ref="U157:Y157"/>
    <mergeCell ref="Z157:AD157"/>
    <mergeCell ref="AE157:AI157"/>
    <mergeCell ref="M168:AK168"/>
    <mergeCell ref="S169:X169"/>
    <mergeCell ref="M170:AK170"/>
    <mergeCell ref="N171:R171"/>
    <mergeCell ref="M172:AK172"/>
    <mergeCell ref="N175:AJ175"/>
    <mergeCell ref="M162:AK162"/>
    <mergeCell ref="N163:R163"/>
    <mergeCell ref="M164:AK164"/>
    <mergeCell ref="P166:T166"/>
    <mergeCell ref="U166:Y166"/>
    <mergeCell ref="Z166:AD166"/>
    <mergeCell ref="AE166:AI166"/>
    <mergeCell ref="M165:R165"/>
    <mergeCell ref="AA169:AC169"/>
    <mergeCell ref="AD169:AF169"/>
    <mergeCell ref="N176:AJ176"/>
    <mergeCell ref="M173:R173"/>
    <mergeCell ref="M186:AK186"/>
    <mergeCell ref="N179:AJ179"/>
    <mergeCell ref="N180:AJ180"/>
    <mergeCell ref="M182:AA182"/>
    <mergeCell ref="M183:AK183"/>
    <mergeCell ref="M184:AK184"/>
    <mergeCell ref="M185:AK185"/>
  </mergeCells>
  <phoneticPr fontId="25"/>
  <dataValidations count="9">
    <dataValidation type="list" allowBlank="1" showInputMessage="1" prompt="選択" sqref="N175:AJ176" xr:uid="{00000000-0002-0000-1300-000000000000}">
      <formula1>適判機関</formula1>
    </dataValidation>
    <dataValidation type="list" allowBlank="1" showInputMessage="1" showErrorMessage="1" prompt="選択" sqref="D70 D74 D78 D86" xr:uid="{00000000-0002-0000-1300-000001000000}">
      <formula1>選択</formula1>
    </dataValidation>
    <dataValidation type="list" allowBlank="1" showInputMessage="1" sqref="O101:AK101 O118:AK118 O110:AK110 O126:AK126" xr:uid="{00000000-0002-0000-1300-000002000000}">
      <formula1>意見を聴いた設計図書</formula1>
    </dataValidation>
    <dataValidation type="list" allowBlank="1" showInputMessage="1" prompt="選択" sqref="P36:AI36 P157:AI157 P46:AI46 P55:AI55 P138:AI138 P64:AI64 P148:AI148 P166:AI166" xr:uid="{00000000-0002-0000-1300-000003000000}">
      <formula1>設計図書</formula1>
    </dataValidation>
    <dataValidation type="list" allowBlank="1" showInputMessage="1" prompt="選択" sqref="Y22:AB22 Y152:AB152 Y31:AB31 Y41:AB41 Y50:AB50 Y133:AB133 Y59:AB59 Y143:AB143 Y161:AB161" xr:uid="{00000000-0002-0000-1300-000004000000}">
      <formula1>都道府県</formula1>
    </dataValidation>
    <dataValidation type="list" allowBlank="1" showInputMessage="1" prompt="選択" sqref="N20:Q20 N22:Q22 N150:Q150 N152:Q152 N29:Q29 N31:Q31 N39:Q39 N41:Q41 N48:Q48 N50:Q50 N131:Q131 N133:Q133 N57:Q57 N59:Q59 N141:Q141 N143:Q143 N159:Q159 N161:Q161" xr:uid="{00000000-0002-0000-1300-000005000000}">
      <formula1>建築士</formula1>
    </dataValidation>
    <dataValidation type="list" allowBlank="1" showInputMessage="1" sqref="M170:AK170" xr:uid="{00000000-0002-0000-1300-000006000000}">
      <formula1>未定</formula1>
    </dataValidation>
    <dataValidation type="list" allowBlank="1" showInputMessage="1" prompt="選択" sqref="S169:X169 Y20:AB20 Y150:AB150 Y29:AB29 Y39:AB39 Y48:AB48 Y131:AB131 Y57:AB57 Y141:AB141 Y159:AB159" xr:uid="{00000000-0002-0000-1300-000007000000}">
      <formula1>登録</formula1>
    </dataValidation>
    <dataValidation type="list" allowBlank="1" showInputMessage="1" showErrorMessage="1" sqref="E179:E181 E175:E177" xr:uid="{A931441E-407B-4987-8716-4AAC6C1EA429}">
      <formula1>選択</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2" manualBreakCount="2">
    <brk id="66" max="37" man="1"/>
    <brk id="127" max="37"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59999389629810485"/>
  </sheetPr>
  <dimension ref="A4:BU23"/>
  <sheetViews>
    <sheetView zoomScaleNormal="100" zoomScaleSheetLayoutView="100" workbookViewId="0">
      <pane ySplit="2" topLeftCell="A3" activePane="bottomLeft" state="frozen"/>
      <selection activeCell="Z13" sqref="Z13:AC14"/>
      <selection pane="bottomLeft" activeCell="AD23" sqref="AD23"/>
    </sheetView>
  </sheetViews>
  <sheetFormatPr defaultColWidth="2.5" defaultRowHeight="15" customHeight="1" x14ac:dyDescent="0.15"/>
  <cols>
    <col min="1" max="73" width="2.5" style="6" customWidth="1"/>
    <col min="74" max="16384" width="2.5" style="7"/>
  </cols>
  <sheetData>
    <row r="4" spans="2:37" ht="15" customHeight="1" x14ac:dyDescent="0.15">
      <c r="B4" s="721" t="s">
        <v>636</v>
      </c>
      <c r="C4" s="721"/>
      <c r="D4" s="721"/>
      <c r="E4" s="721"/>
      <c r="F4" s="721"/>
      <c r="G4" s="721"/>
      <c r="H4" s="721"/>
      <c r="I4" s="721"/>
      <c r="J4" s="721"/>
      <c r="K4" s="721"/>
      <c r="L4" s="721"/>
      <c r="M4" s="721"/>
      <c r="N4" s="721"/>
      <c r="O4" s="721"/>
      <c r="P4" s="721"/>
      <c r="Q4" s="721"/>
      <c r="R4" s="721"/>
      <c r="S4" s="721"/>
      <c r="T4" s="721"/>
      <c r="U4" s="721"/>
      <c r="V4" s="721"/>
      <c r="W4" s="721"/>
      <c r="X4" s="721"/>
      <c r="Y4" s="721"/>
      <c r="Z4" s="721"/>
      <c r="AA4" s="721"/>
      <c r="AB4" s="721"/>
      <c r="AC4" s="721"/>
      <c r="AD4" s="721"/>
      <c r="AE4" s="721"/>
      <c r="AF4" s="721"/>
      <c r="AG4" s="721"/>
      <c r="AH4" s="721"/>
      <c r="AI4" s="721"/>
      <c r="AJ4" s="721"/>
      <c r="AK4" s="721"/>
    </row>
    <row r="5" spans="2:37" ht="15" customHeight="1" x14ac:dyDescent="0.15">
      <c r="B5" s="30" t="s">
        <v>637</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5" t="str">
        <f>ITEM_all_first!$E$217</f>
        <v/>
      </c>
      <c r="N7" s="625"/>
      <c r="O7" s="625"/>
      <c r="P7" s="625"/>
      <c r="Q7" s="625"/>
      <c r="R7" s="625"/>
      <c r="S7" s="625"/>
      <c r="T7" s="625"/>
      <c r="U7" s="625"/>
      <c r="V7" s="625"/>
      <c r="W7" s="625"/>
      <c r="X7" s="625"/>
      <c r="Y7" s="625"/>
      <c r="Z7" s="625"/>
      <c r="AA7" s="625"/>
      <c r="AB7" s="625"/>
      <c r="AC7" s="625"/>
      <c r="AD7" s="625"/>
      <c r="AE7" s="625"/>
      <c r="AF7" s="625"/>
      <c r="AG7" s="625"/>
      <c r="AH7" s="625"/>
      <c r="AI7" s="625"/>
      <c r="AJ7" s="625"/>
      <c r="AK7" s="625"/>
    </row>
    <row r="8" spans="2:37" ht="15" customHeight="1" x14ac:dyDescent="0.15">
      <c r="D8" s="6" t="s">
        <v>127</v>
      </c>
      <c r="E8" s="6" t="s">
        <v>130</v>
      </c>
      <c r="F8" s="6" t="s">
        <v>2304</v>
      </c>
      <c r="M8" s="625" t="str">
        <f>ITEM_all_first!$E$218</f>
        <v/>
      </c>
      <c r="N8" s="625"/>
      <c r="O8" s="625"/>
      <c r="P8" s="625"/>
      <c r="Q8" s="625"/>
      <c r="R8" s="625"/>
      <c r="S8" s="625"/>
      <c r="T8" s="625"/>
      <c r="U8" s="625"/>
      <c r="V8" s="625"/>
      <c r="W8" s="625"/>
      <c r="X8" s="625"/>
      <c r="Y8" s="625"/>
      <c r="Z8" s="625"/>
      <c r="AA8" s="625"/>
      <c r="AB8" s="625"/>
      <c r="AC8" s="625"/>
      <c r="AD8" s="625"/>
      <c r="AE8" s="625"/>
      <c r="AF8" s="625"/>
      <c r="AG8" s="625"/>
      <c r="AH8" s="625"/>
      <c r="AI8" s="625"/>
      <c r="AJ8" s="625"/>
      <c r="AK8" s="625"/>
    </row>
    <row r="9" spans="2:37" ht="15" customHeight="1" x14ac:dyDescent="0.15">
      <c r="D9" s="6" t="s">
        <v>127</v>
      </c>
      <c r="E9" s="6" t="s">
        <v>131</v>
      </c>
      <c r="F9" s="6" t="s">
        <v>2305</v>
      </c>
      <c r="M9" s="59" t="s">
        <v>1124</v>
      </c>
      <c r="N9" s="625" t="str">
        <f>ITEM_all_first!$E$219</f>
        <v/>
      </c>
      <c r="O9" s="625"/>
      <c r="P9" s="625"/>
      <c r="Q9" s="625"/>
      <c r="R9" s="625"/>
      <c r="S9" s="12"/>
    </row>
    <row r="10" spans="2:37" ht="15" customHeight="1" x14ac:dyDescent="0.15">
      <c r="D10" s="6" t="s">
        <v>127</v>
      </c>
      <c r="E10" s="6" t="s">
        <v>1284</v>
      </c>
      <c r="F10" s="6" t="s">
        <v>2306</v>
      </c>
      <c r="M10" s="625" t="str">
        <f>ITEM_all_first!$E$220</f>
        <v/>
      </c>
      <c r="N10" s="625"/>
      <c r="O10" s="625"/>
      <c r="P10" s="625"/>
      <c r="Q10" s="625"/>
      <c r="R10" s="625"/>
      <c r="S10" s="625"/>
      <c r="T10" s="625"/>
      <c r="U10" s="625"/>
      <c r="V10" s="625"/>
      <c r="W10" s="625"/>
      <c r="X10" s="625"/>
      <c r="Y10" s="625"/>
      <c r="Z10" s="625"/>
      <c r="AA10" s="625"/>
      <c r="AB10" s="625"/>
      <c r="AC10" s="625"/>
      <c r="AD10" s="625"/>
      <c r="AE10" s="625"/>
      <c r="AF10" s="625"/>
      <c r="AG10" s="625"/>
      <c r="AH10" s="625"/>
      <c r="AI10" s="625"/>
      <c r="AJ10" s="625"/>
      <c r="AK10" s="625"/>
    </row>
    <row r="11" spans="2:37" ht="15" customHeight="1" x14ac:dyDescent="0.15">
      <c r="B11" s="30"/>
      <c r="C11" s="30"/>
      <c r="D11" s="30"/>
      <c r="E11" s="30"/>
      <c r="F11" s="30"/>
      <c r="G11" s="30"/>
      <c r="H11" s="30"/>
      <c r="I11" s="30"/>
      <c r="J11" s="30"/>
      <c r="K11" s="30"/>
      <c r="L11" s="30"/>
      <c r="M11" s="49"/>
      <c r="N11" s="49"/>
      <c r="O11" s="49"/>
      <c r="P11" s="30"/>
      <c r="Q11" s="49"/>
      <c r="R11" s="49"/>
      <c r="S11" s="49"/>
      <c r="T11" s="30"/>
      <c r="U11" s="49"/>
      <c r="V11" s="49"/>
      <c r="W11" s="49"/>
      <c r="X11" s="30"/>
      <c r="Y11" s="30"/>
      <c r="Z11" s="30"/>
      <c r="AA11" s="30"/>
      <c r="AB11" s="30"/>
      <c r="AC11" s="30"/>
      <c r="AD11" s="30"/>
      <c r="AE11" s="30"/>
      <c r="AF11" s="30"/>
      <c r="AG11" s="30"/>
      <c r="AH11" s="30"/>
      <c r="AI11" s="30"/>
      <c r="AJ11" s="30"/>
      <c r="AK11" s="30"/>
    </row>
    <row r="12" spans="2:37" ht="15" customHeight="1" x14ac:dyDescent="0.15">
      <c r="B12" s="6" t="s">
        <v>2302</v>
      </c>
    </row>
    <row r="13" spans="2:37" ht="15" customHeight="1" x14ac:dyDescent="0.15">
      <c r="D13" s="6" t="s">
        <v>127</v>
      </c>
      <c r="E13" s="6" t="s">
        <v>128</v>
      </c>
      <c r="F13" s="6" t="s">
        <v>2303</v>
      </c>
      <c r="M13" s="625" t="str">
        <f>ITEM_all_first!$E$222</f>
        <v/>
      </c>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row>
    <row r="14" spans="2:37" ht="15" customHeight="1" x14ac:dyDescent="0.15">
      <c r="D14" s="6" t="s">
        <v>127</v>
      </c>
      <c r="E14" s="6" t="s">
        <v>130</v>
      </c>
      <c r="F14" s="6" t="s">
        <v>2304</v>
      </c>
      <c r="M14" s="625" t="str">
        <f>ITEM_all_first!$E$223</f>
        <v/>
      </c>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row>
    <row r="15" spans="2:37" ht="15" customHeight="1" x14ac:dyDescent="0.15">
      <c r="D15" s="6" t="s">
        <v>127</v>
      </c>
      <c r="E15" s="6" t="s">
        <v>131</v>
      </c>
      <c r="F15" s="6" t="s">
        <v>2305</v>
      </c>
      <c r="M15" s="59" t="s">
        <v>1124</v>
      </c>
      <c r="N15" s="625" t="str">
        <f>ITEM_all_first!$E$224</f>
        <v/>
      </c>
      <c r="O15" s="625"/>
      <c r="P15" s="625"/>
      <c r="Q15" s="625"/>
      <c r="R15" s="625"/>
      <c r="S15" s="12"/>
    </row>
    <row r="16" spans="2:37" ht="15" customHeight="1" x14ac:dyDescent="0.15">
      <c r="D16" s="6" t="s">
        <v>127</v>
      </c>
      <c r="E16" s="6" t="s">
        <v>1284</v>
      </c>
      <c r="F16" s="6" t="s">
        <v>2306</v>
      </c>
      <c r="M16" s="625" t="str">
        <f>ITEM_all_first!$E$225</f>
        <v/>
      </c>
      <c r="N16" s="625"/>
      <c r="O16" s="625"/>
      <c r="P16" s="625"/>
      <c r="Q16" s="625"/>
      <c r="R16" s="625"/>
      <c r="S16" s="625"/>
      <c r="T16" s="625"/>
      <c r="U16" s="625"/>
      <c r="V16" s="625"/>
      <c r="W16" s="625"/>
      <c r="X16" s="625"/>
      <c r="Y16" s="625"/>
      <c r="Z16" s="625"/>
      <c r="AA16" s="625"/>
      <c r="AB16" s="625"/>
      <c r="AC16" s="625"/>
      <c r="AD16" s="625"/>
      <c r="AE16" s="625"/>
      <c r="AF16" s="625"/>
      <c r="AG16" s="625"/>
      <c r="AH16" s="625"/>
      <c r="AI16" s="625"/>
      <c r="AJ16" s="625"/>
      <c r="AK16" s="625"/>
    </row>
    <row r="17" spans="2:37" ht="15" customHeight="1" x14ac:dyDescent="0.15">
      <c r="B17" s="30"/>
      <c r="C17" s="30"/>
      <c r="D17" s="30"/>
      <c r="E17" s="30"/>
      <c r="F17" s="30"/>
      <c r="G17" s="30"/>
      <c r="H17" s="30"/>
      <c r="I17" s="30"/>
      <c r="J17" s="30"/>
      <c r="K17" s="30"/>
      <c r="L17" s="30"/>
      <c r="M17" s="49"/>
      <c r="N17" s="49"/>
      <c r="O17" s="49"/>
      <c r="P17" s="30"/>
      <c r="Q17" s="49"/>
      <c r="R17" s="49"/>
      <c r="S17" s="49"/>
      <c r="T17" s="30"/>
      <c r="U17" s="49"/>
      <c r="V17" s="49"/>
      <c r="W17" s="49"/>
      <c r="X17" s="30"/>
      <c r="Y17" s="30"/>
      <c r="Z17" s="30"/>
      <c r="AA17" s="30"/>
      <c r="AB17" s="30"/>
      <c r="AC17" s="30"/>
      <c r="AD17" s="30"/>
      <c r="AE17" s="30"/>
      <c r="AF17" s="30"/>
      <c r="AG17" s="30"/>
      <c r="AH17" s="30"/>
      <c r="AI17" s="30"/>
      <c r="AJ17" s="30"/>
      <c r="AK17" s="30"/>
    </row>
    <row r="18" spans="2:37" ht="15" customHeight="1" x14ac:dyDescent="0.15">
      <c r="B18" s="6" t="s">
        <v>2302</v>
      </c>
    </row>
    <row r="19" spans="2:37" ht="15" customHeight="1" x14ac:dyDescent="0.15">
      <c r="D19" s="6" t="s">
        <v>127</v>
      </c>
      <c r="E19" s="6" t="s">
        <v>128</v>
      </c>
      <c r="F19" s="6" t="s">
        <v>2303</v>
      </c>
      <c r="M19" s="625" t="str">
        <f>ITEM_all_first!$E$227</f>
        <v/>
      </c>
      <c r="N19" s="625"/>
      <c r="O19" s="625"/>
      <c r="P19" s="625"/>
      <c r="Q19" s="625"/>
      <c r="R19" s="625"/>
      <c r="S19" s="625"/>
      <c r="T19" s="625"/>
      <c r="U19" s="625"/>
      <c r="V19" s="625"/>
      <c r="W19" s="625"/>
      <c r="X19" s="625"/>
      <c r="Y19" s="625"/>
      <c r="Z19" s="625"/>
      <c r="AA19" s="625"/>
      <c r="AB19" s="625"/>
      <c r="AC19" s="625"/>
      <c r="AD19" s="625"/>
      <c r="AE19" s="625"/>
      <c r="AF19" s="625"/>
      <c r="AG19" s="625"/>
      <c r="AH19" s="625"/>
      <c r="AI19" s="625"/>
      <c r="AJ19" s="625"/>
      <c r="AK19" s="625"/>
    </row>
    <row r="20" spans="2:37" ht="15" customHeight="1" x14ac:dyDescent="0.15">
      <c r="D20" s="6" t="s">
        <v>127</v>
      </c>
      <c r="E20" s="6" t="s">
        <v>130</v>
      </c>
      <c r="F20" s="6" t="s">
        <v>2304</v>
      </c>
      <c r="M20" s="625" t="str">
        <f>ITEM_all_first!$E$228</f>
        <v/>
      </c>
      <c r="N20" s="625"/>
      <c r="O20" s="625"/>
      <c r="P20" s="625"/>
      <c r="Q20" s="625"/>
      <c r="R20" s="625"/>
      <c r="S20" s="625"/>
      <c r="T20" s="625"/>
      <c r="U20" s="625"/>
      <c r="V20" s="625"/>
      <c r="W20" s="625"/>
      <c r="X20" s="625"/>
      <c r="Y20" s="625"/>
      <c r="Z20" s="625"/>
      <c r="AA20" s="625"/>
      <c r="AB20" s="625"/>
      <c r="AC20" s="625"/>
      <c r="AD20" s="625"/>
      <c r="AE20" s="625"/>
      <c r="AF20" s="625"/>
      <c r="AG20" s="625"/>
      <c r="AH20" s="625"/>
      <c r="AI20" s="625"/>
      <c r="AJ20" s="625"/>
      <c r="AK20" s="625"/>
    </row>
    <row r="21" spans="2:37" ht="15" customHeight="1" x14ac:dyDescent="0.15">
      <c r="D21" s="6" t="s">
        <v>127</v>
      </c>
      <c r="E21" s="6" t="s">
        <v>131</v>
      </c>
      <c r="F21" s="6" t="s">
        <v>2305</v>
      </c>
      <c r="M21" s="59" t="s">
        <v>1124</v>
      </c>
      <c r="N21" s="625" t="str">
        <f>ITEM_all_first!$E$229</f>
        <v/>
      </c>
      <c r="O21" s="625"/>
      <c r="P21" s="625"/>
      <c r="Q21" s="625"/>
      <c r="R21" s="625"/>
      <c r="S21" s="12"/>
    </row>
    <row r="22" spans="2:37" ht="15" customHeight="1" x14ac:dyDescent="0.15">
      <c r="D22" s="6" t="s">
        <v>127</v>
      </c>
      <c r="E22" s="6" t="s">
        <v>1284</v>
      </c>
      <c r="F22" s="6" t="s">
        <v>2306</v>
      </c>
      <c r="M22" s="625" t="str">
        <f>ITEM_all_first!$E$230</f>
        <v/>
      </c>
      <c r="N22" s="625"/>
      <c r="O22" s="625"/>
      <c r="P22" s="625"/>
      <c r="Q22" s="625"/>
      <c r="R22" s="625"/>
      <c r="S22" s="625"/>
      <c r="T22" s="625"/>
      <c r="U22" s="625"/>
      <c r="V22" s="625"/>
      <c r="W22" s="625"/>
      <c r="X22" s="625"/>
      <c r="Y22" s="625"/>
      <c r="Z22" s="625"/>
      <c r="AA22" s="625"/>
      <c r="AB22" s="625"/>
      <c r="AC22" s="625"/>
      <c r="AD22" s="625"/>
      <c r="AE22" s="625"/>
      <c r="AF22" s="625"/>
      <c r="AG22" s="625"/>
      <c r="AH22" s="625"/>
      <c r="AI22" s="625"/>
      <c r="AJ22" s="625"/>
      <c r="AK22" s="625"/>
    </row>
    <row r="23" spans="2:37" ht="15" customHeight="1" x14ac:dyDescent="0.15">
      <c r="B23" s="30"/>
      <c r="C23" s="30"/>
      <c r="D23" s="30"/>
      <c r="E23" s="30"/>
      <c r="F23" s="30"/>
      <c r="G23" s="30"/>
      <c r="H23" s="30"/>
      <c r="I23" s="30"/>
      <c r="J23" s="30"/>
      <c r="K23" s="30"/>
      <c r="L23" s="30"/>
      <c r="M23" s="49"/>
      <c r="N23" s="49"/>
      <c r="O23" s="49"/>
      <c r="P23" s="30"/>
      <c r="Q23" s="49"/>
      <c r="R23" s="49"/>
      <c r="S23" s="49"/>
      <c r="T23" s="30"/>
      <c r="U23" s="49"/>
      <c r="V23" s="49"/>
      <c r="W23" s="49"/>
      <c r="X23" s="30"/>
      <c r="Y23" s="30"/>
      <c r="Z23" s="30"/>
      <c r="AA23" s="30"/>
      <c r="AB23" s="30"/>
      <c r="AC23" s="30"/>
      <c r="AD23" s="30"/>
      <c r="AE23" s="30"/>
      <c r="AF23" s="30"/>
      <c r="AG23" s="30"/>
      <c r="AH23" s="30"/>
      <c r="AI23" s="30"/>
      <c r="AJ23" s="30"/>
      <c r="AK23" s="30"/>
    </row>
  </sheetData>
  <mergeCells count="13">
    <mergeCell ref="B4:AK4"/>
    <mergeCell ref="M7:AK7"/>
    <mergeCell ref="M8:AK8"/>
    <mergeCell ref="M10:AK10"/>
    <mergeCell ref="N9:R9"/>
    <mergeCell ref="M22:AK22"/>
    <mergeCell ref="M13:AK13"/>
    <mergeCell ref="M14:AK14"/>
    <mergeCell ref="M16:AK16"/>
    <mergeCell ref="M19:AK19"/>
    <mergeCell ref="N15:R15"/>
    <mergeCell ref="N21:R21"/>
    <mergeCell ref="M20:AK20"/>
  </mergeCells>
  <phoneticPr fontId="25"/>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59999389629810485"/>
  </sheetPr>
  <dimension ref="A4:BT82"/>
  <sheetViews>
    <sheetView zoomScaleNormal="100" zoomScaleSheetLayoutView="100" workbookViewId="0">
      <pane ySplit="2" topLeftCell="A66" activePane="bottomLeft" state="frozen"/>
      <selection activeCell="Z13" sqref="Z13:AC14"/>
      <selection pane="bottomLeft" activeCell="B82" sqref="B82"/>
    </sheetView>
  </sheetViews>
  <sheetFormatPr defaultColWidth="2.5" defaultRowHeight="15" customHeight="1" x14ac:dyDescent="0.15"/>
  <cols>
    <col min="1" max="72" width="2.5" style="6" customWidth="1"/>
    <col min="73" max="16384" width="2.5" style="7"/>
  </cols>
  <sheetData>
    <row r="4" spans="2:37" ht="15" customHeight="1" x14ac:dyDescent="0.15">
      <c r="B4" s="618" t="s">
        <v>638</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639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7" t="s">
        <v>1476</v>
      </c>
      <c r="C6" s="27"/>
      <c r="D6" s="27"/>
      <c r="E6" s="27"/>
      <c r="F6" s="27"/>
      <c r="G6" s="27"/>
      <c r="H6" s="744" t="str">
        <f>ITEM_all_first!$E$232</f>
        <v/>
      </c>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row>
    <row r="7" spans="2:37" ht="15" customHeight="1" x14ac:dyDescent="0.15">
      <c r="B7" s="27" t="s">
        <v>1477</v>
      </c>
      <c r="C7" s="27"/>
      <c r="D7" s="27"/>
      <c r="E7" s="27"/>
      <c r="F7" s="27"/>
      <c r="G7" s="27"/>
      <c r="H7" s="744" t="str">
        <f>ITEM_all_first!$E$233</f>
        <v/>
      </c>
      <c r="I7" s="744"/>
      <c r="J7" s="744"/>
      <c r="K7" s="744"/>
      <c r="L7" s="744"/>
      <c r="M7" s="744"/>
      <c r="N7" s="744"/>
      <c r="O7" s="744"/>
      <c r="P7" s="744"/>
      <c r="Q7" s="744"/>
      <c r="R7" s="744"/>
      <c r="S7" s="744"/>
      <c r="T7" s="744"/>
      <c r="U7" s="744"/>
      <c r="V7" s="744"/>
      <c r="W7" s="744"/>
      <c r="X7" s="744"/>
      <c r="Y7" s="744"/>
      <c r="Z7" s="744"/>
      <c r="AA7" s="744"/>
      <c r="AB7" s="744"/>
      <c r="AC7" s="744"/>
      <c r="AD7" s="744"/>
      <c r="AE7" s="744"/>
      <c r="AF7" s="744"/>
      <c r="AG7" s="744"/>
      <c r="AH7" s="744"/>
      <c r="AI7" s="744"/>
      <c r="AJ7" s="744"/>
      <c r="AK7" s="744"/>
    </row>
    <row r="8" spans="2:37" ht="15" customHeight="1" x14ac:dyDescent="0.15">
      <c r="B8" s="6" t="s">
        <v>1478</v>
      </c>
    </row>
    <row r="9" spans="2:37" ht="15" customHeight="1" x14ac:dyDescent="0.15">
      <c r="H9" s="9" t="str">
        <f>ITEM_all_first!$E$234</f>
        <v>□</v>
      </c>
      <c r="I9" s="6" t="s">
        <v>640</v>
      </c>
      <c r="N9" s="9" t="s">
        <v>135</v>
      </c>
      <c r="O9" s="9" t="str">
        <f>ITEM_all_first!$E$235</f>
        <v>□</v>
      </c>
      <c r="P9" s="6" t="s">
        <v>641</v>
      </c>
      <c r="T9" s="9" t="str">
        <f>ITEM_all_first!$E$236</f>
        <v>□</v>
      </c>
      <c r="U9" s="6" t="s">
        <v>642</v>
      </c>
      <c r="Z9" s="9" t="str">
        <f>ITEM_all_first!$E$237</f>
        <v>□</v>
      </c>
      <c r="AA9" s="6" t="s">
        <v>643</v>
      </c>
      <c r="AF9" s="9" t="s">
        <v>136</v>
      </c>
    </row>
    <row r="10" spans="2:37" ht="15" customHeight="1" x14ac:dyDescent="0.15">
      <c r="B10" s="30"/>
      <c r="C10" s="30"/>
      <c r="D10" s="30"/>
      <c r="E10" s="30"/>
      <c r="F10" s="30"/>
      <c r="G10" s="30"/>
      <c r="H10" s="32" t="str">
        <f>ITEM_all_first!$E$238</f>
        <v>□</v>
      </c>
      <c r="I10" s="30" t="s">
        <v>644</v>
      </c>
      <c r="J10" s="30"/>
      <c r="K10" s="30"/>
      <c r="L10" s="30"/>
      <c r="M10" s="30"/>
      <c r="N10" s="30"/>
      <c r="O10" s="32" t="str">
        <f>ITEM_all_first!$E$239</f>
        <v>□</v>
      </c>
      <c r="P10" s="30" t="s">
        <v>645</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9" t="str">
        <f>ITEM_all_first!$E$240</f>
        <v>□</v>
      </c>
      <c r="I11" s="30" t="s">
        <v>646</v>
      </c>
      <c r="J11" s="30"/>
      <c r="K11" s="30"/>
      <c r="L11" s="30"/>
      <c r="M11" s="9" t="str">
        <f>ITEM_all_first!$E$241</f>
        <v>□</v>
      </c>
      <c r="N11" s="30" t="s">
        <v>647</v>
      </c>
      <c r="O11" s="30"/>
      <c r="P11" s="30"/>
      <c r="Q11" s="30"/>
      <c r="R11" s="9" t="str">
        <f>ITEM_all_first!$E$242</f>
        <v>□</v>
      </c>
      <c r="S11" s="30" t="s">
        <v>648</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7" t="s">
        <v>1480</v>
      </c>
      <c r="C12" s="27"/>
      <c r="D12" s="27"/>
      <c r="E12" s="27"/>
      <c r="F12" s="27"/>
      <c r="G12" s="27"/>
      <c r="H12" s="27"/>
      <c r="I12" s="27"/>
      <c r="J12" s="27"/>
      <c r="K12" s="27"/>
      <c r="L12" s="27"/>
      <c r="M12" s="27"/>
      <c r="N12" s="27"/>
      <c r="O12" s="27"/>
      <c r="P12" s="744" t="str">
        <f>ITEM_all_first!$E$243</f>
        <v/>
      </c>
      <c r="Q12" s="744"/>
      <c r="R12" s="744"/>
      <c r="S12" s="744"/>
      <c r="T12" s="744"/>
      <c r="U12" s="744" t="str">
        <f>ITEM_all_first!$E$244</f>
        <v xml:space="preserve"> </v>
      </c>
      <c r="V12" s="744"/>
      <c r="W12" s="744"/>
      <c r="X12" s="744"/>
      <c r="Y12" s="744"/>
      <c r="Z12" s="744" t="str">
        <f>ITEM_all_first!$E$245</f>
        <v xml:space="preserve"> </v>
      </c>
      <c r="AA12" s="744"/>
      <c r="AB12" s="744"/>
      <c r="AC12" s="744"/>
      <c r="AD12" s="744"/>
      <c r="AE12" s="744" t="str">
        <f>ITEM_all_first!$E$246</f>
        <v/>
      </c>
      <c r="AF12" s="744"/>
      <c r="AG12" s="744"/>
      <c r="AH12" s="744"/>
      <c r="AI12" s="744"/>
      <c r="AJ12" s="27"/>
      <c r="AK12" s="27"/>
    </row>
    <row r="13" spans="2:37" ht="15" customHeight="1" x14ac:dyDescent="0.15">
      <c r="B13" s="6" t="s">
        <v>1481</v>
      </c>
    </row>
    <row r="14" spans="2:37" ht="15" customHeight="1" x14ac:dyDescent="0.15">
      <c r="D14" s="6" t="s">
        <v>127</v>
      </c>
      <c r="E14" s="6" t="s">
        <v>128</v>
      </c>
      <c r="F14" s="6" t="s">
        <v>2329</v>
      </c>
      <c r="P14" s="741" t="str">
        <f>ITEM_all_first!$E$247</f>
        <v/>
      </c>
      <c r="Q14" s="741"/>
      <c r="R14" s="741"/>
      <c r="S14" s="741"/>
      <c r="T14" s="741"/>
      <c r="U14" s="6" t="s">
        <v>649</v>
      </c>
    </row>
    <row r="15" spans="2:37" ht="15" customHeight="1" x14ac:dyDescent="0.15">
      <c r="B15" s="30"/>
      <c r="C15" s="30"/>
      <c r="D15" s="30" t="s">
        <v>127</v>
      </c>
      <c r="E15" s="30" t="s">
        <v>130</v>
      </c>
      <c r="F15" s="30" t="s">
        <v>2330</v>
      </c>
      <c r="G15" s="30"/>
      <c r="H15" s="30"/>
      <c r="I15" s="30"/>
      <c r="J15" s="30"/>
      <c r="K15" s="30"/>
      <c r="L15" s="30"/>
      <c r="M15" s="30"/>
      <c r="N15" s="30"/>
      <c r="O15" s="30"/>
      <c r="P15" s="742" t="str">
        <f>ITEM_all_first!$E$248</f>
        <v/>
      </c>
      <c r="Q15" s="742"/>
      <c r="R15" s="742"/>
      <c r="S15" s="742"/>
      <c r="T15" s="742"/>
      <c r="U15" s="30" t="s">
        <v>649</v>
      </c>
      <c r="V15" s="30"/>
      <c r="W15" s="30"/>
      <c r="X15" s="30"/>
      <c r="Y15" s="30"/>
      <c r="Z15" s="30"/>
      <c r="AA15" s="30"/>
      <c r="AB15" s="30"/>
      <c r="AC15" s="30"/>
      <c r="AD15" s="30"/>
      <c r="AE15" s="30"/>
      <c r="AF15" s="30"/>
      <c r="AG15" s="30"/>
      <c r="AH15" s="30"/>
      <c r="AI15" s="30"/>
      <c r="AJ15" s="30"/>
      <c r="AK15" s="30"/>
    </row>
    <row r="16" spans="2:37" ht="15" customHeight="1" x14ac:dyDescent="0.15">
      <c r="B16" s="6" t="s">
        <v>1482</v>
      </c>
    </row>
    <row r="17" spans="2:37" ht="15" customHeight="1" x14ac:dyDescent="0.15">
      <c r="D17" s="6" t="s">
        <v>127</v>
      </c>
      <c r="E17" s="6" t="s">
        <v>128</v>
      </c>
      <c r="F17" s="6" t="s">
        <v>2331</v>
      </c>
      <c r="L17" s="650" t="s">
        <v>483</v>
      </c>
      <c r="M17" s="650"/>
      <c r="N17" s="39" t="s">
        <v>135</v>
      </c>
      <c r="O17" s="741" t="str">
        <f>ITEM_all_first!$E$249</f>
        <v/>
      </c>
      <c r="P17" s="741"/>
      <c r="Q17" s="741"/>
      <c r="R17" s="741"/>
      <c r="S17" s="6" t="s">
        <v>1164</v>
      </c>
      <c r="T17" s="39" t="s">
        <v>135</v>
      </c>
      <c r="U17" s="741" t="str">
        <f>ITEM_all_first!$E$250</f>
        <v/>
      </c>
      <c r="V17" s="741"/>
      <c r="W17" s="741"/>
      <c r="X17" s="741"/>
      <c r="Y17" s="6" t="s">
        <v>1164</v>
      </c>
      <c r="Z17" s="39" t="s">
        <v>135</v>
      </c>
      <c r="AA17" s="741" t="str">
        <f>ITEM_all_first!$E$251</f>
        <v/>
      </c>
      <c r="AB17" s="741"/>
      <c r="AC17" s="741"/>
      <c r="AD17" s="741"/>
      <c r="AE17" s="6" t="s">
        <v>1164</v>
      </c>
      <c r="AF17" s="39" t="s">
        <v>135</v>
      </c>
      <c r="AG17" s="741" t="str">
        <f>ITEM_all_first!$E$252</f>
        <v/>
      </c>
      <c r="AH17" s="741"/>
      <c r="AI17" s="741"/>
      <c r="AJ17" s="741"/>
      <c r="AK17" s="6" t="s">
        <v>1164</v>
      </c>
    </row>
    <row r="18" spans="2:37" ht="15" customHeight="1" x14ac:dyDescent="0.15">
      <c r="L18" s="650" t="s">
        <v>484</v>
      </c>
      <c r="M18" s="650"/>
      <c r="N18" s="39" t="s">
        <v>135</v>
      </c>
      <c r="O18" s="741" t="str">
        <f>ITEM_all_first!$E$253</f>
        <v/>
      </c>
      <c r="P18" s="741"/>
      <c r="Q18" s="741"/>
      <c r="R18" s="741"/>
      <c r="S18" s="6" t="s">
        <v>1164</v>
      </c>
      <c r="T18" s="39" t="s">
        <v>135</v>
      </c>
      <c r="U18" s="741" t="str">
        <f>ITEM_all_first!$E$254</f>
        <v/>
      </c>
      <c r="V18" s="741"/>
      <c r="W18" s="741"/>
      <c r="X18" s="741"/>
      <c r="Y18" s="6" t="s">
        <v>1164</v>
      </c>
      <c r="Z18" s="39" t="s">
        <v>135</v>
      </c>
      <c r="AA18" s="741" t="str">
        <f>ITEM_all_first!$E$255</f>
        <v/>
      </c>
      <c r="AB18" s="741"/>
      <c r="AC18" s="741"/>
      <c r="AD18" s="741"/>
      <c r="AE18" s="6" t="s">
        <v>1164</v>
      </c>
      <c r="AF18" s="39" t="s">
        <v>135</v>
      </c>
      <c r="AG18" s="741" t="str">
        <f>ITEM_all_first!$E$256</f>
        <v/>
      </c>
      <c r="AH18" s="741"/>
      <c r="AI18" s="741"/>
      <c r="AJ18" s="741"/>
      <c r="AK18" s="6" t="s">
        <v>1164</v>
      </c>
    </row>
    <row r="19" spans="2:37" ht="15" customHeight="1" x14ac:dyDescent="0.15">
      <c r="D19" s="6" t="s">
        <v>127</v>
      </c>
      <c r="E19" s="6" t="s">
        <v>130</v>
      </c>
      <c r="F19" s="6" t="s">
        <v>2332</v>
      </c>
      <c r="N19" s="39" t="s">
        <v>135</v>
      </c>
      <c r="O19" s="624" t="str">
        <f>ITEM_all_first!$E$257</f>
        <v/>
      </c>
      <c r="P19" s="624"/>
      <c r="Q19" s="624"/>
      <c r="R19" s="624"/>
      <c r="S19" s="9" t="s">
        <v>650</v>
      </c>
      <c r="T19" s="39" t="s">
        <v>135</v>
      </c>
      <c r="U19" s="624" t="str">
        <f>ITEM_all_first!$E$258</f>
        <v/>
      </c>
      <c r="V19" s="624"/>
      <c r="W19" s="624"/>
      <c r="X19" s="624"/>
      <c r="Y19" s="9" t="s">
        <v>650</v>
      </c>
      <c r="Z19" s="39" t="s">
        <v>135</v>
      </c>
      <c r="AA19" s="624" t="str">
        <f>ITEM_all_first!$E$259</f>
        <v/>
      </c>
      <c r="AB19" s="624"/>
      <c r="AC19" s="624"/>
      <c r="AD19" s="624"/>
      <c r="AE19" s="9" t="s">
        <v>650</v>
      </c>
      <c r="AF19" s="39" t="s">
        <v>135</v>
      </c>
      <c r="AG19" s="624" t="str">
        <f>ITEM_all_first!$E$260</f>
        <v/>
      </c>
      <c r="AH19" s="624"/>
      <c r="AI19" s="624"/>
      <c r="AJ19" s="624"/>
      <c r="AK19" s="9" t="s">
        <v>650</v>
      </c>
    </row>
    <row r="20" spans="2:37" ht="15" customHeight="1" x14ac:dyDescent="0.15">
      <c r="D20" s="6" t="s">
        <v>127</v>
      </c>
      <c r="E20" s="6" t="s">
        <v>131</v>
      </c>
      <c r="F20" s="6" t="s">
        <v>2333</v>
      </c>
    </row>
    <row r="21" spans="2:37" ht="15" customHeight="1" x14ac:dyDescent="0.15">
      <c r="N21" s="39" t="s">
        <v>135</v>
      </c>
      <c r="O21" s="741" t="str">
        <f>ITEM_all_first!$E$261</f>
        <v/>
      </c>
      <c r="P21" s="741"/>
      <c r="Q21" s="741"/>
      <c r="R21" s="741"/>
      <c r="S21" s="34" t="s">
        <v>1175</v>
      </c>
      <c r="T21" s="39" t="s">
        <v>135</v>
      </c>
      <c r="U21" s="741" t="str">
        <f>ITEM_all_first!$E$262</f>
        <v/>
      </c>
      <c r="V21" s="741"/>
      <c r="W21" s="741"/>
      <c r="X21" s="741"/>
      <c r="Y21" s="34" t="s">
        <v>1175</v>
      </c>
      <c r="Z21" s="39" t="s">
        <v>135</v>
      </c>
      <c r="AA21" s="741" t="str">
        <f>ITEM_all_first!$E$263</f>
        <v/>
      </c>
      <c r="AB21" s="741"/>
      <c r="AC21" s="741"/>
      <c r="AD21" s="741"/>
      <c r="AE21" s="34" t="s">
        <v>1175</v>
      </c>
      <c r="AF21" s="39" t="s">
        <v>135</v>
      </c>
      <c r="AG21" s="741" t="str">
        <f>ITEM_all_first!$E$264</f>
        <v/>
      </c>
      <c r="AH21" s="741"/>
      <c r="AI21" s="741"/>
      <c r="AJ21" s="741"/>
      <c r="AK21" s="34" t="s">
        <v>1175</v>
      </c>
    </row>
    <row r="22" spans="2:37" ht="15" customHeight="1" x14ac:dyDescent="0.15">
      <c r="D22" s="6" t="s">
        <v>127</v>
      </c>
      <c r="E22" s="6" t="s">
        <v>1284</v>
      </c>
      <c r="F22" s="6" t="s">
        <v>2334</v>
      </c>
    </row>
    <row r="23" spans="2:37" ht="15" customHeight="1" x14ac:dyDescent="0.15">
      <c r="N23" s="39" t="s">
        <v>135</v>
      </c>
      <c r="O23" s="741" t="str">
        <f>ITEM_all_first!$E$265</f>
        <v/>
      </c>
      <c r="P23" s="741"/>
      <c r="Q23" s="741"/>
      <c r="R23" s="741"/>
      <c r="S23" s="34" t="s">
        <v>1175</v>
      </c>
      <c r="T23" s="39" t="s">
        <v>135</v>
      </c>
      <c r="U23" s="741" t="str">
        <f>ITEM_all_first!$E$266</f>
        <v/>
      </c>
      <c r="V23" s="741"/>
      <c r="W23" s="741"/>
      <c r="X23" s="741"/>
      <c r="Y23" s="34" t="s">
        <v>1175</v>
      </c>
      <c r="Z23" s="39" t="s">
        <v>135</v>
      </c>
      <c r="AA23" s="741" t="str">
        <f>ITEM_all_first!$E$267</f>
        <v/>
      </c>
      <c r="AB23" s="741"/>
      <c r="AC23" s="741"/>
      <c r="AD23" s="741"/>
      <c r="AE23" s="34" t="s">
        <v>1175</v>
      </c>
      <c r="AF23" s="39" t="s">
        <v>135</v>
      </c>
      <c r="AG23" s="741" t="str">
        <f>ITEM_all_first!$E$268</f>
        <v/>
      </c>
      <c r="AH23" s="741"/>
      <c r="AI23" s="741"/>
      <c r="AJ23" s="741"/>
      <c r="AK23" s="34" t="s">
        <v>1176</v>
      </c>
    </row>
    <row r="24" spans="2:37" ht="15" customHeight="1" x14ac:dyDescent="0.15">
      <c r="D24" s="6" t="s">
        <v>127</v>
      </c>
      <c r="E24" s="6" t="s">
        <v>132</v>
      </c>
      <c r="F24" s="6" t="s">
        <v>2335</v>
      </c>
      <c r="L24" s="650" t="s">
        <v>483</v>
      </c>
      <c r="M24" s="650"/>
      <c r="O24" s="743" t="str">
        <f>ITEM_all_first!$E$269</f>
        <v/>
      </c>
      <c r="P24" s="743"/>
      <c r="Q24" s="743"/>
      <c r="R24" s="743"/>
      <c r="S24" s="6" t="s">
        <v>710</v>
      </c>
    </row>
    <row r="25" spans="2:37" ht="15" customHeight="1" x14ac:dyDescent="0.15">
      <c r="L25" s="650" t="s">
        <v>484</v>
      </c>
      <c r="M25" s="650"/>
      <c r="O25" s="743" t="str">
        <f>ITEM_all_first!$E$270</f>
        <v/>
      </c>
      <c r="P25" s="743"/>
      <c r="Q25" s="743"/>
      <c r="R25" s="743"/>
      <c r="S25" s="6" t="s">
        <v>710</v>
      </c>
    </row>
    <row r="26" spans="2:37" ht="15" customHeight="1" x14ac:dyDescent="0.15">
      <c r="D26" s="6" t="s">
        <v>127</v>
      </c>
      <c r="E26" s="6" t="s">
        <v>486</v>
      </c>
      <c r="F26" s="6" t="s">
        <v>2336</v>
      </c>
      <c r="W26" s="741" t="str">
        <f>ITEM_all_first!$E$271</f>
        <v/>
      </c>
      <c r="X26" s="741"/>
      <c r="Y26" s="741"/>
      <c r="Z26" s="741"/>
      <c r="AA26" s="34" t="s">
        <v>1177</v>
      </c>
    </row>
    <row r="27" spans="2:37" ht="15" customHeight="1" x14ac:dyDescent="0.15">
      <c r="D27" s="6" t="s">
        <v>127</v>
      </c>
      <c r="E27" s="6" t="s">
        <v>142</v>
      </c>
      <c r="F27" s="6" t="s">
        <v>2337</v>
      </c>
      <c r="W27" s="741" t="str">
        <f>ITEM_all_first!$E$272</f>
        <v/>
      </c>
      <c r="X27" s="741"/>
      <c r="Y27" s="741"/>
      <c r="Z27" s="741"/>
      <c r="AA27" s="34" t="s">
        <v>1177</v>
      </c>
    </row>
    <row r="28" spans="2:37" ht="15" customHeight="1" x14ac:dyDescent="0.15">
      <c r="B28" s="30"/>
      <c r="C28" s="30"/>
      <c r="D28" s="30" t="s">
        <v>127</v>
      </c>
      <c r="E28" s="30" t="s">
        <v>487</v>
      </c>
      <c r="F28" s="30" t="s">
        <v>2338</v>
      </c>
      <c r="G28" s="30"/>
      <c r="H28" s="30"/>
      <c r="I28" s="30"/>
      <c r="J28" s="30"/>
      <c r="K28" s="30"/>
      <c r="L28" s="631" t="str">
        <f>ITEM_all_first!$E$273</f>
        <v/>
      </c>
      <c r="M28" s="631"/>
      <c r="N28" s="631"/>
      <c r="O28" s="631"/>
      <c r="P28" s="631"/>
      <c r="Q28" s="631"/>
      <c r="R28" s="631"/>
      <c r="S28" s="631"/>
      <c r="T28" s="631"/>
      <c r="U28" s="631"/>
      <c r="V28" s="631"/>
      <c r="W28" s="631"/>
      <c r="X28" s="631"/>
      <c r="Y28" s="631"/>
      <c r="Z28" s="631"/>
      <c r="AA28" s="631"/>
      <c r="AB28" s="631"/>
      <c r="AC28" s="631"/>
      <c r="AD28" s="631"/>
      <c r="AE28" s="631"/>
      <c r="AF28" s="631"/>
      <c r="AG28" s="631"/>
      <c r="AH28" s="631"/>
      <c r="AI28" s="631"/>
      <c r="AJ28" s="631"/>
      <c r="AK28" s="631"/>
    </row>
    <row r="29" spans="2:37" ht="15" customHeight="1" x14ac:dyDescent="0.15">
      <c r="B29" s="6" t="s">
        <v>1483</v>
      </c>
      <c r="J29" s="33" t="s">
        <v>651</v>
      </c>
      <c r="K29" s="611" t="str">
        <f>ITEM_all_first!$E$274</f>
        <v/>
      </c>
      <c r="L29" s="611"/>
      <c r="M29" s="611"/>
      <c r="N29" s="625" t="str">
        <f>ITEM_all_first!$E$275</f>
        <v/>
      </c>
      <c r="O29" s="625"/>
      <c r="P29" s="625"/>
      <c r="Q29" s="625"/>
      <c r="R29" s="625"/>
      <c r="S29" s="625"/>
      <c r="T29" s="625"/>
      <c r="U29" s="625"/>
      <c r="V29" s="625"/>
      <c r="W29" s="6" t="s">
        <v>650</v>
      </c>
      <c r="X29" s="6" t="s">
        <v>652</v>
      </c>
      <c r="Y29" s="611" t="str">
        <f>ITEM_all_first!$E$276</f>
        <v/>
      </c>
      <c r="Z29" s="611"/>
      <c r="AA29" s="611"/>
      <c r="AB29" s="625" t="str">
        <f>ITEM_all_first!$E$277</f>
        <v/>
      </c>
      <c r="AC29" s="625"/>
      <c r="AD29" s="625"/>
      <c r="AE29" s="625"/>
      <c r="AF29" s="625"/>
      <c r="AG29" s="625"/>
      <c r="AH29" s="625"/>
      <c r="AI29" s="625"/>
      <c r="AJ29" s="625"/>
      <c r="AK29" s="6" t="s">
        <v>650</v>
      </c>
    </row>
    <row r="30" spans="2:37" ht="15" customHeight="1" x14ac:dyDescent="0.15">
      <c r="B30" s="30"/>
      <c r="C30" s="30"/>
      <c r="D30" s="30"/>
      <c r="E30" s="30"/>
      <c r="F30" s="30"/>
      <c r="I30" s="30"/>
      <c r="J30" s="41" t="s">
        <v>653</v>
      </c>
      <c r="K30" s="637" t="str">
        <f>ITEM_all_first!$E$278</f>
        <v/>
      </c>
      <c r="L30" s="637"/>
      <c r="M30" s="637"/>
      <c r="N30" s="631" t="str">
        <f>ITEM_all_first!$E$279</f>
        <v/>
      </c>
      <c r="O30" s="631"/>
      <c r="P30" s="631"/>
      <c r="Q30" s="631"/>
      <c r="R30" s="631"/>
      <c r="S30" s="631"/>
      <c r="T30" s="631"/>
      <c r="U30" s="631"/>
      <c r="V30" s="631"/>
      <c r="W30" s="30" t="s">
        <v>650</v>
      </c>
      <c r="X30" s="30" t="s">
        <v>652</v>
      </c>
      <c r="Y30" s="637" t="str">
        <f>ITEM_all_first!$E$280</f>
        <v/>
      </c>
      <c r="Z30" s="637"/>
      <c r="AA30" s="637"/>
      <c r="AB30" s="631" t="str">
        <f>ITEM_all_first!$E$281</f>
        <v/>
      </c>
      <c r="AC30" s="631"/>
      <c r="AD30" s="631"/>
      <c r="AE30" s="631"/>
      <c r="AF30" s="631"/>
      <c r="AG30" s="631"/>
      <c r="AH30" s="631"/>
      <c r="AI30" s="631"/>
      <c r="AJ30" s="631"/>
      <c r="AK30" s="30" t="s">
        <v>650</v>
      </c>
    </row>
    <row r="31" spans="2:37" ht="15" customHeight="1" x14ac:dyDescent="0.15">
      <c r="B31" s="27" t="s">
        <v>1484</v>
      </c>
      <c r="C31" s="27"/>
      <c r="D31" s="27"/>
      <c r="E31" s="27"/>
      <c r="F31" s="27"/>
      <c r="G31" s="27"/>
      <c r="H31" s="22" t="str">
        <f>ITEM_all_first!$E$282</f>
        <v>□</v>
      </c>
      <c r="I31" s="27" t="s">
        <v>654</v>
      </c>
      <c r="J31" s="27"/>
      <c r="K31" s="22" t="str">
        <f>ITEM_all_first!$E$283</f>
        <v>□</v>
      </c>
      <c r="L31" s="27" t="s">
        <v>655</v>
      </c>
      <c r="M31" s="27"/>
      <c r="N31" s="22" t="str">
        <f>ITEM_all_first!$E$284</f>
        <v>□</v>
      </c>
      <c r="O31" s="27" t="s">
        <v>656</v>
      </c>
      <c r="P31" s="27"/>
      <c r="Q31" s="22" t="str">
        <f>ITEM_all_first!$E$285</f>
        <v>□</v>
      </c>
      <c r="R31" s="27" t="s">
        <v>657</v>
      </c>
      <c r="S31" s="27"/>
      <c r="T31" s="22" t="str">
        <f>ITEM_all_first!$E$286</f>
        <v>□</v>
      </c>
      <c r="U31" s="27" t="s">
        <v>658</v>
      </c>
      <c r="V31" s="27"/>
      <c r="W31" s="27"/>
      <c r="X31" s="22" t="str">
        <f>ITEM_all_first!$E$287</f>
        <v>□</v>
      </c>
      <c r="Y31" s="27" t="s">
        <v>659</v>
      </c>
      <c r="Z31" s="27"/>
      <c r="AA31" s="27"/>
      <c r="AB31" s="27"/>
      <c r="AC31" s="27"/>
      <c r="AD31" s="22" t="str">
        <f>ITEM_all_first!$E$288</f>
        <v>□</v>
      </c>
      <c r="AE31" s="27" t="s">
        <v>660</v>
      </c>
      <c r="AF31" s="27"/>
      <c r="AG31" s="27"/>
      <c r="AH31" s="27"/>
      <c r="AI31" s="27"/>
      <c r="AJ31" s="27"/>
      <c r="AK31" s="27"/>
    </row>
    <row r="32" spans="2:37" ht="15" customHeight="1" x14ac:dyDescent="0.15">
      <c r="B32" s="6" t="s">
        <v>1485</v>
      </c>
      <c r="N32" s="39" t="s">
        <v>135</v>
      </c>
      <c r="O32" s="611" t="s">
        <v>661</v>
      </c>
      <c r="P32" s="611"/>
      <c r="Q32" s="611"/>
      <c r="R32" s="611"/>
      <c r="S32" s="611"/>
      <c r="T32" s="611"/>
      <c r="U32" s="9" t="s">
        <v>650</v>
      </c>
      <c r="V32" s="39" t="s">
        <v>135</v>
      </c>
      <c r="W32" s="611" t="s">
        <v>662</v>
      </c>
      <c r="X32" s="611"/>
      <c r="Y32" s="611"/>
      <c r="Z32" s="611"/>
      <c r="AA32" s="611"/>
      <c r="AB32" s="611"/>
      <c r="AC32" s="9" t="s">
        <v>650</v>
      </c>
      <c r="AD32" s="39" t="s">
        <v>135</v>
      </c>
      <c r="AE32" s="611" t="s">
        <v>663</v>
      </c>
      <c r="AF32" s="611"/>
      <c r="AG32" s="611"/>
      <c r="AH32" s="611"/>
      <c r="AI32" s="611"/>
      <c r="AJ32" s="611"/>
      <c r="AK32" s="9" t="s">
        <v>650</v>
      </c>
    </row>
    <row r="33" spans="2:37" ht="15" customHeight="1" x14ac:dyDescent="0.15">
      <c r="C33" s="126"/>
      <c r="D33" s="126" t="s">
        <v>127</v>
      </c>
      <c r="E33" s="126" t="s">
        <v>128</v>
      </c>
      <c r="F33" s="126" t="s">
        <v>2340</v>
      </c>
      <c r="G33" s="126"/>
      <c r="H33" s="126"/>
      <c r="I33" s="126"/>
      <c r="J33" s="126"/>
      <c r="K33" s="126"/>
      <c r="L33" s="126"/>
      <c r="M33" s="126"/>
      <c r="N33" s="39" t="s">
        <v>135</v>
      </c>
      <c r="O33" s="741" t="str">
        <f>ITEM_all_first!$E$289</f>
        <v/>
      </c>
      <c r="P33" s="741"/>
      <c r="Q33" s="741"/>
      <c r="R33" s="741"/>
      <c r="S33" s="741"/>
      <c r="T33" s="741"/>
      <c r="U33" s="6" t="s">
        <v>1164</v>
      </c>
      <c r="V33" s="39" t="s">
        <v>135</v>
      </c>
      <c r="W33" s="741" t="str">
        <f>ITEM_all_first!$E$290</f>
        <v/>
      </c>
      <c r="X33" s="741"/>
      <c r="Y33" s="741"/>
      <c r="Z33" s="741"/>
      <c r="AA33" s="741"/>
      <c r="AB33" s="741"/>
      <c r="AC33" s="6" t="s">
        <v>1164</v>
      </c>
      <c r="AD33" s="39" t="s">
        <v>135</v>
      </c>
      <c r="AE33" s="741" t="str">
        <f>ITEM_all_first!$E$291</f>
        <v/>
      </c>
      <c r="AF33" s="741"/>
      <c r="AG33" s="741"/>
      <c r="AH33" s="741"/>
      <c r="AI33" s="741"/>
      <c r="AJ33" s="741"/>
      <c r="AK33" s="6" t="s">
        <v>1164</v>
      </c>
    </row>
    <row r="34" spans="2:37" ht="15" customHeight="1" x14ac:dyDescent="0.15">
      <c r="C34" s="126"/>
      <c r="D34" s="126" t="s">
        <v>127</v>
      </c>
      <c r="E34" s="126" t="s">
        <v>1563</v>
      </c>
      <c r="F34" s="126" t="s">
        <v>2339</v>
      </c>
      <c r="G34" s="141"/>
      <c r="H34" s="141"/>
      <c r="I34" s="141"/>
      <c r="J34" s="141"/>
      <c r="K34" s="141"/>
      <c r="L34" s="126"/>
      <c r="M34" s="126"/>
    </row>
    <row r="35" spans="2:37" ht="15" customHeight="1" x14ac:dyDescent="0.15">
      <c r="C35" s="126"/>
      <c r="D35" s="126"/>
      <c r="E35" s="126"/>
      <c r="F35" s="141"/>
      <c r="G35" s="141"/>
      <c r="H35" s="141"/>
      <c r="I35" s="141"/>
      <c r="J35" s="141"/>
      <c r="K35" s="141"/>
      <c r="L35" s="126"/>
      <c r="M35" s="126"/>
      <c r="N35" s="39" t="s">
        <v>135</v>
      </c>
      <c r="O35" s="741" t="str">
        <f>ITEM_all_first!$E$292</f>
        <v/>
      </c>
      <c r="P35" s="741"/>
      <c r="Q35" s="741"/>
      <c r="R35" s="741"/>
      <c r="S35" s="741"/>
      <c r="T35" s="741"/>
      <c r="U35" s="6" t="s">
        <v>1164</v>
      </c>
      <c r="V35" s="39" t="s">
        <v>135</v>
      </c>
      <c r="W35" s="741" t="str">
        <f>ITEM_all_first!$E$293</f>
        <v/>
      </c>
      <c r="X35" s="741"/>
      <c r="Y35" s="741"/>
      <c r="Z35" s="741"/>
      <c r="AA35" s="741"/>
      <c r="AB35" s="741"/>
      <c r="AC35" s="6" t="s">
        <v>1164</v>
      </c>
      <c r="AD35" s="39" t="s">
        <v>135</v>
      </c>
      <c r="AE35" s="741" t="str">
        <f>ITEM_all_first!$E$294</f>
        <v/>
      </c>
      <c r="AF35" s="741"/>
      <c r="AG35" s="741"/>
      <c r="AH35" s="741"/>
      <c r="AI35" s="741"/>
      <c r="AJ35" s="741"/>
      <c r="AK35" s="6" t="s">
        <v>1164</v>
      </c>
    </row>
    <row r="36" spans="2:37" ht="15" customHeight="1" x14ac:dyDescent="0.15">
      <c r="B36" s="30"/>
      <c r="C36" s="139"/>
      <c r="D36" s="139" t="s">
        <v>127</v>
      </c>
      <c r="E36" s="139" t="s">
        <v>1564</v>
      </c>
      <c r="F36" s="139" t="s">
        <v>2341</v>
      </c>
      <c r="G36" s="139"/>
      <c r="H36" s="139"/>
      <c r="I36" s="139"/>
      <c r="J36" s="139"/>
      <c r="K36" s="139"/>
      <c r="L36" s="139"/>
      <c r="M36" s="139"/>
      <c r="N36" s="30"/>
      <c r="O36" s="742" t="e">
        <f>ITEM_all_first!$E$295</f>
        <v>#VALUE!</v>
      </c>
      <c r="P36" s="742"/>
      <c r="Q36" s="742"/>
      <c r="R36" s="742"/>
      <c r="S36" s="742"/>
      <c r="T36" s="742"/>
      <c r="U36" s="53" t="s">
        <v>1177</v>
      </c>
      <c r="V36" s="30"/>
      <c r="W36" s="30"/>
      <c r="X36" s="30"/>
      <c r="Y36" s="30"/>
      <c r="Z36" s="30"/>
      <c r="AA36" s="30"/>
      <c r="AB36" s="30"/>
      <c r="AC36" s="30"/>
      <c r="AD36" s="30"/>
      <c r="AE36" s="30"/>
      <c r="AF36" s="30"/>
      <c r="AG36" s="30"/>
      <c r="AH36" s="30"/>
      <c r="AI36" s="30"/>
      <c r="AJ36" s="30"/>
      <c r="AK36" s="30"/>
    </row>
    <row r="37" spans="2:37" ht="15" customHeight="1" x14ac:dyDescent="0.15">
      <c r="B37" s="6" t="s">
        <v>1486</v>
      </c>
      <c r="N37" s="39" t="s">
        <v>135</v>
      </c>
      <c r="O37" s="648" t="s">
        <v>664</v>
      </c>
      <c r="P37" s="648"/>
      <c r="Q37" s="648"/>
      <c r="R37" s="648"/>
      <c r="S37" s="648"/>
      <c r="T37" s="648"/>
      <c r="U37" s="9" t="s">
        <v>665</v>
      </c>
      <c r="V37" s="39" t="s">
        <v>135</v>
      </c>
      <c r="W37" s="648" t="s">
        <v>662</v>
      </c>
      <c r="X37" s="648"/>
      <c r="Y37" s="648"/>
      <c r="Z37" s="648"/>
      <c r="AA37" s="648"/>
      <c r="AB37" s="648"/>
      <c r="AC37" s="9" t="s">
        <v>665</v>
      </c>
      <c r="AD37" s="39" t="s">
        <v>135</v>
      </c>
      <c r="AE37" s="648" t="s">
        <v>663</v>
      </c>
      <c r="AF37" s="648"/>
      <c r="AG37" s="648"/>
      <c r="AH37" s="648"/>
      <c r="AI37" s="648"/>
      <c r="AJ37" s="648"/>
      <c r="AK37" s="9" t="s">
        <v>665</v>
      </c>
    </row>
    <row r="38" spans="2:37" ht="15" customHeight="1" x14ac:dyDescent="0.15">
      <c r="C38" s="126"/>
      <c r="D38" s="126" t="s">
        <v>127</v>
      </c>
      <c r="E38" s="126" t="s">
        <v>128</v>
      </c>
      <c r="F38" s="126" t="s">
        <v>2342</v>
      </c>
      <c r="G38" s="126"/>
      <c r="H38" s="126"/>
      <c r="I38" s="126"/>
      <c r="J38" s="126"/>
      <c r="K38" s="126"/>
      <c r="L38" s="126"/>
      <c r="M38" s="126"/>
      <c r="N38" s="39" t="s">
        <v>135</v>
      </c>
      <c r="O38" s="741" t="str">
        <f>ITEM_all_first!$E$296</f>
        <v/>
      </c>
      <c r="P38" s="741"/>
      <c r="Q38" s="741"/>
      <c r="R38" s="741"/>
      <c r="S38" s="741"/>
      <c r="T38" s="741"/>
      <c r="U38" s="6" t="s">
        <v>1164</v>
      </c>
      <c r="V38" s="39" t="s">
        <v>135</v>
      </c>
      <c r="W38" s="741" t="str">
        <f>ITEM_all_first!$E$297</f>
        <v/>
      </c>
      <c r="X38" s="741"/>
      <c r="Y38" s="741"/>
      <c r="Z38" s="741"/>
      <c r="AA38" s="741"/>
      <c r="AB38" s="741"/>
      <c r="AC38" s="6" t="s">
        <v>1164</v>
      </c>
      <c r="AD38" s="39" t="s">
        <v>135</v>
      </c>
      <c r="AE38" s="741" t="str">
        <f>ITEM_all_first!$E$298</f>
        <v/>
      </c>
      <c r="AF38" s="741"/>
      <c r="AG38" s="741"/>
      <c r="AH38" s="741"/>
      <c r="AI38" s="741"/>
      <c r="AJ38" s="741"/>
      <c r="AK38" s="6" t="s">
        <v>1164</v>
      </c>
    </row>
    <row r="39" spans="2:37" ht="15" customHeight="1" x14ac:dyDescent="0.15">
      <c r="C39" s="126"/>
      <c r="D39" s="126" t="s">
        <v>127</v>
      </c>
      <c r="E39" s="126" t="s">
        <v>130</v>
      </c>
      <c r="F39" s="126" t="s">
        <v>2343</v>
      </c>
      <c r="G39" s="141"/>
      <c r="H39" s="141"/>
      <c r="I39" s="141"/>
      <c r="J39" s="141"/>
      <c r="K39" s="141"/>
      <c r="L39" s="141"/>
      <c r="M39" s="126"/>
    </row>
    <row r="40" spans="2:37" ht="15" customHeight="1" x14ac:dyDescent="0.15">
      <c r="C40" s="126"/>
      <c r="D40" s="126"/>
      <c r="E40" s="126"/>
      <c r="F40" s="141"/>
      <c r="G40" s="141"/>
      <c r="H40" s="141"/>
      <c r="I40" s="141"/>
      <c r="J40" s="141"/>
      <c r="K40" s="141"/>
      <c r="L40" s="141"/>
      <c r="M40" s="126"/>
      <c r="N40" s="39" t="s">
        <v>135</v>
      </c>
      <c r="O40" s="741" t="str">
        <f>TEXT(ITEM_all_first!$E$299,"#0.00")</f>
        <v/>
      </c>
      <c r="P40" s="741"/>
      <c r="Q40" s="741"/>
      <c r="R40" s="741"/>
      <c r="S40" s="741"/>
      <c r="T40" s="741"/>
      <c r="U40" s="6" t="s">
        <v>1164</v>
      </c>
      <c r="V40" s="39" t="s">
        <v>135</v>
      </c>
      <c r="W40" s="741" t="str">
        <f>TEXT(ITEM_all_first!$E$300,"#0.00")</f>
        <v/>
      </c>
      <c r="X40" s="741"/>
      <c r="Y40" s="741"/>
      <c r="Z40" s="741"/>
      <c r="AA40" s="741"/>
      <c r="AB40" s="741"/>
      <c r="AC40" s="6" t="s">
        <v>1164</v>
      </c>
      <c r="AD40" s="39" t="s">
        <v>135</v>
      </c>
      <c r="AE40" s="741" t="str">
        <f>TEXT(ITEM_all_first!$E$301,"#0.00")</f>
        <v/>
      </c>
      <c r="AF40" s="741"/>
      <c r="AG40" s="741"/>
      <c r="AH40" s="741"/>
      <c r="AI40" s="741"/>
      <c r="AJ40" s="741"/>
      <c r="AK40" s="6" t="s">
        <v>1164</v>
      </c>
    </row>
    <row r="41" spans="2:37" ht="15" customHeight="1" x14ac:dyDescent="0.15">
      <c r="C41" s="126"/>
      <c r="D41" s="126" t="s">
        <v>127</v>
      </c>
      <c r="E41" s="126" t="s">
        <v>131</v>
      </c>
      <c r="F41" s="126" t="s">
        <v>2344</v>
      </c>
      <c r="G41" s="141"/>
      <c r="H41" s="141"/>
      <c r="I41" s="141"/>
      <c r="J41" s="141"/>
      <c r="K41" s="141"/>
      <c r="L41" s="141"/>
      <c r="M41" s="126"/>
    </row>
    <row r="42" spans="2:37" ht="15" customHeight="1" x14ac:dyDescent="0.15">
      <c r="C42" s="126"/>
      <c r="D42" s="126"/>
      <c r="E42" s="126"/>
      <c r="F42" s="141"/>
      <c r="G42" s="141"/>
      <c r="H42" s="141"/>
      <c r="I42" s="141"/>
      <c r="J42" s="141"/>
      <c r="K42" s="141"/>
      <c r="L42" s="141"/>
      <c r="M42" s="126"/>
      <c r="N42" s="39" t="s">
        <v>135</v>
      </c>
      <c r="O42" s="741" t="str">
        <f>ITEM_all_first!$E$302</f>
        <v/>
      </c>
      <c r="P42" s="741"/>
      <c r="Q42" s="741"/>
      <c r="R42" s="741"/>
      <c r="S42" s="741"/>
      <c r="T42" s="741"/>
      <c r="U42" s="6" t="s">
        <v>1164</v>
      </c>
      <c r="V42" s="39" t="s">
        <v>135</v>
      </c>
      <c r="W42" s="741" t="str">
        <f>ITEM_all_first!$E$303</f>
        <v/>
      </c>
      <c r="X42" s="741"/>
      <c r="Y42" s="741"/>
      <c r="Z42" s="741"/>
      <c r="AA42" s="741"/>
      <c r="AB42" s="741"/>
      <c r="AC42" s="6" t="s">
        <v>1164</v>
      </c>
      <c r="AD42" s="39" t="s">
        <v>135</v>
      </c>
      <c r="AE42" s="741" t="str">
        <f>ITEM_all_first!$E$304</f>
        <v/>
      </c>
      <c r="AF42" s="741"/>
      <c r="AG42" s="741"/>
      <c r="AH42" s="741"/>
      <c r="AI42" s="741"/>
      <c r="AJ42" s="741"/>
      <c r="AK42" s="6" t="s">
        <v>1164</v>
      </c>
    </row>
    <row r="43" spans="2:37" ht="15" customHeight="1" x14ac:dyDescent="0.15">
      <c r="C43" s="126"/>
      <c r="D43" s="126" t="s">
        <v>127</v>
      </c>
      <c r="E43" s="126" t="s">
        <v>1284</v>
      </c>
      <c r="F43" s="126" t="s">
        <v>1390</v>
      </c>
      <c r="G43" s="141"/>
      <c r="H43" s="141"/>
      <c r="I43" s="141"/>
      <c r="J43" s="141"/>
      <c r="K43" s="141"/>
      <c r="L43" s="141"/>
      <c r="M43" s="126"/>
      <c r="V43" s="39"/>
      <c r="W43" s="112"/>
      <c r="X43" s="112"/>
      <c r="Y43" s="112"/>
      <c r="Z43" s="112"/>
      <c r="AA43" s="112"/>
      <c r="AB43" s="112"/>
      <c r="AD43" s="39"/>
      <c r="AE43" s="112"/>
      <c r="AF43" s="112"/>
      <c r="AG43" s="112"/>
      <c r="AH43" s="112"/>
      <c r="AI43" s="112"/>
      <c r="AJ43" s="112"/>
    </row>
    <row r="44" spans="2:37" ht="15" customHeight="1" x14ac:dyDescent="0.15">
      <c r="C44" s="126"/>
      <c r="D44" s="126"/>
      <c r="E44" s="126"/>
      <c r="F44" s="141"/>
      <c r="G44" s="141"/>
      <c r="H44" s="141"/>
      <c r="I44" s="141"/>
      <c r="J44" s="141"/>
      <c r="K44" s="141"/>
      <c r="L44" s="141"/>
      <c r="M44" s="126"/>
      <c r="N44" s="39" t="s">
        <v>135</v>
      </c>
      <c r="O44" s="741" t="str">
        <f>ITEM_all_first!$E$305</f>
        <v/>
      </c>
      <c r="P44" s="741"/>
      <c r="Q44" s="741"/>
      <c r="R44" s="741"/>
      <c r="S44" s="741"/>
      <c r="T44" s="741"/>
      <c r="U44" s="6" t="s">
        <v>1164</v>
      </c>
      <c r="V44" s="39" t="s">
        <v>135</v>
      </c>
      <c r="W44" s="741" t="str">
        <f>ITEM_all_first!$E$306</f>
        <v/>
      </c>
      <c r="X44" s="741"/>
      <c r="Y44" s="741"/>
      <c r="Z44" s="741"/>
      <c r="AA44" s="741"/>
      <c r="AB44" s="741"/>
      <c r="AC44" s="6" t="s">
        <v>1164</v>
      </c>
      <c r="AD44" s="39" t="s">
        <v>135</v>
      </c>
      <c r="AE44" s="741" t="str">
        <f>ITEM_all_first!$E$307</f>
        <v/>
      </c>
      <c r="AF44" s="741"/>
      <c r="AG44" s="741"/>
      <c r="AH44" s="741"/>
      <c r="AI44" s="741"/>
      <c r="AJ44" s="741"/>
      <c r="AK44" s="6" t="s">
        <v>1164</v>
      </c>
    </row>
    <row r="45" spans="2:37" ht="15" customHeight="1" x14ac:dyDescent="0.15">
      <c r="C45" s="126"/>
      <c r="D45" s="126" t="s">
        <v>127</v>
      </c>
      <c r="E45" s="126" t="s">
        <v>132</v>
      </c>
      <c r="F45" s="126" t="s">
        <v>2345</v>
      </c>
      <c r="G45" s="141"/>
      <c r="H45" s="141"/>
      <c r="I45" s="141"/>
      <c r="J45" s="141"/>
      <c r="K45" s="141"/>
      <c r="L45" s="141"/>
      <c r="M45" s="126"/>
      <c r="N45" s="39" t="s">
        <v>135</v>
      </c>
      <c r="O45" s="741" t="str">
        <f>ITEM_all_first!$E$308</f>
        <v/>
      </c>
      <c r="P45" s="741"/>
      <c r="Q45" s="741"/>
      <c r="R45" s="741"/>
      <c r="S45" s="741"/>
      <c r="T45" s="741"/>
      <c r="U45" s="6" t="s">
        <v>1164</v>
      </c>
      <c r="V45" s="39" t="s">
        <v>135</v>
      </c>
      <c r="W45" s="741" t="str">
        <f>ITEM_all_first!$E$309</f>
        <v/>
      </c>
      <c r="X45" s="741"/>
      <c r="Y45" s="741"/>
      <c r="Z45" s="741"/>
      <c r="AA45" s="741"/>
      <c r="AB45" s="741"/>
      <c r="AC45" s="6" t="s">
        <v>1164</v>
      </c>
      <c r="AD45" s="39" t="s">
        <v>135</v>
      </c>
      <c r="AE45" s="741" t="str">
        <f>ITEM_all_first!$E$310</f>
        <v/>
      </c>
      <c r="AF45" s="741"/>
      <c r="AG45" s="741"/>
      <c r="AH45" s="741"/>
      <c r="AI45" s="741"/>
      <c r="AJ45" s="741"/>
      <c r="AK45" s="6" t="s">
        <v>1164</v>
      </c>
    </row>
    <row r="46" spans="2:37" ht="15" customHeight="1" x14ac:dyDescent="0.15">
      <c r="C46" s="126"/>
      <c r="D46" s="126" t="s">
        <v>127</v>
      </c>
      <c r="E46" s="126" t="s">
        <v>486</v>
      </c>
      <c r="F46" s="126" t="s">
        <v>2346</v>
      </c>
      <c r="G46" s="126"/>
      <c r="H46" s="126"/>
      <c r="I46" s="126"/>
      <c r="J46" s="126"/>
      <c r="K46" s="126"/>
      <c r="L46" s="126"/>
      <c r="M46" s="126"/>
      <c r="N46" s="39" t="s">
        <v>135</v>
      </c>
      <c r="O46" s="741" t="str">
        <f>ITEM_all_first!$E$311</f>
        <v/>
      </c>
      <c r="P46" s="741"/>
      <c r="Q46" s="741"/>
      <c r="R46" s="741"/>
      <c r="S46" s="741"/>
      <c r="T46" s="741"/>
      <c r="U46" s="6" t="s">
        <v>1164</v>
      </c>
      <c r="V46" s="39" t="s">
        <v>135</v>
      </c>
      <c r="W46" s="741" t="str">
        <f>ITEM_all_first!$E$312</f>
        <v/>
      </c>
      <c r="X46" s="741"/>
      <c r="Y46" s="741"/>
      <c r="Z46" s="741"/>
      <c r="AA46" s="741"/>
      <c r="AB46" s="741"/>
      <c r="AC46" s="6" t="s">
        <v>1164</v>
      </c>
      <c r="AD46" s="39" t="s">
        <v>135</v>
      </c>
      <c r="AE46" s="741" t="str">
        <f>ITEM_all_first!$E$313</f>
        <v/>
      </c>
      <c r="AF46" s="741"/>
      <c r="AG46" s="741"/>
      <c r="AH46" s="741"/>
      <c r="AI46" s="741"/>
      <c r="AJ46" s="741"/>
      <c r="AK46" s="6" t="s">
        <v>1164</v>
      </c>
    </row>
    <row r="47" spans="2:37" ht="15" customHeight="1" x14ac:dyDescent="0.15">
      <c r="C47" s="126"/>
      <c r="D47" s="126" t="s">
        <v>127</v>
      </c>
      <c r="E47" s="126" t="s">
        <v>142</v>
      </c>
      <c r="F47" s="126" t="s">
        <v>2347</v>
      </c>
      <c r="G47" s="126"/>
      <c r="H47" s="126"/>
      <c r="I47" s="126"/>
      <c r="J47" s="126"/>
      <c r="K47" s="126"/>
      <c r="L47" s="126"/>
      <c r="M47" s="126"/>
      <c r="N47" s="39" t="s">
        <v>135</v>
      </c>
      <c r="O47" s="741" t="str">
        <f>ITEM_all_first!$E$314</f>
        <v/>
      </c>
      <c r="P47" s="741"/>
      <c r="Q47" s="741"/>
      <c r="R47" s="741"/>
      <c r="S47" s="741"/>
      <c r="T47" s="741"/>
      <c r="U47" s="6" t="s">
        <v>1164</v>
      </c>
      <c r="V47" s="39" t="s">
        <v>135</v>
      </c>
      <c r="W47" s="741" t="str">
        <f>ITEM_all_first!$E$315</f>
        <v/>
      </c>
      <c r="X47" s="741"/>
      <c r="Y47" s="741"/>
      <c r="Z47" s="741"/>
      <c r="AA47" s="741"/>
      <c r="AB47" s="741"/>
      <c r="AC47" s="6" t="s">
        <v>1164</v>
      </c>
      <c r="AD47" s="39" t="s">
        <v>135</v>
      </c>
      <c r="AE47" s="741" t="str">
        <f>ITEM_all_first!$E$316</f>
        <v/>
      </c>
      <c r="AF47" s="741"/>
      <c r="AG47" s="741"/>
      <c r="AH47" s="741"/>
      <c r="AI47" s="741"/>
      <c r="AJ47" s="741"/>
      <c r="AK47" s="6" t="s">
        <v>1164</v>
      </c>
    </row>
    <row r="48" spans="2:37" ht="15" customHeight="1" x14ac:dyDescent="0.15">
      <c r="C48" s="126"/>
      <c r="D48" s="126" t="s">
        <v>127</v>
      </c>
      <c r="E48" s="126" t="s">
        <v>487</v>
      </c>
      <c r="F48" s="126" t="s">
        <v>2348</v>
      </c>
      <c r="G48" s="126"/>
      <c r="H48" s="126"/>
      <c r="I48" s="126"/>
      <c r="J48" s="126"/>
      <c r="K48" s="126"/>
      <c r="L48" s="126"/>
      <c r="M48" s="126"/>
      <c r="N48" s="39" t="s">
        <v>135</v>
      </c>
      <c r="O48" s="741" t="str">
        <f>ITEM_all_first!$E$317</f>
        <v/>
      </c>
      <c r="P48" s="741"/>
      <c r="Q48" s="741"/>
      <c r="R48" s="741"/>
      <c r="S48" s="741"/>
      <c r="T48" s="741"/>
      <c r="U48" s="6" t="s">
        <v>1164</v>
      </c>
      <c r="V48" s="39" t="s">
        <v>135</v>
      </c>
      <c r="W48" s="741" t="str">
        <f>ITEM_all_first!$E$318</f>
        <v/>
      </c>
      <c r="X48" s="741"/>
      <c r="Y48" s="741"/>
      <c r="Z48" s="741"/>
      <c r="AA48" s="741"/>
      <c r="AB48" s="741"/>
      <c r="AC48" s="6" t="s">
        <v>1164</v>
      </c>
      <c r="AD48" s="39" t="s">
        <v>135</v>
      </c>
      <c r="AE48" s="741" t="str">
        <f>ITEM_all_first!$E$319</f>
        <v/>
      </c>
      <c r="AF48" s="741"/>
      <c r="AG48" s="741"/>
      <c r="AH48" s="741"/>
      <c r="AI48" s="741"/>
      <c r="AJ48" s="741"/>
      <c r="AK48" s="6" t="s">
        <v>1164</v>
      </c>
    </row>
    <row r="49" spans="2:37" ht="15" customHeight="1" x14ac:dyDescent="0.15">
      <c r="C49" s="126"/>
      <c r="D49" s="126" t="s">
        <v>127</v>
      </c>
      <c r="E49" s="126" t="s">
        <v>502</v>
      </c>
      <c r="F49" s="126" t="s">
        <v>2349</v>
      </c>
      <c r="G49" s="126"/>
      <c r="H49" s="126"/>
      <c r="I49" s="126"/>
      <c r="J49" s="126"/>
      <c r="K49" s="126"/>
      <c r="L49" s="126"/>
      <c r="M49" s="126"/>
      <c r="N49" s="39" t="s">
        <v>135</v>
      </c>
      <c r="O49" s="741" t="str">
        <f>ITEM_all_first!$E$320</f>
        <v/>
      </c>
      <c r="P49" s="741"/>
      <c r="Q49" s="741"/>
      <c r="R49" s="741"/>
      <c r="S49" s="741"/>
      <c r="T49" s="741"/>
      <c r="U49" s="6" t="s">
        <v>1164</v>
      </c>
      <c r="V49" s="39" t="s">
        <v>135</v>
      </c>
      <c r="W49" s="741" t="str">
        <f>ITEM_all_first!$E$321</f>
        <v/>
      </c>
      <c r="X49" s="741"/>
      <c r="Y49" s="741"/>
      <c r="Z49" s="741"/>
      <c r="AA49" s="741"/>
      <c r="AB49" s="741"/>
      <c r="AC49" s="6" t="s">
        <v>1164</v>
      </c>
      <c r="AD49" s="39" t="s">
        <v>135</v>
      </c>
      <c r="AE49" s="741" t="str">
        <f>ITEM_all_first!$E$322</f>
        <v/>
      </c>
      <c r="AF49" s="741"/>
      <c r="AG49" s="741"/>
      <c r="AH49" s="741"/>
      <c r="AI49" s="741"/>
      <c r="AJ49" s="741"/>
      <c r="AK49" s="6" t="s">
        <v>1164</v>
      </c>
    </row>
    <row r="50" spans="2:37" ht="15" customHeight="1" x14ac:dyDescent="0.15">
      <c r="C50" s="126"/>
      <c r="D50" s="126" t="s">
        <v>127</v>
      </c>
      <c r="E50" s="126" t="s">
        <v>1285</v>
      </c>
      <c r="F50" s="126" t="s">
        <v>2350</v>
      </c>
      <c r="G50" s="126"/>
      <c r="H50" s="126"/>
      <c r="I50" s="126"/>
      <c r="J50" s="126"/>
      <c r="K50" s="126"/>
      <c r="L50" s="126"/>
      <c r="M50" s="126"/>
      <c r="N50" s="39" t="s">
        <v>135</v>
      </c>
      <c r="O50" s="741" t="str">
        <f>ITEM_all_first!$E$323</f>
        <v/>
      </c>
      <c r="P50" s="741"/>
      <c r="Q50" s="741"/>
      <c r="R50" s="741"/>
      <c r="S50" s="741"/>
      <c r="T50" s="741"/>
      <c r="U50" s="6" t="s">
        <v>1164</v>
      </c>
      <c r="V50" s="39" t="s">
        <v>135</v>
      </c>
      <c r="W50" s="741" t="str">
        <f>ITEM_all_first!$E$324</f>
        <v/>
      </c>
      <c r="X50" s="741"/>
      <c r="Y50" s="741"/>
      <c r="Z50" s="741"/>
      <c r="AA50" s="741"/>
      <c r="AB50" s="741"/>
      <c r="AC50" s="6" t="s">
        <v>1164</v>
      </c>
      <c r="AD50" s="39" t="s">
        <v>135</v>
      </c>
      <c r="AE50" s="741" t="str">
        <f>ITEM_all_first!$E$325</f>
        <v/>
      </c>
      <c r="AF50" s="741"/>
      <c r="AG50" s="741"/>
      <c r="AH50" s="741"/>
      <c r="AI50" s="741"/>
      <c r="AJ50" s="741"/>
      <c r="AK50" s="6" t="s">
        <v>1164</v>
      </c>
    </row>
    <row r="51" spans="2:37" ht="15" customHeight="1" x14ac:dyDescent="0.15">
      <c r="C51" s="126"/>
      <c r="D51" s="126" t="s">
        <v>127</v>
      </c>
      <c r="E51" s="126" t="s">
        <v>1565</v>
      </c>
      <c r="F51" s="126" t="s">
        <v>2351</v>
      </c>
      <c r="G51" s="126"/>
      <c r="H51" s="126"/>
      <c r="I51" s="126"/>
      <c r="J51" s="126"/>
      <c r="K51" s="126"/>
      <c r="L51" s="126"/>
      <c r="M51" s="126"/>
      <c r="N51" s="39" t="s">
        <v>135</v>
      </c>
      <c r="O51" s="741" t="str">
        <f>ITEM_all_first!$E$326</f>
        <v/>
      </c>
      <c r="P51" s="741"/>
      <c r="Q51" s="741"/>
      <c r="R51" s="741"/>
      <c r="S51" s="741"/>
      <c r="T51" s="741"/>
      <c r="U51" s="6" t="s">
        <v>1164</v>
      </c>
      <c r="V51" s="39" t="s">
        <v>135</v>
      </c>
      <c r="W51" s="741" t="str">
        <f>ITEM_all_first!$E$327</f>
        <v/>
      </c>
      <c r="X51" s="741"/>
      <c r="Y51" s="741"/>
      <c r="Z51" s="741"/>
      <c r="AA51" s="741"/>
      <c r="AB51" s="741"/>
      <c r="AC51" s="6" t="s">
        <v>1164</v>
      </c>
      <c r="AD51" s="39" t="s">
        <v>135</v>
      </c>
      <c r="AE51" s="741" t="str">
        <f>ITEM_all_first!$E$328</f>
        <v/>
      </c>
      <c r="AF51" s="741"/>
      <c r="AG51" s="741"/>
      <c r="AH51" s="741"/>
      <c r="AI51" s="741"/>
      <c r="AJ51" s="741"/>
      <c r="AK51" s="6" t="s">
        <v>1164</v>
      </c>
    </row>
    <row r="52" spans="2:37" ht="15" customHeight="1" x14ac:dyDescent="0.15">
      <c r="C52" s="126"/>
      <c r="D52" s="126" t="s">
        <v>127</v>
      </c>
      <c r="E52" s="126" t="s">
        <v>1286</v>
      </c>
      <c r="F52" s="126" t="s">
        <v>2352</v>
      </c>
      <c r="G52" s="126"/>
      <c r="H52" s="126"/>
      <c r="I52" s="126"/>
      <c r="J52" s="126"/>
      <c r="K52" s="126"/>
      <c r="L52" s="126"/>
      <c r="M52" s="126"/>
      <c r="N52" s="39" t="s">
        <v>135</v>
      </c>
      <c r="O52" s="741" t="str">
        <f>ITEM_all_first!$E$329</f>
        <v/>
      </c>
      <c r="P52" s="741"/>
      <c r="Q52" s="741"/>
      <c r="R52" s="741"/>
      <c r="S52" s="741"/>
      <c r="T52" s="741"/>
      <c r="U52" s="6" t="s">
        <v>1164</v>
      </c>
      <c r="V52" s="39" t="s">
        <v>135</v>
      </c>
      <c r="W52" s="741" t="str">
        <f>ITEM_all_first!$E$330</f>
        <v/>
      </c>
      <c r="X52" s="741"/>
      <c r="Y52" s="741"/>
      <c r="Z52" s="741"/>
      <c r="AA52" s="741"/>
      <c r="AB52" s="741"/>
      <c r="AC52" s="6" t="s">
        <v>1164</v>
      </c>
      <c r="AD52" s="39" t="s">
        <v>135</v>
      </c>
      <c r="AE52" s="741" t="str">
        <f>ITEM_all_first!$E$331</f>
        <v/>
      </c>
      <c r="AF52" s="741"/>
      <c r="AG52" s="741"/>
      <c r="AH52" s="741"/>
      <c r="AI52" s="741"/>
      <c r="AJ52" s="741"/>
      <c r="AK52" s="6" t="s">
        <v>1164</v>
      </c>
    </row>
    <row r="53" spans="2:37" ht="15" customHeight="1" x14ac:dyDescent="0.15">
      <c r="C53" s="126"/>
      <c r="D53" s="126" t="s">
        <v>127</v>
      </c>
      <c r="E53" s="126" t="s">
        <v>1566</v>
      </c>
      <c r="F53" s="126" t="s">
        <v>2353</v>
      </c>
      <c r="G53" s="126"/>
      <c r="H53" s="126"/>
      <c r="I53" s="126"/>
      <c r="J53" s="126"/>
      <c r="K53" s="126"/>
      <c r="L53" s="126"/>
      <c r="M53" s="126"/>
      <c r="N53" s="39" t="s">
        <v>135</v>
      </c>
      <c r="O53" s="741" t="str">
        <f>TEXT(ITEM_all_first!$E$332,"#0.00")</f>
        <v/>
      </c>
      <c r="P53" s="741"/>
      <c r="Q53" s="741"/>
      <c r="R53" s="741"/>
      <c r="S53" s="741"/>
      <c r="T53" s="741"/>
      <c r="U53" s="6" t="s">
        <v>1164</v>
      </c>
      <c r="V53" s="39" t="s">
        <v>135</v>
      </c>
      <c r="W53" s="741" t="str">
        <f>TEXT(ITEM_all_first!$E$333,"#0.00")</f>
        <v/>
      </c>
      <c r="X53" s="741"/>
      <c r="Y53" s="741"/>
      <c r="Z53" s="741"/>
      <c r="AA53" s="741"/>
      <c r="AB53" s="741"/>
      <c r="AC53" s="6" t="s">
        <v>1164</v>
      </c>
      <c r="AD53" s="39" t="s">
        <v>135</v>
      </c>
      <c r="AE53" s="741" t="str">
        <f>TEXT(ITEM_all_first!$E$334,"#0.00")</f>
        <v/>
      </c>
      <c r="AF53" s="741"/>
      <c r="AG53" s="741"/>
      <c r="AH53" s="741"/>
      <c r="AI53" s="741"/>
      <c r="AJ53" s="741"/>
      <c r="AK53" s="6" t="s">
        <v>1164</v>
      </c>
    </row>
    <row r="54" spans="2:37" ht="15" customHeight="1" x14ac:dyDescent="0.15">
      <c r="C54" s="126"/>
      <c r="D54" s="126" t="s">
        <v>127</v>
      </c>
      <c r="E54" s="126" t="s">
        <v>1567</v>
      </c>
      <c r="F54" s="126" t="s">
        <v>2354</v>
      </c>
      <c r="G54" s="126"/>
      <c r="H54" s="126"/>
      <c r="I54" s="126"/>
      <c r="J54" s="126"/>
      <c r="K54" s="126"/>
      <c r="L54" s="126"/>
      <c r="M54" s="126"/>
      <c r="N54" s="39" t="s">
        <v>135</v>
      </c>
      <c r="O54" s="741" t="str">
        <f>TEXT(ITEM_all_first!$E$335,"#0.00")</f>
        <v/>
      </c>
      <c r="P54" s="741"/>
      <c r="Q54" s="741"/>
      <c r="R54" s="741"/>
      <c r="S54" s="741"/>
      <c r="T54" s="741"/>
      <c r="U54" s="6" t="s">
        <v>1164</v>
      </c>
      <c r="V54" s="39" t="s">
        <v>135</v>
      </c>
      <c r="W54" s="741" t="str">
        <f>TEXT(ITEM_all_first!$E$336,"#0.00")</f>
        <v/>
      </c>
      <c r="X54" s="741"/>
      <c r="Y54" s="741"/>
      <c r="Z54" s="741"/>
      <c r="AA54" s="741"/>
      <c r="AB54" s="741"/>
      <c r="AC54" s="6" t="s">
        <v>1164</v>
      </c>
      <c r="AD54" s="39" t="s">
        <v>135</v>
      </c>
      <c r="AE54" s="741" t="str">
        <f>TEXT(ITEM_all_first!$E$337,"#0.00")</f>
        <v/>
      </c>
      <c r="AF54" s="741"/>
      <c r="AG54" s="741"/>
      <c r="AH54" s="741"/>
      <c r="AI54" s="741"/>
      <c r="AJ54" s="741"/>
      <c r="AK54" s="6" t="s">
        <v>1164</v>
      </c>
    </row>
    <row r="55" spans="2:37" ht="15" customHeight="1" x14ac:dyDescent="0.15">
      <c r="C55" s="126"/>
      <c r="D55" s="126" t="s">
        <v>127</v>
      </c>
      <c r="E55" s="126" t="s">
        <v>1568</v>
      </c>
      <c r="F55" s="126" t="s">
        <v>2355</v>
      </c>
      <c r="G55" s="126"/>
      <c r="H55" s="126"/>
      <c r="I55" s="126"/>
      <c r="J55" s="126"/>
      <c r="K55" s="126"/>
      <c r="L55" s="126"/>
      <c r="M55" s="126"/>
      <c r="O55" s="741" t="e">
        <f>ITEM_all_first!$E$338</f>
        <v>#VALUE!</v>
      </c>
      <c r="P55" s="741"/>
      <c r="Q55" s="741"/>
      <c r="R55" s="741"/>
      <c r="S55" s="741"/>
      <c r="T55" s="741"/>
      <c r="U55" s="6" t="s">
        <v>1170</v>
      </c>
    </row>
    <row r="56" spans="2:37" ht="15" customHeight="1" x14ac:dyDescent="0.15">
      <c r="B56" s="30"/>
      <c r="C56" s="30"/>
      <c r="D56" s="139" t="s">
        <v>127</v>
      </c>
      <c r="E56" s="139" t="s">
        <v>1569</v>
      </c>
      <c r="F56" s="139" t="s">
        <v>2356</v>
      </c>
      <c r="G56" s="30"/>
      <c r="H56" s="30"/>
      <c r="I56" s="30"/>
      <c r="J56" s="30"/>
      <c r="K56" s="30"/>
      <c r="L56" s="30"/>
      <c r="M56" s="30"/>
      <c r="N56" s="30"/>
      <c r="O56" s="742" t="e">
        <f>ITEM_all_first!$E$339</f>
        <v>#VALUE!</v>
      </c>
      <c r="P56" s="742"/>
      <c r="Q56" s="742"/>
      <c r="R56" s="742"/>
      <c r="S56" s="742"/>
      <c r="T56" s="742"/>
      <c r="U56" s="53" t="s">
        <v>1178</v>
      </c>
      <c r="V56" s="30"/>
      <c r="W56" s="30"/>
      <c r="X56" s="30"/>
      <c r="Y56" s="30"/>
      <c r="Z56" s="30"/>
      <c r="AA56" s="30"/>
      <c r="AB56" s="30"/>
      <c r="AC56" s="30"/>
      <c r="AD56" s="30"/>
      <c r="AE56" s="30"/>
      <c r="AF56" s="30"/>
      <c r="AG56" s="30"/>
      <c r="AH56" s="30"/>
      <c r="AI56" s="30"/>
      <c r="AJ56" s="30"/>
      <c r="AK56" s="30"/>
    </row>
    <row r="57" spans="2:37" ht="15" customHeight="1" x14ac:dyDescent="0.15">
      <c r="B57" s="6" t="s">
        <v>1487</v>
      </c>
    </row>
    <row r="58" spans="2:37" ht="15" customHeight="1" x14ac:dyDescent="0.15">
      <c r="D58" s="6" t="s">
        <v>127</v>
      </c>
      <c r="E58" s="6" t="s">
        <v>128</v>
      </c>
      <c r="F58" s="6" t="s">
        <v>2357</v>
      </c>
      <c r="P58" s="737" t="str">
        <f>ITEM_all_first!$E$340</f>
        <v/>
      </c>
      <c r="Q58" s="737"/>
      <c r="R58" s="737"/>
      <c r="S58" s="737"/>
    </row>
    <row r="59" spans="2:37" ht="15" customHeight="1" x14ac:dyDescent="0.15">
      <c r="B59" s="30"/>
      <c r="C59" s="30"/>
      <c r="D59" s="30" t="s">
        <v>127</v>
      </c>
      <c r="E59" s="30" t="s">
        <v>130</v>
      </c>
      <c r="F59" s="30" t="s">
        <v>2358</v>
      </c>
      <c r="G59" s="30"/>
      <c r="H59" s="30"/>
      <c r="I59" s="30"/>
      <c r="J59" s="30"/>
      <c r="K59" s="30"/>
      <c r="L59" s="30"/>
      <c r="M59" s="30"/>
      <c r="N59" s="30"/>
      <c r="O59" s="30"/>
      <c r="P59" s="739" t="str">
        <f>ITEM_all_first!$E$341</f>
        <v/>
      </c>
      <c r="Q59" s="739"/>
      <c r="R59" s="739"/>
      <c r="S59" s="739"/>
      <c r="T59" s="30"/>
      <c r="U59" s="30"/>
      <c r="V59" s="30"/>
      <c r="W59" s="30"/>
      <c r="X59" s="30"/>
      <c r="Y59" s="30"/>
      <c r="Z59" s="30"/>
      <c r="AA59" s="30"/>
      <c r="AB59" s="30"/>
      <c r="AC59" s="30"/>
      <c r="AD59" s="30"/>
      <c r="AE59" s="30"/>
      <c r="AF59" s="30"/>
      <c r="AG59" s="30"/>
      <c r="AH59" s="30"/>
      <c r="AI59" s="30"/>
      <c r="AJ59" s="30"/>
      <c r="AK59" s="30"/>
    </row>
    <row r="60" spans="2:37" ht="15" customHeight="1" x14ac:dyDescent="0.15">
      <c r="O60" s="33"/>
      <c r="P60" s="33"/>
      <c r="Q60" s="33"/>
      <c r="R60" s="33"/>
    </row>
    <row r="61" spans="2:37" ht="15" customHeight="1" x14ac:dyDescent="0.15">
      <c r="B61" s="30"/>
      <c r="C61" s="30"/>
      <c r="D61" s="30"/>
      <c r="E61" s="30"/>
      <c r="F61" s="30"/>
      <c r="G61" s="30"/>
      <c r="H61" s="30"/>
      <c r="I61" s="30"/>
      <c r="J61" s="30"/>
      <c r="K61" s="30"/>
      <c r="L61" s="30"/>
      <c r="M61" s="30"/>
      <c r="N61" s="30"/>
      <c r="O61" s="41"/>
      <c r="P61" s="41"/>
      <c r="Q61" s="41"/>
      <c r="R61" s="41"/>
      <c r="S61" s="30"/>
      <c r="T61" s="30"/>
      <c r="U61" s="30"/>
      <c r="V61" s="30"/>
      <c r="W61" s="30"/>
      <c r="X61" s="30"/>
      <c r="Y61" s="30"/>
      <c r="Z61" s="30"/>
      <c r="AA61" s="30"/>
      <c r="AB61" s="30"/>
      <c r="AC61" s="30"/>
      <c r="AD61" s="30"/>
      <c r="AE61" s="30"/>
      <c r="AF61" s="30"/>
      <c r="AG61" s="30"/>
      <c r="AH61" s="30"/>
      <c r="AI61" s="30"/>
      <c r="AJ61" s="30"/>
      <c r="AK61" s="30"/>
    </row>
    <row r="62" spans="2:37" ht="15" customHeight="1" x14ac:dyDescent="0.15">
      <c r="B62" s="6" t="s">
        <v>1488</v>
      </c>
      <c r="N62" s="39" t="s">
        <v>135</v>
      </c>
      <c r="O62" s="611" t="s">
        <v>666</v>
      </c>
      <c r="P62" s="611"/>
      <c r="Q62" s="611"/>
      <c r="R62" s="611"/>
      <c r="S62" s="611"/>
      <c r="T62" s="611"/>
      <c r="U62" s="9" t="s">
        <v>665</v>
      </c>
      <c r="V62" s="39" t="s">
        <v>135</v>
      </c>
      <c r="W62" s="611" t="s">
        <v>667</v>
      </c>
      <c r="X62" s="611"/>
      <c r="Y62" s="611"/>
      <c r="Z62" s="611"/>
      <c r="AA62" s="611"/>
      <c r="AB62" s="611"/>
      <c r="AC62" s="9" t="s">
        <v>665</v>
      </c>
    </row>
    <row r="63" spans="2:37" ht="15" customHeight="1" x14ac:dyDescent="0.15">
      <c r="D63" s="6" t="s">
        <v>127</v>
      </c>
      <c r="E63" s="6" t="s">
        <v>128</v>
      </c>
      <c r="F63" s="6" t="s">
        <v>2359</v>
      </c>
      <c r="N63" s="39" t="s">
        <v>135</v>
      </c>
      <c r="O63" s="740" t="str">
        <f>ITEM_all_first!$E$342</f>
        <v/>
      </c>
      <c r="P63" s="740"/>
      <c r="Q63" s="740"/>
      <c r="R63" s="740"/>
      <c r="S63" s="740"/>
      <c r="T63" s="77" t="s">
        <v>1171</v>
      </c>
      <c r="U63" s="9" t="s">
        <v>665</v>
      </c>
      <c r="V63" s="39" t="s">
        <v>135</v>
      </c>
      <c r="W63" s="740" t="str">
        <f>ITEM_all_first!$E$343</f>
        <v/>
      </c>
      <c r="X63" s="740"/>
      <c r="Y63" s="740"/>
      <c r="Z63" s="740"/>
      <c r="AA63" s="740"/>
      <c r="AB63" s="77" t="s">
        <v>1172</v>
      </c>
      <c r="AC63" s="9" t="s">
        <v>665</v>
      </c>
    </row>
    <row r="64" spans="2:37" ht="15" customHeight="1" x14ac:dyDescent="0.15">
      <c r="D64" s="6" t="s">
        <v>127</v>
      </c>
      <c r="E64" s="6" t="s">
        <v>130</v>
      </c>
      <c r="F64" s="6" t="s">
        <v>2360</v>
      </c>
      <c r="M64" s="33" t="s">
        <v>668</v>
      </c>
      <c r="N64" s="39" t="s">
        <v>135</v>
      </c>
      <c r="O64" s="737" t="str">
        <f>ITEM_all_first!$E$344</f>
        <v/>
      </c>
      <c r="P64" s="737"/>
      <c r="Q64" s="737"/>
      <c r="R64" s="737"/>
      <c r="S64" s="737"/>
      <c r="T64" s="9" t="s">
        <v>669</v>
      </c>
      <c r="U64" s="9" t="s">
        <v>670</v>
      </c>
      <c r="V64" s="39" t="s">
        <v>135</v>
      </c>
      <c r="W64" s="737" t="str">
        <f>ITEM_all_first!$E$345</f>
        <v/>
      </c>
      <c r="X64" s="737"/>
      <c r="Y64" s="737"/>
      <c r="Z64" s="737"/>
      <c r="AA64" s="737"/>
      <c r="AB64" s="9" t="s">
        <v>669</v>
      </c>
      <c r="AC64" s="9" t="s">
        <v>670</v>
      </c>
    </row>
    <row r="65" spans="2:37" ht="15" customHeight="1" x14ac:dyDescent="0.15">
      <c r="M65" s="33" t="s">
        <v>671</v>
      </c>
      <c r="N65" s="39" t="s">
        <v>135</v>
      </c>
      <c r="O65" s="737" t="str">
        <f>ITEM_all_first!$E$346</f>
        <v/>
      </c>
      <c r="P65" s="737"/>
      <c r="Q65" s="737"/>
      <c r="R65" s="737"/>
      <c r="S65" s="737"/>
      <c r="T65" s="9" t="s">
        <v>669</v>
      </c>
      <c r="U65" s="9" t="s">
        <v>670</v>
      </c>
      <c r="V65" s="39" t="s">
        <v>135</v>
      </c>
      <c r="W65" s="737" t="str">
        <f>ITEM_all_first!$E$347</f>
        <v/>
      </c>
      <c r="X65" s="737"/>
      <c r="Y65" s="737"/>
      <c r="Z65" s="737"/>
      <c r="AA65" s="737"/>
      <c r="AB65" s="9" t="s">
        <v>669</v>
      </c>
      <c r="AC65" s="9" t="s">
        <v>670</v>
      </c>
    </row>
    <row r="66" spans="2:37" ht="15" customHeight="1" x14ac:dyDescent="0.15">
      <c r="D66" s="6" t="s">
        <v>127</v>
      </c>
      <c r="E66" s="6" t="s">
        <v>131</v>
      </c>
      <c r="F66" s="6" t="s">
        <v>2361</v>
      </c>
      <c r="L66" s="738" t="str">
        <f>ITEM_all_first!$E$348</f>
        <v/>
      </c>
      <c r="M66" s="738"/>
      <c r="N66" s="738"/>
      <c r="O66" s="738"/>
      <c r="P66" s="738"/>
      <c r="Q66" s="738"/>
      <c r="R66" s="738"/>
      <c r="S66" s="738"/>
      <c r="T66" s="59" t="s">
        <v>672</v>
      </c>
      <c r="U66" s="624" t="s">
        <v>673</v>
      </c>
      <c r="V66" s="624"/>
      <c r="W66" s="738" t="str">
        <f>ITEM_all_first!$E$349</f>
        <v/>
      </c>
      <c r="X66" s="738"/>
      <c r="Y66" s="738"/>
      <c r="Z66" s="738"/>
      <c r="AA66" s="738"/>
      <c r="AB66" s="738"/>
      <c r="AC66" s="738"/>
      <c r="AD66" s="738"/>
      <c r="AE66" s="9" t="s">
        <v>672</v>
      </c>
    </row>
    <row r="67" spans="2:37" ht="15" customHeight="1" x14ac:dyDescent="0.15">
      <c r="D67" s="6" t="s">
        <v>127</v>
      </c>
      <c r="E67" s="6" t="s">
        <v>1284</v>
      </c>
      <c r="F67" s="6" t="s">
        <v>2362</v>
      </c>
      <c r="Y67" s="9" t="str">
        <f>ITEM_all_first!$E$350</f>
        <v>□</v>
      </c>
      <c r="Z67" s="9" t="s">
        <v>674</v>
      </c>
      <c r="AB67" s="9" t="str">
        <f>ITEM_all_first!$E$351</f>
        <v>□</v>
      </c>
      <c r="AC67" s="9" t="s">
        <v>675</v>
      </c>
    </row>
    <row r="68" spans="2:37" ht="15" customHeight="1" x14ac:dyDescent="0.15">
      <c r="D68" s="6" t="s">
        <v>127</v>
      </c>
      <c r="E68" s="6" t="s">
        <v>132</v>
      </c>
      <c r="F68" s="6" t="s">
        <v>2363</v>
      </c>
    </row>
    <row r="69" spans="2:37" ht="15" customHeight="1" x14ac:dyDescent="0.15">
      <c r="B69" s="30"/>
      <c r="C69" s="30"/>
      <c r="D69" s="30"/>
      <c r="E69" s="32" t="str">
        <f>ITEM_all_first!$E$352</f>
        <v>□</v>
      </c>
      <c r="F69" s="30" t="s">
        <v>676</v>
      </c>
      <c r="G69" s="30"/>
      <c r="H69" s="30"/>
      <c r="I69" s="30"/>
      <c r="J69" s="30"/>
      <c r="K69" s="30"/>
      <c r="L69" s="30"/>
      <c r="M69" s="32" t="str">
        <f>ITEM_all_first!$E$353</f>
        <v>□</v>
      </c>
      <c r="N69" s="30" t="s">
        <v>677</v>
      </c>
      <c r="O69" s="30"/>
      <c r="P69" s="30"/>
      <c r="Q69" s="32"/>
      <c r="R69" s="30"/>
      <c r="S69" s="30"/>
      <c r="T69" s="30"/>
      <c r="U69" s="32" t="str">
        <f>ITEM_all_first!$E$354</f>
        <v>□</v>
      </c>
      <c r="V69" s="30" t="s">
        <v>678</v>
      </c>
      <c r="W69" s="32"/>
      <c r="X69" s="30"/>
      <c r="Y69" s="30"/>
      <c r="Z69" s="30"/>
      <c r="AA69" s="30"/>
      <c r="AB69" s="30"/>
      <c r="AC69" s="30"/>
      <c r="AD69" s="32"/>
      <c r="AE69" s="30"/>
      <c r="AF69" s="30"/>
      <c r="AG69" s="30"/>
      <c r="AH69" s="30"/>
      <c r="AI69" s="30"/>
      <c r="AJ69" s="30"/>
      <c r="AK69" s="30"/>
    </row>
    <row r="70" spans="2:37" ht="15" customHeight="1" x14ac:dyDescent="0.15">
      <c r="B70" s="6" t="s">
        <v>1489</v>
      </c>
      <c r="L70" s="625" t="str">
        <f>ITEM_all_first!$E$355</f>
        <v/>
      </c>
      <c r="M70" s="625"/>
      <c r="N70" s="625"/>
      <c r="O70" s="625"/>
      <c r="P70" s="625"/>
      <c r="Q70" s="625"/>
      <c r="R70" s="625"/>
      <c r="S70" s="625"/>
      <c r="T70" s="625"/>
      <c r="U70" s="625"/>
      <c r="V70" s="625"/>
      <c r="W70" s="625"/>
      <c r="X70" s="625"/>
      <c r="Y70" s="625"/>
      <c r="Z70" s="625"/>
      <c r="AA70" s="625"/>
      <c r="AB70" s="625"/>
      <c r="AC70" s="625"/>
      <c r="AD70" s="625"/>
      <c r="AE70" s="625"/>
      <c r="AF70" s="625"/>
      <c r="AG70" s="625"/>
      <c r="AH70" s="625"/>
      <c r="AI70" s="625"/>
      <c r="AJ70" s="625"/>
      <c r="AK70" s="625"/>
    </row>
    <row r="71" spans="2:37" ht="15" customHeight="1" x14ac:dyDescent="0.15">
      <c r="L71" s="625" t="str">
        <f>ITEM_all_first!$E$356</f>
        <v/>
      </c>
      <c r="M71" s="625"/>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row>
    <row r="72" spans="2:37" ht="15" customHeight="1" x14ac:dyDescent="0.15">
      <c r="B72" s="30"/>
      <c r="C72" s="30"/>
      <c r="D72" s="30"/>
      <c r="E72" s="30"/>
      <c r="F72" s="30"/>
      <c r="G72" s="30"/>
      <c r="H72" s="30"/>
      <c r="I72" s="30"/>
      <c r="J72" s="30"/>
      <c r="K72" s="30"/>
      <c r="L72" s="631" t="str">
        <f>ITEM_all_first!$E$357</f>
        <v/>
      </c>
      <c r="M72" s="631"/>
      <c r="N72" s="631"/>
      <c r="O72" s="631"/>
      <c r="P72" s="631"/>
      <c r="Q72" s="631"/>
      <c r="R72" s="631"/>
      <c r="S72" s="631"/>
      <c r="T72" s="631"/>
      <c r="U72" s="631"/>
      <c r="V72" s="631"/>
      <c r="W72" s="631"/>
      <c r="X72" s="631"/>
      <c r="Y72" s="631"/>
      <c r="Z72" s="631"/>
      <c r="AA72" s="631"/>
      <c r="AB72" s="631"/>
      <c r="AC72" s="631"/>
      <c r="AD72" s="631"/>
      <c r="AE72" s="631"/>
      <c r="AF72" s="631"/>
      <c r="AG72" s="631"/>
      <c r="AH72" s="631"/>
      <c r="AI72" s="631"/>
      <c r="AJ72" s="631"/>
      <c r="AK72" s="631"/>
    </row>
    <row r="73" spans="2:37" ht="15" customHeight="1" x14ac:dyDescent="0.15">
      <c r="B73" s="27" t="s">
        <v>1490</v>
      </c>
      <c r="C73" s="27"/>
      <c r="D73" s="27"/>
      <c r="E73" s="27"/>
      <c r="F73" s="27"/>
      <c r="G73" s="27"/>
      <c r="H73" s="27"/>
      <c r="I73" s="27"/>
      <c r="J73" s="27"/>
      <c r="K73" s="27"/>
      <c r="L73" s="610" t="s">
        <v>1302</v>
      </c>
      <c r="M73" s="610"/>
      <c r="N73" s="610" t="str">
        <f>ITEM_all_first!$E$358</f>
        <v/>
      </c>
      <c r="O73" s="610"/>
      <c r="P73" s="22" t="s">
        <v>6</v>
      </c>
      <c r="Q73" s="610" t="str">
        <f>ITEM_all_first!$E$359</f>
        <v/>
      </c>
      <c r="R73" s="610"/>
      <c r="S73" s="22" t="s">
        <v>7</v>
      </c>
      <c r="T73" s="610" t="str">
        <f>ITEM_all_first!$E$360</f>
        <v/>
      </c>
      <c r="U73" s="610"/>
      <c r="V73" s="22" t="s">
        <v>679</v>
      </c>
      <c r="W73" s="27"/>
      <c r="X73" s="27"/>
      <c r="Y73" s="27"/>
      <c r="Z73" s="27"/>
      <c r="AA73" s="27"/>
      <c r="AB73" s="27"/>
      <c r="AC73" s="27"/>
      <c r="AD73" s="27"/>
      <c r="AE73" s="27"/>
      <c r="AF73" s="27"/>
      <c r="AG73" s="27"/>
      <c r="AH73" s="27"/>
      <c r="AI73" s="27"/>
      <c r="AJ73" s="27"/>
      <c r="AK73" s="27"/>
    </row>
    <row r="74" spans="2:37" ht="15" customHeight="1" x14ac:dyDescent="0.15">
      <c r="B74" s="27" t="s">
        <v>1491</v>
      </c>
      <c r="C74" s="27"/>
      <c r="D74" s="27"/>
      <c r="E74" s="27"/>
      <c r="F74" s="27"/>
      <c r="G74" s="27"/>
      <c r="H74" s="27"/>
      <c r="I74" s="27"/>
      <c r="J74" s="27"/>
      <c r="K74" s="27"/>
      <c r="L74" s="610" t="s">
        <v>1302</v>
      </c>
      <c r="M74" s="610"/>
      <c r="N74" s="610" t="str">
        <f>ITEM_all_first!$E$361</f>
        <v/>
      </c>
      <c r="O74" s="610"/>
      <c r="P74" s="22" t="s">
        <v>6</v>
      </c>
      <c r="Q74" s="610" t="str">
        <f>ITEM_all_first!$E$362</f>
        <v/>
      </c>
      <c r="R74" s="610"/>
      <c r="S74" s="22" t="s">
        <v>7</v>
      </c>
      <c r="T74" s="610" t="str">
        <f>ITEM_all_first!$E$363</f>
        <v/>
      </c>
      <c r="U74" s="610"/>
      <c r="V74" s="22" t="s">
        <v>679</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680</v>
      </c>
      <c r="H76" s="611" t="str">
        <f>ITEM_all_first!$E$364</f>
        <v/>
      </c>
      <c r="I76" s="611"/>
      <c r="J76" s="9" t="s">
        <v>681</v>
      </c>
      <c r="K76" s="9" t="s">
        <v>670</v>
      </c>
      <c r="L76" s="611" t="s">
        <v>1302</v>
      </c>
      <c r="M76" s="611"/>
      <c r="N76" s="611" t="str">
        <f>ITEM_all_first!$E$365</f>
        <v/>
      </c>
      <c r="O76" s="611"/>
      <c r="P76" s="9" t="s">
        <v>6</v>
      </c>
      <c r="Q76" s="611" t="str">
        <f>ITEM_all_first!$E$366</f>
        <v/>
      </c>
      <c r="R76" s="611"/>
      <c r="S76" s="9" t="s">
        <v>7</v>
      </c>
      <c r="T76" s="611" t="str">
        <f>ITEM_all_first!$E$367</f>
        <v/>
      </c>
      <c r="U76" s="611"/>
      <c r="V76" s="9" t="s">
        <v>679</v>
      </c>
      <c r="W76" s="39" t="s">
        <v>135</v>
      </c>
      <c r="X76" s="625" t="str">
        <f>ITEM_all_first!$E$368</f>
        <v/>
      </c>
      <c r="Y76" s="625"/>
      <c r="Z76" s="625"/>
      <c r="AA76" s="625"/>
      <c r="AB76" s="625"/>
      <c r="AC76" s="625"/>
      <c r="AD76" s="625"/>
      <c r="AE76" s="625"/>
      <c r="AF76" s="625"/>
      <c r="AG76" s="625"/>
      <c r="AH76" s="625"/>
      <c r="AI76" s="625"/>
      <c r="AJ76" s="625"/>
      <c r="AK76" s="9" t="s">
        <v>682</v>
      </c>
    </row>
    <row r="77" spans="2:37" ht="15" customHeight="1" x14ac:dyDescent="0.15">
      <c r="F77" s="39" t="s">
        <v>135</v>
      </c>
      <c r="G77" s="9" t="s">
        <v>680</v>
      </c>
      <c r="H77" s="611" t="str">
        <f>ITEM_all_first!$E$369</f>
        <v/>
      </c>
      <c r="I77" s="611"/>
      <c r="J77" s="9" t="s">
        <v>681</v>
      </c>
      <c r="K77" s="9" t="s">
        <v>670</v>
      </c>
      <c r="L77" s="611" t="s">
        <v>1302</v>
      </c>
      <c r="M77" s="611"/>
      <c r="N77" s="611" t="str">
        <f>ITEM_all_first!$E$370</f>
        <v/>
      </c>
      <c r="O77" s="611"/>
      <c r="P77" s="9" t="s">
        <v>6</v>
      </c>
      <c r="Q77" s="611" t="str">
        <f>ITEM_all_first!$E$371</f>
        <v/>
      </c>
      <c r="R77" s="611"/>
      <c r="S77" s="9" t="s">
        <v>7</v>
      </c>
      <c r="T77" s="611" t="str">
        <f>ITEM_all_first!$E$372</f>
        <v/>
      </c>
      <c r="U77" s="611"/>
      <c r="V77" s="9" t="s">
        <v>679</v>
      </c>
      <c r="W77" s="39" t="s">
        <v>135</v>
      </c>
      <c r="X77" s="625" t="str">
        <f>ITEM_all_first!$E$373</f>
        <v/>
      </c>
      <c r="Y77" s="625"/>
      <c r="Z77" s="625"/>
      <c r="AA77" s="625"/>
      <c r="AB77" s="625"/>
      <c r="AC77" s="625"/>
      <c r="AD77" s="625"/>
      <c r="AE77" s="625"/>
      <c r="AF77" s="625"/>
      <c r="AG77" s="625"/>
      <c r="AH77" s="625"/>
      <c r="AI77" s="625"/>
      <c r="AJ77" s="625"/>
      <c r="AK77" s="9" t="s">
        <v>682</v>
      </c>
    </row>
    <row r="78" spans="2:37" ht="15" customHeight="1" x14ac:dyDescent="0.15">
      <c r="B78" s="30"/>
      <c r="C78" s="30"/>
      <c r="D78" s="30"/>
      <c r="E78" s="30"/>
      <c r="F78" s="42" t="s">
        <v>135</v>
      </c>
      <c r="G78" s="32" t="s">
        <v>680</v>
      </c>
      <c r="H78" s="637" t="str">
        <f>ITEM_all_first!$E$374</f>
        <v/>
      </c>
      <c r="I78" s="637"/>
      <c r="J78" s="32" t="s">
        <v>681</v>
      </c>
      <c r="K78" s="32" t="s">
        <v>670</v>
      </c>
      <c r="L78" s="637" t="s">
        <v>1302</v>
      </c>
      <c r="M78" s="637"/>
      <c r="N78" s="637" t="str">
        <f>ITEM_all_first!$E$375</f>
        <v/>
      </c>
      <c r="O78" s="637"/>
      <c r="P78" s="32" t="s">
        <v>6</v>
      </c>
      <c r="Q78" s="637" t="str">
        <f>ITEM_all_first!$E$376</f>
        <v/>
      </c>
      <c r="R78" s="637"/>
      <c r="S78" s="32" t="s">
        <v>7</v>
      </c>
      <c r="T78" s="637" t="str">
        <f>ITEM_all_first!$E$377</f>
        <v/>
      </c>
      <c r="U78" s="637"/>
      <c r="V78" s="32" t="s">
        <v>679</v>
      </c>
      <c r="W78" s="42" t="s">
        <v>135</v>
      </c>
      <c r="X78" s="631" t="str">
        <f>ITEM_all_first!$E$378</f>
        <v/>
      </c>
      <c r="Y78" s="631"/>
      <c r="Z78" s="631"/>
      <c r="AA78" s="631"/>
      <c r="AB78" s="631"/>
      <c r="AC78" s="631"/>
      <c r="AD78" s="631"/>
      <c r="AE78" s="631"/>
      <c r="AF78" s="631"/>
      <c r="AG78" s="631"/>
      <c r="AH78" s="631"/>
      <c r="AI78" s="631"/>
      <c r="AJ78" s="631"/>
      <c r="AK78" s="32" t="s">
        <v>682</v>
      </c>
    </row>
    <row r="79" spans="2:37" ht="15" customHeight="1" x14ac:dyDescent="0.15">
      <c r="B79" s="135" t="s">
        <v>2457</v>
      </c>
      <c r="C79" s="27"/>
      <c r="D79" s="27"/>
      <c r="E79" s="27"/>
      <c r="F79" s="134"/>
      <c r="G79" s="22"/>
      <c r="H79" s="22"/>
      <c r="I79" s="22"/>
      <c r="J79" s="22"/>
      <c r="K79" s="22"/>
      <c r="L79" s="22"/>
      <c r="M79" s="22"/>
      <c r="N79" s="22"/>
      <c r="O79" s="22"/>
      <c r="P79" s="22"/>
      <c r="Q79" s="22"/>
      <c r="R79" s="22"/>
      <c r="S79" s="22"/>
      <c r="T79" s="22"/>
      <c r="U79" s="22"/>
      <c r="V79" s="22"/>
      <c r="W79" s="22"/>
      <c r="X79" s="22"/>
      <c r="Y79" s="22"/>
      <c r="Z79" s="133" t="s">
        <v>158</v>
      </c>
      <c r="AA79" s="22" t="s">
        <v>1493</v>
      </c>
      <c r="AB79" s="22"/>
      <c r="AC79" s="133" t="s">
        <v>158</v>
      </c>
      <c r="AD79" s="22" t="s">
        <v>1494</v>
      </c>
      <c r="AE79" s="22"/>
      <c r="AF79" s="22"/>
      <c r="AG79" s="22"/>
      <c r="AH79" s="22"/>
      <c r="AI79" s="22"/>
      <c r="AJ79" s="22"/>
      <c r="AK79" s="22"/>
    </row>
    <row r="80" spans="2:37" ht="15" customHeight="1" x14ac:dyDescent="0.15">
      <c r="B80" s="255" t="s">
        <v>2458</v>
      </c>
      <c r="C80" s="255"/>
      <c r="D80" s="255"/>
      <c r="E80" s="255"/>
      <c r="F80" s="255"/>
      <c r="G80" s="255"/>
      <c r="H80" s="255"/>
      <c r="I80" s="255"/>
      <c r="J80" s="255"/>
      <c r="K80" s="255"/>
      <c r="L80" s="265"/>
      <c r="M80" s="265"/>
      <c r="N80" s="265"/>
      <c r="O80" s="265"/>
      <c r="P80" s="265"/>
      <c r="Q80" s="265"/>
      <c r="R80" s="265"/>
      <c r="S80" s="265"/>
      <c r="T80" s="265"/>
      <c r="U80" s="265"/>
      <c r="V80" s="265"/>
      <c r="W80" s="265"/>
      <c r="X80" s="265"/>
      <c r="Y80" s="265"/>
      <c r="Z80" s="266" t="s">
        <v>158</v>
      </c>
      <c r="AA80" s="267" t="s">
        <v>674</v>
      </c>
      <c r="AB80" s="255"/>
      <c r="AC80" s="266" t="s">
        <v>158</v>
      </c>
      <c r="AD80" s="267" t="s">
        <v>675</v>
      </c>
      <c r="AE80" s="265"/>
      <c r="AF80" s="265"/>
      <c r="AG80" s="265"/>
      <c r="AH80" s="265"/>
      <c r="AI80" s="265"/>
      <c r="AJ80" s="265"/>
      <c r="AK80" s="265"/>
    </row>
    <row r="81" spans="2:37" ht="15" customHeight="1" x14ac:dyDescent="0.15">
      <c r="B81" s="135" t="s">
        <v>2935</v>
      </c>
      <c r="C81" s="125"/>
      <c r="D81" s="125"/>
      <c r="E81" s="125"/>
      <c r="F81" s="125"/>
      <c r="G81" s="125"/>
      <c r="H81" s="125"/>
      <c r="I81" s="125"/>
      <c r="J81" s="125"/>
      <c r="K81" s="125"/>
      <c r="L81" s="736" t="str">
        <f>ITEM_all_first!$E$383</f>
        <v/>
      </c>
      <c r="M81" s="736"/>
      <c r="N81" s="736"/>
      <c r="O81" s="736"/>
      <c r="P81" s="736"/>
      <c r="Q81" s="736"/>
      <c r="R81" s="736"/>
      <c r="S81" s="736"/>
      <c r="T81" s="736"/>
      <c r="U81" s="736"/>
      <c r="V81" s="736"/>
      <c r="W81" s="736"/>
      <c r="X81" s="736"/>
      <c r="Y81" s="736"/>
      <c r="Z81" s="736"/>
      <c r="AA81" s="736"/>
      <c r="AB81" s="736"/>
      <c r="AC81" s="736"/>
      <c r="AD81" s="736"/>
      <c r="AE81" s="736"/>
      <c r="AF81" s="736"/>
      <c r="AG81" s="736"/>
      <c r="AH81" s="736"/>
      <c r="AI81" s="736"/>
      <c r="AJ81" s="736"/>
      <c r="AK81" s="736"/>
    </row>
    <row r="82" spans="2:37" ht="15" customHeight="1" x14ac:dyDescent="0.15">
      <c r="B82" s="30"/>
      <c r="C82" s="30"/>
      <c r="D82" s="30"/>
      <c r="E82" s="30"/>
      <c r="F82" s="30"/>
      <c r="G82" s="30"/>
      <c r="H82" s="30"/>
      <c r="I82" s="30"/>
      <c r="J82" s="30"/>
      <c r="K82" s="30"/>
      <c r="L82" s="631" t="str">
        <f>ITEM_all_first!$E$384</f>
        <v/>
      </c>
      <c r="M82" s="631"/>
      <c r="N82" s="631"/>
      <c r="O82" s="631"/>
      <c r="P82" s="631"/>
      <c r="Q82" s="631"/>
      <c r="R82" s="631"/>
      <c r="S82" s="631"/>
      <c r="T82" s="631"/>
      <c r="U82" s="631"/>
      <c r="V82" s="631"/>
      <c r="W82" s="631"/>
      <c r="X82" s="631"/>
      <c r="Y82" s="631"/>
      <c r="Z82" s="631"/>
      <c r="AA82" s="631"/>
      <c r="AB82" s="631"/>
      <c r="AC82" s="631"/>
      <c r="AD82" s="631"/>
      <c r="AE82" s="631"/>
      <c r="AF82" s="631"/>
      <c r="AG82" s="631"/>
      <c r="AH82" s="631"/>
      <c r="AI82" s="631"/>
      <c r="AJ82" s="631"/>
      <c r="AK82" s="631"/>
    </row>
  </sheetData>
  <mergeCells count="147">
    <mergeCell ref="O45:T45"/>
    <mergeCell ref="W45:AB45"/>
    <mergeCell ref="AE45:AJ45"/>
    <mergeCell ref="O52:T52"/>
    <mergeCell ref="W52:AB52"/>
    <mergeCell ref="AE52:AJ52"/>
    <mergeCell ref="L82:AK82"/>
    <mergeCell ref="B4:AK4"/>
    <mergeCell ref="H6:AK6"/>
    <mergeCell ref="H7:AK7"/>
    <mergeCell ref="P12:T12"/>
    <mergeCell ref="U12:Y12"/>
    <mergeCell ref="Z12:AD12"/>
    <mergeCell ref="AE12:AI12"/>
    <mergeCell ref="AG17:AJ17"/>
    <mergeCell ref="L18:M18"/>
    <mergeCell ref="O18:R18"/>
    <mergeCell ref="U18:X18"/>
    <mergeCell ref="AA18:AD18"/>
    <mergeCell ref="AG18:AJ18"/>
    <mergeCell ref="P14:T14"/>
    <mergeCell ref="P15:T15"/>
    <mergeCell ref="L17:M17"/>
    <mergeCell ref="O17:R17"/>
    <mergeCell ref="U17:X17"/>
    <mergeCell ref="AA17:AD17"/>
    <mergeCell ref="O23:R23"/>
    <mergeCell ref="U23:X23"/>
    <mergeCell ref="AA23:AD23"/>
    <mergeCell ref="AG23:AJ23"/>
    <mergeCell ref="L24:M24"/>
    <mergeCell ref="O24:R24"/>
    <mergeCell ref="O19:R19"/>
    <mergeCell ref="U19:X19"/>
    <mergeCell ref="AA19:AD19"/>
    <mergeCell ref="AG19:AJ19"/>
    <mergeCell ref="O21:R21"/>
    <mergeCell ref="U21:X21"/>
    <mergeCell ref="AA21:AD21"/>
    <mergeCell ref="AG21:AJ21"/>
    <mergeCell ref="L25:M25"/>
    <mergeCell ref="O25:R25"/>
    <mergeCell ref="W26:Z26"/>
    <mergeCell ref="W27:Z27"/>
    <mergeCell ref="L28:AK28"/>
    <mergeCell ref="K29:M29"/>
    <mergeCell ref="N29:V29"/>
    <mergeCell ref="Y29:AA29"/>
    <mergeCell ref="AB29:AJ29"/>
    <mergeCell ref="O33:T33"/>
    <mergeCell ref="W33:AB33"/>
    <mergeCell ref="AE33:AJ33"/>
    <mergeCell ref="O36:T36"/>
    <mergeCell ref="O37:T37"/>
    <mergeCell ref="W37:AB37"/>
    <mergeCell ref="AE37:AJ37"/>
    <mergeCell ref="K30:M30"/>
    <mergeCell ref="N30:V30"/>
    <mergeCell ref="Y30:AA30"/>
    <mergeCell ref="AB30:AJ30"/>
    <mergeCell ref="O32:T32"/>
    <mergeCell ref="W32:AB32"/>
    <mergeCell ref="AE32:AJ32"/>
    <mergeCell ref="O35:T35"/>
    <mergeCell ref="W35:AB35"/>
    <mergeCell ref="AE35:AJ35"/>
    <mergeCell ref="O42:T42"/>
    <mergeCell ref="W42:AB42"/>
    <mergeCell ref="AE42:AJ42"/>
    <mergeCell ref="O44:T44"/>
    <mergeCell ref="W44:AB44"/>
    <mergeCell ref="AE44:AJ44"/>
    <mergeCell ref="O38:T38"/>
    <mergeCell ref="W38:AB38"/>
    <mergeCell ref="AE38:AJ38"/>
    <mergeCell ref="O40:T40"/>
    <mergeCell ref="W40:AB40"/>
    <mergeCell ref="AE40:AJ40"/>
    <mergeCell ref="O48:T48"/>
    <mergeCell ref="W48:AB48"/>
    <mergeCell ref="AE48:AJ48"/>
    <mergeCell ref="O49:T49"/>
    <mergeCell ref="W49:AB49"/>
    <mergeCell ref="AE49:AJ49"/>
    <mergeCell ref="O46:T46"/>
    <mergeCell ref="W46:AB46"/>
    <mergeCell ref="AE46:AJ46"/>
    <mergeCell ref="O47:T47"/>
    <mergeCell ref="W47:AB47"/>
    <mergeCell ref="AE47:AJ47"/>
    <mergeCell ref="AE54:AJ54"/>
    <mergeCell ref="O55:T55"/>
    <mergeCell ref="O56:T56"/>
    <mergeCell ref="P58:S58"/>
    <mergeCell ref="O50:T50"/>
    <mergeCell ref="W50:AB50"/>
    <mergeCell ref="AE50:AJ50"/>
    <mergeCell ref="O53:T53"/>
    <mergeCell ref="W53:AB53"/>
    <mergeCell ref="AE53:AJ53"/>
    <mergeCell ref="O51:T51"/>
    <mergeCell ref="W51:AB51"/>
    <mergeCell ref="AE51:AJ51"/>
    <mergeCell ref="P59:S59"/>
    <mergeCell ref="O62:T62"/>
    <mergeCell ref="W62:AB62"/>
    <mergeCell ref="O64:S64"/>
    <mergeCell ref="W64:AA64"/>
    <mergeCell ref="O63:S63"/>
    <mergeCell ref="W63:AA63"/>
    <mergeCell ref="O54:T54"/>
    <mergeCell ref="W54:AB54"/>
    <mergeCell ref="L71:AK71"/>
    <mergeCell ref="L72:AK72"/>
    <mergeCell ref="L73:M73"/>
    <mergeCell ref="N73:O73"/>
    <mergeCell ref="Q73:R73"/>
    <mergeCell ref="T73:U73"/>
    <mergeCell ref="O65:S65"/>
    <mergeCell ref="W65:AA65"/>
    <mergeCell ref="L66:S66"/>
    <mergeCell ref="U66:V66"/>
    <mergeCell ref="W66:AD66"/>
    <mergeCell ref="L70:AK70"/>
    <mergeCell ref="L74:M74"/>
    <mergeCell ref="N74:O74"/>
    <mergeCell ref="Q74:R74"/>
    <mergeCell ref="T74:U74"/>
    <mergeCell ref="H76:I76"/>
    <mergeCell ref="L76:M76"/>
    <mergeCell ref="N76:O76"/>
    <mergeCell ref="Q76:R76"/>
    <mergeCell ref="T76:U76"/>
    <mergeCell ref="L81:AK81"/>
    <mergeCell ref="H78:I78"/>
    <mergeCell ref="L78:M78"/>
    <mergeCell ref="N78:O78"/>
    <mergeCell ref="Q78:R78"/>
    <mergeCell ref="T78:U78"/>
    <mergeCell ref="X78:AJ78"/>
    <mergeCell ref="X76:AJ76"/>
    <mergeCell ref="H77:I77"/>
    <mergeCell ref="L77:M77"/>
    <mergeCell ref="N77:O77"/>
    <mergeCell ref="Q77:R77"/>
    <mergeCell ref="T77:U77"/>
    <mergeCell ref="X77:AJ77"/>
  </mergeCells>
  <phoneticPr fontId="25"/>
  <dataValidations count="8">
    <dataValidation type="list" allowBlank="1" showInputMessage="1" prompt="選択" sqref="X76:AJ78" xr:uid="{00000000-0002-0000-1500-000001000000}">
      <formula1>特定工程</formula1>
    </dataValidation>
    <dataValidation type="list" allowBlank="1" showInputMessage="1" prompt="選択" sqref="L66:S66 W66:AD66" xr:uid="{00000000-0002-0000-1500-000002000000}">
      <formula1>構造</formula1>
    </dataValidation>
    <dataValidation type="list" allowBlank="1" showInputMessage="1" prompt="選択" sqref="N29:V30 AB29:AJ30" xr:uid="{00000000-0002-0000-1500-000003000000}">
      <formula1>用途</formula1>
    </dataValidation>
    <dataValidation type="list" allowBlank="1" showInputMessage="1" prompt="選択" sqref="L28:AK28" xr:uid="{00000000-0002-0000-1500-000004000000}">
      <formula1>備考第三面7</formula1>
    </dataValidation>
    <dataValidation type="list" allowBlank="1" showInputMessage="1" prompt="選択" sqref="O19:R19 U19:X19 AA19:AD19 AG19:AJ19" xr:uid="{00000000-0002-0000-1500-000005000000}">
      <formula1>用途地域</formula1>
    </dataValidation>
    <dataValidation type="list" allowBlank="1" showInputMessage="1" prompt="選択" sqref="P12:AI12" xr:uid="{00000000-0002-0000-1500-000006000000}">
      <formula1>地区区域</formula1>
    </dataValidation>
    <dataValidation type="list" allowBlank="1" showInputMessage="1" showErrorMessage="1" prompt="選択" sqref="H9:H11 O9:O10 T9 Z9 M11 R11 H31 K31 N31 Q31 T31 X31 AD31 AC79:AC80 AD69 AB67 Y67 E69 Q69 M69 W69 U69 Z79:Z80" xr:uid="{00000000-0002-0000-1500-000007000000}">
      <formula1>選択</formula1>
    </dataValidation>
    <dataValidation type="list" allowBlank="1" showInputMessage="1" prompt="選択" sqref="O60:R61 P58:S59" xr:uid="{00000000-0002-0000-1500-000000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59999389629810485"/>
  </sheetPr>
  <dimension ref="A4:BU60"/>
  <sheetViews>
    <sheetView zoomScaleNormal="100" zoomScaleSheetLayoutView="100" workbookViewId="0">
      <pane ySplit="2" topLeftCell="A3" activePane="bottomLeft" state="frozen"/>
      <selection activeCell="Z13" sqref="Z13:AC14"/>
      <selection pane="bottomLeft"/>
    </sheetView>
  </sheetViews>
  <sheetFormatPr defaultColWidth="2.5" defaultRowHeight="15" customHeight="1" x14ac:dyDescent="0.15"/>
  <cols>
    <col min="1" max="73" width="2.5" style="6" customWidth="1"/>
    <col min="74" max="16384" width="2.5" style="7"/>
  </cols>
  <sheetData>
    <row r="4" spans="2:38" ht="15" customHeight="1" x14ac:dyDescent="0.15">
      <c r="B4" s="618" t="s">
        <v>683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6" spans="2:38" ht="15" customHeight="1" x14ac:dyDescent="0.15">
      <c r="B6" s="40" t="s">
        <v>684</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row>
    <row r="7" spans="2:38" ht="15" customHeight="1" x14ac:dyDescent="0.15">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2:38" ht="15" customHeight="1" x14ac:dyDescent="0.15">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row>
    <row r="9" spans="2:38" ht="15" customHeight="1"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row>
    <row r="10" spans="2:38" ht="15" customHeight="1" x14ac:dyDescent="0.15">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row>
    <row r="11" spans="2:38" ht="15" customHeight="1" x14ac:dyDescent="0.15">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row>
    <row r="12" spans="2:38" ht="15" customHeight="1" x14ac:dyDescent="0.1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row>
    <row r="13" spans="2:38" ht="15" customHeight="1" x14ac:dyDescent="0.15">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2:38" ht="15" customHeight="1" x14ac:dyDescent="0.15">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2:38" ht="15" customHeight="1" x14ac:dyDescent="0.15">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8" ht="15" customHeight="1" x14ac:dyDescent="0.15">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row>
    <row r="17" spans="2:37" ht="15" customHeight="1" x14ac:dyDescent="0.15">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2:37" ht="15" customHeight="1" x14ac:dyDescent="0.15">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row>
    <row r="19" spans="2:37" ht="15" customHeight="1" x14ac:dyDescent="0.1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row>
    <row r="20" spans="2:37" ht="15" customHeight="1" x14ac:dyDescent="0.15">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row>
    <row r="21" spans="2:37" ht="15" customHeight="1" x14ac:dyDescent="0.15">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row>
    <row r="22" spans="2:37" ht="15" customHeight="1" x14ac:dyDescent="0.15">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row>
    <row r="23" spans="2:37" ht="15" customHeight="1" x14ac:dyDescent="0.15">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row>
    <row r="24" spans="2:37" ht="15" customHeight="1" x14ac:dyDescent="0.15">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37" ht="15" customHeight="1" x14ac:dyDescent="0.15">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row>
    <row r="26" spans="2:37" ht="15" customHeight="1" x14ac:dyDescent="0.15">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row>
    <row r="27" spans="2:37" ht="15" customHeight="1" x14ac:dyDescent="0.15">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row>
    <row r="28" spans="2:37" ht="15" customHeight="1" x14ac:dyDescent="0.15">
      <c r="B28" s="40" t="s">
        <v>685</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row>
    <row r="30" spans="2:37" ht="15" customHeight="1" x14ac:dyDescent="0.15">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row>
    <row r="31" spans="2:37" ht="15" customHeight="1" x14ac:dyDescent="0.15">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row>
    <row r="32" spans="2:37" ht="15" customHeight="1" x14ac:dyDescent="0.15">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row>
    <row r="33" spans="2:37" ht="15" customHeight="1" x14ac:dyDescent="0.15">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row>
    <row r="34" spans="2:37" ht="15" customHeight="1" x14ac:dyDescent="0.15">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2:37" ht="15" customHeight="1" x14ac:dyDescent="0.15">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row>
    <row r="36" spans="2:37" ht="15" customHeight="1" x14ac:dyDescent="0.15">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row>
    <row r="37" spans="2:37" ht="15" customHeight="1" x14ac:dyDescent="0.15">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row>
    <row r="38" spans="2:37" ht="15" customHeight="1" x14ac:dyDescent="0.15">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row>
    <row r="39" spans="2:37" ht="15" customHeight="1" x14ac:dyDescent="0.15">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row>
    <row r="40" spans="2:37" ht="15" customHeight="1" x14ac:dyDescent="0.15">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row>
    <row r="41" spans="2:37" ht="15" customHeight="1" x14ac:dyDescent="0.15">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row>
    <row r="42" spans="2:37" ht="15" customHeight="1" x14ac:dyDescent="0.15">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row r="43" spans="2:37" ht="15" customHeight="1" x14ac:dyDescent="0.15">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row>
    <row r="44" spans="2:37" ht="15" customHeight="1" x14ac:dyDescent="0.15">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45" spans="2:37" ht="15" customHeight="1" x14ac:dyDescent="0.15">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row>
    <row r="46" spans="2:37" ht="15" customHeight="1" x14ac:dyDescent="0.15">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row>
    <row r="47" spans="2:37" ht="15" customHeight="1" x14ac:dyDescent="0.15">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2:37" ht="15" customHeight="1" x14ac:dyDescent="0.15">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row>
    <row r="49" spans="2:37" ht="15" customHeight="1" x14ac:dyDescent="0.15">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row>
    <row r="50" spans="2:37" ht="15" customHeight="1" x14ac:dyDescent="0.15">
      <c r="B50" s="6" t="s">
        <v>686</v>
      </c>
    </row>
    <row r="51" spans="2:37" ht="15" customHeight="1" x14ac:dyDescent="0.15">
      <c r="B51" s="6" t="s">
        <v>687</v>
      </c>
    </row>
    <row r="52" spans="2:37" ht="15" customHeight="1" x14ac:dyDescent="0.15">
      <c r="C52" s="6" t="s">
        <v>1288</v>
      </c>
      <c r="D52" s="6" t="s">
        <v>688</v>
      </c>
    </row>
    <row r="53" spans="2:37" ht="15" customHeight="1" x14ac:dyDescent="0.15">
      <c r="D53" s="6" t="s">
        <v>1501</v>
      </c>
    </row>
    <row r="54" spans="2:37" ht="15" customHeight="1" x14ac:dyDescent="0.15">
      <c r="D54" s="6" t="s">
        <v>2459</v>
      </c>
    </row>
    <row r="55" spans="2:37" ht="15" customHeight="1" x14ac:dyDescent="0.15">
      <c r="C55" s="6" t="s">
        <v>1943</v>
      </c>
      <c r="D55" s="6" t="s">
        <v>2460</v>
      </c>
    </row>
    <row r="56" spans="2:37" ht="15" customHeight="1" x14ac:dyDescent="0.15">
      <c r="D56" s="6" t="s">
        <v>689</v>
      </c>
    </row>
    <row r="57" spans="2:37" ht="15" customHeight="1" x14ac:dyDescent="0.15">
      <c r="B57" s="6" t="s">
        <v>690</v>
      </c>
    </row>
    <row r="58" spans="2:37" ht="15" customHeight="1" x14ac:dyDescent="0.15">
      <c r="C58" s="6" t="s">
        <v>1288</v>
      </c>
      <c r="D58" s="6" t="s">
        <v>691</v>
      </c>
    </row>
    <row r="59" spans="2:37" ht="15" customHeight="1" x14ac:dyDescent="0.15">
      <c r="C59" s="6" t="s">
        <v>1943</v>
      </c>
      <c r="D59" s="6" t="s">
        <v>692</v>
      </c>
    </row>
    <row r="60" spans="2:37" ht="15" customHeight="1" x14ac:dyDescent="0.15">
      <c r="D60" s="6" t="s">
        <v>693</v>
      </c>
    </row>
  </sheetData>
  <mergeCells count="1">
    <mergeCell ref="B4:AK4"/>
  </mergeCells>
  <phoneticPr fontId="25"/>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7DCF-AB4F-4A7B-94EF-E9D1E99D6DD0}">
  <sheetPr>
    <tabColor theme="8" tint="0.39997558519241921"/>
  </sheetPr>
  <dimension ref="B1:AX653"/>
  <sheetViews>
    <sheetView showGridLines="0" zoomScaleNormal="100" zoomScaleSheetLayoutView="100" workbookViewId="0">
      <pane ySplit="2" topLeftCell="A3" activePane="bottomLeft" state="frozen"/>
      <selection activeCell="T13" sqref="T13:AK14"/>
      <selection pane="bottomLeft" activeCell="AZ30" sqref="AZ30"/>
    </sheetView>
  </sheetViews>
  <sheetFormatPr defaultColWidth="2.625" defaultRowHeight="13.5" x14ac:dyDescent="0.15"/>
  <cols>
    <col min="1" max="1" width="2.625" style="158"/>
    <col min="2" max="2" width="2.625" style="158" customWidth="1"/>
    <col min="3" max="9" width="2.625" style="158"/>
    <col min="10" max="10" width="2.625" style="158" customWidth="1"/>
    <col min="11" max="15" width="2.625" style="158"/>
    <col min="16" max="16" width="2.625" style="158" customWidth="1"/>
    <col min="17" max="35" width="2.625" style="158"/>
    <col min="36" max="41" width="2.625" style="158" customWidth="1"/>
    <col min="42" max="46" width="6.625" style="158" hidden="1" customWidth="1"/>
    <col min="47" max="47" width="2.625" style="158" hidden="1" customWidth="1"/>
    <col min="48" max="48" width="7.625" style="158" hidden="1" customWidth="1"/>
    <col min="49" max="49" width="2.625" style="158" hidden="1" customWidth="1"/>
    <col min="50" max="50" width="11.375" style="158" customWidth="1"/>
    <col min="51" max="54" width="2.625" style="158"/>
    <col min="55" max="55" width="4.875" style="158" bestFit="1" customWidth="1"/>
    <col min="56" max="16384" width="2.625" style="158"/>
  </cols>
  <sheetData>
    <row r="1" spans="2:42" ht="15" customHeight="1" x14ac:dyDescent="0.1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42" ht="15" customHeight="1" x14ac:dyDescent="0.1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42" ht="15" customHeight="1" x14ac:dyDescent="0.15">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2:42" x14ac:dyDescent="0.15">
      <c r="B4" s="745" t="s">
        <v>1873</v>
      </c>
      <c r="C4" s="745"/>
      <c r="D4" s="745"/>
      <c r="E4" s="745"/>
      <c r="F4" s="745"/>
      <c r="G4" s="745"/>
      <c r="H4" s="745"/>
      <c r="I4" s="745"/>
      <c r="J4" s="745"/>
      <c r="K4" s="745"/>
      <c r="L4" s="745"/>
      <c r="M4" s="745"/>
      <c r="N4" s="745"/>
    </row>
    <row r="5" spans="2:42" x14ac:dyDescent="0.15">
      <c r="B5" s="745"/>
      <c r="C5" s="745"/>
      <c r="D5" s="745"/>
      <c r="E5" s="745"/>
      <c r="F5" s="745"/>
      <c r="G5" s="745"/>
      <c r="H5" s="745"/>
      <c r="I5" s="745"/>
      <c r="J5" s="745"/>
      <c r="K5" s="745"/>
      <c r="L5" s="745"/>
      <c r="M5" s="745"/>
      <c r="N5" s="745"/>
    </row>
    <row r="7" spans="2:42" ht="8.1" customHeight="1" x14ac:dyDescent="0.15">
      <c r="B7" s="745" t="s">
        <v>1874</v>
      </c>
      <c r="C7" s="745"/>
      <c r="D7" s="745"/>
      <c r="E7" s="745"/>
      <c r="F7" s="745"/>
      <c r="G7" s="745"/>
      <c r="H7" s="745"/>
      <c r="I7" s="745"/>
      <c r="J7" s="745"/>
      <c r="K7" s="745"/>
      <c r="L7" s="745"/>
      <c r="M7" s="745"/>
      <c r="N7" s="745"/>
      <c r="O7" s="745"/>
      <c r="P7" s="745"/>
      <c r="Q7" s="745"/>
      <c r="R7" s="745"/>
      <c r="S7" s="745"/>
      <c r="T7" s="745"/>
      <c r="U7" s="745"/>
      <c r="V7" s="745"/>
      <c r="W7" s="745"/>
      <c r="X7" s="745"/>
      <c r="Y7" s="745"/>
      <c r="Z7" s="745"/>
      <c r="AA7" s="745"/>
      <c r="AB7" s="745"/>
      <c r="AC7" s="745"/>
      <c r="AD7" s="745"/>
      <c r="AE7" s="745"/>
      <c r="AF7" s="745"/>
      <c r="AG7" s="745"/>
      <c r="AH7" s="745"/>
      <c r="AI7" s="745"/>
      <c r="AJ7" s="745"/>
      <c r="AK7" s="745"/>
      <c r="AL7" s="745"/>
      <c r="AM7" s="745"/>
      <c r="AN7" s="162"/>
      <c r="AO7" s="162"/>
      <c r="AP7" s="162"/>
    </row>
    <row r="8" spans="2:42" ht="8.1" customHeight="1" x14ac:dyDescent="0.15">
      <c r="B8" s="745"/>
      <c r="C8" s="745"/>
      <c r="D8" s="745"/>
      <c r="E8" s="745"/>
      <c r="F8" s="745"/>
      <c r="G8" s="745"/>
      <c r="H8" s="745"/>
      <c r="I8" s="745"/>
      <c r="J8" s="745"/>
      <c r="K8" s="745"/>
      <c r="L8" s="745"/>
      <c r="M8" s="745"/>
      <c r="N8" s="745"/>
      <c r="O8" s="745"/>
      <c r="P8" s="745"/>
      <c r="Q8" s="745"/>
      <c r="R8" s="745"/>
      <c r="S8" s="745"/>
      <c r="T8" s="745"/>
      <c r="U8" s="745"/>
      <c r="V8" s="745"/>
      <c r="W8" s="745"/>
      <c r="X8" s="745"/>
      <c r="Y8" s="745"/>
      <c r="Z8" s="745"/>
      <c r="AA8" s="745"/>
      <c r="AB8" s="745"/>
      <c r="AC8" s="745"/>
      <c r="AD8" s="745"/>
      <c r="AE8" s="745"/>
      <c r="AF8" s="745"/>
      <c r="AG8" s="745"/>
      <c r="AH8" s="745"/>
      <c r="AI8" s="745"/>
      <c r="AJ8" s="745"/>
      <c r="AK8" s="745"/>
      <c r="AL8" s="745"/>
      <c r="AM8" s="745"/>
      <c r="AN8" s="162"/>
      <c r="AO8" s="162"/>
      <c r="AP8" s="162"/>
    </row>
    <row r="9" spans="2:42" ht="8.1" customHeight="1" x14ac:dyDescent="0.15">
      <c r="B9" s="745" t="s">
        <v>1875</v>
      </c>
      <c r="C9" s="745"/>
      <c r="D9" s="745"/>
      <c r="E9" s="745"/>
      <c r="F9" s="745"/>
      <c r="G9" s="745"/>
      <c r="H9" s="745"/>
      <c r="I9" s="745"/>
      <c r="J9" s="745"/>
      <c r="K9" s="745"/>
      <c r="L9" s="745"/>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162"/>
      <c r="AO9" s="162"/>
      <c r="AP9" s="162"/>
    </row>
    <row r="10" spans="2:42" ht="8.1" customHeight="1" x14ac:dyDescent="0.15">
      <c r="B10" s="745"/>
      <c r="C10" s="745"/>
      <c r="D10" s="745"/>
      <c r="E10" s="745"/>
      <c r="F10" s="745"/>
      <c r="G10" s="745"/>
      <c r="H10" s="745"/>
      <c r="I10" s="745"/>
      <c r="J10" s="745"/>
      <c r="K10" s="745"/>
      <c r="L10" s="745"/>
      <c r="M10" s="745"/>
      <c r="N10" s="745"/>
      <c r="O10" s="745"/>
      <c r="P10" s="745"/>
      <c r="Q10" s="745"/>
      <c r="R10" s="745"/>
      <c r="S10" s="745"/>
      <c r="T10" s="745"/>
      <c r="U10" s="745"/>
      <c r="V10" s="745"/>
      <c r="W10" s="745"/>
      <c r="X10" s="745"/>
      <c r="Y10" s="745"/>
      <c r="Z10" s="745"/>
      <c r="AA10" s="745"/>
      <c r="AB10" s="745"/>
      <c r="AC10" s="745"/>
      <c r="AD10" s="745"/>
      <c r="AE10" s="745"/>
      <c r="AF10" s="745"/>
      <c r="AG10" s="745"/>
      <c r="AH10" s="745"/>
      <c r="AI10" s="745"/>
      <c r="AJ10" s="745"/>
      <c r="AK10" s="745"/>
      <c r="AL10" s="745"/>
      <c r="AM10" s="745"/>
      <c r="AN10" s="162"/>
      <c r="AO10" s="162"/>
      <c r="AP10" s="162"/>
    </row>
    <row r="11" spans="2:42" ht="8.1" customHeight="1" x14ac:dyDescent="0.15">
      <c r="B11" s="745" t="s">
        <v>1876</v>
      </c>
      <c r="C11" s="745"/>
      <c r="D11" s="745"/>
      <c r="E11" s="745"/>
      <c r="F11" s="745"/>
      <c r="G11" s="745"/>
      <c r="H11" s="745"/>
      <c r="I11" s="745"/>
      <c r="J11" s="745"/>
      <c r="K11" s="745"/>
      <c r="L11" s="745"/>
      <c r="M11" s="745"/>
      <c r="N11" s="745"/>
      <c r="O11" s="745"/>
      <c r="P11" s="745"/>
      <c r="Q11" s="745"/>
      <c r="R11" s="745"/>
      <c r="S11" s="745"/>
      <c r="T11" s="745"/>
      <c r="U11" s="745"/>
      <c r="V11" s="745"/>
      <c r="W11" s="745"/>
      <c r="X11" s="745"/>
      <c r="Y11" s="745"/>
      <c r="Z11" s="745"/>
      <c r="AA11" s="745"/>
      <c r="AB11" s="745"/>
      <c r="AC11" s="745"/>
      <c r="AD11" s="745"/>
      <c r="AE11" s="745"/>
      <c r="AF11" s="745"/>
      <c r="AG11" s="745"/>
      <c r="AH11" s="745"/>
      <c r="AI11" s="745"/>
      <c r="AJ11" s="745"/>
      <c r="AK11" s="745"/>
      <c r="AL11" s="745"/>
      <c r="AM11" s="745"/>
      <c r="AN11" s="162"/>
      <c r="AO11" s="162"/>
      <c r="AP11" s="162"/>
    </row>
    <row r="12" spans="2:42" ht="8.1" customHeight="1" x14ac:dyDescent="0.15">
      <c r="B12" s="745"/>
      <c r="C12" s="745"/>
      <c r="D12" s="745"/>
      <c r="E12" s="745"/>
      <c r="F12" s="745"/>
      <c r="G12" s="745"/>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c r="AE12" s="745"/>
      <c r="AF12" s="745"/>
      <c r="AG12" s="745"/>
      <c r="AH12" s="745"/>
      <c r="AI12" s="745"/>
      <c r="AJ12" s="745"/>
      <c r="AK12" s="745"/>
      <c r="AL12" s="745"/>
      <c r="AM12" s="745"/>
      <c r="AN12" s="162"/>
      <c r="AO12" s="162"/>
      <c r="AP12" s="162"/>
    </row>
    <row r="13" spans="2:42" x14ac:dyDescent="0.15">
      <c r="Z13" s="746"/>
      <c r="AA13" s="746"/>
      <c r="AB13" s="746"/>
      <c r="AC13" s="746"/>
      <c r="AD13" s="745" t="s">
        <v>6</v>
      </c>
      <c r="AE13" s="746"/>
      <c r="AF13" s="746"/>
      <c r="AG13" s="745" t="s">
        <v>7</v>
      </c>
      <c r="AH13" s="746"/>
      <c r="AI13" s="746"/>
      <c r="AJ13" s="745" t="s">
        <v>695</v>
      </c>
    </row>
    <row r="14" spans="2:42" x14ac:dyDescent="0.15">
      <c r="Z14" s="747"/>
      <c r="AA14" s="747"/>
      <c r="AB14" s="747"/>
      <c r="AC14" s="747"/>
      <c r="AD14" s="745"/>
      <c r="AE14" s="747"/>
      <c r="AF14" s="747"/>
      <c r="AG14" s="745"/>
      <c r="AH14" s="747"/>
      <c r="AI14" s="747"/>
      <c r="AJ14" s="745"/>
    </row>
    <row r="15" spans="2:42" x14ac:dyDescent="0.15">
      <c r="B15" s="752"/>
      <c r="C15" s="752"/>
      <c r="D15" s="752"/>
      <c r="E15" s="752"/>
      <c r="F15" s="752"/>
      <c r="G15" s="752"/>
      <c r="H15" s="752"/>
      <c r="I15" s="752"/>
      <c r="J15" s="752"/>
      <c r="K15" s="752"/>
      <c r="L15" s="752"/>
      <c r="M15" s="752"/>
      <c r="N15" s="745" t="s">
        <v>1877</v>
      </c>
      <c r="O15" s="745"/>
      <c r="P15" s="745"/>
      <c r="Q15" s="745"/>
    </row>
    <row r="16" spans="2:42" x14ac:dyDescent="0.15">
      <c r="B16" s="753"/>
      <c r="C16" s="753"/>
      <c r="D16" s="753"/>
      <c r="E16" s="753"/>
      <c r="F16" s="753"/>
      <c r="G16" s="753"/>
      <c r="H16" s="753"/>
      <c r="I16" s="753"/>
      <c r="J16" s="753"/>
      <c r="K16" s="753"/>
      <c r="L16" s="753"/>
      <c r="M16" s="753"/>
      <c r="N16" s="745"/>
      <c r="O16" s="745"/>
      <c r="P16" s="745"/>
      <c r="Q16" s="745"/>
    </row>
    <row r="17" spans="2:39" ht="3.75" customHeight="1" x14ac:dyDescent="0.15">
      <c r="E17" s="754"/>
      <c r="F17" s="754"/>
      <c r="G17" s="754"/>
      <c r="H17" s="754"/>
      <c r="I17" s="754"/>
    </row>
    <row r="18" spans="2:39" ht="18" customHeight="1" x14ac:dyDescent="0.15">
      <c r="B18" s="225" t="s">
        <v>1878</v>
      </c>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6"/>
    </row>
    <row r="19" spans="2:39" ht="20.100000000000001" customHeight="1" x14ac:dyDescent="0.15">
      <c r="B19" s="167"/>
      <c r="E19" s="748" t="s">
        <v>702</v>
      </c>
      <c r="F19" s="748"/>
      <c r="G19" s="748"/>
      <c r="H19" s="748"/>
      <c r="I19" s="748"/>
      <c r="J19" s="749" t="str">
        <f>ITEM_all_first!$E$9</f>
        <v/>
      </c>
      <c r="K19" s="750"/>
      <c r="L19" s="750"/>
      <c r="M19" s="750"/>
      <c r="N19" s="750"/>
      <c r="O19" s="750"/>
      <c r="P19" s="750"/>
      <c r="Q19" s="750"/>
      <c r="R19" s="750"/>
      <c r="S19" s="750"/>
      <c r="T19" s="750"/>
      <c r="U19" s="750"/>
      <c r="V19" s="750"/>
      <c r="W19" s="750"/>
      <c r="X19" s="750"/>
      <c r="Y19" s="750"/>
      <c r="Z19" s="750"/>
      <c r="AA19" s="750"/>
      <c r="AB19" s="750"/>
      <c r="AC19" s="750"/>
      <c r="AD19" s="750"/>
      <c r="AE19" s="750"/>
      <c r="AF19" s="750"/>
      <c r="AG19" s="750"/>
      <c r="AH19" s="750"/>
      <c r="AI19" s="750"/>
      <c r="AJ19" s="750"/>
      <c r="AK19" s="751"/>
      <c r="AM19" s="168"/>
    </row>
    <row r="20" spans="2:39" ht="20.100000000000001" customHeight="1" x14ac:dyDescent="0.15">
      <c r="B20" s="167"/>
      <c r="E20" s="748" t="s">
        <v>1879</v>
      </c>
      <c r="F20" s="748"/>
      <c r="G20" s="748"/>
      <c r="H20" s="748"/>
      <c r="I20" s="748"/>
      <c r="J20" s="749" t="str">
        <f>ITEM_all_first!$E$11</f>
        <v/>
      </c>
      <c r="K20" s="750"/>
      <c r="L20" s="750"/>
      <c r="M20" s="750"/>
      <c r="N20" s="750"/>
      <c r="O20" s="750"/>
      <c r="P20" s="750"/>
      <c r="Q20" s="750"/>
      <c r="R20" s="750"/>
      <c r="S20" s="750"/>
      <c r="T20" s="750"/>
      <c r="U20" s="751"/>
      <c r="V20" s="169"/>
      <c r="W20" s="169"/>
      <c r="X20" s="169"/>
      <c r="Y20" s="169"/>
      <c r="Z20" s="169"/>
      <c r="AA20" s="169"/>
      <c r="AB20" s="169"/>
      <c r="AC20" s="169"/>
      <c r="AD20" s="169"/>
      <c r="AE20" s="169"/>
      <c r="AF20" s="169"/>
      <c r="AG20" s="169"/>
      <c r="AH20" s="169"/>
      <c r="AM20" s="168"/>
    </row>
    <row r="21" spans="2:39" ht="20.100000000000001" customHeight="1" x14ac:dyDescent="0.15">
      <c r="B21" s="167"/>
      <c r="E21" s="748" t="s">
        <v>1880</v>
      </c>
      <c r="F21" s="748"/>
      <c r="G21" s="748"/>
      <c r="H21" s="748"/>
      <c r="I21" s="748"/>
      <c r="J21" s="749" t="str">
        <f>ITEM_all_first!$E$12</f>
        <v/>
      </c>
      <c r="K21" s="750"/>
      <c r="L21" s="750"/>
      <c r="M21" s="750"/>
      <c r="N21" s="750"/>
      <c r="O21" s="750"/>
      <c r="P21" s="750"/>
      <c r="Q21" s="750"/>
      <c r="R21" s="750"/>
      <c r="S21" s="750"/>
      <c r="T21" s="750"/>
      <c r="U21" s="750"/>
      <c r="V21" s="750"/>
      <c r="W21" s="750"/>
      <c r="X21" s="750"/>
      <c r="Y21" s="750"/>
      <c r="Z21" s="750"/>
      <c r="AA21" s="750"/>
      <c r="AB21" s="750"/>
      <c r="AC21" s="750"/>
      <c r="AD21" s="750"/>
      <c r="AE21" s="750"/>
      <c r="AF21" s="750"/>
      <c r="AG21" s="750"/>
      <c r="AH21" s="750"/>
      <c r="AI21" s="750"/>
      <c r="AJ21" s="750"/>
      <c r="AK21" s="751"/>
      <c r="AM21" s="168"/>
    </row>
    <row r="22" spans="2:39" ht="20.100000000000001" customHeight="1" x14ac:dyDescent="0.15">
      <c r="B22" s="167"/>
      <c r="E22" s="748" t="s">
        <v>1881</v>
      </c>
      <c r="F22" s="748"/>
      <c r="G22" s="748"/>
      <c r="H22" s="748"/>
      <c r="I22" s="748"/>
      <c r="J22" s="755" t="str">
        <f>ITEM_all_first!$E$13</f>
        <v/>
      </c>
      <c r="K22" s="756"/>
      <c r="L22" s="756"/>
      <c r="M22" s="756"/>
      <c r="N22" s="756"/>
      <c r="O22" s="756"/>
      <c r="P22" s="756"/>
      <c r="Q22" s="756"/>
      <c r="R22" s="756"/>
      <c r="S22" s="756"/>
      <c r="T22" s="756"/>
      <c r="U22" s="756"/>
      <c r="V22" s="756"/>
      <c r="W22" s="756"/>
      <c r="X22" s="756"/>
      <c r="Y22" s="756"/>
      <c r="Z22" s="756"/>
      <c r="AA22" s="757"/>
      <c r="AB22" s="169"/>
      <c r="AC22" s="169"/>
      <c r="AD22" s="169"/>
      <c r="AE22" s="169"/>
      <c r="AF22" s="169"/>
      <c r="AG22" s="169"/>
      <c r="AH22" s="169"/>
      <c r="AM22" s="168"/>
    </row>
    <row r="23" spans="2:39" ht="3.75" customHeight="1" x14ac:dyDescent="0.15">
      <c r="B23" s="167"/>
      <c r="AM23" s="168"/>
    </row>
    <row r="24" spans="2:39" ht="18" customHeight="1" x14ac:dyDescent="0.15">
      <c r="B24" s="167" t="s">
        <v>1882</v>
      </c>
      <c r="AM24" s="168"/>
    </row>
    <row r="25" spans="2:39" ht="20.100000000000001" customHeight="1" x14ac:dyDescent="0.15">
      <c r="B25" s="167"/>
      <c r="E25" s="748" t="s">
        <v>702</v>
      </c>
      <c r="F25" s="748"/>
      <c r="G25" s="748"/>
      <c r="H25" s="748"/>
      <c r="I25" s="748"/>
      <c r="J25" s="749" t="str">
        <f>ITEM_all_first!E193</f>
        <v/>
      </c>
      <c r="K25" s="750"/>
      <c r="L25" s="750"/>
      <c r="M25" s="750"/>
      <c r="N25" s="750"/>
      <c r="O25" s="750"/>
      <c r="P25" s="750"/>
      <c r="Q25" s="750"/>
      <c r="R25" s="750"/>
      <c r="S25" s="750"/>
      <c r="T25" s="750"/>
      <c r="U25" s="750"/>
      <c r="V25" s="750"/>
      <c r="W25" s="750"/>
      <c r="X25" s="750"/>
      <c r="Y25" s="750"/>
      <c r="Z25" s="750"/>
      <c r="AA25" s="750"/>
      <c r="AB25" s="750"/>
      <c r="AC25" s="750"/>
      <c r="AD25" s="750"/>
      <c r="AE25" s="750"/>
      <c r="AF25" s="750"/>
      <c r="AG25" s="750"/>
      <c r="AH25" s="750"/>
      <c r="AI25" s="750"/>
      <c r="AJ25" s="750"/>
      <c r="AK25" s="751"/>
      <c r="AM25" s="168"/>
    </row>
    <row r="26" spans="2:39" ht="20.100000000000001" customHeight="1" x14ac:dyDescent="0.15">
      <c r="B26" s="167"/>
      <c r="E26" s="758" t="s">
        <v>1883</v>
      </c>
      <c r="F26" s="759"/>
      <c r="G26" s="759"/>
      <c r="H26" s="759"/>
      <c r="I26" s="759"/>
      <c r="J26" s="760"/>
      <c r="K26" s="760"/>
      <c r="L26" s="760"/>
      <c r="M26" s="760"/>
      <c r="N26" s="760"/>
      <c r="O26" s="760"/>
      <c r="P26" s="761"/>
      <c r="Q26" s="749" t="str">
        <f>ITEM_all_first!E197</f>
        <v/>
      </c>
      <c r="R26" s="750"/>
      <c r="S26" s="750"/>
      <c r="T26" s="750"/>
      <c r="U26" s="750"/>
      <c r="V26" s="750"/>
      <c r="W26" s="750"/>
      <c r="X26" s="750"/>
      <c r="Y26" s="750"/>
      <c r="Z26" s="750"/>
      <c r="AA26" s="750"/>
      <c r="AB26" s="750"/>
      <c r="AC26" s="750"/>
      <c r="AD26" s="750"/>
      <c r="AE26" s="750"/>
      <c r="AF26" s="750"/>
      <c r="AG26" s="750"/>
      <c r="AH26" s="750"/>
      <c r="AI26" s="750"/>
      <c r="AJ26" s="750"/>
      <c r="AK26" s="751"/>
      <c r="AM26" s="168"/>
    </row>
    <row r="27" spans="2:39" ht="20.100000000000001" customHeight="1" x14ac:dyDescent="0.15">
      <c r="B27" s="167"/>
      <c r="E27" s="748" t="s">
        <v>1884</v>
      </c>
      <c r="F27" s="748"/>
      <c r="G27" s="748"/>
      <c r="H27" s="748"/>
      <c r="I27" s="748"/>
      <c r="J27" s="749" t="str">
        <f>ITEM_all_first!$E$198</f>
        <v/>
      </c>
      <c r="K27" s="750"/>
      <c r="L27" s="750"/>
      <c r="M27" s="750"/>
      <c r="N27" s="750"/>
      <c r="O27" s="750"/>
      <c r="P27" s="750"/>
      <c r="Q27" s="750"/>
      <c r="R27" s="750"/>
      <c r="S27" s="750"/>
      <c r="T27" s="750"/>
      <c r="U27" s="751"/>
      <c r="V27" s="169"/>
      <c r="W27" s="169"/>
      <c r="X27" s="169"/>
      <c r="Y27" s="169"/>
      <c r="Z27" s="169"/>
      <c r="AA27" s="169"/>
      <c r="AB27" s="169"/>
      <c r="AC27" s="169"/>
      <c r="AD27" s="169"/>
      <c r="AE27" s="169"/>
      <c r="AF27" s="169"/>
      <c r="AG27" s="169"/>
      <c r="AH27" s="169"/>
      <c r="AM27" s="168"/>
    </row>
    <row r="28" spans="2:39" ht="20.100000000000001" customHeight="1" x14ac:dyDescent="0.15">
      <c r="B28" s="167"/>
      <c r="E28" s="748" t="s">
        <v>1885</v>
      </c>
      <c r="F28" s="748"/>
      <c r="G28" s="748"/>
      <c r="H28" s="748"/>
      <c r="I28" s="748"/>
      <c r="J28" s="749" t="str">
        <f>ITEM_all_first!$E$199</f>
        <v/>
      </c>
      <c r="K28" s="750"/>
      <c r="L28" s="750"/>
      <c r="M28" s="750"/>
      <c r="N28" s="750"/>
      <c r="O28" s="750"/>
      <c r="P28" s="750"/>
      <c r="Q28" s="750"/>
      <c r="R28" s="750"/>
      <c r="S28" s="750"/>
      <c r="T28" s="750"/>
      <c r="U28" s="750"/>
      <c r="V28" s="750"/>
      <c r="W28" s="750"/>
      <c r="X28" s="750"/>
      <c r="Y28" s="750"/>
      <c r="Z28" s="750"/>
      <c r="AA28" s="750"/>
      <c r="AB28" s="750"/>
      <c r="AC28" s="750"/>
      <c r="AD28" s="750"/>
      <c r="AE28" s="750"/>
      <c r="AF28" s="750"/>
      <c r="AG28" s="750"/>
      <c r="AH28" s="750"/>
      <c r="AI28" s="750"/>
      <c r="AJ28" s="750"/>
      <c r="AK28" s="751"/>
      <c r="AM28" s="168"/>
    </row>
    <row r="29" spans="2:39" ht="20.100000000000001" customHeight="1" x14ac:dyDescent="0.15">
      <c r="B29" s="167"/>
      <c r="E29" s="748" t="s">
        <v>1881</v>
      </c>
      <c r="F29" s="748"/>
      <c r="G29" s="748"/>
      <c r="H29" s="748"/>
      <c r="I29" s="748"/>
      <c r="J29" s="755" t="str">
        <f>ITEM_all_first!$E$200</f>
        <v/>
      </c>
      <c r="K29" s="756"/>
      <c r="L29" s="756"/>
      <c r="M29" s="756"/>
      <c r="N29" s="756"/>
      <c r="O29" s="756"/>
      <c r="P29" s="756"/>
      <c r="Q29" s="756"/>
      <c r="R29" s="756"/>
      <c r="S29" s="756"/>
      <c r="T29" s="756"/>
      <c r="U29" s="756"/>
      <c r="V29" s="756"/>
      <c r="W29" s="756"/>
      <c r="X29" s="756"/>
      <c r="Y29" s="756"/>
      <c r="Z29" s="756"/>
      <c r="AA29" s="757"/>
      <c r="AB29" s="169"/>
      <c r="AC29" s="169"/>
      <c r="AD29" s="169"/>
      <c r="AE29" s="169"/>
      <c r="AF29" s="169"/>
      <c r="AG29" s="169"/>
      <c r="AH29" s="169"/>
      <c r="AM29" s="168"/>
    </row>
    <row r="30" spans="2:39" ht="20.100000000000001" customHeight="1" x14ac:dyDescent="0.15">
      <c r="B30" s="167"/>
      <c r="E30" s="758" t="s">
        <v>1886</v>
      </c>
      <c r="F30" s="759"/>
      <c r="G30" s="759"/>
      <c r="H30" s="759"/>
      <c r="I30" s="759"/>
      <c r="J30" s="759"/>
      <c r="K30" s="759"/>
      <c r="L30" s="763"/>
      <c r="M30" s="764"/>
      <c r="N30" s="764"/>
      <c r="O30" s="764"/>
      <c r="P30" s="764"/>
      <c r="Q30" s="764"/>
      <c r="R30" s="764"/>
      <c r="S30" s="764"/>
      <c r="T30" s="764"/>
      <c r="U30" s="764"/>
      <c r="V30" s="764"/>
      <c r="W30" s="764"/>
      <c r="X30" s="764"/>
      <c r="Y30" s="764"/>
      <c r="Z30" s="764"/>
      <c r="AA30" s="764"/>
      <c r="AB30" s="764"/>
      <c r="AC30" s="764"/>
      <c r="AD30" s="764"/>
      <c r="AE30" s="764"/>
      <c r="AF30" s="764"/>
      <c r="AG30" s="764"/>
      <c r="AH30" s="764"/>
      <c r="AI30" s="764"/>
      <c r="AJ30" s="764"/>
      <c r="AK30" s="765"/>
      <c r="AM30" s="168"/>
    </row>
    <row r="31" spans="2:39" ht="20.100000000000001" customHeight="1" x14ac:dyDescent="0.15">
      <c r="B31" s="167"/>
      <c r="E31" s="758" t="s">
        <v>1887</v>
      </c>
      <c r="F31" s="759"/>
      <c r="G31" s="759"/>
      <c r="H31" s="759"/>
      <c r="I31" s="759"/>
      <c r="J31" s="759"/>
      <c r="K31" s="762"/>
      <c r="L31" s="766"/>
      <c r="M31" s="767"/>
      <c r="N31" s="767"/>
      <c r="O31" s="767"/>
      <c r="P31" s="767"/>
      <c r="Q31" s="767"/>
      <c r="R31" s="767"/>
      <c r="S31" s="767"/>
      <c r="T31" s="767"/>
      <c r="U31" s="767"/>
      <c r="V31" s="767"/>
      <c r="W31" s="767"/>
      <c r="X31" s="767"/>
      <c r="Y31" s="767"/>
      <c r="Z31" s="767"/>
      <c r="AA31" s="767"/>
      <c r="AB31" s="767"/>
      <c r="AC31" s="768"/>
      <c r="AD31" s="175"/>
      <c r="AE31" s="175"/>
      <c r="AF31" s="175"/>
      <c r="AG31" s="175"/>
      <c r="AH31" s="175"/>
      <c r="AI31" s="175"/>
      <c r="AJ31" s="175"/>
      <c r="AK31" s="175"/>
      <c r="AM31" s="168"/>
    </row>
    <row r="32" spans="2:39" ht="3.6" customHeight="1" x14ac:dyDescent="0.15">
      <c r="B32" s="167"/>
      <c r="AM32" s="168"/>
    </row>
    <row r="33" spans="2:39" ht="18" customHeight="1" x14ac:dyDescent="0.15">
      <c r="B33" s="167" t="s">
        <v>1888</v>
      </c>
      <c r="AM33" s="168"/>
    </row>
    <row r="34" spans="2:39" ht="20.100000000000001" customHeight="1" x14ac:dyDescent="0.15">
      <c r="B34" s="167"/>
      <c r="E34" s="748" t="s">
        <v>702</v>
      </c>
      <c r="F34" s="748"/>
      <c r="G34" s="748"/>
      <c r="H34" s="748"/>
      <c r="I34" s="748"/>
      <c r="J34" s="749" t="str">
        <f>ITEM_all_first!$E$136</f>
        <v/>
      </c>
      <c r="K34" s="750"/>
      <c r="L34" s="750"/>
      <c r="M34" s="750"/>
      <c r="N34" s="750"/>
      <c r="O34" s="750"/>
      <c r="P34" s="750"/>
      <c r="Q34" s="750"/>
      <c r="R34" s="750"/>
      <c r="S34" s="750"/>
      <c r="T34" s="750"/>
      <c r="U34" s="750"/>
      <c r="V34" s="750"/>
      <c r="W34" s="750"/>
      <c r="X34" s="750"/>
      <c r="Y34" s="750"/>
      <c r="Z34" s="750"/>
      <c r="AA34" s="750"/>
      <c r="AB34" s="750"/>
      <c r="AC34" s="750"/>
      <c r="AD34" s="750"/>
      <c r="AE34" s="750"/>
      <c r="AF34" s="750"/>
      <c r="AG34" s="750"/>
      <c r="AH34" s="750"/>
      <c r="AI34" s="750"/>
      <c r="AJ34" s="750"/>
      <c r="AK34" s="751"/>
      <c r="AM34" s="168"/>
    </row>
    <row r="35" spans="2:39" ht="20.100000000000001" customHeight="1" x14ac:dyDescent="0.15">
      <c r="B35" s="167"/>
      <c r="E35" s="758" t="s">
        <v>1889</v>
      </c>
      <c r="F35" s="759"/>
      <c r="G35" s="759"/>
      <c r="H35" s="759"/>
      <c r="I35" s="759"/>
      <c r="J35" s="759"/>
      <c r="K35" s="759"/>
      <c r="L35" s="759"/>
      <c r="M35" s="759"/>
      <c r="N35" s="759"/>
      <c r="O35" s="759"/>
      <c r="P35" s="762"/>
      <c r="Q35" s="749" t="str">
        <f>ITEM_all_first!$E$140</f>
        <v/>
      </c>
      <c r="R35" s="750"/>
      <c r="S35" s="750"/>
      <c r="T35" s="750"/>
      <c r="U35" s="750"/>
      <c r="V35" s="750"/>
      <c r="W35" s="750"/>
      <c r="X35" s="750"/>
      <c r="Y35" s="750"/>
      <c r="Z35" s="750"/>
      <c r="AA35" s="750"/>
      <c r="AB35" s="750"/>
      <c r="AC35" s="750"/>
      <c r="AD35" s="750"/>
      <c r="AE35" s="750"/>
      <c r="AF35" s="750"/>
      <c r="AG35" s="750"/>
      <c r="AH35" s="750"/>
      <c r="AI35" s="750"/>
      <c r="AJ35" s="750"/>
      <c r="AK35" s="751"/>
      <c r="AM35" s="168"/>
    </row>
    <row r="36" spans="2:39" ht="20.100000000000001" customHeight="1" x14ac:dyDescent="0.15">
      <c r="B36" s="167"/>
      <c r="E36" s="748" t="s">
        <v>1879</v>
      </c>
      <c r="F36" s="748"/>
      <c r="G36" s="748"/>
      <c r="H36" s="748"/>
      <c r="I36" s="748"/>
      <c r="J36" s="749" t="str">
        <f>ITEM_all_first!$E$141</f>
        <v/>
      </c>
      <c r="K36" s="750"/>
      <c r="L36" s="750"/>
      <c r="M36" s="750"/>
      <c r="N36" s="750"/>
      <c r="O36" s="750"/>
      <c r="P36" s="750"/>
      <c r="Q36" s="750"/>
      <c r="R36" s="750"/>
      <c r="S36" s="750"/>
      <c r="T36" s="750"/>
      <c r="U36" s="751"/>
      <c r="V36" s="169"/>
      <c r="W36" s="169"/>
      <c r="X36" s="169"/>
      <c r="Y36" s="169"/>
      <c r="Z36" s="169"/>
      <c r="AA36" s="169"/>
      <c r="AB36" s="169"/>
      <c r="AC36" s="169"/>
      <c r="AD36" s="169"/>
      <c r="AE36" s="169"/>
      <c r="AF36" s="169"/>
      <c r="AG36" s="169"/>
      <c r="AH36" s="169"/>
      <c r="AM36" s="168"/>
    </row>
    <row r="37" spans="2:39" ht="20.100000000000001" customHeight="1" x14ac:dyDescent="0.15">
      <c r="B37" s="167"/>
      <c r="E37" s="748" t="s">
        <v>1885</v>
      </c>
      <c r="F37" s="748"/>
      <c r="G37" s="748"/>
      <c r="H37" s="748"/>
      <c r="I37" s="748"/>
      <c r="J37" s="749" t="str">
        <f>ITEM_all_first!$E$142</f>
        <v/>
      </c>
      <c r="K37" s="750"/>
      <c r="L37" s="750"/>
      <c r="M37" s="750"/>
      <c r="N37" s="750"/>
      <c r="O37" s="750"/>
      <c r="P37" s="750"/>
      <c r="Q37" s="750"/>
      <c r="R37" s="750"/>
      <c r="S37" s="750"/>
      <c r="T37" s="750"/>
      <c r="U37" s="750"/>
      <c r="V37" s="750"/>
      <c r="W37" s="750"/>
      <c r="X37" s="750"/>
      <c r="Y37" s="750"/>
      <c r="Z37" s="750"/>
      <c r="AA37" s="750"/>
      <c r="AB37" s="750"/>
      <c r="AC37" s="750"/>
      <c r="AD37" s="750"/>
      <c r="AE37" s="750"/>
      <c r="AF37" s="750"/>
      <c r="AG37" s="750"/>
      <c r="AH37" s="750"/>
      <c r="AI37" s="750"/>
      <c r="AJ37" s="750"/>
      <c r="AK37" s="751"/>
      <c r="AM37" s="168"/>
    </row>
    <row r="38" spans="2:39" ht="20.100000000000001" customHeight="1" x14ac:dyDescent="0.15">
      <c r="B38" s="167"/>
      <c r="E38" s="748" t="s">
        <v>1881</v>
      </c>
      <c r="F38" s="748"/>
      <c r="G38" s="748"/>
      <c r="H38" s="748"/>
      <c r="I38" s="748"/>
      <c r="J38" s="773" t="str">
        <f>ITEM_all_first!$E$143</f>
        <v/>
      </c>
      <c r="K38" s="774"/>
      <c r="L38" s="774"/>
      <c r="M38" s="774"/>
      <c r="N38" s="774"/>
      <c r="O38" s="774"/>
      <c r="P38" s="774"/>
      <c r="Q38" s="774"/>
      <c r="R38" s="774"/>
      <c r="S38" s="774"/>
      <c r="T38" s="774"/>
      <c r="U38" s="774"/>
      <c r="V38" s="774"/>
      <c r="W38" s="774"/>
      <c r="X38" s="774"/>
      <c r="Y38" s="774"/>
      <c r="Z38" s="774"/>
      <c r="AA38" s="775"/>
      <c r="AB38" s="169"/>
      <c r="AC38" s="169"/>
      <c r="AD38" s="169"/>
      <c r="AE38" s="169"/>
      <c r="AF38" s="169"/>
      <c r="AG38" s="169"/>
      <c r="AH38" s="169"/>
      <c r="AM38" s="168"/>
    </row>
    <row r="39" spans="2:39" ht="3.75" customHeight="1" x14ac:dyDescent="0.15">
      <c r="B39" s="167"/>
      <c r="AM39" s="168"/>
    </row>
    <row r="40" spans="2:39" ht="18" customHeight="1" x14ac:dyDescent="0.15">
      <c r="B40" s="167" t="s">
        <v>1890</v>
      </c>
      <c r="AM40" s="168"/>
    </row>
    <row r="41" spans="2:39" ht="24.6" customHeight="1" x14ac:dyDescent="0.15">
      <c r="B41" s="167"/>
      <c r="D41" s="168"/>
      <c r="E41" s="758" t="s">
        <v>1891</v>
      </c>
      <c r="F41" s="759"/>
      <c r="G41" s="759"/>
      <c r="H41" s="759"/>
      <c r="I41" s="759"/>
      <c r="J41" s="759"/>
      <c r="K41" s="759"/>
      <c r="L41" s="762"/>
      <c r="M41" s="769"/>
      <c r="N41" s="770"/>
      <c r="O41" s="770"/>
      <c r="P41" s="770" t="s">
        <v>680</v>
      </c>
      <c r="Q41" s="770"/>
      <c r="R41" s="771"/>
      <c r="S41" s="771"/>
      <c r="T41" s="771"/>
      <c r="U41" s="771"/>
      <c r="V41" s="771"/>
      <c r="W41" s="771"/>
      <c r="X41" s="771"/>
      <c r="Y41" s="771"/>
      <c r="Z41" s="771"/>
      <c r="AA41" s="771"/>
      <c r="AB41" s="771"/>
      <c r="AC41" s="771"/>
      <c r="AD41" s="771"/>
      <c r="AE41" s="770" t="s">
        <v>16</v>
      </c>
      <c r="AF41" s="772"/>
      <c r="AM41" s="168"/>
    </row>
    <row r="42" spans="2:39" ht="20.100000000000001" customHeight="1" x14ac:dyDescent="0.15">
      <c r="B42" s="167"/>
      <c r="D42" s="168"/>
      <c r="E42" s="782" t="s">
        <v>1892</v>
      </c>
      <c r="F42" s="783"/>
      <c r="G42" s="783"/>
      <c r="H42" s="783"/>
      <c r="I42" s="783"/>
      <c r="J42" s="783"/>
      <c r="K42" s="783"/>
      <c r="L42" s="784"/>
      <c r="O42" s="785"/>
      <c r="P42" s="785"/>
      <c r="Q42" s="785"/>
      <c r="R42" s="785"/>
      <c r="S42" s="158" t="s">
        <v>6</v>
      </c>
      <c r="T42" s="786"/>
      <c r="U42" s="786"/>
      <c r="V42" s="786"/>
      <c r="W42" s="786"/>
      <c r="X42" s="158" t="s">
        <v>7</v>
      </c>
      <c r="Y42" s="786"/>
      <c r="Z42" s="786"/>
      <c r="AA42" s="786"/>
      <c r="AB42" s="786"/>
      <c r="AC42" s="158" t="s">
        <v>695</v>
      </c>
      <c r="AD42" s="176"/>
      <c r="AE42" s="176"/>
      <c r="AF42" s="177"/>
      <c r="AM42" s="168"/>
    </row>
    <row r="43" spans="2:39" ht="20.100000000000001" customHeight="1" x14ac:dyDescent="0.15">
      <c r="B43" s="167"/>
      <c r="D43" s="168"/>
      <c r="E43" s="758" t="s">
        <v>1893</v>
      </c>
      <c r="F43" s="759"/>
      <c r="G43" s="759"/>
      <c r="H43" s="759"/>
      <c r="I43" s="759"/>
      <c r="J43" s="759"/>
      <c r="K43" s="759"/>
      <c r="L43" s="762"/>
      <c r="M43" s="749" t="s">
        <v>2175</v>
      </c>
      <c r="N43" s="750"/>
      <c r="O43" s="750"/>
      <c r="P43" s="750"/>
      <c r="Q43" s="750"/>
      <c r="R43" s="750"/>
      <c r="S43" s="750"/>
      <c r="T43" s="750"/>
      <c r="U43" s="750"/>
      <c r="V43" s="750"/>
      <c r="W43" s="750"/>
      <c r="X43" s="750"/>
      <c r="Y43" s="750"/>
      <c r="Z43" s="750"/>
      <c r="AA43" s="750"/>
      <c r="AB43" s="750"/>
      <c r="AC43" s="750"/>
      <c r="AD43" s="750"/>
      <c r="AE43" s="750"/>
      <c r="AF43" s="751"/>
      <c r="AG43" s="169"/>
      <c r="AH43" s="169"/>
      <c r="AM43" s="168"/>
    </row>
    <row r="44" spans="2:39" ht="3.75" customHeight="1" x14ac:dyDescent="0.15">
      <c r="B44" s="167"/>
      <c r="AM44" s="168"/>
    </row>
    <row r="45" spans="2:39" ht="18" customHeight="1" x14ac:dyDescent="0.15">
      <c r="B45" s="167" t="s">
        <v>1894</v>
      </c>
      <c r="AM45" s="168"/>
    </row>
    <row r="46" spans="2:39" ht="20.100000000000001" customHeight="1" x14ac:dyDescent="0.15">
      <c r="B46" s="167"/>
      <c r="E46" s="748" t="s">
        <v>702</v>
      </c>
      <c r="F46" s="748"/>
      <c r="G46" s="748"/>
      <c r="H46" s="748"/>
      <c r="I46" s="748"/>
      <c r="J46" s="776"/>
      <c r="K46" s="777"/>
      <c r="L46" s="777"/>
      <c r="M46" s="777"/>
      <c r="N46" s="777"/>
      <c r="O46" s="777"/>
      <c r="P46" s="777"/>
      <c r="Q46" s="777"/>
      <c r="R46" s="777"/>
      <c r="S46" s="777"/>
      <c r="T46" s="777"/>
      <c r="U46" s="777"/>
      <c r="V46" s="777"/>
      <c r="W46" s="777"/>
      <c r="X46" s="777"/>
      <c r="Y46" s="777"/>
      <c r="Z46" s="777"/>
      <c r="AA46" s="777"/>
      <c r="AB46" s="777"/>
      <c r="AC46" s="777"/>
      <c r="AD46" s="777"/>
      <c r="AE46" s="777"/>
      <c r="AF46" s="777"/>
      <c r="AG46" s="777"/>
      <c r="AH46" s="777"/>
      <c r="AI46" s="777"/>
      <c r="AJ46" s="777"/>
      <c r="AK46" s="778"/>
      <c r="AM46" s="168"/>
    </row>
    <row r="47" spans="2:39" ht="20.100000000000001" customHeight="1" x14ac:dyDescent="0.15">
      <c r="B47" s="167"/>
      <c r="E47" s="748" t="s">
        <v>1895</v>
      </c>
      <c r="F47" s="748"/>
      <c r="G47" s="748"/>
      <c r="H47" s="748"/>
      <c r="I47" s="748"/>
      <c r="J47" s="776"/>
      <c r="K47" s="777"/>
      <c r="L47" s="777"/>
      <c r="M47" s="777"/>
      <c r="N47" s="777"/>
      <c r="O47" s="777"/>
      <c r="P47" s="777"/>
      <c r="Q47" s="777"/>
      <c r="R47" s="777"/>
      <c r="S47" s="777"/>
      <c r="T47" s="777"/>
      <c r="U47" s="777"/>
      <c r="V47" s="777"/>
      <c r="W47" s="777"/>
      <c r="X47" s="777"/>
      <c r="Y47" s="777"/>
      <c r="Z47" s="777"/>
      <c r="AA47" s="777"/>
      <c r="AB47" s="777"/>
      <c r="AC47" s="777"/>
      <c r="AD47" s="777"/>
      <c r="AE47" s="777"/>
      <c r="AF47" s="777"/>
      <c r="AG47" s="777"/>
      <c r="AH47" s="777"/>
      <c r="AI47" s="777"/>
      <c r="AJ47" s="777"/>
      <c r="AK47" s="778"/>
      <c r="AM47" s="168"/>
    </row>
    <row r="48" spans="2:39" ht="20.100000000000001" customHeight="1" x14ac:dyDescent="0.15">
      <c r="B48" s="167"/>
      <c r="E48" s="748" t="s">
        <v>1879</v>
      </c>
      <c r="F48" s="748"/>
      <c r="G48" s="748"/>
      <c r="H48" s="748"/>
      <c r="I48" s="748"/>
      <c r="J48" s="779"/>
      <c r="K48" s="780"/>
      <c r="L48" s="780"/>
      <c r="M48" s="780"/>
      <c r="N48" s="780"/>
      <c r="O48" s="780"/>
      <c r="P48" s="780"/>
      <c r="Q48" s="780"/>
      <c r="R48" s="780"/>
      <c r="S48" s="780"/>
      <c r="T48" s="780"/>
      <c r="U48" s="781"/>
      <c r="V48" s="169"/>
      <c r="W48" s="169"/>
      <c r="X48" s="169"/>
      <c r="Y48" s="169"/>
      <c r="Z48" s="169"/>
      <c r="AA48" s="169"/>
      <c r="AB48" s="169"/>
      <c r="AC48" s="169"/>
      <c r="AD48" s="169"/>
      <c r="AE48" s="169"/>
      <c r="AF48" s="169"/>
      <c r="AG48" s="169"/>
      <c r="AH48" s="169"/>
      <c r="AM48" s="168"/>
    </row>
    <row r="49" spans="2:50" ht="20.100000000000001" customHeight="1" x14ac:dyDescent="0.15">
      <c r="B49" s="167"/>
      <c r="E49" s="748" t="s">
        <v>1885</v>
      </c>
      <c r="F49" s="748"/>
      <c r="G49" s="748"/>
      <c r="H49" s="748"/>
      <c r="I49" s="748"/>
      <c r="J49" s="776"/>
      <c r="K49" s="777"/>
      <c r="L49" s="777"/>
      <c r="M49" s="777"/>
      <c r="N49" s="777"/>
      <c r="O49" s="777"/>
      <c r="P49" s="777"/>
      <c r="Q49" s="777"/>
      <c r="R49" s="777"/>
      <c r="S49" s="777"/>
      <c r="T49" s="777"/>
      <c r="U49" s="777"/>
      <c r="V49" s="777"/>
      <c r="W49" s="777"/>
      <c r="X49" s="777"/>
      <c r="Y49" s="777"/>
      <c r="Z49" s="777"/>
      <c r="AA49" s="777"/>
      <c r="AB49" s="777"/>
      <c r="AC49" s="777"/>
      <c r="AD49" s="777"/>
      <c r="AE49" s="777"/>
      <c r="AF49" s="777"/>
      <c r="AG49" s="777"/>
      <c r="AH49" s="777"/>
      <c r="AI49" s="777"/>
      <c r="AJ49" s="777"/>
      <c r="AK49" s="778"/>
      <c r="AM49" s="168"/>
    </row>
    <row r="50" spans="2:50" ht="20.100000000000001" customHeight="1" x14ac:dyDescent="0.15">
      <c r="B50" s="167"/>
      <c r="E50" s="748" t="s">
        <v>1881</v>
      </c>
      <c r="F50" s="748"/>
      <c r="G50" s="748"/>
      <c r="H50" s="748"/>
      <c r="I50" s="748"/>
      <c r="J50" s="788"/>
      <c r="K50" s="789"/>
      <c r="L50" s="789"/>
      <c r="M50" s="789"/>
      <c r="N50" s="789"/>
      <c r="O50" s="789"/>
      <c r="P50" s="789"/>
      <c r="Q50" s="789"/>
      <c r="R50" s="789"/>
      <c r="S50" s="789"/>
      <c r="T50" s="789"/>
      <c r="U50" s="789"/>
      <c r="V50" s="789"/>
      <c r="W50" s="789"/>
      <c r="X50" s="789"/>
      <c r="Y50" s="789"/>
      <c r="Z50" s="789"/>
      <c r="AA50" s="790"/>
      <c r="AB50" s="169"/>
      <c r="AC50" s="169"/>
      <c r="AD50" s="169"/>
      <c r="AE50" s="169"/>
      <c r="AF50" s="169"/>
      <c r="AG50" s="169"/>
      <c r="AH50" s="169"/>
      <c r="AM50" s="168"/>
    </row>
    <row r="51" spans="2:50" ht="20.100000000000001" customHeight="1" x14ac:dyDescent="0.15">
      <c r="B51" s="167"/>
      <c r="E51" s="758" t="s">
        <v>1886</v>
      </c>
      <c r="F51" s="759"/>
      <c r="G51" s="759"/>
      <c r="H51" s="759"/>
      <c r="I51" s="759"/>
      <c r="J51" s="759"/>
      <c r="K51" s="759"/>
      <c r="L51" s="763"/>
      <c r="M51" s="764"/>
      <c r="N51" s="764"/>
      <c r="O51" s="764"/>
      <c r="P51" s="764"/>
      <c r="Q51" s="764"/>
      <c r="R51" s="764"/>
      <c r="S51" s="764"/>
      <c r="T51" s="764"/>
      <c r="U51" s="764"/>
      <c r="V51" s="764"/>
      <c r="W51" s="764"/>
      <c r="X51" s="764"/>
      <c r="Y51" s="764"/>
      <c r="Z51" s="764"/>
      <c r="AA51" s="764"/>
      <c r="AB51" s="764"/>
      <c r="AC51" s="764"/>
      <c r="AD51" s="764"/>
      <c r="AE51" s="764"/>
      <c r="AF51" s="764"/>
      <c r="AG51" s="764"/>
      <c r="AH51" s="764"/>
      <c r="AI51" s="764"/>
      <c r="AJ51" s="764"/>
      <c r="AK51" s="765"/>
      <c r="AM51" s="168"/>
    </row>
    <row r="52" spans="2:50" ht="20.100000000000001" customHeight="1" x14ac:dyDescent="0.15">
      <c r="B52" s="167"/>
      <c r="E52" s="758" t="s">
        <v>1887</v>
      </c>
      <c r="F52" s="759"/>
      <c r="G52" s="759"/>
      <c r="H52" s="759"/>
      <c r="I52" s="759"/>
      <c r="J52" s="759"/>
      <c r="K52" s="762"/>
      <c r="L52" s="788"/>
      <c r="M52" s="789"/>
      <c r="N52" s="789"/>
      <c r="O52" s="789"/>
      <c r="P52" s="789"/>
      <c r="Q52" s="789"/>
      <c r="R52" s="789"/>
      <c r="S52" s="789"/>
      <c r="T52" s="789"/>
      <c r="U52" s="789"/>
      <c r="V52" s="789"/>
      <c r="W52" s="789"/>
      <c r="X52" s="789"/>
      <c r="Y52" s="789"/>
      <c r="Z52" s="789"/>
      <c r="AA52" s="789"/>
      <c r="AB52" s="789"/>
      <c r="AC52" s="790"/>
      <c r="AD52" s="175"/>
      <c r="AE52" s="175"/>
      <c r="AF52" s="175"/>
      <c r="AG52" s="175"/>
      <c r="AH52" s="175"/>
      <c r="AI52" s="175"/>
      <c r="AJ52" s="175"/>
      <c r="AK52" s="175"/>
      <c r="AM52" s="168"/>
    </row>
    <row r="53" spans="2:50" ht="5.25" customHeight="1" x14ac:dyDescent="0.15">
      <c r="B53" s="178"/>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80"/>
    </row>
    <row r="54" spans="2:50" ht="5.25" customHeight="1" x14ac:dyDescent="0.15"/>
    <row r="55" spans="2:50" ht="15" customHeight="1" x14ac:dyDescent="0.15">
      <c r="B55" s="158" t="s">
        <v>1896</v>
      </c>
    </row>
    <row r="56" spans="2:50" ht="15" customHeight="1" x14ac:dyDescent="0.15">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75"/>
      <c r="AM56" s="175"/>
      <c r="AN56" s="175"/>
      <c r="AO56" s="237"/>
      <c r="AP56" s="181"/>
    </row>
    <row r="57" spans="2:50" ht="15" customHeight="1" x14ac:dyDescent="0.15">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75"/>
      <c r="AM57" s="175"/>
      <c r="AN57" s="175"/>
      <c r="AO57" s="237"/>
      <c r="AP57" s="181"/>
    </row>
    <row r="58" spans="2:50" ht="15" customHeight="1" x14ac:dyDescent="0.15">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75"/>
      <c r="AM58" s="175"/>
      <c r="AN58" s="175"/>
      <c r="AO58" s="237"/>
      <c r="AP58" s="181"/>
    </row>
    <row r="59" spans="2:50" ht="15" customHeight="1" x14ac:dyDescent="0.15">
      <c r="B59" s="791" t="s">
        <v>1897</v>
      </c>
      <c r="C59" s="791"/>
      <c r="D59" s="791"/>
      <c r="E59" s="791"/>
      <c r="F59" s="791"/>
      <c r="G59" s="791"/>
      <c r="H59" s="791"/>
      <c r="I59" s="791"/>
      <c r="J59" s="791"/>
      <c r="K59" s="791"/>
      <c r="L59" s="791"/>
      <c r="M59" s="791"/>
      <c r="N59" s="791"/>
      <c r="O59" s="791"/>
      <c r="P59" s="791"/>
      <c r="Q59" s="791"/>
      <c r="R59" s="791"/>
      <c r="S59" s="791"/>
      <c r="T59" s="791"/>
      <c r="U59" s="791"/>
      <c r="V59" s="791"/>
      <c r="W59" s="791"/>
      <c r="X59" s="791"/>
      <c r="Y59" s="791"/>
      <c r="Z59" s="791"/>
      <c r="AA59" s="791"/>
      <c r="AB59" s="791"/>
      <c r="AC59" s="791"/>
      <c r="AD59" s="791"/>
      <c r="AE59" s="791"/>
      <c r="AF59" s="791"/>
      <c r="AG59" s="791"/>
      <c r="AH59" s="791"/>
      <c r="AI59" s="791"/>
      <c r="AJ59" s="791"/>
      <c r="AK59" s="791"/>
      <c r="AL59" s="791"/>
      <c r="AM59" s="791"/>
      <c r="AN59" s="182"/>
      <c r="AO59" s="182"/>
    </row>
    <row r="60" spans="2:50" ht="3.95" customHeight="1" x14ac:dyDescent="0.15">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2"/>
      <c r="AM60" s="182"/>
      <c r="AN60" s="182"/>
      <c r="AO60" s="182"/>
    </row>
    <row r="61" spans="2:50" ht="3.95" customHeight="1" x14ac:dyDescent="0.15">
      <c r="B61" s="184"/>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6"/>
      <c r="AN61" s="182"/>
      <c r="AO61" s="182"/>
    </row>
    <row r="62" spans="2:50" ht="18" customHeight="1" x14ac:dyDescent="0.15">
      <c r="B62" s="167" t="s">
        <v>1898</v>
      </c>
      <c r="AM62" s="168"/>
      <c r="AV62" s="158" t="s">
        <v>1899</v>
      </c>
    </row>
    <row r="63" spans="2:50" ht="23.1" customHeight="1" x14ac:dyDescent="0.15">
      <c r="B63" s="167"/>
      <c r="C63" s="758" t="s">
        <v>1900</v>
      </c>
      <c r="D63" s="759"/>
      <c r="E63" s="759"/>
      <c r="F63" s="759"/>
      <c r="G63" s="759"/>
      <c r="H63" s="759"/>
      <c r="I63" s="759"/>
      <c r="J63" s="759"/>
      <c r="K63" s="187"/>
      <c r="L63" s="176"/>
      <c r="M63" s="787"/>
      <c r="N63" s="787"/>
      <c r="O63" s="787"/>
      <c r="P63" s="787"/>
      <c r="Q63" s="176" t="s">
        <v>6</v>
      </c>
      <c r="R63" s="787"/>
      <c r="S63" s="787"/>
      <c r="T63" s="787"/>
      <c r="U63" s="176" t="s">
        <v>7</v>
      </c>
      <c r="V63" s="787"/>
      <c r="W63" s="787"/>
      <c r="X63" s="787"/>
      <c r="Y63" s="176" t="s">
        <v>695</v>
      </c>
      <c r="Z63" s="177"/>
      <c r="AM63" s="168"/>
      <c r="AP63" s="158" t="str">
        <f>IF(OR(M63="",R63="",V63=""),"未入力","")</f>
        <v>未入力</v>
      </c>
      <c r="AX63" s="158" t="str">
        <f>IF(OR(M63="",R63="",V63=""),"未入力です。","")</f>
        <v>未入力です。</v>
      </c>
    </row>
    <row r="64" spans="2:50" ht="23.1" customHeight="1" x14ac:dyDescent="0.15">
      <c r="B64" s="167"/>
      <c r="C64" s="782" t="s">
        <v>1901</v>
      </c>
      <c r="D64" s="783"/>
      <c r="E64" s="783"/>
      <c r="F64" s="783"/>
      <c r="G64" s="783"/>
      <c r="H64" s="783"/>
      <c r="I64" s="783"/>
      <c r="J64" s="783"/>
      <c r="K64" s="188"/>
      <c r="L64" s="176"/>
      <c r="M64" s="787"/>
      <c r="N64" s="787"/>
      <c r="O64" s="787"/>
      <c r="P64" s="787"/>
      <c r="Q64" s="176" t="s">
        <v>6</v>
      </c>
      <c r="R64" s="787"/>
      <c r="S64" s="787"/>
      <c r="T64" s="787"/>
      <c r="U64" s="176" t="s">
        <v>7</v>
      </c>
      <c r="V64" s="787"/>
      <c r="W64" s="787"/>
      <c r="X64" s="787"/>
      <c r="Y64" s="176" t="s">
        <v>695</v>
      </c>
      <c r="Z64" s="177"/>
      <c r="AM64" s="168"/>
      <c r="AP64" s="158" t="str">
        <f>IF(OR(M64="",R64="",V64=""),"未入力","")</f>
        <v>未入力</v>
      </c>
      <c r="AV64" s="159"/>
      <c r="AW64" s="159"/>
      <c r="AX64" s="158" t="str">
        <f>IF(OR(M64="",R64="",V64=""),"未入力です。","")</f>
        <v>未入力です。</v>
      </c>
    </row>
    <row r="65" spans="2:50" ht="3.95" customHeight="1" x14ac:dyDescent="0.15">
      <c r="B65" s="167"/>
      <c r="AM65" s="168"/>
    </row>
    <row r="66" spans="2:50" ht="3.95" customHeight="1" x14ac:dyDescent="0.15">
      <c r="B66" s="167"/>
      <c r="AM66" s="168"/>
    </row>
    <row r="67" spans="2:50" ht="18" customHeight="1" x14ac:dyDescent="0.15">
      <c r="B67" s="167" t="s">
        <v>1902</v>
      </c>
      <c r="AM67" s="168"/>
    </row>
    <row r="68" spans="2:50" ht="17.45" customHeight="1" x14ac:dyDescent="0.15">
      <c r="B68" s="167"/>
      <c r="C68" s="792" t="s">
        <v>1903</v>
      </c>
      <c r="D68" s="793"/>
      <c r="E68" s="793"/>
      <c r="F68" s="793"/>
      <c r="G68" s="793"/>
      <c r="H68" s="793"/>
      <c r="I68" s="793"/>
      <c r="J68" s="807"/>
      <c r="K68" s="226"/>
      <c r="L68" s="165" t="s">
        <v>1904</v>
      </c>
      <c r="M68" s="165"/>
      <c r="N68" s="165"/>
      <c r="O68" s="165"/>
      <c r="P68" s="165"/>
      <c r="Q68" s="165"/>
      <c r="R68" s="165"/>
      <c r="S68" s="228"/>
      <c r="T68" s="165" t="s">
        <v>1905</v>
      </c>
      <c r="U68" s="165"/>
      <c r="V68" s="165"/>
      <c r="W68" s="165"/>
      <c r="X68" s="165"/>
      <c r="Y68" s="165"/>
      <c r="Z68" s="165"/>
      <c r="AA68" s="165"/>
      <c r="AB68" s="165"/>
      <c r="AC68" s="228"/>
      <c r="AD68" s="165" t="s">
        <v>1906</v>
      </c>
      <c r="AE68" s="165"/>
      <c r="AF68" s="165"/>
      <c r="AG68" s="165"/>
      <c r="AH68" s="165"/>
      <c r="AI68" s="165"/>
      <c r="AJ68" s="165"/>
      <c r="AK68" s="166"/>
      <c r="AM68" s="168"/>
      <c r="AP68" s="158" t="str">
        <f>IF(COUNTIF(AQ68:AS69,TRUE)&gt;1,"複数選択",IF(COUNTIF(AQ68:AS69,TRUE)=0,"未入力",""))</f>
        <v>未入力</v>
      </c>
      <c r="AQ68" s="160" t="b">
        <v>0</v>
      </c>
      <c r="AR68" s="160" t="b">
        <v>0</v>
      </c>
      <c r="AS68" s="160" t="b">
        <v>0</v>
      </c>
      <c r="AV68" s="158">
        <f>COUNTIF(AQ68:AS69, TRUE)</f>
        <v>0</v>
      </c>
      <c r="AX68" s="158" t="str">
        <f>IFERROR(IF(AV68&gt;=2,"選択は1つまでです。",IF(COUNTIF(AQ68:AS69,TRUE)=0,"未入力です。","")),"")</f>
        <v>未入力です。</v>
      </c>
    </row>
    <row r="69" spans="2:50" ht="17.45" customHeight="1" x14ac:dyDescent="0.15">
      <c r="B69" s="167"/>
      <c r="C69" s="795"/>
      <c r="D69" s="760"/>
      <c r="E69" s="760"/>
      <c r="F69" s="760"/>
      <c r="G69" s="760"/>
      <c r="H69" s="760"/>
      <c r="I69" s="760"/>
      <c r="J69" s="761"/>
      <c r="K69" s="227"/>
      <c r="L69" s="179" t="s">
        <v>1907</v>
      </c>
      <c r="M69" s="179"/>
      <c r="N69" s="179"/>
      <c r="O69" s="179"/>
      <c r="P69" s="179"/>
      <c r="Q69" s="179"/>
      <c r="R69" s="179"/>
      <c r="S69" s="229"/>
      <c r="T69" s="179" t="s">
        <v>1908</v>
      </c>
      <c r="U69" s="179"/>
      <c r="V69" s="191"/>
      <c r="W69" s="191"/>
      <c r="X69" s="191"/>
      <c r="Y69" s="191"/>
      <c r="Z69" s="179"/>
      <c r="AA69" s="179"/>
      <c r="AB69" s="179"/>
      <c r="AC69" s="229"/>
      <c r="AD69" s="179" t="s">
        <v>1909</v>
      </c>
      <c r="AE69" s="179"/>
      <c r="AF69" s="179"/>
      <c r="AG69" s="179"/>
      <c r="AH69" s="179"/>
      <c r="AI69" s="179"/>
      <c r="AJ69" s="179"/>
      <c r="AK69" s="180"/>
      <c r="AM69" s="168"/>
      <c r="AQ69" s="160" t="b">
        <v>0</v>
      </c>
      <c r="AR69" s="160" t="b">
        <v>0</v>
      </c>
      <c r="AS69" s="160" t="b">
        <v>0</v>
      </c>
    </row>
    <row r="70" spans="2:50" ht="17.45" customHeight="1" x14ac:dyDescent="0.15">
      <c r="B70" s="167"/>
      <c r="C70" s="801" t="s">
        <v>1910</v>
      </c>
      <c r="D70" s="802"/>
      <c r="E70" s="802"/>
      <c r="F70" s="802"/>
      <c r="G70" s="802"/>
      <c r="H70" s="802"/>
      <c r="I70" s="802"/>
      <c r="J70" s="803"/>
      <c r="K70" s="226"/>
      <c r="L70" s="165" t="s">
        <v>1911</v>
      </c>
      <c r="M70" s="165"/>
      <c r="N70" s="189"/>
      <c r="O70" s="165"/>
      <c r="P70" s="165"/>
      <c r="Q70" s="165"/>
      <c r="R70" s="165"/>
      <c r="S70" s="165"/>
      <c r="U70" s="165"/>
      <c r="V70" s="228"/>
      <c r="W70" s="165" t="s">
        <v>1912</v>
      </c>
      <c r="Y70" s="165"/>
      <c r="Z70" s="165"/>
      <c r="AA70" s="165"/>
      <c r="AB70" s="165"/>
      <c r="AC70" s="165"/>
      <c r="AD70" s="165"/>
      <c r="AE70" s="165"/>
      <c r="AF70" s="165"/>
      <c r="AG70" s="165"/>
      <c r="AH70" s="165"/>
      <c r="AI70" s="165"/>
      <c r="AJ70" s="165"/>
      <c r="AK70" s="166"/>
      <c r="AM70" s="168"/>
      <c r="AP70" s="158" t="str">
        <f>IF(AQ69=FALSE,"",IF(COUNTIF(AQ70:AS71,TRUE)&gt;1,"複数選択",IF(COUNTIF(AQ70:AS71,TRUE)=0,"未入力","")))</f>
        <v/>
      </c>
      <c r="AQ70" s="160" t="b">
        <v>0</v>
      </c>
      <c r="AR70" s="160" t="b">
        <v>0</v>
      </c>
      <c r="AS70" s="160"/>
      <c r="AV70" s="158">
        <f>COUNTIF(AQ70:AS71, TRUE)</f>
        <v>0</v>
      </c>
      <c r="AX70" s="158" t="str">
        <f>IF(AND(COUNTIF(AQ70:AS71,TRUE)&gt;0,AQ69&lt;&gt;TRUE),"（４）を選んだ場合に回答してください。",IF(AND(COUNTIF(AQ70:AS71,TRUE)=0,AQ69=TRUE),"（４）を選んだ場合は回答が必要です。",""))</f>
        <v/>
      </c>
    </row>
    <row r="71" spans="2:50" ht="17.45" customHeight="1" x14ac:dyDescent="0.15">
      <c r="B71" s="167"/>
      <c r="C71" s="804"/>
      <c r="D71" s="805"/>
      <c r="E71" s="805"/>
      <c r="F71" s="805"/>
      <c r="G71" s="805"/>
      <c r="H71" s="805"/>
      <c r="I71" s="805"/>
      <c r="J71" s="806"/>
      <c r="K71" s="227"/>
      <c r="L71" s="179" t="s">
        <v>1913</v>
      </c>
      <c r="M71" s="179"/>
      <c r="N71" s="178"/>
      <c r="O71" s="179"/>
      <c r="P71" s="179"/>
      <c r="Q71" s="179"/>
      <c r="R71" s="179"/>
      <c r="S71" s="179"/>
      <c r="T71" s="179"/>
      <c r="U71" s="179"/>
      <c r="V71" s="229"/>
      <c r="W71" s="179" t="s">
        <v>1914</v>
      </c>
      <c r="X71" s="179"/>
      <c r="Y71" s="179"/>
      <c r="Z71" s="179"/>
      <c r="AA71" s="179"/>
      <c r="AB71" s="179"/>
      <c r="AC71" s="179"/>
      <c r="AD71" s="179"/>
      <c r="AE71" s="179"/>
      <c r="AF71" s="229"/>
      <c r="AG71" s="179" t="s">
        <v>1915</v>
      </c>
      <c r="AH71" s="179"/>
      <c r="AI71" s="179"/>
      <c r="AJ71" s="179"/>
      <c r="AK71" s="180"/>
      <c r="AM71" s="168"/>
      <c r="AQ71" s="160" t="b">
        <v>0</v>
      </c>
      <c r="AR71" s="160" t="b">
        <v>0</v>
      </c>
      <c r="AS71" s="160" t="b">
        <v>0</v>
      </c>
      <c r="AX71" s="158" t="str">
        <f>IFERROR(IF(AV70&gt;=2,"選択は1つまでです。",""),"")</f>
        <v/>
      </c>
    </row>
    <row r="72" spans="2:50" ht="2.25" customHeight="1" x14ac:dyDescent="0.15">
      <c r="B72" s="167"/>
      <c r="AM72" s="168"/>
      <c r="AQ72" s="160"/>
      <c r="AR72" s="160"/>
    </row>
    <row r="73" spans="2:50" ht="1.5" customHeight="1" x14ac:dyDescent="0.15">
      <c r="B73" s="167"/>
      <c r="AM73" s="168"/>
      <c r="AQ73" s="160"/>
    </row>
    <row r="74" spans="2:50" ht="18" customHeight="1" x14ac:dyDescent="0.15">
      <c r="B74" s="167" t="s">
        <v>1916</v>
      </c>
      <c r="J74" s="791"/>
      <c r="K74" s="791"/>
      <c r="L74" s="791"/>
      <c r="M74" s="791"/>
      <c r="N74" s="791"/>
      <c r="O74" s="791"/>
      <c r="S74" s="791"/>
      <c r="T74" s="791"/>
      <c r="U74" s="791"/>
      <c r="V74" s="791"/>
      <c r="W74" s="791"/>
      <c r="X74" s="791"/>
      <c r="AM74" s="168"/>
      <c r="AQ74" s="160"/>
      <c r="AR74" s="160"/>
    </row>
    <row r="75" spans="2:50" ht="39" customHeight="1" x14ac:dyDescent="0.15">
      <c r="B75" s="167"/>
      <c r="C75" s="758" t="s">
        <v>1917</v>
      </c>
      <c r="D75" s="759"/>
      <c r="E75" s="759"/>
      <c r="F75" s="759"/>
      <c r="G75" s="759"/>
      <c r="H75" s="759"/>
      <c r="I75" s="759"/>
      <c r="J75" s="762"/>
      <c r="K75" s="808" t="str">
        <f>ITEM_all_first!E232</f>
        <v/>
      </c>
      <c r="L75" s="809"/>
      <c r="M75" s="809"/>
      <c r="N75" s="809"/>
      <c r="O75" s="809"/>
      <c r="P75" s="809"/>
      <c r="Q75" s="809"/>
      <c r="R75" s="809"/>
      <c r="S75" s="809"/>
      <c r="T75" s="809"/>
      <c r="U75" s="809"/>
      <c r="V75" s="809"/>
      <c r="W75" s="809"/>
      <c r="X75" s="809"/>
      <c r="Y75" s="809"/>
      <c r="Z75" s="809"/>
      <c r="AA75" s="809"/>
      <c r="AB75" s="809"/>
      <c r="AC75" s="809"/>
      <c r="AD75" s="809"/>
      <c r="AE75" s="809"/>
      <c r="AF75" s="809"/>
      <c r="AG75" s="809"/>
      <c r="AH75" s="809"/>
      <c r="AI75" s="809"/>
      <c r="AJ75" s="809"/>
      <c r="AK75" s="810"/>
      <c r="AM75" s="168"/>
      <c r="AP75" s="158" t="str">
        <f>IF(OR(K75="",P75="",V75=""),"未入力（地番まで）","")</f>
        <v>未入力（地番まで）</v>
      </c>
      <c r="AX75" s="158" t="str">
        <f>IF(K75="","未入力があります（都道府県名から地番までご記入ください）。","")</f>
        <v>未入力があります（都道府県名から地番までご記入ください）。</v>
      </c>
    </row>
    <row r="76" spans="2:50" ht="17.45" customHeight="1" x14ac:dyDescent="0.15">
      <c r="B76" s="167"/>
      <c r="C76" s="792" t="s">
        <v>1918</v>
      </c>
      <c r="D76" s="793"/>
      <c r="E76" s="793"/>
      <c r="F76" s="793"/>
      <c r="G76" s="793"/>
      <c r="H76" s="793"/>
      <c r="I76" s="793"/>
      <c r="J76" s="793"/>
      <c r="K76" s="226"/>
      <c r="L76" s="164" t="s">
        <v>1919</v>
      </c>
      <c r="M76" s="164"/>
      <c r="N76" s="164"/>
      <c r="O76" s="164"/>
      <c r="P76" s="164"/>
      <c r="Q76" s="164"/>
      <c r="R76" s="165"/>
      <c r="S76" s="165"/>
      <c r="U76" s="164"/>
      <c r="V76" s="164"/>
      <c r="W76" s="164"/>
      <c r="X76" s="164"/>
      <c r="Y76" s="164"/>
      <c r="Z76" s="164"/>
      <c r="AA76" s="231"/>
      <c r="AB76" s="164" t="s">
        <v>1920</v>
      </c>
      <c r="AC76" s="165"/>
      <c r="AD76" s="165"/>
      <c r="AE76" s="165"/>
      <c r="AF76" s="165"/>
      <c r="AG76" s="165"/>
      <c r="AH76" s="165"/>
      <c r="AI76" s="165"/>
      <c r="AJ76" s="165"/>
      <c r="AK76" s="166"/>
      <c r="AM76" s="168"/>
      <c r="AP76" s="158" t="str">
        <f>IF(COUNTIF(AQ76:AS78,TRUE)&gt;1,"複数選択",IF(COUNTIF(AQ76:AS78,TRUE)=0,"未入力",""))</f>
        <v>未入力</v>
      </c>
      <c r="AQ76" s="160" t="b">
        <v>0</v>
      </c>
      <c r="AR76" s="160" t="b">
        <v>0</v>
      </c>
      <c r="AV76" s="158">
        <f>COUNTIF(AQ76:AR78, TRUE)</f>
        <v>0</v>
      </c>
      <c r="AX76" s="158" t="str">
        <f>IFERROR(IF(AV76&gt;=2,"選択は1つまでです。",IF(COUNTIF(AQ76:AR78,TRUE)&gt;1,"複数選択",IF(COUNTIF(AQ76:AR78,TRUE)=0,"未入力です。",""))),"")</f>
        <v>未入力です。</v>
      </c>
    </row>
    <row r="77" spans="2:50" ht="17.45" customHeight="1" x14ac:dyDescent="0.15">
      <c r="B77" s="167"/>
      <c r="C77" s="794"/>
      <c r="D77" s="754"/>
      <c r="E77" s="754"/>
      <c r="F77" s="754"/>
      <c r="G77" s="754"/>
      <c r="H77" s="754"/>
      <c r="I77" s="754"/>
      <c r="J77" s="754"/>
      <c r="K77" s="230"/>
      <c r="L77" s="158" t="s">
        <v>1921</v>
      </c>
      <c r="AA77" s="232"/>
      <c r="AB77" s="163" t="s">
        <v>1922</v>
      </c>
      <c r="AC77" s="163"/>
      <c r="AD77" s="163"/>
      <c r="AE77" s="163"/>
      <c r="AF77" s="163"/>
      <c r="AG77" s="163"/>
      <c r="AK77" s="168"/>
      <c r="AM77" s="168"/>
      <c r="AQ77" s="160" t="b">
        <v>0</v>
      </c>
      <c r="AR77" s="160" t="b">
        <v>0</v>
      </c>
    </row>
    <row r="78" spans="2:50" ht="17.45" customHeight="1" x14ac:dyDescent="0.15">
      <c r="B78" s="167"/>
      <c r="C78" s="795"/>
      <c r="D78" s="760"/>
      <c r="E78" s="760"/>
      <c r="F78" s="760"/>
      <c r="G78" s="760"/>
      <c r="H78" s="760"/>
      <c r="I78" s="760"/>
      <c r="J78" s="760"/>
      <c r="K78" s="227"/>
      <c r="L78" s="171" t="s">
        <v>1923</v>
      </c>
      <c r="M78" s="171"/>
      <c r="N78" s="171"/>
      <c r="O78" s="171"/>
      <c r="P78" s="171"/>
      <c r="Q78" s="171"/>
      <c r="R78" s="171"/>
      <c r="S78" s="171"/>
      <c r="T78" s="171"/>
      <c r="U78" s="171"/>
      <c r="V78" s="171"/>
      <c r="W78" s="171"/>
      <c r="X78" s="171"/>
      <c r="Y78" s="171"/>
      <c r="Z78" s="171"/>
      <c r="AA78" s="171"/>
      <c r="AB78" s="171"/>
      <c r="AC78" s="171"/>
      <c r="AD78" s="171"/>
      <c r="AE78" s="179"/>
      <c r="AF78" s="179"/>
      <c r="AG78" s="179"/>
      <c r="AH78" s="179"/>
      <c r="AI78" s="179"/>
      <c r="AJ78" s="179"/>
      <c r="AK78" s="180"/>
      <c r="AM78" s="168"/>
      <c r="AQ78" s="160" t="b">
        <v>0</v>
      </c>
      <c r="AR78" s="160"/>
    </row>
    <row r="79" spans="2:50" ht="3.95" customHeight="1" x14ac:dyDescent="0.15">
      <c r="B79" s="167"/>
      <c r="AM79" s="168"/>
    </row>
    <row r="80" spans="2:50" ht="3.95" customHeight="1" x14ac:dyDescent="0.15">
      <c r="B80" s="167"/>
      <c r="AM80" s="168"/>
    </row>
    <row r="81" spans="2:50" ht="17.45" customHeight="1" x14ac:dyDescent="0.15">
      <c r="B81" s="167" t="s">
        <v>1924</v>
      </c>
      <c r="J81" s="168"/>
      <c r="K81" s="233"/>
      <c r="L81" s="170" t="s">
        <v>1925</v>
      </c>
      <c r="M81" s="170"/>
      <c r="N81" s="170"/>
      <c r="O81" s="170"/>
      <c r="P81" s="234"/>
      <c r="Q81" s="170" t="s">
        <v>1926</v>
      </c>
      <c r="R81" s="170"/>
      <c r="S81" s="170"/>
      <c r="T81" s="170"/>
      <c r="U81" s="234"/>
      <c r="V81" s="170" t="s">
        <v>1927</v>
      </c>
      <c r="W81" s="170"/>
      <c r="X81" s="170"/>
      <c r="Y81" s="170"/>
      <c r="Z81" s="234"/>
      <c r="AA81" s="170" t="s">
        <v>1928</v>
      </c>
      <c r="AB81" s="170"/>
      <c r="AC81" s="170"/>
      <c r="AD81" s="170"/>
      <c r="AE81" s="177"/>
      <c r="AM81" s="168"/>
      <c r="AP81" s="158" t="str">
        <f>IF(COUNTIF(AQ81:AT81,TRUE)&gt;1,"複数選択",IF(COUNTIF(AQ81:AT81,TRUE)=0,"未入力",""))</f>
        <v>未入力</v>
      </c>
      <c r="AQ81" s="158" t="b">
        <v>0</v>
      </c>
      <c r="AR81" s="158" t="b">
        <v>0</v>
      </c>
      <c r="AS81" s="158" t="b">
        <v>0</v>
      </c>
      <c r="AT81" s="158" t="b">
        <v>0</v>
      </c>
      <c r="AV81" s="158">
        <f>COUNTIF(AQ81:AT81, TRUE)</f>
        <v>0</v>
      </c>
      <c r="AX81" s="158" t="str">
        <f>IF(AV81&gt;=2, "選択は1つまでです。",IF(COUNTIF(AQ81:AT81,TRUE)=0,"未入力です。",""))</f>
        <v>未入力です。</v>
      </c>
    </row>
    <row r="82" spans="2:50" ht="3.95" customHeight="1" x14ac:dyDescent="0.15">
      <c r="B82" s="167"/>
      <c r="AM82" s="168"/>
    </row>
    <row r="83" spans="2:50" ht="3.6" customHeight="1" x14ac:dyDescent="0.15">
      <c r="B83" s="167"/>
      <c r="AM83" s="168"/>
    </row>
    <row r="84" spans="2:50" ht="23.1" customHeight="1" x14ac:dyDescent="0.15">
      <c r="B84" s="167" t="s">
        <v>1929</v>
      </c>
      <c r="J84" s="168"/>
      <c r="K84" s="763"/>
      <c r="L84" s="764"/>
      <c r="M84" s="764"/>
      <c r="N84" s="764"/>
      <c r="O84" s="764"/>
      <c r="P84" s="764"/>
      <c r="Q84" s="764"/>
      <c r="R84" s="764"/>
      <c r="S84" s="765"/>
      <c r="T84" s="158" t="s">
        <v>1930</v>
      </c>
      <c r="AM84" s="168"/>
      <c r="AP84" s="158" t="str">
        <f>IF(COUNTA(K84)=0,"未入力","")</f>
        <v>未入力</v>
      </c>
      <c r="AQ84" s="160"/>
      <c r="AR84" s="160"/>
      <c r="AS84" s="160"/>
      <c r="AT84" s="160"/>
      <c r="AU84" s="160"/>
      <c r="AX84" s="158" t="str">
        <f>IF(COUNTA(K84)=0,"未入力です。","")</f>
        <v>未入力です。</v>
      </c>
    </row>
    <row r="85" spans="2:50" ht="5.0999999999999996" customHeight="1" x14ac:dyDescent="0.15">
      <c r="B85" s="167"/>
      <c r="AM85" s="168"/>
    </row>
    <row r="86" spans="2:50" ht="18" customHeight="1" x14ac:dyDescent="0.15">
      <c r="B86" s="167" t="s">
        <v>1931</v>
      </c>
      <c r="AM86" s="168"/>
    </row>
    <row r="87" spans="2:50" ht="23.1" customHeight="1" x14ac:dyDescent="0.15">
      <c r="B87" s="167"/>
      <c r="C87" s="796" t="s">
        <v>1932</v>
      </c>
      <c r="D87" s="797"/>
      <c r="E87" s="797"/>
      <c r="F87" s="797"/>
      <c r="G87" s="797"/>
      <c r="H87" s="797"/>
      <c r="I87" s="797"/>
      <c r="J87" s="797"/>
      <c r="K87" s="798"/>
      <c r="L87" s="799"/>
      <c r="M87" s="799"/>
      <c r="N87" s="799"/>
      <c r="O87" s="799"/>
      <c r="P87" s="799"/>
      <c r="Q87" s="799"/>
      <c r="R87" s="799"/>
      <c r="S87" s="800"/>
      <c r="T87" s="811"/>
      <c r="U87" s="799"/>
      <c r="V87" s="799"/>
      <c r="W87" s="799"/>
      <c r="X87" s="799"/>
      <c r="Y87" s="799"/>
      <c r="Z87" s="799"/>
      <c r="AA87" s="799"/>
      <c r="AB87" s="800"/>
      <c r="AC87" s="811"/>
      <c r="AD87" s="799"/>
      <c r="AE87" s="799"/>
      <c r="AF87" s="799"/>
      <c r="AG87" s="799"/>
      <c r="AH87" s="799"/>
      <c r="AI87" s="799"/>
      <c r="AJ87" s="799"/>
      <c r="AK87" s="812"/>
      <c r="AL87" s="195"/>
      <c r="AM87" s="196"/>
      <c r="AN87" s="195"/>
      <c r="AO87" s="163"/>
      <c r="AP87" s="158" t="str">
        <f>IF(COUNTA(K87,T87,AC87)=0,"未入力","")</f>
        <v>未入力</v>
      </c>
      <c r="AQ87" s="158" t="str">
        <f>IF(U87&lt;&gt;"","1"&amp;TEXT(U87,"00"),
IF(U88&lt;&gt;"","2"&amp;TEXT(U88,"00"),
IF(U89&lt;&gt;"","3"&amp;TEXT(U89,"00"),"")))</f>
        <v/>
      </c>
      <c r="AX87" s="158" t="str">
        <f>IF(COUNTA(K87,T87,AC87)=0,"未入力です。","")</f>
        <v>未入力です。</v>
      </c>
    </row>
    <row r="88" spans="2:50" ht="39" customHeight="1" x14ac:dyDescent="0.15">
      <c r="B88" s="167"/>
      <c r="C88" s="758" t="s">
        <v>1933</v>
      </c>
      <c r="D88" s="759"/>
      <c r="E88" s="759"/>
      <c r="F88" s="759"/>
      <c r="G88" s="759"/>
      <c r="H88" s="759"/>
      <c r="I88" s="759"/>
      <c r="J88" s="759"/>
      <c r="K88" s="798"/>
      <c r="L88" s="799"/>
      <c r="M88" s="799"/>
      <c r="N88" s="799"/>
      <c r="O88" s="799"/>
      <c r="P88" s="799"/>
      <c r="Q88" s="799"/>
      <c r="R88" s="799"/>
      <c r="S88" s="800"/>
      <c r="T88" s="811"/>
      <c r="U88" s="799"/>
      <c r="V88" s="799"/>
      <c r="W88" s="799"/>
      <c r="X88" s="799"/>
      <c r="Y88" s="799"/>
      <c r="Z88" s="799"/>
      <c r="AA88" s="799"/>
      <c r="AB88" s="800"/>
      <c r="AC88" s="811"/>
      <c r="AD88" s="799"/>
      <c r="AE88" s="799"/>
      <c r="AF88" s="799"/>
      <c r="AG88" s="799"/>
      <c r="AH88" s="799"/>
      <c r="AI88" s="799"/>
      <c r="AJ88" s="799"/>
      <c r="AK88" s="812"/>
      <c r="AL88" s="195"/>
      <c r="AM88" s="196"/>
      <c r="AN88" s="195"/>
      <c r="AO88" s="163"/>
      <c r="AQ88" s="158" t="str">
        <f>IFERROR(IF(AND($K$87&lt;&gt;"",K88=""),"未入力があります（1列目）。",IF(AND($K$87="",K88&lt;&gt;""),"棟番号を入力してください（1列目）。","")),"")</f>
        <v/>
      </c>
      <c r="AR88" s="158" t="str">
        <f>IFERROR(IF(AND($T$87&lt;&gt;"",T88=""),"未入力があります（2列目）。",IF(AND($T$87="",T88&lt;&gt;""),"棟番号を入力してください（2列目）。","")),"")</f>
        <v/>
      </c>
      <c r="AS88" s="158" t="str">
        <f>IFERROR(IF(AND($AC$87&lt;&gt;"",AC88=""),"未入力があります（3列目）。",IF(AND($AC$87="",AC88&lt;&gt;""),"棟番号を入力してください（3列目）。","")),"")</f>
        <v/>
      </c>
      <c r="AX88" s="158" t="str">
        <f>IF(OR(AND(K$87&lt;&gt;"",COUNTA(K88)=0),
AND(T$87&lt;&gt;"",COUNTA(T88)=0),
AND(AC$87&lt;&gt;"",COUNTA(AC88)=0)),"未入力があります。",
IF(OR(AND(K$87="",COUNTA(K88)=1),AND(T$87="",COUNTA(T88)=1),
AND(AC$87="",COUNTA(AC88)=1)),"棟番号を入力してください。","")
)</f>
        <v/>
      </c>
    </row>
    <row r="89" spans="2:50" ht="23.1" customHeight="1" x14ac:dyDescent="0.15">
      <c r="B89" s="167"/>
      <c r="C89" s="801" t="s">
        <v>1934</v>
      </c>
      <c r="D89" s="793"/>
      <c r="E89" s="793"/>
      <c r="F89" s="793"/>
      <c r="G89" s="793"/>
      <c r="H89" s="793"/>
      <c r="I89" s="793"/>
      <c r="J89" s="793"/>
      <c r="K89" s="798"/>
      <c r="L89" s="799"/>
      <c r="M89" s="799"/>
      <c r="N89" s="799"/>
      <c r="O89" s="799"/>
      <c r="P89" s="799"/>
      <c r="Q89" s="799"/>
      <c r="R89" s="799"/>
      <c r="S89" s="800"/>
      <c r="T89" s="798"/>
      <c r="U89" s="799"/>
      <c r="V89" s="799"/>
      <c r="W89" s="799"/>
      <c r="X89" s="799"/>
      <c r="Y89" s="799"/>
      <c r="Z89" s="799"/>
      <c r="AA89" s="799"/>
      <c r="AB89" s="800"/>
      <c r="AC89" s="811"/>
      <c r="AD89" s="799"/>
      <c r="AE89" s="799"/>
      <c r="AF89" s="799"/>
      <c r="AG89" s="799"/>
      <c r="AH89" s="799"/>
      <c r="AI89" s="799"/>
      <c r="AJ89" s="799"/>
      <c r="AK89" s="812"/>
      <c r="AL89" s="195"/>
      <c r="AM89" s="196"/>
      <c r="AN89" s="195"/>
      <c r="AO89" s="163"/>
      <c r="AX89" s="158" t="str">
        <f>IF(OR(AND(K$87&lt;&gt;"",COUNTA(K89)=0),
AND(T$87&lt;&gt;"",COUNTA(T89)=0),
AND(AC$87&lt;&gt;"",COUNTA(AC89)=0)),"未入力があります。",
IF(OR(AND(K$87="",COUNTA(K89)=1),AND(T$87="",COUNTA(T89)=1),
AND(AC$87="",COUNTA(AC89)=1)),"棟番号を入力してください。","")
)</f>
        <v/>
      </c>
    </row>
    <row r="90" spans="2:50" ht="17.100000000000001" customHeight="1" x14ac:dyDescent="0.15">
      <c r="B90" s="167"/>
      <c r="C90" s="795"/>
      <c r="D90" s="760"/>
      <c r="E90" s="760"/>
      <c r="F90" s="760"/>
      <c r="G90" s="760"/>
      <c r="H90" s="760"/>
      <c r="I90" s="760"/>
      <c r="J90" s="760"/>
      <c r="K90" s="235"/>
      <c r="L90" s="813" t="s">
        <v>2195</v>
      </c>
      <c r="M90" s="813"/>
      <c r="N90" s="813"/>
      <c r="O90" s="813"/>
      <c r="P90" s="813"/>
      <c r="Q90" s="813"/>
      <c r="R90" s="813"/>
      <c r="S90" s="814"/>
      <c r="T90" s="236"/>
      <c r="U90" s="813" t="s">
        <v>2195</v>
      </c>
      <c r="V90" s="813"/>
      <c r="W90" s="813"/>
      <c r="X90" s="813"/>
      <c r="Y90" s="813"/>
      <c r="Z90" s="813"/>
      <c r="AA90" s="813"/>
      <c r="AB90" s="814"/>
      <c r="AC90" s="236"/>
      <c r="AD90" s="813" t="s">
        <v>2195</v>
      </c>
      <c r="AE90" s="813"/>
      <c r="AF90" s="813"/>
      <c r="AG90" s="813"/>
      <c r="AH90" s="813"/>
      <c r="AI90" s="813"/>
      <c r="AJ90" s="813"/>
      <c r="AK90" s="815"/>
      <c r="AL90" s="197"/>
      <c r="AM90" s="196"/>
      <c r="AN90" s="195"/>
      <c r="AO90" s="163"/>
      <c r="AQ90" s="158" t="b">
        <v>0</v>
      </c>
      <c r="AR90" s="158" t="b">
        <v>0</v>
      </c>
      <c r="AS90" s="158" t="b">
        <v>0</v>
      </c>
    </row>
    <row r="91" spans="2:50" ht="20.100000000000001" customHeight="1" x14ac:dyDescent="0.15">
      <c r="B91" s="167"/>
      <c r="C91" s="816" t="s">
        <v>1935</v>
      </c>
      <c r="D91" s="817"/>
      <c r="E91" s="817"/>
      <c r="F91" s="817"/>
      <c r="G91" s="817"/>
      <c r="H91" s="817"/>
      <c r="I91" s="817"/>
      <c r="J91" s="817"/>
      <c r="K91" s="820"/>
      <c r="L91" s="821"/>
      <c r="M91" s="821"/>
      <c r="N91" s="821"/>
      <c r="O91" s="821"/>
      <c r="P91" s="821"/>
      <c r="Q91" s="821"/>
      <c r="R91" s="821"/>
      <c r="S91" s="822"/>
      <c r="T91" s="820"/>
      <c r="U91" s="821"/>
      <c r="V91" s="821"/>
      <c r="W91" s="821"/>
      <c r="X91" s="821"/>
      <c r="Y91" s="821"/>
      <c r="Z91" s="821"/>
      <c r="AA91" s="821"/>
      <c r="AB91" s="822"/>
      <c r="AC91" s="826"/>
      <c r="AD91" s="821"/>
      <c r="AE91" s="821"/>
      <c r="AF91" s="821"/>
      <c r="AG91" s="821"/>
      <c r="AH91" s="821"/>
      <c r="AI91" s="821"/>
      <c r="AJ91" s="821"/>
      <c r="AK91" s="827"/>
      <c r="AL91" s="163"/>
      <c r="AM91" s="198"/>
      <c r="AN91" s="163"/>
      <c r="AO91" s="163"/>
      <c r="AX91" s="158" t="str">
        <f>IF(OR(AND(K$87&lt;&gt;"",COUNTA(K91)=0),
AND(T$87&lt;&gt;"",COUNTA(T91)=0),
AND(AC$87&lt;&gt;"",COUNTA(AC91)=0)),"未入力があります。",
IF(OR(AND(K$87="",COUNTA(K91)=1),AND(T$87="",COUNTA(T91)=1),
AND(AC$87="",COUNTA(AC91)=1)),"棟番号を入力してください。","")
)</f>
        <v/>
      </c>
    </row>
    <row r="92" spans="2:50" ht="15.95" customHeight="1" x14ac:dyDescent="0.15">
      <c r="B92" s="167"/>
      <c r="C92" s="818"/>
      <c r="D92" s="819"/>
      <c r="E92" s="819"/>
      <c r="F92" s="819"/>
      <c r="G92" s="819"/>
      <c r="H92" s="819"/>
      <c r="I92" s="819"/>
      <c r="J92" s="819"/>
      <c r="K92" s="823"/>
      <c r="L92" s="824"/>
      <c r="M92" s="824"/>
      <c r="N92" s="824"/>
      <c r="O92" s="824"/>
      <c r="P92" s="824"/>
      <c r="Q92" s="824"/>
      <c r="R92" s="824"/>
      <c r="S92" s="825"/>
      <c r="T92" s="823"/>
      <c r="U92" s="824"/>
      <c r="V92" s="824"/>
      <c r="W92" s="824"/>
      <c r="X92" s="824"/>
      <c r="Y92" s="824"/>
      <c r="Z92" s="824"/>
      <c r="AA92" s="824"/>
      <c r="AB92" s="825"/>
      <c r="AC92" s="828"/>
      <c r="AD92" s="824"/>
      <c r="AE92" s="824"/>
      <c r="AF92" s="824"/>
      <c r="AG92" s="824"/>
      <c r="AH92" s="824"/>
      <c r="AI92" s="824"/>
      <c r="AJ92" s="824"/>
      <c r="AK92" s="829"/>
      <c r="AL92" s="199"/>
      <c r="AM92" s="200"/>
      <c r="AN92" s="199"/>
      <c r="AO92" s="199"/>
    </row>
    <row r="93" spans="2:50" ht="23.1" customHeight="1" x14ac:dyDescent="0.15">
      <c r="B93" s="167"/>
      <c r="C93" s="782" t="s">
        <v>1936</v>
      </c>
      <c r="D93" s="783"/>
      <c r="E93" s="783"/>
      <c r="F93" s="783"/>
      <c r="G93" s="783"/>
      <c r="H93" s="783"/>
      <c r="I93" s="783"/>
      <c r="J93" s="783"/>
      <c r="K93" s="187"/>
      <c r="L93" s="830"/>
      <c r="M93" s="830"/>
      <c r="N93" s="830"/>
      <c r="O93" s="830"/>
      <c r="P93" s="830"/>
      <c r="Q93" s="770" t="s">
        <v>1937</v>
      </c>
      <c r="R93" s="770"/>
      <c r="S93" s="201"/>
      <c r="T93" s="202"/>
      <c r="U93" s="830"/>
      <c r="V93" s="830"/>
      <c r="W93" s="830"/>
      <c r="X93" s="830"/>
      <c r="Y93" s="830"/>
      <c r="Z93" s="770" t="s">
        <v>1937</v>
      </c>
      <c r="AA93" s="770"/>
      <c r="AB93" s="201"/>
      <c r="AC93" s="202"/>
      <c r="AD93" s="830"/>
      <c r="AE93" s="830"/>
      <c r="AF93" s="830"/>
      <c r="AG93" s="830"/>
      <c r="AH93" s="830"/>
      <c r="AI93" s="770" t="s">
        <v>1937</v>
      </c>
      <c r="AJ93" s="770"/>
      <c r="AK93" s="177"/>
      <c r="AM93" s="168"/>
      <c r="AP93" s="158" t="str">
        <f>IF(COUNTA(L93,U93,AD93)=0,"未入力","")</f>
        <v>未入力</v>
      </c>
      <c r="AX93" s="158" t="str">
        <f>IF(OR(AND(K$87&lt;&gt;"",COUNTA(L93)=0),
AND(T$87&lt;&gt;"",COUNTA(U93)=0),
AND(AC$87&lt;&gt;"",COUNTA(AD93)=0)),"未入力があります。",
IF(OR(AND(K$87="",COUNTA(L93)=1),AND(T$87="",COUNTA(U93)=1),
AND(AC$87="",COUNTA(AD93)=1)),"棟番号を入力してください。","")
)</f>
        <v/>
      </c>
    </row>
    <row r="94" spans="2:50" ht="12" customHeight="1" x14ac:dyDescent="0.15">
      <c r="B94" s="167"/>
      <c r="C94" s="801" t="s">
        <v>1938</v>
      </c>
      <c r="D94" s="802"/>
      <c r="E94" s="802"/>
      <c r="F94" s="802"/>
      <c r="G94" s="802"/>
      <c r="H94" s="802"/>
      <c r="I94" s="802"/>
      <c r="J94" s="802"/>
      <c r="K94" s="189"/>
      <c r="L94" s="165"/>
      <c r="M94" s="165"/>
      <c r="N94" s="165"/>
      <c r="O94" s="165"/>
      <c r="P94" s="165"/>
      <c r="Q94" s="165"/>
      <c r="R94" s="165"/>
      <c r="S94" s="203"/>
      <c r="T94" s="204"/>
      <c r="U94" s="831"/>
      <c r="V94" s="831"/>
      <c r="W94" s="831"/>
      <c r="X94" s="831"/>
      <c r="Y94" s="831"/>
      <c r="Z94" s="165"/>
      <c r="AA94" s="165"/>
      <c r="AB94" s="203"/>
      <c r="AC94" s="204"/>
      <c r="AD94" s="165"/>
      <c r="AE94" s="165"/>
      <c r="AF94" s="165"/>
      <c r="AG94" s="165"/>
      <c r="AH94" s="165"/>
      <c r="AI94" s="165"/>
      <c r="AJ94" s="165"/>
      <c r="AK94" s="166"/>
      <c r="AM94" s="168"/>
      <c r="AQ94" s="160"/>
      <c r="AR94" s="160"/>
      <c r="AS94" s="160"/>
      <c r="AV94" s="158">
        <f>COUNTIF(AQ94:AQ100, TRUE)</f>
        <v>0</v>
      </c>
    </row>
    <row r="95" spans="2:50" ht="18.95" customHeight="1" x14ac:dyDescent="0.15">
      <c r="B95" s="167"/>
      <c r="C95" s="804"/>
      <c r="D95" s="805"/>
      <c r="E95" s="805"/>
      <c r="F95" s="805"/>
      <c r="G95" s="805"/>
      <c r="H95" s="805"/>
      <c r="I95" s="805"/>
      <c r="J95" s="805"/>
      <c r="K95" s="178"/>
      <c r="L95" s="832"/>
      <c r="M95" s="832"/>
      <c r="N95" s="832"/>
      <c r="O95" s="832"/>
      <c r="P95" s="832"/>
      <c r="Q95" s="833" t="s">
        <v>710</v>
      </c>
      <c r="R95" s="833"/>
      <c r="S95" s="207"/>
      <c r="T95" s="208"/>
      <c r="U95" s="834"/>
      <c r="V95" s="834"/>
      <c r="W95" s="834"/>
      <c r="X95" s="834"/>
      <c r="Y95" s="834"/>
      <c r="Z95" s="833" t="s">
        <v>1939</v>
      </c>
      <c r="AA95" s="833"/>
      <c r="AB95" s="207"/>
      <c r="AC95" s="208"/>
      <c r="AD95" s="832"/>
      <c r="AE95" s="832"/>
      <c r="AF95" s="832"/>
      <c r="AG95" s="832"/>
      <c r="AH95" s="832"/>
      <c r="AI95" s="833" t="s">
        <v>1939</v>
      </c>
      <c r="AJ95" s="833"/>
      <c r="AK95" s="180"/>
      <c r="AM95" s="168"/>
      <c r="AP95" s="195"/>
      <c r="AQ95" s="160"/>
      <c r="AR95" s="160"/>
      <c r="AS95" s="160"/>
      <c r="AV95" s="158">
        <f>COUNTIF(AR94:AR100, TRUE)</f>
        <v>0</v>
      </c>
      <c r="AX95" s="158" t="str">
        <f>IF(OR(AND(K$87&lt;&gt;"",COUNTA(L95)=0),
AND(T$87&lt;&gt;"",COUNTA(U95)=0),
AND(AC$87&lt;&gt;"",COUNTA(AD95)=0)),"未入力があります。",
IF(OR(AND(K$87="",COUNTA(L95)=1),AND(T$87="",COUNTA(U95)=1),
AND(AC$87="",COUNTA(AD95)=1)),"棟番号を入力してください。",IF(AND(L95&lt;&gt;"",L95&lt;10),"10㎡未満の場合は届出不要です。",IF(AND(U95&lt;&gt;"",U95&lt;10),"10㎡未満の場合は届出不要です。",IF(AND(AD95&lt;&gt;"",AD95&lt;10),"10㎡以下の場合は届出不要です。","")))
))</f>
        <v/>
      </c>
    </row>
    <row r="96" spans="2:50" ht="8.4499999999999993" hidden="1" customHeight="1" x14ac:dyDescent="0.15">
      <c r="B96" s="167"/>
      <c r="C96" s="209"/>
      <c r="D96" s="209"/>
      <c r="E96" s="209"/>
      <c r="F96" s="209"/>
      <c r="G96" s="209"/>
      <c r="H96" s="209"/>
      <c r="I96" s="209"/>
      <c r="J96" s="193"/>
      <c r="K96" s="167"/>
      <c r="L96" s="210"/>
      <c r="M96" s="210"/>
      <c r="N96" s="210"/>
      <c r="O96" s="210"/>
      <c r="P96" s="182"/>
      <c r="Q96" s="182"/>
      <c r="S96" s="211"/>
      <c r="T96" s="212"/>
      <c r="U96" s="210"/>
      <c r="V96" s="210"/>
      <c r="W96" s="210"/>
      <c r="X96" s="210"/>
      <c r="Y96" s="182"/>
      <c r="Z96" s="182"/>
      <c r="AB96" s="211"/>
      <c r="AC96" s="212"/>
      <c r="AD96" s="210"/>
      <c r="AE96" s="210"/>
      <c r="AF96" s="210"/>
      <c r="AG96" s="210"/>
      <c r="AH96" s="182"/>
      <c r="AI96" s="182"/>
      <c r="AK96" s="168"/>
      <c r="AM96" s="168"/>
      <c r="AP96" s="163"/>
      <c r="AQ96" s="160" t="b">
        <v>0</v>
      </c>
      <c r="AR96" s="160" t="b">
        <v>0</v>
      </c>
      <c r="AS96" s="160" t="b">
        <v>0</v>
      </c>
      <c r="AV96" s="158">
        <f>COUNTIF(AS94:AS100, TRUE)</f>
        <v>0</v>
      </c>
      <c r="AX96" s="158" t="str">
        <f>IF(OR(AND(K$87&lt;&gt;"",COUNTA(L96)=0),
AND(T$87&lt;&gt;"",COUNTA(U96)=0),
AND(AC$87&lt;&gt;"",COUNTA(AD96)=0)),"未入力があります。",
IF(OR(AND(K$87="",COUNTA(L96)=1),AND(T$87="",COUNTA(U96)=1),
AND(AC$87="",COUNTA(AD96)=1)),"棟番号を入力してください。","")
)</f>
        <v/>
      </c>
    </row>
    <row r="97" spans="2:50" ht="23.1" customHeight="1" x14ac:dyDescent="0.15">
      <c r="B97" s="167"/>
      <c r="C97" s="801" t="s">
        <v>1940</v>
      </c>
      <c r="D97" s="802"/>
      <c r="E97" s="802"/>
      <c r="F97" s="802"/>
      <c r="G97" s="802"/>
      <c r="H97" s="802"/>
      <c r="I97" s="802"/>
      <c r="J97" s="803"/>
      <c r="K97" s="213" t="s">
        <v>1288</v>
      </c>
      <c r="L97" s="838" t="s">
        <v>1941</v>
      </c>
      <c r="M97" s="839"/>
      <c r="N97" s="840"/>
      <c r="O97" s="841"/>
      <c r="P97" s="841"/>
      <c r="Q97" s="841"/>
      <c r="R97" s="841"/>
      <c r="S97" s="842"/>
      <c r="T97" s="166" t="s">
        <v>1288</v>
      </c>
      <c r="U97" s="838" t="s">
        <v>1941</v>
      </c>
      <c r="V97" s="839"/>
      <c r="W97" s="840"/>
      <c r="X97" s="841"/>
      <c r="Y97" s="841"/>
      <c r="Z97" s="841"/>
      <c r="AA97" s="841"/>
      <c r="AB97" s="842"/>
      <c r="AC97" s="166" t="s">
        <v>1288</v>
      </c>
      <c r="AD97" s="838" t="s">
        <v>1941</v>
      </c>
      <c r="AE97" s="839"/>
      <c r="AF97" s="839"/>
      <c r="AG97" s="843"/>
      <c r="AH97" s="841"/>
      <c r="AI97" s="841"/>
      <c r="AJ97" s="841"/>
      <c r="AK97" s="844"/>
      <c r="AM97" s="168"/>
      <c r="AP97" s="163" t="str">
        <f>AX97&amp;AX98&amp;AX99&amp;AX100&amp;AX101&amp;AX102</f>
        <v/>
      </c>
      <c r="AQ97" s="160"/>
      <c r="AR97" s="160"/>
      <c r="AS97" s="160"/>
      <c r="AX97" s="158" t="str">
        <f>IF(OR(AND(O97="",COUNTA(O98)=1),
AND(X97="",COUNTA(X98)=1),
AND(AG97="",COUNTA(AG98)=1)),"未入力です。",
IF(OR(AND(K$87="",COUNTA(O97)=1),AND(T$87="",COUNTA(X97)=1),
AND(AC$87="",COUNTA(AG97)=1)),"棟番号を入力してください。",""))</f>
        <v/>
      </c>
    </row>
    <row r="98" spans="2:50" ht="23.1" customHeight="1" x14ac:dyDescent="0.15">
      <c r="B98" s="167"/>
      <c r="C98" s="835"/>
      <c r="D98" s="836"/>
      <c r="E98" s="836"/>
      <c r="F98" s="836"/>
      <c r="G98" s="836"/>
      <c r="H98" s="836"/>
      <c r="I98" s="836"/>
      <c r="J98" s="837"/>
      <c r="K98" s="214"/>
      <c r="L98" s="838" t="s">
        <v>1942</v>
      </c>
      <c r="M98" s="839"/>
      <c r="N98" s="840"/>
      <c r="O98" s="830"/>
      <c r="P98" s="830"/>
      <c r="Q98" s="830"/>
      <c r="R98" s="830"/>
      <c r="S98" s="201" t="s">
        <v>710</v>
      </c>
      <c r="T98" s="180"/>
      <c r="U98" s="838" t="s">
        <v>1942</v>
      </c>
      <c r="V98" s="839"/>
      <c r="W98" s="839"/>
      <c r="X98" s="845"/>
      <c r="Y98" s="830"/>
      <c r="Z98" s="830"/>
      <c r="AA98" s="830"/>
      <c r="AB98" s="201" t="s">
        <v>710</v>
      </c>
      <c r="AC98" s="180"/>
      <c r="AD98" s="838" t="s">
        <v>1942</v>
      </c>
      <c r="AE98" s="839"/>
      <c r="AF98" s="839"/>
      <c r="AG98" s="845"/>
      <c r="AH98" s="830"/>
      <c r="AI98" s="830"/>
      <c r="AJ98" s="830"/>
      <c r="AK98" s="177" t="s">
        <v>710</v>
      </c>
      <c r="AM98" s="168"/>
      <c r="AP98" s="163"/>
      <c r="AQ98" s="160"/>
      <c r="AR98" s="160"/>
      <c r="AS98" s="160"/>
      <c r="AX98" s="158" t="str">
        <f>IF(OR(AND(O$97&lt;&gt;"",COUNTA(O98)=0),
AND(X$97&lt;&gt;"",COUNTA(X98)=0),
AND(AG$97&lt;&gt;"",COUNTA(AG98)=0)),"未入力があります。",
IF(OR(AND(K$87="",O97="",COUNTA(O98)=1),AND(T$87="",X97="",COUNTA(X98)=1),
AND(AC$87="",AG97="",COUNTA(AG98)=1)),"棟番号及び用途を入力してください。",
IF(OR(AND(K$87&lt;&gt;"",O97="",COUNTA(O98)=1),AND(T$87&lt;&gt;"",X97="",COUNTA(X98)=1),
AND(AC$87&lt;&gt;"",AG97="",COUNTA(AG98)=1)),"用途を入力してください。",
IF(OR(AND(K$87="",COUNTA(O98)=1),AND(T$87="",COUNTA(X98)=1),
AND(AC$87="",COUNTA(AG98)=1)),"棟番号を入力してください。",""))))</f>
        <v/>
      </c>
    </row>
    <row r="99" spans="2:50" ht="23.1" customHeight="1" x14ac:dyDescent="0.15">
      <c r="B99" s="167"/>
      <c r="C99" s="835"/>
      <c r="D99" s="836"/>
      <c r="E99" s="836"/>
      <c r="F99" s="836"/>
      <c r="G99" s="836"/>
      <c r="H99" s="836"/>
      <c r="I99" s="836"/>
      <c r="J99" s="837"/>
      <c r="K99" s="213" t="s">
        <v>1943</v>
      </c>
      <c r="L99" s="838" t="s">
        <v>1941</v>
      </c>
      <c r="M99" s="839"/>
      <c r="N99" s="840"/>
      <c r="O99" s="841"/>
      <c r="P99" s="841"/>
      <c r="Q99" s="841"/>
      <c r="R99" s="841"/>
      <c r="S99" s="842"/>
      <c r="T99" s="166" t="s">
        <v>1943</v>
      </c>
      <c r="U99" s="838" t="s">
        <v>1941</v>
      </c>
      <c r="V99" s="839"/>
      <c r="W99" s="839"/>
      <c r="X99" s="843"/>
      <c r="Y99" s="841"/>
      <c r="Z99" s="841"/>
      <c r="AA99" s="841"/>
      <c r="AB99" s="842"/>
      <c r="AC99" s="166" t="s">
        <v>1943</v>
      </c>
      <c r="AD99" s="838" t="s">
        <v>1941</v>
      </c>
      <c r="AE99" s="839"/>
      <c r="AF99" s="839"/>
      <c r="AG99" s="843"/>
      <c r="AH99" s="841"/>
      <c r="AI99" s="841"/>
      <c r="AJ99" s="841"/>
      <c r="AK99" s="844"/>
      <c r="AM99" s="168"/>
      <c r="AP99" s="163"/>
      <c r="AQ99" s="160"/>
      <c r="AR99" s="160"/>
      <c r="AS99" s="160"/>
      <c r="AX99" s="158" t="str">
        <f>IF(OR(AND(O99="",COUNTA(O100)=1),
AND(X99="",COUNTA(X100)=1),
AND(AG99="",COUNTA(AG100)=1)),"未入力です。",
IF(OR(AND(K$87="",COUNTA(O99)=1),AND(T$87="",COUNTA(X99)=1),
AND(AC$87="",COUNTA(AG99)=1)),"棟番号を入力してください。",""))</f>
        <v/>
      </c>
    </row>
    <row r="100" spans="2:50" ht="23.1" customHeight="1" x14ac:dyDescent="0.15">
      <c r="B100" s="167"/>
      <c r="C100" s="835"/>
      <c r="D100" s="836"/>
      <c r="E100" s="836"/>
      <c r="F100" s="836"/>
      <c r="G100" s="836"/>
      <c r="H100" s="836"/>
      <c r="I100" s="836"/>
      <c r="J100" s="837"/>
      <c r="K100" s="214"/>
      <c r="L100" s="838" t="s">
        <v>1942</v>
      </c>
      <c r="M100" s="839"/>
      <c r="N100" s="840"/>
      <c r="O100" s="830"/>
      <c r="P100" s="830"/>
      <c r="Q100" s="830"/>
      <c r="R100" s="830"/>
      <c r="S100" s="201" t="s">
        <v>710</v>
      </c>
      <c r="T100" s="180"/>
      <c r="U100" s="838" t="s">
        <v>1942</v>
      </c>
      <c r="V100" s="839"/>
      <c r="W100" s="839"/>
      <c r="X100" s="845"/>
      <c r="Y100" s="830"/>
      <c r="Z100" s="830"/>
      <c r="AA100" s="830"/>
      <c r="AB100" s="201" t="s">
        <v>710</v>
      </c>
      <c r="AC100" s="180"/>
      <c r="AD100" s="838" t="s">
        <v>1942</v>
      </c>
      <c r="AE100" s="839"/>
      <c r="AF100" s="839"/>
      <c r="AG100" s="845"/>
      <c r="AH100" s="830"/>
      <c r="AI100" s="830"/>
      <c r="AJ100" s="830"/>
      <c r="AK100" s="177" t="s">
        <v>710</v>
      </c>
      <c r="AM100" s="168"/>
      <c r="AP100" s="163"/>
      <c r="AQ100" s="160"/>
      <c r="AR100" s="160"/>
      <c r="AS100" s="160"/>
      <c r="AX100" s="158" t="str">
        <f>IF(OR(AND(O$99&lt;&gt;"",COUNTA(O100)=0),
AND(X$99&lt;&gt;"",COUNTA(X100)=0),
AND(AG$99&lt;&gt;"",COUNTA(AG100)=0)),"未入力があります。",
IF(OR(AND(K$87="",O99="",COUNTA(O100)=1),AND(T$87="",X99="",COUNTA(X100)=1),
AND(AC$87="",AG99="",COUNTA(AG100)=1)),"棟番号及び用途を入力してください。",
IF(OR(AND(K$87&lt;&gt;"",O99="",COUNTA(O100)=1),AND(T$87&lt;&gt;"",X99="",COUNTA(X100)=1),
AND(AC$87&lt;&gt;"",AG99="",COUNTA(AG100)=1)),"用途を入力してください。",
IF(OR(AND(K$87="",COUNTA(O100)=1),AND(T$87="",COUNTA(X100)=1),
AND(AC$87="",COUNTA(AG100)=1)),"棟番号を入力してください。",""))))</f>
        <v/>
      </c>
    </row>
    <row r="101" spans="2:50" ht="23.1" customHeight="1" x14ac:dyDescent="0.15">
      <c r="B101" s="167"/>
      <c r="C101" s="835"/>
      <c r="D101" s="836"/>
      <c r="E101" s="836"/>
      <c r="F101" s="836"/>
      <c r="G101" s="836"/>
      <c r="H101" s="836"/>
      <c r="I101" s="836"/>
      <c r="J101" s="837"/>
      <c r="K101" s="189" t="s">
        <v>1944</v>
      </c>
      <c r="L101" s="838" t="s">
        <v>1941</v>
      </c>
      <c r="M101" s="839"/>
      <c r="N101" s="840"/>
      <c r="O101" s="841"/>
      <c r="P101" s="841"/>
      <c r="Q101" s="841"/>
      <c r="R101" s="841"/>
      <c r="S101" s="842"/>
      <c r="T101" s="165" t="s">
        <v>1944</v>
      </c>
      <c r="U101" s="838" t="s">
        <v>1941</v>
      </c>
      <c r="V101" s="839"/>
      <c r="W101" s="839"/>
      <c r="X101" s="843"/>
      <c r="Y101" s="841"/>
      <c r="Z101" s="841"/>
      <c r="AA101" s="841"/>
      <c r="AB101" s="842"/>
      <c r="AC101" s="165" t="s">
        <v>1944</v>
      </c>
      <c r="AD101" s="838" t="s">
        <v>1941</v>
      </c>
      <c r="AE101" s="839"/>
      <c r="AF101" s="839"/>
      <c r="AG101" s="843"/>
      <c r="AH101" s="841"/>
      <c r="AI101" s="841"/>
      <c r="AJ101" s="841"/>
      <c r="AK101" s="844"/>
      <c r="AM101" s="168"/>
      <c r="AP101" s="163"/>
      <c r="AQ101" s="160"/>
      <c r="AR101" s="160"/>
      <c r="AS101" s="160"/>
      <c r="AX101" s="158" t="str">
        <f>IF(OR(AND(O101="",COUNTA(O102)=1),
AND(X101="",COUNTA(X102)=1),
AND(AG101="",COUNTA(AG102)=1)),"未入力です。",
IF(OR(AND(K$87="",COUNTA(O101)=1),AND(T$87="",COUNTA(X101)=1),
AND(AC$87="",COUNTA(AG101)=1)),"棟番号を入力してください。",""))</f>
        <v/>
      </c>
    </row>
    <row r="102" spans="2:50" ht="23.1" customHeight="1" x14ac:dyDescent="0.15">
      <c r="B102" s="167"/>
      <c r="C102" s="804"/>
      <c r="D102" s="805"/>
      <c r="E102" s="805"/>
      <c r="F102" s="805"/>
      <c r="G102" s="805"/>
      <c r="H102" s="805"/>
      <c r="I102" s="805"/>
      <c r="J102" s="806"/>
      <c r="K102" s="178"/>
      <c r="L102" s="838" t="s">
        <v>1942</v>
      </c>
      <c r="M102" s="839"/>
      <c r="N102" s="840"/>
      <c r="O102" s="846"/>
      <c r="P102" s="846"/>
      <c r="Q102" s="846"/>
      <c r="R102" s="846"/>
      <c r="S102" s="201" t="s">
        <v>710</v>
      </c>
      <c r="T102" s="179"/>
      <c r="U102" s="838" t="s">
        <v>1942</v>
      </c>
      <c r="V102" s="839"/>
      <c r="W102" s="839"/>
      <c r="X102" s="845"/>
      <c r="Y102" s="830"/>
      <c r="Z102" s="830"/>
      <c r="AA102" s="830"/>
      <c r="AB102" s="201" t="s">
        <v>710</v>
      </c>
      <c r="AC102" s="179"/>
      <c r="AD102" s="838" t="s">
        <v>1942</v>
      </c>
      <c r="AE102" s="839"/>
      <c r="AF102" s="839"/>
      <c r="AG102" s="845"/>
      <c r="AH102" s="830"/>
      <c r="AI102" s="830"/>
      <c r="AJ102" s="830"/>
      <c r="AK102" s="177" t="s">
        <v>710</v>
      </c>
      <c r="AM102" s="168"/>
      <c r="AQ102" s="160"/>
      <c r="AR102" s="160"/>
      <c r="AS102" s="160"/>
      <c r="AX102" s="158" t="str">
        <f>IF(OR(AND(O$101&lt;&gt;"",COUNTA(O102)=0),
AND(X$101&lt;&gt;"",COUNTA(X102)=0),
AND(AG$101&lt;&gt;"",COUNTA(AG102)=0)),"未入力があります。",
IF(OR(AND(K$87="",O101="",COUNTA(O102)=1),AND(T$87="",X101="",COUNTA(X102)=1),
AND(AC$87="",AG101="",COUNTA(AG102)=1)),"棟番号及び用途を入力してください。",
IF(OR(AND(K$87&lt;&gt;"",O101="",COUNTA(O102)=1),AND(T$87&lt;&gt;"",X101="",COUNTA(X102)=1),
AND(AC$87&lt;&gt;"",AG101="",COUNTA(AG102)=1)),"用途を入力してください。",
IF(OR(AND(K$87="",COUNTA(O102)=1),AND(T$87="",COUNTA(X102)=1),
AND(AC$87="",COUNTA(AG102)=1)),"棟番号を入力してください。",""))))</f>
        <v/>
      </c>
    </row>
    <row r="103" spans="2:50" ht="23.1" customHeight="1" x14ac:dyDescent="0.15">
      <c r="B103" s="167"/>
      <c r="C103" s="848" t="s">
        <v>1945</v>
      </c>
      <c r="D103" s="817"/>
      <c r="E103" s="817"/>
      <c r="F103" s="817"/>
      <c r="G103" s="817"/>
      <c r="H103" s="817"/>
      <c r="I103" s="817"/>
      <c r="J103" s="817"/>
      <c r="K103" s="187"/>
      <c r="L103" s="830"/>
      <c r="M103" s="830"/>
      <c r="N103" s="830"/>
      <c r="O103" s="830"/>
      <c r="P103" s="830"/>
      <c r="Q103" s="770" t="s">
        <v>711</v>
      </c>
      <c r="R103" s="770"/>
      <c r="S103" s="201"/>
      <c r="T103" s="202"/>
      <c r="U103" s="830"/>
      <c r="V103" s="830"/>
      <c r="W103" s="830"/>
      <c r="X103" s="830"/>
      <c r="Y103" s="830"/>
      <c r="Z103" s="770" t="s">
        <v>711</v>
      </c>
      <c r="AA103" s="770"/>
      <c r="AB103" s="201"/>
      <c r="AC103" s="202"/>
      <c r="AD103" s="830"/>
      <c r="AE103" s="830"/>
      <c r="AF103" s="830"/>
      <c r="AG103" s="830"/>
      <c r="AH103" s="830"/>
      <c r="AI103" s="770" t="s">
        <v>711</v>
      </c>
      <c r="AJ103" s="770"/>
      <c r="AK103" s="177"/>
      <c r="AM103" s="168"/>
      <c r="AP103" s="163"/>
      <c r="AQ103" s="160"/>
      <c r="AR103" s="160"/>
      <c r="AS103" s="160"/>
      <c r="AV103" s="158">
        <f>COUNTIF(AQ102:AQ107, TRUE)</f>
        <v>0</v>
      </c>
      <c r="AX103" s="158" t="str">
        <f>IF(OR(AND(K$87&lt;&gt;"",COUNTA(L103)=0),
AND(T$87&lt;&gt;"",COUNTA(U103)=0),
AND(AC$87&lt;&gt;"",COUNTA(AD103)=0)),"未入力があります。",
IF(OR(AND(K$87="",COUNTA(L103)=1),AND(T$87="",COUNTA(U103)=1),
AND(AC$87="",COUNTA(AD103)=1)),"棟番号を入力してください。","")
)</f>
        <v/>
      </c>
    </row>
    <row r="104" spans="2:50" ht="8.4499999999999993" hidden="1" customHeight="1" x14ac:dyDescent="0.15">
      <c r="B104" s="167"/>
      <c r="C104" s="818"/>
      <c r="D104" s="819"/>
      <c r="E104" s="819"/>
      <c r="F104" s="819"/>
      <c r="G104" s="819"/>
      <c r="H104" s="819"/>
      <c r="I104" s="819"/>
      <c r="J104" s="819"/>
      <c r="K104" s="167"/>
      <c r="L104" s="205"/>
      <c r="M104" s="205"/>
      <c r="N104" s="205"/>
      <c r="O104" s="205"/>
      <c r="P104" s="182"/>
      <c r="Q104" s="182"/>
      <c r="S104" s="211"/>
      <c r="T104" s="212"/>
      <c r="U104" s="205"/>
      <c r="V104" s="205"/>
      <c r="W104" s="205"/>
      <c r="X104" s="205"/>
      <c r="Y104" s="182"/>
      <c r="Z104" s="182"/>
      <c r="AB104" s="211"/>
      <c r="AC104" s="212"/>
      <c r="AD104" s="205"/>
      <c r="AE104" s="205"/>
      <c r="AF104" s="205"/>
      <c r="AG104" s="205"/>
      <c r="AH104" s="182"/>
      <c r="AI104" s="182"/>
      <c r="AK104" s="168"/>
      <c r="AM104" s="168"/>
      <c r="AP104" s="163"/>
      <c r="AQ104" s="160"/>
      <c r="AR104" s="160"/>
      <c r="AS104" s="160"/>
      <c r="AV104" s="158">
        <f>COUNTIF(AR102:AR107, TRUE)</f>
        <v>0</v>
      </c>
      <c r="AX104" s="158" t="str">
        <f>IFERROR(IF(AND($U$99&lt;&gt;"",AV104&gt;=2),"選択は1つまでです（2列目）。",IF(AND($U$99&lt;&gt;"",AV104=0),"未入力があります（2列目）。",IF(AND($U$99="",AV104&gt;0),"棟番号を入力してください（2列目）。",""))),"")</f>
        <v>未入力があります（2列目）。</v>
      </c>
    </row>
    <row r="105" spans="2:50" ht="17.45" customHeight="1" x14ac:dyDescent="0.15">
      <c r="B105" s="167"/>
      <c r="C105" s="849"/>
      <c r="D105" s="850"/>
      <c r="E105" s="850"/>
      <c r="F105" s="850"/>
      <c r="G105" s="850"/>
      <c r="H105" s="850"/>
      <c r="I105" s="850"/>
      <c r="J105" s="850"/>
      <c r="K105" s="227"/>
      <c r="L105" s="206"/>
      <c r="N105" s="206"/>
      <c r="O105" s="215" t="s">
        <v>1946</v>
      </c>
      <c r="P105" s="183"/>
      <c r="Q105" s="183"/>
      <c r="R105" s="179"/>
      <c r="S105" s="207"/>
      <c r="T105" s="238"/>
      <c r="U105" s="206"/>
      <c r="W105" s="206"/>
      <c r="X105" s="215" t="s">
        <v>1946</v>
      </c>
      <c r="Y105" s="183"/>
      <c r="Z105" s="183"/>
      <c r="AA105" s="179"/>
      <c r="AB105" s="207"/>
      <c r="AC105" s="238"/>
      <c r="AD105" s="206"/>
      <c r="AF105" s="206"/>
      <c r="AG105" s="215" t="s">
        <v>1946</v>
      </c>
      <c r="AH105" s="183"/>
      <c r="AI105" s="183"/>
      <c r="AJ105" s="179"/>
      <c r="AK105" s="180"/>
      <c r="AM105" s="168"/>
      <c r="AP105" s="163"/>
      <c r="AQ105" s="160" t="b">
        <v>0</v>
      </c>
      <c r="AR105" s="160" t="b">
        <v>0</v>
      </c>
      <c r="AS105" s="160" t="b">
        <v>0</v>
      </c>
    </row>
    <row r="106" spans="2:50" ht="11.45" customHeight="1" x14ac:dyDescent="0.15">
      <c r="B106" s="167"/>
      <c r="C106" s="801" t="s">
        <v>1947</v>
      </c>
      <c r="D106" s="802"/>
      <c r="E106" s="802"/>
      <c r="F106" s="802"/>
      <c r="G106" s="802"/>
      <c r="H106" s="802"/>
      <c r="I106" s="802"/>
      <c r="J106" s="802"/>
      <c r="K106" s="189"/>
      <c r="L106" s="216"/>
      <c r="M106" s="216"/>
      <c r="N106" s="216"/>
      <c r="O106" s="216"/>
      <c r="P106" s="216"/>
      <c r="Q106" s="216"/>
      <c r="R106" s="165"/>
      <c r="S106" s="203"/>
      <c r="T106" s="204"/>
      <c r="U106" s="216"/>
      <c r="V106" s="216"/>
      <c r="W106" s="216"/>
      <c r="X106" s="216"/>
      <c r="Y106" s="216"/>
      <c r="Z106" s="216"/>
      <c r="AA106" s="165"/>
      <c r="AB106" s="203"/>
      <c r="AC106" s="204"/>
      <c r="AD106" s="216"/>
      <c r="AE106" s="216"/>
      <c r="AF106" s="216"/>
      <c r="AG106" s="216"/>
      <c r="AH106" s="216"/>
      <c r="AI106" s="216"/>
      <c r="AJ106" s="165"/>
      <c r="AK106" s="166"/>
      <c r="AM106" s="168"/>
      <c r="AP106" s="163"/>
      <c r="AQ106" s="160"/>
      <c r="AR106" s="160"/>
      <c r="AS106" s="160"/>
    </row>
    <row r="107" spans="2:50" ht="18.95" customHeight="1" x14ac:dyDescent="0.15">
      <c r="B107" s="167"/>
      <c r="C107" s="804"/>
      <c r="D107" s="805"/>
      <c r="E107" s="805"/>
      <c r="F107" s="805"/>
      <c r="G107" s="805"/>
      <c r="H107" s="805"/>
      <c r="I107" s="805"/>
      <c r="J107" s="805"/>
      <c r="K107" s="178"/>
      <c r="L107" s="832"/>
      <c r="M107" s="832"/>
      <c r="N107" s="832"/>
      <c r="O107" s="832"/>
      <c r="P107" s="832"/>
      <c r="Q107" s="847" t="s">
        <v>669</v>
      </c>
      <c r="R107" s="847"/>
      <c r="S107" s="207"/>
      <c r="T107" s="208"/>
      <c r="U107" s="832"/>
      <c r="V107" s="832"/>
      <c r="W107" s="832"/>
      <c r="X107" s="832"/>
      <c r="Y107" s="832"/>
      <c r="Z107" s="847" t="s">
        <v>669</v>
      </c>
      <c r="AA107" s="847"/>
      <c r="AB107" s="207"/>
      <c r="AC107" s="208"/>
      <c r="AD107" s="832"/>
      <c r="AE107" s="832"/>
      <c r="AF107" s="832"/>
      <c r="AG107" s="832"/>
      <c r="AH107" s="832"/>
      <c r="AI107" s="847" t="s">
        <v>669</v>
      </c>
      <c r="AJ107" s="847"/>
      <c r="AK107" s="180"/>
      <c r="AM107" s="168"/>
      <c r="AP107" s="163"/>
      <c r="AQ107" s="160"/>
      <c r="AR107" s="160"/>
      <c r="AS107" s="160"/>
      <c r="AX107" s="158" t="str">
        <f>IF(OR(AND(K$87="",COUNTA(L107)=1),AND(T$87="",COUNTA(U107)=1),
AND(AC$87="",COUNTA(AD107)=1)),"棟番号を入力してください。","")</f>
        <v/>
      </c>
    </row>
    <row r="108" spans="2:50" ht="12" customHeight="1" x14ac:dyDescent="0.15">
      <c r="B108" s="167"/>
      <c r="C108" s="801" t="s">
        <v>1948</v>
      </c>
      <c r="D108" s="802"/>
      <c r="E108" s="802"/>
      <c r="F108" s="802"/>
      <c r="G108" s="802"/>
      <c r="H108" s="802"/>
      <c r="I108" s="802"/>
      <c r="J108" s="802"/>
      <c r="K108" s="189"/>
      <c r="L108" s="857"/>
      <c r="M108" s="857"/>
      <c r="N108" s="857"/>
      <c r="O108" s="857"/>
      <c r="P108" s="857"/>
      <c r="Q108" s="857"/>
      <c r="R108" s="165"/>
      <c r="S108" s="203"/>
      <c r="T108" s="204"/>
      <c r="U108" s="857"/>
      <c r="V108" s="857"/>
      <c r="W108" s="857"/>
      <c r="X108" s="857"/>
      <c r="Y108" s="857"/>
      <c r="Z108" s="857"/>
      <c r="AA108" s="165"/>
      <c r="AB108" s="203"/>
      <c r="AC108" s="204"/>
      <c r="AD108" s="857"/>
      <c r="AE108" s="857"/>
      <c r="AF108" s="857"/>
      <c r="AG108" s="857"/>
      <c r="AH108" s="857"/>
      <c r="AI108" s="857"/>
      <c r="AJ108" s="165"/>
      <c r="AK108" s="166"/>
      <c r="AM108" s="168"/>
      <c r="AP108" s="158">
        <f>AX108</f>
        <v>0</v>
      </c>
    </row>
    <row r="109" spans="2:50" ht="18.95" customHeight="1" x14ac:dyDescent="0.15">
      <c r="B109" s="167"/>
      <c r="C109" s="804"/>
      <c r="D109" s="805"/>
      <c r="E109" s="805"/>
      <c r="F109" s="805"/>
      <c r="G109" s="805"/>
      <c r="H109" s="805"/>
      <c r="I109" s="805"/>
      <c r="J109" s="805"/>
      <c r="K109" s="178"/>
      <c r="L109" s="179" t="s">
        <v>671</v>
      </c>
      <c r="M109" s="179"/>
      <c r="N109" s="832"/>
      <c r="O109" s="832"/>
      <c r="P109" s="832"/>
      <c r="Q109" s="847" t="s">
        <v>669</v>
      </c>
      <c r="R109" s="847"/>
      <c r="S109" s="207"/>
      <c r="T109" s="208"/>
      <c r="U109" s="179" t="s">
        <v>671</v>
      </c>
      <c r="V109" s="179"/>
      <c r="W109" s="832"/>
      <c r="X109" s="832"/>
      <c r="Y109" s="832"/>
      <c r="Z109" s="847" t="s">
        <v>669</v>
      </c>
      <c r="AA109" s="847"/>
      <c r="AB109" s="207"/>
      <c r="AC109" s="208"/>
      <c r="AD109" s="179" t="s">
        <v>671</v>
      </c>
      <c r="AE109" s="179"/>
      <c r="AF109" s="832"/>
      <c r="AG109" s="832"/>
      <c r="AH109" s="832"/>
      <c r="AI109" s="847" t="s">
        <v>669</v>
      </c>
      <c r="AJ109" s="847"/>
      <c r="AK109" s="180"/>
      <c r="AM109" s="168"/>
      <c r="AX109" s="158" t="str">
        <f>IF(OR(AND(K$87="",COUNTA(N109)=1),AND(T$87="",COUNTA(W109)=1),
AND(AC$87="",COUNTA(AF109)=1)),"棟番号を入力してください。","")</f>
        <v/>
      </c>
    </row>
    <row r="110" spans="2:50" ht="3.95" customHeight="1" x14ac:dyDescent="0.15">
      <c r="B110" s="167"/>
      <c r="AM110" s="168"/>
    </row>
    <row r="111" spans="2:50" ht="3.95" customHeight="1" x14ac:dyDescent="0.15">
      <c r="B111" s="167"/>
      <c r="AM111" s="168"/>
    </row>
    <row r="112" spans="2:50" ht="23.1" customHeight="1" x14ac:dyDescent="0.15">
      <c r="B112" s="851" t="s">
        <v>1949</v>
      </c>
      <c r="C112" s="791"/>
      <c r="D112" s="791"/>
      <c r="E112" s="791"/>
      <c r="F112" s="791"/>
      <c r="G112" s="791"/>
      <c r="H112" s="791"/>
      <c r="I112" s="791"/>
      <c r="J112" s="791"/>
      <c r="K112" s="791"/>
      <c r="L112" s="791"/>
      <c r="M112" s="791"/>
      <c r="N112" s="791"/>
      <c r="O112" s="791"/>
      <c r="P112" s="791"/>
      <c r="S112" s="852"/>
      <c r="T112" s="853"/>
      <c r="U112" s="853"/>
      <c r="V112" s="853"/>
      <c r="W112" s="853"/>
      <c r="X112" s="853"/>
      <c r="Y112" s="853"/>
      <c r="Z112" s="853"/>
      <c r="AA112" s="853"/>
      <c r="AB112" s="172" t="s">
        <v>710</v>
      </c>
      <c r="AC112" s="173"/>
      <c r="AD112" s="217"/>
      <c r="AE112" s="217"/>
      <c r="AM112" s="168"/>
      <c r="AX112" s="158" t="str">
        <f>IF(AND($AQ$81=TRUE,S112=""),"未入力です。",IF(AND($AQ$81=FALSE,S112&lt;&gt;""),"【４．工事種別】が新築以外の場合は回答は不要です。",""))</f>
        <v/>
      </c>
    </row>
    <row r="113" spans="2:50" ht="2.4500000000000002" customHeight="1" x14ac:dyDescent="0.15">
      <c r="B113" s="178"/>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80"/>
    </row>
    <row r="114" spans="2:50" ht="3.95" customHeight="1" x14ac:dyDescent="0.15"/>
    <row r="115" spans="2:50" ht="15" customHeight="1" x14ac:dyDescent="0.15">
      <c r="B115" s="791" t="s">
        <v>1950</v>
      </c>
      <c r="C115" s="791"/>
      <c r="D115" s="791"/>
      <c r="E115" s="791"/>
      <c r="F115" s="791"/>
      <c r="G115" s="791"/>
      <c r="H115" s="791"/>
      <c r="I115" s="791"/>
      <c r="J115" s="791"/>
      <c r="K115" s="791"/>
      <c r="L115" s="791"/>
      <c r="M115" s="791"/>
      <c r="N115" s="791"/>
      <c r="O115" s="791"/>
      <c r="P115" s="791"/>
      <c r="Q115" s="791"/>
      <c r="R115" s="791"/>
      <c r="S115" s="791"/>
      <c r="T115" s="791"/>
      <c r="U115" s="791"/>
      <c r="V115" s="791"/>
      <c r="W115" s="791"/>
      <c r="X115" s="791"/>
      <c r="Y115" s="791"/>
      <c r="Z115" s="791"/>
      <c r="AA115" s="791"/>
      <c r="AB115" s="791"/>
      <c r="AC115" s="791"/>
      <c r="AD115" s="791"/>
      <c r="AE115" s="791"/>
      <c r="AF115" s="791"/>
      <c r="AG115" s="791"/>
      <c r="AH115" s="791"/>
      <c r="AI115" s="791"/>
      <c r="AJ115" s="791"/>
      <c r="AK115" s="791"/>
      <c r="AL115" s="791"/>
      <c r="AM115" s="791"/>
      <c r="AN115" s="182"/>
      <c r="AO115" s="182"/>
    </row>
    <row r="116" spans="2:50" ht="2.25" customHeight="1" x14ac:dyDescent="0.15">
      <c r="AP116" s="158" t="str">
        <f>IF(AND($AM$90=TRUE,S116=""),"未入力",IF(AND($AM$90=FALSE,S116&lt;&gt;""),"入力不要",""))</f>
        <v/>
      </c>
    </row>
    <row r="117" spans="2:50" ht="2.25" customHeight="1" x14ac:dyDescent="0.15">
      <c r="B117" s="189"/>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6"/>
    </row>
    <row r="118" spans="2:50" ht="14.45" customHeight="1" x14ac:dyDescent="0.15">
      <c r="B118" s="167" t="s">
        <v>1951</v>
      </c>
      <c r="AM118" s="168"/>
    </row>
    <row r="119" spans="2:50" ht="18" customHeight="1" x14ac:dyDescent="0.15">
      <c r="B119" s="167"/>
      <c r="C119" s="758" t="s">
        <v>1932</v>
      </c>
      <c r="D119" s="759"/>
      <c r="E119" s="759"/>
      <c r="F119" s="759"/>
      <c r="G119" s="759"/>
      <c r="H119" s="759"/>
      <c r="I119" s="759"/>
      <c r="J119" s="759"/>
      <c r="K119" s="854"/>
      <c r="L119" s="855"/>
      <c r="M119" s="855"/>
      <c r="N119" s="855"/>
      <c r="O119" s="855"/>
      <c r="P119" s="855"/>
      <c r="Q119" s="856"/>
      <c r="R119" s="218"/>
      <c r="S119" s="218"/>
      <c r="T119" s="218"/>
      <c r="U119" s="218"/>
      <c r="V119" s="218"/>
      <c r="W119" s="218"/>
      <c r="X119" s="218"/>
      <c r="Y119" s="218"/>
      <c r="Z119" s="218"/>
      <c r="AA119" s="218"/>
      <c r="AB119" s="218"/>
      <c r="AC119" s="218"/>
      <c r="AD119" s="218"/>
      <c r="AE119" s="218"/>
      <c r="AF119" s="218"/>
      <c r="AG119" s="218"/>
      <c r="AH119" s="218"/>
      <c r="AI119" s="218"/>
      <c r="AJ119" s="218"/>
      <c r="AM119" s="168"/>
    </row>
    <row r="120" spans="2:50" ht="30.95" customHeight="1" x14ac:dyDescent="0.15">
      <c r="B120" s="167"/>
      <c r="C120" s="801" t="s">
        <v>1952</v>
      </c>
      <c r="D120" s="802"/>
      <c r="E120" s="802"/>
      <c r="F120" s="802"/>
      <c r="G120" s="802"/>
      <c r="H120" s="802"/>
      <c r="I120" s="802"/>
      <c r="J120" s="803"/>
      <c r="K120" s="226"/>
      <c r="L120" s="164" t="s">
        <v>1953</v>
      </c>
      <c r="M120" s="164"/>
      <c r="N120" s="164"/>
      <c r="O120" s="164"/>
      <c r="P120" s="165"/>
      <c r="Q120" s="239"/>
      <c r="R120" s="165" t="s">
        <v>1954</v>
      </c>
      <c r="S120" s="185"/>
      <c r="T120" s="185"/>
      <c r="U120" s="165"/>
      <c r="V120" s="185"/>
      <c r="W120" s="185"/>
      <c r="X120" s="165"/>
      <c r="Y120" s="185"/>
      <c r="Z120" s="185"/>
      <c r="AA120" s="166"/>
      <c r="AM120" s="168"/>
      <c r="AP120" s="161"/>
      <c r="AQ120" s="158" t="b">
        <v>0</v>
      </c>
      <c r="AR120" s="158" t="b">
        <v>0</v>
      </c>
      <c r="AV120" s="158">
        <f>COUNTIF(AQ120:AR120, TRUE)</f>
        <v>0</v>
      </c>
      <c r="AX120" s="158" t="str">
        <f>IF(AND($K119&lt;&gt;"",COUNTIF(AQ120:AS120,TRUE)=0),"未入力です。",
  IF(AND($K119&lt;&gt;"",COUNTIF(AQ120:AS120,TRUE)&gt;1),"選択は1つまでです。",""))</f>
        <v/>
      </c>
    </row>
    <row r="121" spans="2:50" ht="17.100000000000001" customHeight="1" x14ac:dyDescent="0.15">
      <c r="B121" s="167"/>
      <c r="C121" s="848" t="s">
        <v>1955</v>
      </c>
      <c r="D121" s="817"/>
      <c r="E121" s="817"/>
      <c r="F121" s="817"/>
      <c r="G121" s="817"/>
      <c r="H121" s="817"/>
      <c r="I121" s="817"/>
      <c r="J121" s="858"/>
      <c r="K121" s="226"/>
      <c r="L121" s="165" t="s">
        <v>1956</v>
      </c>
      <c r="M121" s="165"/>
      <c r="N121" s="165"/>
      <c r="O121" s="165"/>
      <c r="P121" s="165"/>
      <c r="Q121" s="165"/>
      <c r="R121" s="165"/>
      <c r="S121" s="228"/>
      <c r="T121" s="793" t="s">
        <v>1957</v>
      </c>
      <c r="U121" s="793"/>
      <c r="V121" s="793"/>
      <c r="W121" s="793"/>
      <c r="X121" s="793"/>
      <c r="Y121" s="165"/>
      <c r="Z121" s="228"/>
      <c r="AA121" s="793" t="s">
        <v>1958</v>
      </c>
      <c r="AB121" s="793"/>
      <c r="AC121" s="793"/>
      <c r="AD121" s="793"/>
      <c r="AE121" s="793"/>
      <c r="AF121" s="793"/>
      <c r="AG121" s="793"/>
      <c r="AH121" s="793"/>
      <c r="AI121" s="793"/>
      <c r="AJ121" s="807"/>
      <c r="AM121" s="168"/>
      <c r="AP121" s="158" t="str">
        <f>IF(AND($J123&lt;&gt;"",COUNTIF(AQ121:AS122,TRUE)=0),"未入力",
  IF(AND($J123&lt;&gt;"",COUNTIF(AQ121:AS122,TRUE)&gt;1),"複数選択",""))</f>
        <v/>
      </c>
      <c r="AQ121" s="160" t="b">
        <v>0</v>
      </c>
      <c r="AR121" s="160" t="b">
        <v>0</v>
      </c>
      <c r="AS121" s="160" t="b">
        <v>0</v>
      </c>
      <c r="AT121" s="160"/>
      <c r="AU121" s="160"/>
      <c r="AV121" s="158">
        <f>COUNTIF(AQ121:AS121, TRUE)</f>
        <v>0</v>
      </c>
      <c r="AX121" s="158" t="str">
        <f>IF(AND($K$119&lt;&gt;"",AQ120=TRUE,COUNTIF(AQ121:AS122,TRUE)=0),"ロで新設を選んだ場合は回答が必要です。",
  IF(AND($K$119&lt;&gt;"",AQ120&lt;&gt;TRUE,COUNTIF(AQ121:AS122,TRUE)&gt;0),"ロで新設を選んだ場合に回答してください。",""))</f>
        <v/>
      </c>
    </row>
    <row r="122" spans="2:50" ht="17.100000000000001" customHeight="1" x14ac:dyDescent="0.15">
      <c r="B122" s="167"/>
      <c r="C122" s="849"/>
      <c r="D122" s="850"/>
      <c r="E122" s="850"/>
      <c r="F122" s="850"/>
      <c r="G122" s="850"/>
      <c r="H122" s="850"/>
      <c r="I122" s="850"/>
      <c r="J122" s="859"/>
      <c r="K122" s="227"/>
      <c r="L122" s="760" t="s">
        <v>1959</v>
      </c>
      <c r="M122" s="760"/>
      <c r="N122" s="760"/>
      <c r="O122" s="760"/>
      <c r="P122" s="760"/>
      <c r="Q122" s="760"/>
      <c r="R122" s="760"/>
      <c r="S122" s="760"/>
      <c r="T122" s="179"/>
      <c r="U122" s="229"/>
      <c r="V122" s="760" t="s">
        <v>1960</v>
      </c>
      <c r="W122" s="760"/>
      <c r="X122" s="760"/>
      <c r="Y122" s="760"/>
      <c r="Z122" s="179"/>
      <c r="AA122" s="179"/>
      <c r="AB122" s="179"/>
      <c r="AC122" s="179"/>
      <c r="AD122" s="179"/>
      <c r="AE122" s="179"/>
      <c r="AF122" s="179"/>
      <c r="AG122" s="179"/>
      <c r="AH122" s="179"/>
      <c r="AI122" s="179"/>
      <c r="AJ122" s="180"/>
      <c r="AM122" s="168"/>
      <c r="AQ122" s="160" t="b">
        <v>0</v>
      </c>
      <c r="AR122" s="160" t="b">
        <v>0</v>
      </c>
      <c r="AS122" s="160"/>
      <c r="AT122" s="160"/>
      <c r="AU122" s="160"/>
      <c r="AV122" s="158">
        <f>COUNTIF(AQ122:AR122, TRUE)</f>
        <v>0</v>
      </c>
      <c r="AX122" s="158" t="str">
        <f>IF(AND($K$119&lt;&gt;"",COUNTIF(AQ121:AS122,TRUE)&gt;1),"選択は1つまでです。","")</f>
        <v/>
      </c>
    </row>
    <row r="123" spans="2:50" ht="17.100000000000001" customHeight="1" x14ac:dyDescent="0.15">
      <c r="B123" s="167"/>
      <c r="C123" s="782" t="s">
        <v>1961</v>
      </c>
      <c r="D123" s="783"/>
      <c r="E123" s="783"/>
      <c r="F123" s="783"/>
      <c r="G123" s="783"/>
      <c r="H123" s="783"/>
      <c r="I123" s="783"/>
      <c r="J123" s="784"/>
      <c r="K123" s="233"/>
      <c r="L123" s="759" t="s">
        <v>1962</v>
      </c>
      <c r="M123" s="759"/>
      <c r="N123" s="759"/>
      <c r="O123" s="759"/>
      <c r="P123" s="759"/>
      <c r="Q123" s="176"/>
      <c r="R123" s="234"/>
      <c r="S123" s="783" t="s">
        <v>1963</v>
      </c>
      <c r="T123" s="783"/>
      <c r="U123" s="783"/>
      <c r="V123" s="783"/>
      <c r="W123" s="783"/>
      <c r="X123" s="783"/>
      <c r="Y123" s="234"/>
      <c r="Z123" s="759" t="s">
        <v>1964</v>
      </c>
      <c r="AA123" s="759"/>
      <c r="AB123" s="759"/>
      <c r="AC123" s="759"/>
      <c r="AD123" s="759"/>
      <c r="AE123" s="762"/>
      <c r="AM123" s="168"/>
      <c r="AP123" s="158" t="str">
        <f>IF(AND($J123&lt;&gt;"",COUNTIF(AQ123:AS124,TRUE)=0),"未入力",
  IF(AND($J123&lt;&gt;"",COUNTIF(AQ123:AS124,TRUE)&gt;1),"複数選択",""))</f>
        <v/>
      </c>
      <c r="AQ123" s="160" t="b">
        <v>0</v>
      </c>
      <c r="AR123" s="160" t="b">
        <v>0</v>
      </c>
      <c r="AS123" s="160" t="b">
        <v>0</v>
      </c>
      <c r="AT123" s="160"/>
      <c r="AU123" s="160"/>
      <c r="AV123" s="158">
        <f>COUNTIF(AQ123:AS123, TRUE)</f>
        <v>0</v>
      </c>
      <c r="AX123" s="158" t="str">
        <f>IF(AND($K$119&lt;&gt;"",COUNTIF(AQ123:AS123,TRUE)=0),"未入力です。",
  IF(AND($K$119&lt;&gt;"",COUNTIF(AQ123:AS123,TRUE)&gt;1),"選択は1つまでです。",""))</f>
        <v/>
      </c>
    </row>
    <row r="124" spans="2:50" ht="17.100000000000001" customHeight="1" x14ac:dyDescent="0.15">
      <c r="B124" s="167"/>
      <c r="C124" s="758" t="s">
        <v>1965</v>
      </c>
      <c r="D124" s="759"/>
      <c r="E124" s="759"/>
      <c r="F124" s="759"/>
      <c r="G124" s="759"/>
      <c r="H124" s="759"/>
      <c r="I124" s="759"/>
      <c r="J124" s="762"/>
      <c r="K124" s="233"/>
      <c r="L124" s="759" t="s">
        <v>1966</v>
      </c>
      <c r="M124" s="759"/>
      <c r="N124" s="759"/>
      <c r="O124" s="759"/>
      <c r="P124" s="759"/>
      <c r="Q124" s="176"/>
      <c r="R124" s="234"/>
      <c r="S124" s="759" t="s">
        <v>1967</v>
      </c>
      <c r="T124" s="759"/>
      <c r="U124" s="759"/>
      <c r="V124" s="759"/>
      <c r="W124" s="759"/>
      <c r="X124" s="759"/>
      <c r="Y124" s="234"/>
      <c r="Z124" s="783" t="s">
        <v>1968</v>
      </c>
      <c r="AA124" s="783"/>
      <c r="AB124" s="783"/>
      <c r="AC124" s="783"/>
      <c r="AD124" s="783"/>
      <c r="AE124" s="784"/>
      <c r="AM124" s="168"/>
      <c r="AQ124" s="160" t="b">
        <v>0</v>
      </c>
      <c r="AR124" s="160" t="b">
        <v>0</v>
      </c>
      <c r="AS124" s="160" t="b">
        <v>0</v>
      </c>
      <c r="AT124" s="160"/>
      <c r="AU124" s="160"/>
      <c r="AV124" s="158">
        <f>COUNTIF(AQ124:AS124, TRUE)</f>
        <v>0</v>
      </c>
      <c r="AX124" s="158" t="str">
        <f>IF(AND(AND(K84&gt;=30,K84&lt;&gt;"01",K84&lt;&gt;"02"),AS124=FALSE,K119&lt;&gt;""),"【５．主要用途】が産業専用建築物の場合、住宅の種類は（３）のみです",
IF(AND($K$119&lt;&gt;"",COUNTIF(AQ124:AS124,TRUE)=0),"未入力です。",
  IF(AND($K$119&lt;&gt;"",COUNTIF(AQ124:AS124,TRUE)&gt;1),"選択は1つまでです。","")))</f>
        <v/>
      </c>
    </row>
    <row r="125" spans="2:50" ht="17.100000000000001" customHeight="1" x14ac:dyDescent="0.15">
      <c r="B125" s="167"/>
      <c r="C125" s="758" t="s">
        <v>1969</v>
      </c>
      <c r="D125" s="759"/>
      <c r="E125" s="759"/>
      <c r="F125" s="759"/>
      <c r="G125" s="759"/>
      <c r="H125" s="759"/>
      <c r="I125" s="759"/>
      <c r="J125" s="762"/>
      <c r="K125" s="226"/>
      <c r="L125" s="783" t="s">
        <v>1970</v>
      </c>
      <c r="M125" s="783"/>
      <c r="N125" s="783"/>
      <c r="O125" s="783"/>
      <c r="P125" s="783"/>
      <c r="Q125" s="783"/>
      <c r="R125" s="228"/>
      <c r="S125" s="793" t="s">
        <v>1971</v>
      </c>
      <c r="T125" s="793"/>
      <c r="U125" s="793"/>
      <c r="V125" s="793"/>
      <c r="W125" s="793"/>
      <c r="X125" s="793"/>
      <c r="Y125" s="228"/>
      <c r="Z125" s="793" t="s">
        <v>1972</v>
      </c>
      <c r="AA125" s="793"/>
      <c r="AB125" s="793"/>
      <c r="AC125" s="793"/>
      <c r="AD125" s="793"/>
      <c r="AE125" s="166"/>
      <c r="AF125" s="791"/>
      <c r="AG125" s="791"/>
      <c r="AH125" s="791"/>
      <c r="AI125" s="791"/>
      <c r="AJ125" s="791"/>
      <c r="AM125" s="168"/>
      <c r="AP125" s="158" t="str">
        <f>IF(AND($J123&lt;&gt;"",COUNTIF(AQ125:AS125,TRUE)=0),"未入力",
  IF(AND($J123&lt;&gt;"",COUNTIF(AQ125:AS125,TRUE)&gt;1),"複数選択",""))</f>
        <v/>
      </c>
      <c r="AQ125" s="160" t="b">
        <v>0</v>
      </c>
      <c r="AR125" s="160" t="b">
        <v>0</v>
      </c>
      <c r="AS125" s="160" t="b">
        <v>0</v>
      </c>
      <c r="AT125" s="160"/>
      <c r="AU125" s="160"/>
      <c r="AV125" s="158">
        <f>COUNTIF(AQ125:AS125, TRUE)</f>
        <v>0</v>
      </c>
      <c r="AX125" s="158" t="str">
        <f>IF(AND($K$119&lt;&gt;"",COUNTIF(AQ125:AS125,TRUE)=0),"未入力です。",
  IF(AND($K$119&lt;&gt;"",COUNTIF(AQ125:AS125,TRUE)&gt;1),"選択は1つまでです。",""))</f>
        <v/>
      </c>
    </row>
    <row r="126" spans="2:50" ht="17.100000000000001" customHeight="1" x14ac:dyDescent="0.15">
      <c r="B126" s="167"/>
      <c r="C126" s="758" t="s">
        <v>1973</v>
      </c>
      <c r="D126" s="759"/>
      <c r="E126" s="759"/>
      <c r="F126" s="759"/>
      <c r="G126" s="759"/>
      <c r="H126" s="759"/>
      <c r="I126" s="759"/>
      <c r="J126" s="762"/>
      <c r="K126" s="233"/>
      <c r="L126" s="759" t="s">
        <v>1974</v>
      </c>
      <c r="M126" s="759"/>
      <c r="N126" s="759"/>
      <c r="O126" s="759"/>
      <c r="P126" s="759"/>
      <c r="Q126" s="860"/>
      <c r="R126" s="240"/>
      <c r="S126" s="759" t="s">
        <v>1975</v>
      </c>
      <c r="T126" s="759"/>
      <c r="U126" s="759"/>
      <c r="V126" s="759"/>
      <c r="W126" s="759"/>
      <c r="X126" s="176"/>
      <c r="Y126" s="240"/>
      <c r="Z126" s="759" t="s">
        <v>1976</v>
      </c>
      <c r="AA126" s="759"/>
      <c r="AB126" s="759"/>
      <c r="AC126" s="759"/>
      <c r="AD126" s="759"/>
      <c r="AE126" s="176"/>
      <c r="AF126" s="241"/>
      <c r="AG126" s="793" t="s">
        <v>1977</v>
      </c>
      <c r="AH126" s="793"/>
      <c r="AI126" s="793"/>
      <c r="AJ126" s="793"/>
      <c r="AK126" s="793"/>
      <c r="AL126" s="164"/>
      <c r="AM126" s="219"/>
      <c r="AQ126" s="160" t="b">
        <v>0</v>
      </c>
      <c r="AR126" s="160" t="b">
        <v>0</v>
      </c>
      <c r="AS126" s="160" t="b">
        <v>0</v>
      </c>
      <c r="AT126" s="160" t="b">
        <v>0</v>
      </c>
      <c r="AU126" s="160"/>
      <c r="AV126" s="158">
        <f>COUNTIF(AQ126:AT126, TRUE)</f>
        <v>0</v>
      </c>
      <c r="AX126" s="158" t="str">
        <f>IF(AND($K119&lt;&gt;"",COUNTIF(AQ126:AT126,TRUE)=0),"未入力です。",
IF(AND($K119&lt;&gt;"",OR(AND(AQ126=FALSE,K128&lt;&gt;""),AND(AR126=FALSE,R128&lt;&gt;""),AND(AS126=FALSE,Y128&lt;&gt;""),AND(AT126=FALSE,AF128&lt;&gt;""))),"未入力です。",""))</f>
        <v/>
      </c>
    </row>
    <row r="127" spans="2:50" ht="20.100000000000001" customHeight="1" x14ac:dyDescent="0.15">
      <c r="B127" s="167"/>
      <c r="C127" s="758" t="s">
        <v>1978</v>
      </c>
      <c r="D127" s="759"/>
      <c r="E127" s="759"/>
      <c r="F127" s="759"/>
      <c r="G127" s="759"/>
      <c r="H127" s="759"/>
      <c r="I127" s="759"/>
      <c r="J127" s="762"/>
      <c r="K127" s="861"/>
      <c r="L127" s="862"/>
      <c r="M127" s="862"/>
      <c r="N127" s="862"/>
      <c r="O127" s="862"/>
      <c r="P127" s="176" t="s">
        <v>1979</v>
      </c>
      <c r="Q127" s="176"/>
      <c r="R127" s="863"/>
      <c r="S127" s="862"/>
      <c r="T127" s="862"/>
      <c r="U127" s="862"/>
      <c r="V127" s="862"/>
      <c r="W127" s="176" t="s">
        <v>1979</v>
      </c>
      <c r="X127" s="176"/>
      <c r="Y127" s="863"/>
      <c r="Z127" s="862"/>
      <c r="AA127" s="862"/>
      <c r="AB127" s="862"/>
      <c r="AC127" s="862"/>
      <c r="AD127" s="176" t="s">
        <v>1979</v>
      </c>
      <c r="AE127" s="176"/>
      <c r="AF127" s="863"/>
      <c r="AG127" s="862"/>
      <c r="AH127" s="862"/>
      <c r="AI127" s="862"/>
      <c r="AJ127" s="862"/>
      <c r="AK127" s="165" t="s">
        <v>1979</v>
      </c>
      <c r="AL127" s="165"/>
      <c r="AM127" s="219"/>
      <c r="AP127" s="158" t="str">
        <f>IF(AND($J123&lt;&gt;"",COUNTIF(AQ127:AS127,TRUE)=0),"未入力",
  IF(AND($J123&lt;&gt;"",COUNTIF(AQ127:AS127,TRUE)&gt;1),"複数選択",""))</f>
        <v/>
      </c>
      <c r="AQ127" s="160"/>
      <c r="AR127" s="160"/>
      <c r="AS127" s="160"/>
      <c r="AT127" s="160"/>
      <c r="AU127" s="160"/>
      <c r="AV127" s="160"/>
      <c r="AW127" s="160"/>
      <c r="AX127" s="158" t="str">
        <f>IF(AND($K119&lt;&gt;"",OR($K$84="01",$K$84="02",$K$84&lt;=24)),
  IF(AND($K119&lt;&gt;"",COUNTA(K127,R127,Y127,AF127)=0),"未入力です。",""),"")</f>
        <v/>
      </c>
    </row>
    <row r="128" spans="2:50" ht="27" customHeight="1" x14ac:dyDescent="0.15">
      <c r="B128" s="167"/>
      <c r="C128" s="864" t="s">
        <v>1980</v>
      </c>
      <c r="D128" s="864"/>
      <c r="E128" s="864"/>
      <c r="F128" s="864"/>
      <c r="G128" s="864"/>
      <c r="H128" s="864"/>
      <c r="I128" s="864"/>
      <c r="J128" s="864"/>
      <c r="K128" s="865"/>
      <c r="L128" s="866"/>
      <c r="M128" s="866"/>
      <c r="N128" s="866"/>
      <c r="O128" s="866"/>
      <c r="P128" s="176" t="s">
        <v>710</v>
      </c>
      <c r="Q128" s="176"/>
      <c r="R128" s="867"/>
      <c r="S128" s="866"/>
      <c r="T128" s="866"/>
      <c r="U128" s="866"/>
      <c r="V128" s="866"/>
      <c r="W128" s="176" t="s">
        <v>710</v>
      </c>
      <c r="X128" s="176"/>
      <c r="Y128" s="867"/>
      <c r="Z128" s="866"/>
      <c r="AA128" s="866"/>
      <c r="AB128" s="866"/>
      <c r="AC128" s="866"/>
      <c r="AD128" s="176" t="s">
        <v>710</v>
      </c>
      <c r="AE128" s="176"/>
      <c r="AF128" s="867"/>
      <c r="AG128" s="866"/>
      <c r="AH128" s="866"/>
      <c r="AI128" s="866"/>
      <c r="AJ128" s="866"/>
      <c r="AK128" s="176" t="s">
        <v>710</v>
      </c>
      <c r="AL128" s="176"/>
      <c r="AM128" s="219"/>
      <c r="AP128" s="158" t="str">
        <f>IF(AND($J123&lt;&gt;"",COUNTIF(AQ128:AT128,TRUE)=0),"未入力","")</f>
        <v/>
      </c>
      <c r="AQ128" s="160"/>
      <c r="AR128" s="160"/>
      <c r="AS128" s="160"/>
      <c r="AT128" s="160"/>
      <c r="AU128" s="160"/>
      <c r="AV128" s="158">
        <f>COUNTIF(AQ125:AS125, TRUE)</f>
        <v>0</v>
      </c>
      <c r="AX128" s="158" t="str">
        <f>IF(AND($K119&lt;&gt;"",COUNTA(K128,R128,Y128,AF128)=0),"未入力です。","")</f>
        <v/>
      </c>
    </row>
    <row r="129" spans="2:50" ht="3.95" customHeight="1" x14ac:dyDescent="0.15">
      <c r="B129" s="167"/>
      <c r="C129" s="163"/>
      <c r="D129" s="163"/>
      <c r="E129" s="163"/>
      <c r="F129" s="163"/>
      <c r="G129" s="163"/>
      <c r="H129" s="163"/>
      <c r="I129" s="163"/>
      <c r="J129" s="163"/>
      <c r="AM129" s="168"/>
      <c r="AP129" s="158" t="str">
        <f>IF(AND($J123="",COUNTA(N132,T132,AA132,AH132)&gt;0),"回答不要",
  IF(AND($J123&lt;&gt;"",OR($S$93&lt;&gt;"",$S$94&lt;&gt;""),COUNTIF(AQ121:AS121,TRUE)&gt;0),
  IF(AND($J123&lt;&gt;"",COUNTA(N132,T132,AA132,AH132)=0),"未入力",""),""))</f>
        <v/>
      </c>
    </row>
    <row r="130" spans="2:50" ht="3.95" customHeight="1" x14ac:dyDescent="0.15">
      <c r="B130" s="167"/>
      <c r="C130" s="163"/>
      <c r="D130" s="163"/>
      <c r="E130" s="163"/>
      <c r="F130" s="163"/>
      <c r="G130" s="163"/>
      <c r="H130" s="163"/>
      <c r="I130" s="163"/>
      <c r="J130" s="163"/>
      <c r="AM130" s="168"/>
      <c r="AP130" s="158" t="str">
        <f>IF(AND($J123&lt;&gt;"",COUNTA(N133,T133,AA133,AH133)=0),"未入力","")</f>
        <v/>
      </c>
    </row>
    <row r="131" spans="2:50" ht="18" customHeight="1" x14ac:dyDescent="0.15">
      <c r="B131" s="167"/>
      <c r="C131" s="758" t="s">
        <v>1932</v>
      </c>
      <c r="D131" s="759"/>
      <c r="E131" s="759"/>
      <c r="F131" s="759"/>
      <c r="G131" s="759"/>
      <c r="H131" s="759"/>
      <c r="I131" s="759"/>
      <c r="J131" s="759"/>
      <c r="K131" s="854"/>
      <c r="L131" s="855"/>
      <c r="M131" s="855"/>
      <c r="N131" s="855"/>
      <c r="O131" s="855"/>
      <c r="P131" s="855"/>
      <c r="Q131" s="856"/>
      <c r="R131" s="218"/>
      <c r="S131" s="218"/>
      <c r="T131" s="218"/>
      <c r="U131" s="218"/>
      <c r="V131" s="218"/>
      <c r="W131" s="218"/>
      <c r="X131" s="218"/>
      <c r="Y131" s="218"/>
      <c r="Z131" s="218"/>
      <c r="AA131" s="218"/>
      <c r="AB131" s="218"/>
      <c r="AC131" s="218"/>
      <c r="AD131" s="218"/>
      <c r="AE131" s="218"/>
      <c r="AF131" s="218"/>
      <c r="AG131" s="218"/>
      <c r="AH131" s="218"/>
      <c r="AI131" s="218"/>
      <c r="AJ131" s="218"/>
      <c r="AM131" s="168"/>
    </row>
    <row r="132" spans="2:50" ht="30.95" customHeight="1" x14ac:dyDescent="0.15">
      <c r="B132" s="167"/>
      <c r="C132" s="801" t="s">
        <v>1952</v>
      </c>
      <c r="D132" s="802"/>
      <c r="E132" s="802"/>
      <c r="F132" s="802"/>
      <c r="G132" s="802"/>
      <c r="H132" s="802"/>
      <c r="I132" s="802"/>
      <c r="J132" s="803"/>
      <c r="K132" s="226"/>
      <c r="L132" s="164" t="s">
        <v>1953</v>
      </c>
      <c r="M132" s="164"/>
      <c r="N132" s="164"/>
      <c r="O132" s="164"/>
      <c r="P132" s="165"/>
      <c r="Q132" s="239"/>
      <c r="R132" s="165" t="s">
        <v>1954</v>
      </c>
      <c r="S132" s="185"/>
      <c r="T132" s="185"/>
      <c r="U132" s="165"/>
      <c r="V132" s="185"/>
      <c r="W132" s="185"/>
      <c r="X132" s="165"/>
      <c r="Y132" s="185"/>
      <c r="Z132" s="185"/>
      <c r="AA132" s="166"/>
      <c r="AB132" s="167"/>
      <c r="AM132" s="168"/>
      <c r="AQ132" s="158" t="b">
        <v>0</v>
      </c>
      <c r="AR132" s="158" t="b">
        <v>0</v>
      </c>
    </row>
    <row r="133" spans="2:50" ht="17.100000000000001" customHeight="1" x14ac:dyDescent="0.15">
      <c r="B133" s="167"/>
      <c r="C133" s="848" t="s">
        <v>1955</v>
      </c>
      <c r="D133" s="817"/>
      <c r="E133" s="817"/>
      <c r="F133" s="817"/>
      <c r="G133" s="817"/>
      <c r="H133" s="817"/>
      <c r="I133" s="817"/>
      <c r="J133" s="858"/>
      <c r="K133" s="226"/>
      <c r="L133" s="165" t="s">
        <v>1956</v>
      </c>
      <c r="M133" s="165"/>
      <c r="N133" s="165"/>
      <c r="O133" s="165"/>
      <c r="P133" s="165"/>
      <c r="Q133" s="165"/>
      <c r="R133" s="165"/>
      <c r="S133" s="228"/>
      <c r="T133" s="868" t="s">
        <v>1981</v>
      </c>
      <c r="U133" s="868"/>
      <c r="V133" s="868"/>
      <c r="W133" s="868"/>
      <c r="X133" s="868"/>
      <c r="Y133" s="165"/>
      <c r="Z133" s="228"/>
      <c r="AA133" s="793" t="s">
        <v>1958</v>
      </c>
      <c r="AB133" s="793"/>
      <c r="AC133" s="793"/>
      <c r="AD133" s="793"/>
      <c r="AE133" s="793"/>
      <c r="AF133" s="793"/>
      <c r="AG133" s="793"/>
      <c r="AH133" s="793"/>
      <c r="AI133" s="793"/>
      <c r="AJ133" s="807"/>
      <c r="AM133" s="168"/>
      <c r="AQ133" s="158" t="b">
        <v>0</v>
      </c>
      <c r="AR133" s="158" t="b">
        <v>0</v>
      </c>
      <c r="AS133" s="158" t="b">
        <v>0</v>
      </c>
    </row>
    <row r="134" spans="2:50" ht="17.100000000000001" customHeight="1" x14ac:dyDescent="0.15">
      <c r="B134" s="167"/>
      <c r="C134" s="849"/>
      <c r="D134" s="850"/>
      <c r="E134" s="850"/>
      <c r="F134" s="850"/>
      <c r="G134" s="850"/>
      <c r="H134" s="850"/>
      <c r="I134" s="850"/>
      <c r="J134" s="859"/>
      <c r="K134" s="227"/>
      <c r="L134" s="760" t="s">
        <v>1959</v>
      </c>
      <c r="M134" s="760"/>
      <c r="N134" s="760"/>
      <c r="O134" s="760"/>
      <c r="P134" s="760"/>
      <c r="Q134" s="760"/>
      <c r="R134" s="760"/>
      <c r="S134" s="760"/>
      <c r="T134" s="179"/>
      <c r="U134" s="229"/>
      <c r="V134" s="760" t="s">
        <v>1960</v>
      </c>
      <c r="W134" s="760"/>
      <c r="X134" s="760"/>
      <c r="Y134" s="760"/>
      <c r="Z134" s="179"/>
      <c r="AA134" s="179"/>
      <c r="AB134" s="179"/>
      <c r="AC134" s="179"/>
      <c r="AD134" s="179"/>
      <c r="AE134" s="179"/>
      <c r="AF134" s="179"/>
      <c r="AG134" s="179"/>
      <c r="AH134" s="179"/>
      <c r="AI134" s="179"/>
      <c r="AJ134" s="180"/>
      <c r="AM134" s="168"/>
      <c r="AQ134" s="158" t="b">
        <v>0</v>
      </c>
      <c r="AR134" s="158" t="b">
        <v>0</v>
      </c>
    </row>
    <row r="135" spans="2:50" ht="17.100000000000001" customHeight="1" x14ac:dyDescent="0.15">
      <c r="B135" s="167"/>
      <c r="C135" s="782" t="s">
        <v>1961</v>
      </c>
      <c r="D135" s="783"/>
      <c r="E135" s="783"/>
      <c r="F135" s="783"/>
      <c r="G135" s="783"/>
      <c r="H135" s="783"/>
      <c r="I135" s="783"/>
      <c r="J135" s="784"/>
      <c r="K135" s="233"/>
      <c r="L135" s="759" t="s">
        <v>1962</v>
      </c>
      <c r="M135" s="759"/>
      <c r="N135" s="759"/>
      <c r="O135" s="759"/>
      <c r="P135" s="759"/>
      <c r="Q135" s="176"/>
      <c r="R135" s="234"/>
      <c r="S135" s="783" t="s">
        <v>1963</v>
      </c>
      <c r="T135" s="783"/>
      <c r="U135" s="783"/>
      <c r="V135" s="783"/>
      <c r="W135" s="783"/>
      <c r="X135" s="783"/>
      <c r="Y135" s="234"/>
      <c r="Z135" s="759" t="s">
        <v>1964</v>
      </c>
      <c r="AA135" s="759"/>
      <c r="AB135" s="759"/>
      <c r="AC135" s="759"/>
      <c r="AD135" s="759"/>
      <c r="AE135" s="762"/>
      <c r="AM135" s="168"/>
      <c r="AQ135" s="158" t="b">
        <v>0</v>
      </c>
      <c r="AR135" s="158" t="b">
        <v>0</v>
      </c>
      <c r="AS135" s="158" t="b">
        <v>0</v>
      </c>
    </row>
    <row r="136" spans="2:50" ht="17.100000000000001" customHeight="1" x14ac:dyDescent="0.15">
      <c r="B136" s="167"/>
      <c r="C136" s="758" t="s">
        <v>1965</v>
      </c>
      <c r="D136" s="759"/>
      <c r="E136" s="759"/>
      <c r="F136" s="759"/>
      <c r="G136" s="759"/>
      <c r="H136" s="759"/>
      <c r="I136" s="759"/>
      <c r="J136" s="762"/>
      <c r="K136" s="233"/>
      <c r="L136" s="759" t="s">
        <v>1966</v>
      </c>
      <c r="M136" s="759"/>
      <c r="N136" s="759"/>
      <c r="O136" s="759"/>
      <c r="P136" s="759"/>
      <c r="Q136" s="176"/>
      <c r="R136" s="234"/>
      <c r="S136" s="759" t="s">
        <v>1967</v>
      </c>
      <c r="T136" s="759"/>
      <c r="U136" s="759"/>
      <c r="V136" s="759"/>
      <c r="W136" s="759"/>
      <c r="X136" s="759"/>
      <c r="Y136" s="234"/>
      <c r="Z136" s="783" t="s">
        <v>1968</v>
      </c>
      <c r="AA136" s="783"/>
      <c r="AB136" s="783"/>
      <c r="AC136" s="783"/>
      <c r="AD136" s="783"/>
      <c r="AE136" s="784"/>
      <c r="AM136" s="168"/>
      <c r="AQ136" s="158" t="b">
        <v>0</v>
      </c>
      <c r="AR136" s="158" t="b">
        <v>0</v>
      </c>
      <c r="AS136" s="158" t="b">
        <v>0</v>
      </c>
    </row>
    <row r="137" spans="2:50" ht="17.100000000000001" customHeight="1" x14ac:dyDescent="0.15">
      <c r="B137" s="167"/>
      <c r="C137" s="758" t="s">
        <v>1969</v>
      </c>
      <c r="D137" s="759"/>
      <c r="E137" s="759"/>
      <c r="F137" s="759"/>
      <c r="G137" s="759"/>
      <c r="H137" s="759"/>
      <c r="I137" s="759"/>
      <c r="J137" s="762"/>
      <c r="K137" s="226"/>
      <c r="L137" s="783" t="s">
        <v>1970</v>
      </c>
      <c r="M137" s="783"/>
      <c r="N137" s="783"/>
      <c r="O137" s="783"/>
      <c r="P137" s="783"/>
      <c r="Q137" s="783"/>
      <c r="R137" s="228"/>
      <c r="S137" s="793" t="s">
        <v>1971</v>
      </c>
      <c r="T137" s="793"/>
      <c r="U137" s="793"/>
      <c r="V137" s="793"/>
      <c r="W137" s="793"/>
      <c r="X137" s="793"/>
      <c r="Y137" s="228"/>
      <c r="Z137" s="793" t="s">
        <v>1972</v>
      </c>
      <c r="AA137" s="793"/>
      <c r="AB137" s="793"/>
      <c r="AC137" s="793"/>
      <c r="AD137" s="793"/>
      <c r="AE137" s="166"/>
      <c r="AF137" s="791"/>
      <c r="AG137" s="791"/>
      <c r="AH137" s="791"/>
      <c r="AI137" s="791"/>
      <c r="AJ137" s="791"/>
      <c r="AM137" s="168"/>
      <c r="AQ137" s="158" t="b">
        <v>0</v>
      </c>
      <c r="AR137" s="158" t="b">
        <v>0</v>
      </c>
      <c r="AS137" s="158" t="b">
        <v>0</v>
      </c>
      <c r="AX137" s="220"/>
    </row>
    <row r="138" spans="2:50" ht="17.100000000000001" customHeight="1" x14ac:dyDescent="0.15">
      <c r="B138" s="167"/>
      <c r="C138" s="758" t="s">
        <v>1973</v>
      </c>
      <c r="D138" s="759"/>
      <c r="E138" s="759"/>
      <c r="F138" s="759"/>
      <c r="G138" s="759"/>
      <c r="H138" s="759"/>
      <c r="I138" s="759"/>
      <c r="J138" s="762"/>
      <c r="K138" s="233"/>
      <c r="L138" s="759" t="s">
        <v>1974</v>
      </c>
      <c r="M138" s="759"/>
      <c r="N138" s="759"/>
      <c r="O138" s="759"/>
      <c r="P138" s="759"/>
      <c r="Q138" s="860"/>
      <c r="R138" s="240"/>
      <c r="S138" s="759" t="s">
        <v>1975</v>
      </c>
      <c r="T138" s="759"/>
      <c r="U138" s="759"/>
      <c r="V138" s="759"/>
      <c r="W138" s="759"/>
      <c r="X138" s="176"/>
      <c r="Y138" s="240"/>
      <c r="Z138" s="759" t="s">
        <v>1976</v>
      </c>
      <c r="AA138" s="759"/>
      <c r="AB138" s="759"/>
      <c r="AC138" s="759"/>
      <c r="AD138" s="759"/>
      <c r="AE138" s="176"/>
      <c r="AF138" s="241"/>
      <c r="AG138" s="793" t="s">
        <v>1977</v>
      </c>
      <c r="AH138" s="793"/>
      <c r="AI138" s="793"/>
      <c r="AJ138" s="793"/>
      <c r="AK138" s="793"/>
      <c r="AL138" s="164"/>
      <c r="AM138" s="219"/>
      <c r="AP138" s="182"/>
      <c r="AQ138" s="158" t="b">
        <v>0</v>
      </c>
      <c r="AR138" s="158" t="b">
        <v>0</v>
      </c>
      <c r="AS138" s="158" t="b">
        <v>0</v>
      </c>
      <c r="AT138" s="158" t="b">
        <v>0</v>
      </c>
    </row>
    <row r="139" spans="2:50" ht="20.100000000000001" customHeight="1" x14ac:dyDescent="0.15">
      <c r="B139" s="167"/>
      <c r="C139" s="758" t="s">
        <v>1978</v>
      </c>
      <c r="D139" s="759"/>
      <c r="E139" s="759"/>
      <c r="F139" s="759"/>
      <c r="G139" s="759"/>
      <c r="H139" s="759"/>
      <c r="I139" s="759"/>
      <c r="J139" s="762"/>
      <c r="K139" s="869"/>
      <c r="L139" s="870"/>
      <c r="M139" s="870"/>
      <c r="N139" s="870"/>
      <c r="O139" s="870"/>
      <c r="P139" s="176" t="s">
        <v>1979</v>
      </c>
      <c r="Q139" s="176"/>
      <c r="R139" s="871"/>
      <c r="S139" s="870"/>
      <c r="T139" s="870"/>
      <c r="U139" s="870"/>
      <c r="V139" s="870"/>
      <c r="W139" s="176" t="s">
        <v>1979</v>
      </c>
      <c r="X139" s="176"/>
      <c r="Y139" s="871"/>
      <c r="Z139" s="870"/>
      <c r="AA139" s="870"/>
      <c r="AB139" s="870"/>
      <c r="AC139" s="870"/>
      <c r="AD139" s="176" t="s">
        <v>1979</v>
      </c>
      <c r="AE139" s="176"/>
      <c r="AF139" s="863"/>
      <c r="AG139" s="862"/>
      <c r="AH139" s="862"/>
      <c r="AI139" s="862"/>
      <c r="AJ139" s="862"/>
      <c r="AK139" s="165" t="s">
        <v>1979</v>
      </c>
      <c r="AL139" s="165"/>
      <c r="AM139" s="219"/>
    </row>
    <row r="140" spans="2:50" ht="27" customHeight="1" x14ac:dyDescent="0.15">
      <c r="B140" s="167"/>
      <c r="C140" s="804" t="s">
        <v>1980</v>
      </c>
      <c r="D140" s="805"/>
      <c r="E140" s="805"/>
      <c r="F140" s="805"/>
      <c r="G140" s="805"/>
      <c r="H140" s="805"/>
      <c r="I140" s="805"/>
      <c r="J140" s="806"/>
      <c r="K140" s="865"/>
      <c r="L140" s="866"/>
      <c r="M140" s="866"/>
      <c r="N140" s="866"/>
      <c r="O140" s="866"/>
      <c r="P140" s="176" t="s">
        <v>710</v>
      </c>
      <c r="Q140" s="176"/>
      <c r="R140" s="867"/>
      <c r="S140" s="866"/>
      <c r="T140" s="866"/>
      <c r="U140" s="866"/>
      <c r="V140" s="866"/>
      <c r="W140" s="176" t="s">
        <v>710</v>
      </c>
      <c r="X140" s="176"/>
      <c r="Y140" s="867"/>
      <c r="Z140" s="866"/>
      <c r="AA140" s="866"/>
      <c r="AB140" s="866"/>
      <c r="AC140" s="866"/>
      <c r="AD140" s="176" t="s">
        <v>710</v>
      </c>
      <c r="AE140" s="176"/>
      <c r="AF140" s="867"/>
      <c r="AG140" s="866"/>
      <c r="AH140" s="866"/>
      <c r="AI140" s="866"/>
      <c r="AJ140" s="866"/>
      <c r="AK140" s="176" t="s">
        <v>710</v>
      </c>
      <c r="AL140" s="176"/>
      <c r="AM140" s="219"/>
    </row>
    <row r="141" spans="2:50" ht="3.95" customHeight="1" x14ac:dyDescent="0.15">
      <c r="B141" s="167"/>
      <c r="C141" s="195"/>
      <c r="D141" s="195"/>
      <c r="E141" s="195"/>
      <c r="F141" s="195"/>
      <c r="G141" s="195"/>
      <c r="H141" s="195"/>
      <c r="I141" s="195"/>
      <c r="J141" s="195"/>
      <c r="AM141" s="168"/>
      <c r="AP141" s="158" t="str">
        <f>IF(AND($AQ$90=TRUE,COUNTA(U141:W143)=0),"未入力",
IF(COUNTA(U141:W143)&gt;1,"複数選択",""))</f>
        <v/>
      </c>
    </row>
    <row r="142" spans="2:50" ht="3.95" customHeight="1" x14ac:dyDescent="0.15">
      <c r="B142" s="167"/>
      <c r="C142" s="195"/>
      <c r="D142" s="195"/>
      <c r="E142" s="195"/>
      <c r="F142" s="195"/>
      <c r="G142" s="195"/>
      <c r="H142" s="195"/>
      <c r="I142" s="195"/>
      <c r="J142" s="195"/>
      <c r="AM142" s="168"/>
    </row>
    <row r="143" spans="2:50" ht="18" customHeight="1" x14ac:dyDescent="0.15">
      <c r="B143" s="167"/>
      <c r="C143" s="758" t="s">
        <v>1932</v>
      </c>
      <c r="D143" s="759"/>
      <c r="E143" s="759"/>
      <c r="F143" s="759"/>
      <c r="G143" s="759"/>
      <c r="H143" s="759"/>
      <c r="I143" s="759"/>
      <c r="J143" s="759"/>
      <c r="K143" s="854"/>
      <c r="L143" s="855"/>
      <c r="M143" s="855"/>
      <c r="N143" s="855"/>
      <c r="O143" s="855"/>
      <c r="P143" s="855"/>
      <c r="Q143" s="856"/>
      <c r="R143" s="218"/>
      <c r="S143" s="218"/>
      <c r="T143" s="218"/>
      <c r="U143" s="218"/>
      <c r="V143" s="218"/>
      <c r="W143" s="218"/>
      <c r="X143" s="218"/>
      <c r="Y143" s="218"/>
      <c r="Z143" s="218"/>
      <c r="AA143" s="218"/>
      <c r="AB143" s="218"/>
      <c r="AC143" s="218"/>
      <c r="AD143" s="218"/>
      <c r="AE143" s="218"/>
      <c r="AF143" s="218"/>
      <c r="AG143" s="218"/>
      <c r="AH143" s="218"/>
      <c r="AI143" s="218"/>
      <c r="AJ143" s="218"/>
      <c r="AM143" s="168"/>
    </row>
    <row r="144" spans="2:50" ht="30.95" customHeight="1" x14ac:dyDescent="0.15">
      <c r="B144" s="167"/>
      <c r="C144" s="801" t="s">
        <v>1952</v>
      </c>
      <c r="D144" s="802"/>
      <c r="E144" s="802"/>
      <c r="F144" s="802"/>
      <c r="G144" s="802"/>
      <c r="H144" s="802"/>
      <c r="I144" s="802"/>
      <c r="J144" s="803"/>
      <c r="K144" s="226"/>
      <c r="L144" s="164" t="s">
        <v>1953</v>
      </c>
      <c r="M144" s="164"/>
      <c r="N144" s="164"/>
      <c r="O144" s="164"/>
      <c r="P144" s="165"/>
      <c r="Q144" s="239"/>
      <c r="R144" s="165" t="s">
        <v>1954</v>
      </c>
      <c r="S144" s="185"/>
      <c r="T144" s="185"/>
      <c r="U144" s="165"/>
      <c r="V144" s="185"/>
      <c r="W144" s="185"/>
      <c r="X144" s="165"/>
      <c r="Y144" s="185"/>
      <c r="Z144" s="185"/>
      <c r="AA144" s="166"/>
      <c r="AB144" s="167"/>
      <c r="AM144" s="168"/>
      <c r="AP144" s="158" t="str">
        <f>IF(AND($AQ$90=TRUE,COUNTIF(AQ144:AS144,TRUE)=0),"未入力",IF(COUNTIF(AQ144:AS144,TRUE)=2,"複数選択",""))</f>
        <v/>
      </c>
      <c r="AQ144" s="160" t="b">
        <v>0</v>
      </c>
      <c r="AR144" s="160" t="b">
        <v>0</v>
      </c>
    </row>
    <row r="145" spans="2:50" ht="17.100000000000001" customHeight="1" x14ac:dyDescent="0.15">
      <c r="B145" s="167"/>
      <c r="C145" s="848" t="s">
        <v>1955</v>
      </c>
      <c r="D145" s="817"/>
      <c r="E145" s="817"/>
      <c r="F145" s="817"/>
      <c r="G145" s="817"/>
      <c r="H145" s="817"/>
      <c r="I145" s="817"/>
      <c r="J145" s="858"/>
      <c r="K145" s="226"/>
      <c r="L145" s="165" t="s">
        <v>1956</v>
      </c>
      <c r="M145" s="165"/>
      <c r="N145" s="165"/>
      <c r="O145" s="165"/>
      <c r="P145" s="165"/>
      <c r="Q145" s="165"/>
      <c r="R145" s="165"/>
      <c r="S145" s="228"/>
      <c r="T145" s="793" t="s">
        <v>1957</v>
      </c>
      <c r="U145" s="793"/>
      <c r="V145" s="793"/>
      <c r="W145" s="793"/>
      <c r="X145" s="793"/>
      <c r="Y145" s="165"/>
      <c r="Z145" s="228"/>
      <c r="AA145" s="793" t="s">
        <v>1958</v>
      </c>
      <c r="AB145" s="793"/>
      <c r="AC145" s="793"/>
      <c r="AD145" s="793"/>
      <c r="AE145" s="793"/>
      <c r="AF145" s="793"/>
      <c r="AG145" s="793"/>
      <c r="AH145" s="793"/>
      <c r="AI145" s="793"/>
      <c r="AJ145" s="807"/>
      <c r="AM145" s="168"/>
      <c r="AP145" s="158" t="str">
        <f>IF(AND($AQ$90=TRUE,COUNTIF(AQ145:AS145,TRUE)=0),"未入力",IF(COUNTIF(AQ145:AS145,TRUE)=2,"複数選択",""))</f>
        <v/>
      </c>
      <c r="AQ145" s="160" t="b">
        <v>0</v>
      </c>
      <c r="AR145" s="160" t="b">
        <v>0</v>
      </c>
      <c r="AS145" s="158" t="b">
        <v>0</v>
      </c>
    </row>
    <row r="146" spans="2:50" ht="17.100000000000001" customHeight="1" x14ac:dyDescent="0.15">
      <c r="B146" s="167"/>
      <c r="C146" s="849"/>
      <c r="D146" s="850"/>
      <c r="E146" s="850"/>
      <c r="F146" s="850"/>
      <c r="G146" s="850"/>
      <c r="H146" s="850"/>
      <c r="I146" s="850"/>
      <c r="J146" s="859"/>
      <c r="K146" s="227"/>
      <c r="L146" s="760" t="s">
        <v>1959</v>
      </c>
      <c r="M146" s="760"/>
      <c r="N146" s="760"/>
      <c r="O146" s="760"/>
      <c r="P146" s="760"/>
      <c r="Q146" s="760"/>
      <c r="R146" s="760"/>
      <c r="S146" s="760"/>
      <c r="T146" s="179"/>
      <c r="U146" s="229"/>
      <c r="V146" s="760" t="s">
        <v>1960</v>
      </c>
      <c r="W146" s="760"/>
      <c r="X146" s="760"/>
      <c r="Y146" s="760"/>
      <c r="Z146" s="179"/>
      <c r="AA146" s="179"/>
      <c r="AB146" s="179"/>
      <c r="AC146" s="179"/>
      <c r="AD146" s="179"/>
      <c r="AE146" s="179"/>
      <c r="AF146" s="179"/>
      <c r="AG146" s="179"/>
      <c r="AH146" s="179"/>
      <c r="AI146" s="179"/>
      <c r="AJ146" s="180"/>
      <c r="AM146" s="168"/>
      <c r="AP146" s="158" t="str">
        <f>IF(AND($AQ$90=TRUE,L146=""),"未入力","")</f>
        <v/>
      </c>
      <c r="AQ146" s="158" t="b">
        <v>0</v>
      </c>
      <c r="AR146" s="158" t="b">
        <v>0</v>
      </c>
    </row>
    <row r="147" spans="2:50" ht="17.100000000000001" customHeight="1" x14ac:dyDescent="0.15">
      <c r="B147" s="167"/>
      <c r="C147" s="782" t="s">
        <v>1961</v>
      </c>
      <c r="D147" s="783"/>
      <c r="E147" s="783"/>
      <c r="F147" s="783"/>
      <c r="G147" s="783"/>
      <c r="H147" s="783"/>
      <c r="I147" s="783"/>
      <c r="J147" s="784"/>
      <c r="K147" s="233"/>
      <c r="L147" s="759" t="s">
        <v>1962</v>
      </c>
      <c r="M147" s="759"/>
      <c r="N147" s="759"/>
      <c r="O147" s="759"/>
      <c r="P147" s="759"/>
      <c r="Q147" s="176"/>
      <c r="R147" s="234"/>
      <c r="S147" s="783" t="s">
        <v>1963</v>
      </c>
      <c r="T147" s="783"/>
      <c r="U147" s="783"/>
      <c r="V147" s="783"/>
      <c r="W147" s="783"/>
      <c r="X147" s="783"/>
      <c r="Y147" s="234"/>
      <c r="Z147" s="759" t="s">
        <v>1964</v>
      </c>
      <c r="AA147" s="759"/>
      <c r="AB147" s="759"/>
      <c r="AC147" s="759"/>
      <c r="AD147" s="759"/>
      <c r="AE147" s="762"/>
      <c r="AM147" s="168"/>
      <c r="AP147" s="158" t="str">
        <f>IF(AND($AQ$90=TRUE,N147=""),"未入力","")</f>
        <v/>
      </c>
      <c r="AQ147" s="158" t="b">
        <v>0</v>
      </c>
      <c r="AR147" s="158" t="b">
        <v>0</v>
      </c>
      <c r="AS147" s="158" t="b">
        <v>0</v>
      </c>
    </row>
    <row r="148" spans="2:50" ht="17.100000000000001" customHeight="1" x14ac:dyDescent="0.15">
      <c r="B148" s="167"/>
      <c r="C148" s="758" t="s">
        <v>1965</v>
      </c>
      <c r="D148" s="759"/>
      <c r="E148" s="759"/>
      <c r="F148" s="759"/>
      <c r="G148" s="759"/>
      <c r="H148" s="759"/>
      <c r="I148" s="759"/>
      <c r="J148" s="762"/>
      <c r="K148" s="233"/>
      <c r="L148" s="759" t="s">
        <v>1966</v>
      </c>
      <c r="M148" s="759"/>
      <c r="N148" s="759"/>
      <c r="O148" s="759"/>
      <c r="P148" s="759"/>
      <c r="Q148" s="176"/>
      <c r="R148" s="234"/>
      <c r="S148" s="759" t="s">
        <v>1967</v>
      </c>
      <c r="T148" s="759"/>
      <c r="U148" s="759"/>
      <c r="V148" s="759"/>
      <c r="W148" s="759"/>
      <c r="X148" s="759"/>
      <c r="Y148" s="234"/>
      <c r="Z148" s="783" t="s">
        <v>1968</v>
      </c>
      <c r="AA148" s="783"/>
      <c r="AB148" s="783"/>
      <c r="AC148" s="783"/>
      <c r="AD148" s="783"/>
      <c r="AE148" s="784"/>
      <c r="AM148" s="168"/>
      <c r="AP148" s="158" t="str">
        <f>IF(AND($AQ$90=TRUE,COUNTIF(AQ148:AS148,TRUE)=0),"未入力","")</f>
        <v/>
      </c>
      <c r="AQ148" s="160" t="b">
        <v>0</v>
      </c>
      <c r="AR148" s="160" t="b">
        <v>0</v>
      </c>
      <c r="AS148" s="160" t="b">
        <v>0</v>
      </c>
    </row>
    <row r="149" spans="2:50" ht="17.100000000000001" customHeight="1" x14ac:dyDescent="0.15">
      <c r="B149" s="167"/>
      <c r="C149" s="758" t="s">
        <v>1969</v>
      </c>
      <c r="D149" s="759"/>
      <c r="E149" s="759"/>
      <c r="F149" s="759"/>
      <c r="G149" s="759"/>
      <c r="H149" s="759"/>
      <c r="I149" s="759"/>
      <c r="J149" s="762"/>
      <c r="K149" s="226"/>
      <c r="L149" s="783" t="s">
        <v>1970</v>
      </c>
      <c r="M149" s="783"/>
      <c r="N149" s="783"/>
      <c r="O149" s="783"/>
      <c r="P149" s="783"/>
      <c r="Q149" s="783"/>
      <c r="R149" s="228"/>
      <c r="S149" s="793" t="s">
        <v>1971</v>
      </c>
      <c r="T149" s="793"/>
      <c r="U149" s="793"/>
      <c r="V149" s="793"/>
      <c r="W149" s="793"/>
      <c r="X149" s="793"/>
      <c r="Y149" s="228"/>
      <c r="Z149" s="793" t="s">
        <v>1972</v>
      </c>
      <c r="AA149" s="793"/>
      <c r="AB149" s="793"/>
      <c r="AC149" s="793"/>
      <c r="AD149" s="793"/>
      <c r="AE149" s="166"/>
      <c r="AF149" s="791"/>
      <c r="AG149" s="791"/>
      <c r="AH149" s="791"/>
      <c r="AI149" s="791"/>
      <c r="AJ149" s="791"/>
      <c r="AM149" s="168"/>
      <c r="AP149" s="158" t="str">
        <f>IF(AND($AQ$90=TRUE,O149=""),"未入力","")</f>
        <v/>
      </c>
      <c r="AQ149" s="158" t="b">
        <v>0</v>
      </c>
      <c r="AR149" s="158" t="b">
        <v>0</v>
      </c>
      <c r="AS149" s="158" t="b">
        <v>0</v>
      </c>
    </row>
    <row r="150" spans="2:50" ht="17.100000000000001" customHeight="1" x14ac:dyDescent="0.15">
      <c r="B150" s="167"/>
      <c r="C150" s="758" t="s">
        <v>1973</v>
      </c>
      <c r="D150" s="759"/>
      <c r="E150" s="759"/>
      <c r="F150" s="759"/>
      <c r="G150" s="759"/>
      <c r="H150" s="759"/>
      <c r="I150" s="759"/>
      <c r="J150" s="762"/>
      <c r="K150" s="233"/>
      <c r="L150" s="759" t="s">
        <v>1974</v>
      </c>
      <c r="M150" s="759"/>
      <c r="N150" s="759"/>
      <c r="O150" s="759"/>
      <c r="P150" s="759"/>
      <c r="Q150" s="860"/>
      <c r="R150" s="240"/>
      <c r="S150" s="759" t="s">
        <v>1975</v>
      </c>
      <c r="T150" s="759"/>
      <c r="U150" s="759"/>
      <c r="V150" s="759"/>
      <c r="W150" s="759"/>
      <c r="X150" s="176"/>
      <c r="Y150" s="240"/>
      <c r="Z150" s="759" t="s">
        <v>1976</v>
      </c>
      <c r="AA150" s="759"/>
      <c r="AB150" s="759"/>
      <c r="AC150" s="759"/>
      <c r="AD150" s="759"/>
      <c r="AE150" s="176"/>
      <c r="AF150" s="241"/>
      <c r="AG150" s="793" t="s">
        <v>1977</v>
      </c>
      <c r="AH150" s="793"/>
      <c r="AI150" s="793"/>
      <c r="AJ150" s="793"/>
      <c r="AK150" s="793"/>
      <c r="AL150" s="164"/>
      <c r="AM150" s="219"/>
      <c r="AP150" s="158" t="str">
        <f>IF(AND($AQ$90=TRUE,O150=""),"未入力","")</f>
        <v/>
      </c>
      <c r="AQ150" s="158" t="b">
        <v>0</v>
      </c>
      <c r="AR150" s="158" t="b">
        <v>0</v>
      </c>
      <c r="AS150" s="158" t="b">
        <v>0</v>
      </c>
      <c r="AT150" s="158" t="b">
        <v>0</v>
      </c>
    </row>
    <row r="151" spans="2:50" ht="20.100000000000001" customHeight="1" x14ac:dyDescent="0.15">
      <c r="B151" s="167"/>
      <c r="C151" s="758" t="s">
        <v>1978</v>
      </c>
      <c r="D151" s="759"/>
      <c r="E151" s="759"/>
      <c r="F151" s="759"/>
      <c r="G151" s="759"/>
      <c r="H151" s="759"/>
      <c r="I151" s="759"/>
      <c r="J151" s="762"/>
      <c r="K151" s="878"/>
      <c r="L151" s="879"/>
      <c r="M151" s="879"/>
      <c r="N151" s="879"/>
      <c r="O151" s="879"/>
      <c r="P151" s="176" t="s">
        <v>1979</v>
      </c>
      <c r="Q151" s="176"/>
      <c r="R151" s="880"/>
      <c r="S151" s="879"/>
      <c r="T151" s="879"/>
      <c r="U151" s="879"/>
      <c r="V151" s="879"/>
      <c r="W151" s="176" t="s">
        <v>1979</v>
      </c>
      <c r="X151" s="176"/>
      <c r="Y151" s="880"/>
      <c r="Z151" s="879"/>
      <c r="AA151" s="879"/>
      <c r="AB151" s="879"/>
      <c r="AC151" s="879"/>
      <c r="AD151" s="176" t="s">
        <v>1979</v>
      </c>
      <c r="AE151" s="176"/>
      <c r="AF151" s="874"/>
      <c r="AG151" s="875"/>
      <c r="AH151" s="875"/>
      <c r="AI151" s="875"/>
      <c r="AJ151" s="875"/>
      <c r="AK151" s="165" t="s">
        <v>1979</v>
      </c>
      <c r="AL151" s="165"/>
      <c r="AM151" s="219"/>
    </row>
    <row r="152" spans="2:50" ht="27" customHeight="1" x14ac:dyDescent="0.15">
      <c r="B152" s="167"/>
      <c r="C152" s="796" t="s">
        <v>1980</v>
      </c>
      <c r="D152" s="797"/>
      <c r="E152" s="797"/>
      <c r="F152" s="797"/>
      <c r="G152" s="797"/>
      <c r="H152" s="797"/>
      <c r="I152" s="797"/>
      <c r="J152" s="881"/>
      <c r="K152" s="882"/>
      <c r="L152" s="873"/>
      <c r="M152" s="873"/>
      <c r="N152" s="873"/>
      <c r="O152" s="873"/>
      <c r="P152" s="176" t="s">
        <v>710</v>
      </c>
      <c r="Q152" s="176"/>
      <c r="R152" s="872"/>
      <c r="S152" s="873"/>
      <c r="T152" s="873"/>
      <c r="U152" s="873"/>
      <c r="V152" s="873"/>
      <c r="W152" s="176" t="s">
        <v>710</v>
      </c>
      <c r="X152" s="176"/>
      <c r="Y152" s="872"/>
      <c r="Z152" s="873"/>
      <c r="AA152" s="873"/>
      <c r="AB152" s="873"/>
      <c r="AC152" s="873"/>
      <c r="AD152" s="176" t="s">
        <v>710</v>
      </c>
      <c r="AE152" s="176"/>
      <c r="AF152" s="872"/>
      <c r="AG152" s="873"/>
      <c r="AH152" s="873"/>
      <c r="AI152" s="873"/>
      <c r="AJ152" s="873"/>
      <c r="AK152" s="176" t="s">
        <v>710</v>
      </c>
      <c r="AL152" s="176"/>
      <c r="AM152" s="219"/>
    </row>
    <row r="153" spans="2:50" ht="3.95" customHeight="1" x14ac:dyDescent="0.15">
      <c r="B153" s="178"/>
      <c r="C153" s="192"/>
      <c r="D153" s="192"/>
      <c r="E153" s="192"/>
      <c r="F153" s="192"/>
      <c r="G153" s="192"/>
      <c r="H153" s="192"/>
      <c r="I153" s="192"/>
      <c r="J153" s="192"/>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80"/>
    </row>
    <row r="154" spans="2:50" ht="3.95" customHeight="1" x14ac:dyDescent="0.15">
      <c r="B154" s="176"/>
      <c r="C154" s="194"/>
      <c r="D154" s="194"/>
      <c r="E154" s="194"/>
      <c r="F154" s="194"/>
      <c r="G154" s="194"/>
      <c r="H154" s="194"/>
      <c r="I154" s="194"/>
      <c r="J154" s="194"/>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c r="AL154" s="176"/>
      <c r="AM154" s="176"/>
    </row>
    <row r="155" spans="2:50" ht="17.45" customHeight="1" x14ac:dyDescent="0.15">
      <c r="B155" s="189" t="s">
        <v>1982</v>
      </c>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c r="Y155" s="165"/>
      <c r="Z155" s="165"/>
      <c r="AA155" s="165"/>
      <c r="AB155" s="165"/>
      <c r="AC155" s="165"/>
      <c r="AD155" s="165"/>
      <c r="AE155" s="165"/>
      <c r="AF155" s="165"/>
      <c r="AG155" s="165"/>
      <c r="AH155" s="165"/>
      <c r="AI155" s="165"/>
      <c r="AJ155" s="165"/>
      <c r="AK155" s="165"/>
      <c r="AL155" s="165"/>
      <c r="AM155" s="166"/>
    </row>
    <row r="156" spans="2:50" ht="20.100000000000001" customHeight="1" x14ac:dyDescent="0.15">
      <c r="B156" s="167" t="s">
        <v>1983</v>
      </c>
      <c r="C156" s="758" t="s">
        <v>1984</v>
      </c>
      <c r="D156" s="759"/>
      <c r="E156" s="759"/>
      <c r="F156" s="759"/>
      <c r="G156" s="759"/>
      <c r="H156" s="759"/>
      <c r="I156" s="759"/>
      <c r="J156" s="759"/>
      <c r="K156" s="759"/>
      <c r="L156" s="762"/>
      <c r="M156" s="876"/>
      <c r="N156" s="877"/>
      <c r="O156" s="877"/>
      <c r="P156" s="877"/>
      <c r="Q156" s="877"/>
      <c r="R156" s="877"/>
      <c r="S156" s="877"/>
      <c r="T156" s="877"/>
      <c r="U156" s="178" t="s">
        <v>1985</v>
      </c>
      <c r="V156" s="179"/>
      <c r="W156" s="179"/>
      <c r="X156" s="179"/>
      <c r="Y156" s="179"/>
      <c r="Z156" s="179"/>
      <c r="AA156" s="179"/>
      <c r="AB156" s="179"/>
      <c r="AC156" s="179"/>
      <c r="AM156" s="168"/>
      <c r="AX156" s="158" t="str">
        <f>IF(AND($AS$81=TRUE,COUNTA(M156)=0),"【４．工事種別】で改築の場合は回答は必須です。","")</f>
        <v/>
      </c>
    </row>
    <row r="157" spans="2:50" ht="17.100000000000001" customHeight="1" x14ac:dyDescent="0.15">
      <c r="B157" s="167" t="s">
        <v>1986</v>
      </c>
      <c r="C157" s="758" t="s">
        <v>1987</v>
      </c>
      <c r="D157" s="759"/>
      <c r="E157" s="759"/>
      <c r="F157" s="759"/>
      <c r="G157" s="759"/>
      <c r="H157" s="759"/>
      <c r="I157" s="759"/>
      <c r="J157" s="759"/>
      <c r="K157" s="759"/>
      <c r="L157" s="762"/>
      <c r="M157" s="233"/>
      <c r="N157" s="176" t="s">
        <v>1988</v>
      </c>
      <c r="O157" s="176"/>
      <c r="P157" s="176"/>
      <c r="Q157" s="176"/>
      <c r="R157" s="176"/>
      <c r="S157" s="176"/>
      <c r="T157" s="176"/>
      <c r="U157" s="176"/>
      <c r="V157" s="176"/>
      <c r="W157" s="176"/>
      <c r="X157" s="176"/>
      <c r="Y157" s="234"/>
      <c r="Z157" s="170" t="s">
        <v>1954</v>
      </c>
      <c r="AA157" s="170"/>
      <c r="AB157" s="170"/>
      <c r="AC157" s="174"/>
      <c r="AM157" s="168"/>
      <c r="AQ157" s="158" t="b">
        <v>0</v>
      </c>
      <c r="AR157" s="158" t="b">
        <v>0</v>
      </c>
      <c r="AV157" s="158">
        <f>COUNTIF(AQ157:AR157, TRUE)</f>
        <v>0</v>
      </c>
      <c r="AX157" s="158" t="str">
        <f>IFERROR(IF(AV157&gt;=2,"選択は1つまでです。",IF(AND($AS$81=TRUE,COUNTIF(AQ157:AR157,TRUE)=0),"【４．工事種別】で改築の場合は回答は必須です。","")),"")</f>
        <v/>
      </c>
    </row>
    <row r="158" spans="2:50" ht="17.100000000000001" customHeight="1" x14ac:dyDescent="0.15">
      <c r="B158" s="167" t="s">
        <v>1989</v>
      </c>
      <c r="C158" s="758" t="s">
        <v>1990</v>
      </c>
      <c r="D158" s="759"/>
      <c r="E158" s="759"/>
      <c r="F158" s="759"/>
      <c r="G158" s="759"/>
      <c r="H158" s="759"/>
      <c r="I158" s="759"/>
      <c r="J158" s="759"/>
      <c r="K158" s="759"/>
      <c r="L158" s="762"/>
      <c r="M158" s="233"/>
      <c r="N158" s="170" t="s">
        <v>1991</v>
      </c>
      <c r="O158" s="170"/>
      <c r="P158" s="170"/>
      <c r="Q158" s="170"/>
      <c r="R158" s="176"/>
      <c r="S158" s="176"/>
      <c r="T158" s="176"/>
      <c r="U158" s="176"/>
      <c r="V158" s="176"/>
      <c r="W158" s="176"/>
      <c r="X158" s="176"/>
      <c r="Y158" s="234"/>
      <c r="Z158" s="170" t="s">
        <v>1954</v>
      </c>
      <c r="AA158" s="170"/>
      <c r="AB158" s="170"/>
      <c r="AC158" s="174"/>
      <c r="AM158" s="168"/>
      <c r="AQ158" s="158" t="b">
        <v>0</v>
      </c>
      <c r="AR158" s="158" t="b">
        <v>0</v>
      </c>
      <c r="AV158" s="158">
        <f>COUNTIF(AQ158:AR158, TRUE)</f>
        <v>0</v>
      </c>
      <c r="AX158" s="158" t="str">
        <f>IFERROR(IF(AV158&gt;=2,"選択は1つまでです。",IF(AND($AS$81=TRUE,COUNTIF(AQ158:AR158,TRUE)=0),"【４．工事種別】で改築の場合は回答は必須です。","")),"")</f>
        <v/>
      </c>
    </row>
    <row r="159" spans="2:50" ht="20.100000000000001" customHeight="1" x14ac:dyDescent="0.15">
      <c r="B159" s="167" t="s">
        <v>1992</v>
      </c>
      <c r="C159" s="758" t="s">
        <v>1993</v>
      </c>
      <c r="D159" s="759"/>
      <c r="E159" s="759"/>
      <c r="F159" s="759"/>
      <c r="G159" s="759"/>
      <c r="H159" s="759"/>
      <c r="I159" s="759"/>
      <c r="J159" s="759"/>
      <c r="K159" s="759"/>
      <c r="L159" s="762"/>
      <c r="M159" s="845"/>
      <c r="N159" s="830"/>
      <c r="O159" s="830"/>
      <c r="P159" s="830"/>
      <c r="Q159" s="830"/>
      <c r="R159" s="770" t="s">
        <v>713</v>
      </c>
      <c r="S159" s="770"/>
      <c r="T159" s="177"/>
      <c r="AA159" s="221"/>
      <c r="AB159" s="221"/>
      <c r="AC159" s="221"/>
      <c r="AD159" s="221"/>
      <c r="AE159" s="221"/>
      <c r="AF159" s="221"/>
      <c r="AG159" s="221"/>
      <c r="AH159" s="221"/>
      <c r="AI159" s="221"/>
      <c r="AJ159" s="221"/>
      <c r="AM159" s="168"/>
      <c r="AX159" s="158" t="str">
        <f>IF(AND($AS$81=TRUE,M159=""),"【４．工事種別】で改築の場合は回答は必須です。","")</f>
        <v/>
      </c>
    </row>
    <row r="160" spans="2:50" ht="20.45" customHeight="1" x14ac:dyDescent="0.15">
      <c r="B160" s="167" t="s">
        <v>1994</v>
      </c>
      <c r="C160" s="758" t="s">
        <v>1995</v>
      </c>
      <c r="D160" s="759"/>
      <c r="E160" s="759"/>
      <c r="F160" s="759"/>
      <c r="G160" s="759"/>
      <c r="H160" s="759"/>
      <c r="I160" s="759"/>
      <c r="J160" s="759"/>
      <c r="K160" s="759"/>
      <c r="L160" s="762"/>
      <c r="M160" s="845"/>
      <c r="N160" s="830"/>
      <c r="O160" s="830"/>
      <c r="P160" s="830"/>
      <c r="Q160" s="830"/>
      <c r="R160" s="770" t="s">
        <v>1979</v>
      </c>
      <c r="S160" s="770"/>
      <c r="T160" s="177"/>
      <c r="AM160" s="168"/>
      <c r="AX160" s="158" t="str">
        <f>IF(AND($AS$81=TRUE,M160=""),"【４．工事種別】で改築の場合は回答は必須です。","")</f>
        <v/>
      </c>
    </row>
    <row r="161" spans="2:50" ht="17.100000000000001" customHeight="1" x14ac:dyDescent="0.15">
      <c r="B161" s="167" t="s">
        <v>1996</v>
      </c>
      <c r="C161" s="758" t="s">
        <v>1997</v>
      </c>
      <c r="D161" s="759"/>
      <c r="E161" s="759"/>
      <c r="F161" s="759"/>
      <c r="G161" s="759"/>
      <c r="H161" s="759"/>
      <c r="I161" s="759"/>
      <c r="J161" s="759"/>
      <c r="K161" s="759"/>
      <c r="L161" s="762"/>
      <c r="M161" s="234"/>
      <c r="N161" s="759" t="s">
        <v>1998</v>
      </c>
      <c r="O161" s="759"/>
      <c r="P161" s="759"/>
      <c r="Q161" s="759"/>
      <c r="R161" s="234"/>
      <c r="S161" s="759" t="s">
        <v>1999</v>
      </c>
      <c r="T161" s="759"/>
      <c r="U161" s="759"/>
      <c r="V161" s="759"/>
      <c r="W161" s="234"/>
      <c r="X161" s="759" t="s">
        <v>1976</v>
      </c>
      <c r="Y161" s="759"/>
      <c r="Z161" s="759"/>
      <c r="AA161" s="759"/>
      <c r="AB161" s="759"/>
      <c r="AC161" s="177"/>
      <c r="AM161" s="168"/>
      <c r="AQ161" s="158" t="b">
        <v>0</v>
      </c>
      <c r="AR161" s="158" t="b">
        <v>0</v>
      </c>
      <c r="AS161" s="158" t="b">
        <v>0</v>
      </c>
      <c r="AV161" s="158">
        <f>COUNTIF(AQ161:AS161, TRUE)</f>
        <v>0</v>
      </c>
      <c r="AX161" s="158" t="str">
        <f>IF(AND($AS$81=TRUE,COUNTIF(AQ161:AS161,TRUE)=0),"【４．工事種別】で改築の場合は回答は必須です。","")</f>
        <v/>
      </c>
    </row>
    <row r="162" spans="2:50" ht="20.100000000000001" customHeight="1" x14ac:dyDescent="0.15">
      <c r="B162" s="222"/>
      <c r="C162" s="782" t="s">
        <v>2000</v>
      </c>
      <c r="D162" s="783"/>
      <c r="E162" s="783"/>
      <c r="F162" s="783"/>
      <c r="G162" s="783"/>
      <c r="H162" s="783"/>
      <c r="I162" s="783"/>
      <c r="J162" s="783"/>
      <c r="K162" s="783"/>
      <c r="L162" s="784"/>
      <c r="M162" s="845"/>
      <c r="N162" s="830"/>
      <c r="O162" s="830"/>
      <c r="P162" s="830"/>
      <c r="Q162" s="830"/>
      <c r="R162" s="770" t="s">
        <v>710</v>
      </c>
      <c r="S162" s="770"/>
      <c r="T162" s="177"/>
      <c r="AM162" s="168"/>
      <c r="AX162" s="158" t="str">
        <f>IF(AND($AS$81=TRUE,M162=""),"【４．工事種別】で改築の場合は回答は必須です。","")</f>
        <v/>
      </c>
    </row>
    <row r="163" spans="2:50" ht="20.100000000000001" customHeight="1" x14ac:dyDescent="0.15">
      <c r="B163" s="167" t="s">
        <v>2001</v>
      </c>
      <c r="C163" s="758" t="s">
        <v>2002</v>
      </c>
      <c r="D163" s="759"/>
      <c r="E163" s="759"/>
      <c r="F163" s="759"/>
      <c r="G163" s="759"/>
      <c r="H163" s="759"/>
      <c r="I163" s="759"/>
      <c r="J163" s="759"/>
      <c r="K163" s="759"/>
      <c r="L163" s="762"/>
      <c r="M163" s="845"/>
      <c r="N163" s="830"/>
      <c r="O163" s="830"/>
      <c r="P163" s="830"/>
      <c r="Q163" s="830"/>
      <c r="R163" s="770" t="s">
        <v>2003</v>
      </c>
      <c r="S163" s="770"/>
      <c r="T163" s="177"/>
      <c r="AM163" s="168"/>
      <c r="AX163" s="158" t="str">
        <f>IF(AND($AS$81=TRUE,M163=""),"【４．工事種別】で改築の場合は回答は必須です。","")</f>
        <v/>
      </c>
    </row>
    <row r="164" spans="2:50" ht="3.6" customHeight="1" x14ac:dyDescent="0.15">
      <c r="B164" s="190"/>
      <c r="C164" s="171"/>
      <c r="D164" s="171"/>
      <c r="E164" s="171"/>
      <c r="F164" s="171"/>
      <c r="G164" s="171"/>
      <c r="H164" s="171"/>
      <c r="I164" s="171"/>
      <c r="J164" s="171"/>
      <c r="K164" s="171"/>
      <c r="L164" s="171"/>
      <c r="M164" s="223"/>
      <c r="N164" s="223"/>
      <c r="O164" s="223"/>
      <c r="P164" s="223"/>
      <c r="Q164" s="223"/>
      <c r="R164" s="183"/>
      <c r="S164" s="183"/>
      <c r="T164" s="179"/>
      <c r="U164" s="179"/>
      <c r="V164" s="179"/>
      <c r="W164" s="179"/>
      <c r="X164" s="179"/>
      <c r="Y164" s="179"/>
      <c r="Z164" s="179"/>
      <c r="AA164" s="179"/>
      <c r="AB164" s="179"/>
      <c r="AC164" s="179"/>
      <c r="AD164" s="179"/>
      <c r="AE164" s="179"/>
      <c r="AF164" s="179"/>
      <c r="AG164" s="179"/>
      <c r="AH164" s="179"/>
      <c r="AI164" s="179"/>
      <c r="AJ164" s="179"/>
      <c r="AK164" s="179"/>
      <c r="AL164" s="179"/>
      <c r="AM164" s="180"/>
    </row>
    <row r="165" spans="2:50" ht="3.95" customHeight="1" x14ac:dyDescent="0.15">
      <c r="B165" s="165"/>
      <c r="AM165" s="165"/>
    </row>
    <row r="166" spans="2:50" ht="15" customHeight="1" x14ac:dyDescent="0.15">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c r="AA166" s="224"/>
      <c r="AB166" s="224"/>
      <c r="AC166" s="224"/>
      <c r="AD166" s="224"/>
      <c r="AE166" s="224"/>
      <c r="AF166" s="224"/>
      <c r="AG166" s="224"/>
      <c r="AH166" s="224"/>
      <c r="AI166" s="224"/>
      <c r="AJ166" s="224"/>
      <c r="AK166" s="224"/>
      <c r="AL166" s="224"/>
      <c r="AM166" s="224"/>
      <c r="AN166" s="224"/>
      <c r="AO166" s="224"/>
      <c r="AP166" s="224"/>
    </row>
    <row r="167" spans="2:50" ht="15" customHeight="1" x14ac:dyDescent="0.15"/>
    <row r="168" spans="2:50" ht="15" customHeight="1" x14ac:dyDescent="0.15"/>
    <row r="169" spans="2:50" ht="15" customHeight="1" x14ac:dyDescent="0.15"/>
    <row r="170" spans="2:50" ht="15" customHeight="1" x14ac:dyDescent="0.15"/>
    <row r="171" spans="2:50" ht="15" customHeight="1" x14ac:dyDescent="0.15"/>
    <row r="172" spans="2:50" ht="15" customHeight="1" x14ac:dyDescent="0.15"/>
    <row r="173" spans="2:50" ht="15" customHeight="1" x14ac:dyDescent="0.15"/>
    <row r="174" spans="2:50" ht="15" customHeight="1" x14ac:dyDescent="0.15"/>
    <row r="175" spans="2:50" ht="15" customHeight="1" x14ac:dyDescent="0.15"/>
    <row r="176" spans="2:5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row r="567" ht="15" customHeight="1" x14ac:dyDescent="0.15"/>
    <row r="568" ht="15" customHeight="1" x14ac:dyDescent="0.15"/>
    <row r="569" ht="15" customHeight="1" x14ac:dyDescent="0.15"/>
    <row r="570" ht="15" customHeight="1" x14ac:dyDescent="0.15"/>
    <row r="571" ht="15" customHeight="1" x14ac:dyDescent="0.15"/>
    <row r="572" ht="15" customHeight="1" x14ac:dyDescent="0.15"/>
    <row r="573" ht="15" customHeight="1" x14ac:dyDescent="0.15"/>
    <row r="574" ht="15" customHeight="1" x14ac:dyDescent="0.15"/>
    <row r="575" ht="15" customHeight="1" x14ac:dyDescent="0.15"/>
    <row r="576" ht="15" customHeight="1" x14ac:dyDescent="0.15"/>
    <row r="577" ht="15" customHeight="1" x14ac:dyDescent="0.15"/>
    <row r="578" ht="15" customHeight="1" x14ac:dyDescent="0.15"/>
    <row r="579" ht="15" customHeight="1" x14ac:dyDescent="0.15"/>
    <row r="580" ht="15" customHeight="1" x14ac:dyDescent="0.15"/>
    <row r="581" ht="15" customHeight="1" x14ac:dyDescent="0.15"/>
    <row r="582" ht="15" customHeight="1" x14ac:dyDescent="0.15"/>
    <row r="583" ht="15" customHeight="1" x14ac:dyDescent="0.15"/>
    <row r="584" ht="15" customHeight="1" x14ac:dyDescent="0.15"/>
    <row r="585" ht="15" customHeight="1" x14ac:dyDescent="0.15"/>
    <row r="586" ht="15" customHeight="1" x14ac:dyDescent="0.15"/>
    <row r="587" ht="15" customHeight="1" x14ac:dyDescent="0.15"/>
    <row r="588" ht="15" customHeight="1" x14ac:dyDescent="0.15"/>
    <row r="589" ht="15" customHeight="1" x14ac:dyDescent="0.15"/>
    <row r="590" ht="15" customHeight="1" x14ac:dyDescent="0.15"/>
    <row r="591" ht="15" customHeight="1" x14ac:dyDescent="0.15"/>
    <row r="592" ht="15" customHeight="1" x14ac:dyDescent="0.15"/>
    <row r="593" ht="15" customHeight="1" x14ac:dyDescent="0.15"/>
    <row r="594" ht="15" customHeight="1" x14ac:dyDescent="0.15"/>
    <row r="595" ht="15" customHeight="1" x14ac:dyDescent="0.15"/>
    <row r="596" ht="15" customHeight="1" x14ac:dyDescent="0.15"/>
    <row r="597" ht="15" customHeight="1" x14ac:dyDescent="0.15"/>
    <row r="598" ht="15" customHeight="1" x14ac:dyDescent="0.15"/>
    <row r="599" ht="15" customHeight="1" x14ac:dyDescent="0.15"/>
    <row r="600" ht="15" customHeight="1" x14ac:dyDescent="0.15"/>
    <row r="601" ht="15" customHeight="1" x14ac:dyDescent="0.15"/>
    <row r="602" ht="15" customHeight="1" x14ac:dyDescent="0.15"/>
    <row r="603" ht="15" customHeight="1" x14ac:dyDescent="0.15"/>
    <row r="604" ht="15" customHeight="1" x14ac:dyDescent="0.15"/>
    <row r="605" ht="15" customHeight="1" x14ac:dyDescent="0.15"/>
    <row r="606" ht="15" customHeight="1" x14ac:dyDescent="0.15"/>
    <row r="607" ht="15" customHeight="1" x14ac:dyDescent="0.15"/>
    <row r="608" ht="15" customHeight="1" x14ac:dyDescent="0.15"/>
    <row r="609" ht="15" customHeight="1" x14ac:dyDescent="0.15"/>
    <row r="610" ht="15" customHeight="1" x14ac:dyDescent="0.15"/>
    <row r="611" ht="15" customHeight="1" x14ac:dyDescent="0.15"/>
    <row r="612" ht="15" customHeight="1" x14ac:dyDescent="0.15"/>
    <row r="613" ht="15" customHeight="1" x14ac:dyDescent="0.15"/>
    <row r="614" ht="15" customHeight="1" x14ac:dyDescent="0.15"/>
    <row r="615" ht="15" customHeight="1" x14ac:dyDescent="0.15"/>
    <row r="616" ht="15" customHeight="1" x14ac:dyDescent="0.15"/>
    <row r="617" ht="15" customHeight="1" x14ac:dyDescent="0.15"/>
    <row r="618" ht="15" customHeight="1" x14ac:dyDescent="0.15"/>
    <row r="619" ht="15" customHeight="1" x14ac:dyDescent="0.15"/>
    <row r="620" ht="15" customHeight="1" x14ac:dyDescent="0.15"/>
    <row r="621" ht="15" customHeight="1" x14ac:dyDescent="0.15"/>
    <row r="622" ht="15" customHeight="1" x14ac:dyDescent="0.15"/>
    <row r="623" ht="15" customHeight="1" x14ac:dyDescent="0.15"/>
    <row r="624" ht="15" customHeight="1" x14ac:dyDescent="0.15"/>
    <row r="625" ht="15" customHeight="1" x14ac:dyDescent="0.15"/>
    <row r="626" ht="15" customHeight="1" x14ac:dyDescent="0.15"/>
    <row r="627" ht="15" customHeight="1" x14ac:dyDescent="0.15"/>
    <row r="628" ht="15" customHeight="1" x14ac:dyDescent="0.15"/>
    <row r="629" ht="15" customHeight="1" x14ac:dyDescent="0.15"/>
    <row r="630" ht="15" customHeight="1" x14ac:dyDescent="0.15"/>
    <row r="631" ht="15" customHeight="1" x14ac:dyDescent="0.15"/>
    <row r="632" ht="15" customHeight="1" x14ac:dyDescent="0.15"/>
    <row r="633" ht="15" customHeight="1" x14ac:dyDescent="0.15"/>
    <row r="634" ht="15" customHeight="1" x14ac:dyDescent="0.15"/>
    <row r="635" ht="15" customHeight="1" x14ac:dyDescent="0.15"/>
    <row r="636" ht="15" customHeight="1" x14ac:dyDescent="0.15"/>
    <row r="637" ht="15" customHeight="1" x14ac:dyDescent="0.15"/>
    <row r="638" ht="15" customHeight="1" x14ac:dyDescent="0.15"/>
    <row r="639" ht="15" customHeight="1" x14ac:dyDescent="0.15"/>
    <row r="640" ht="15" customHeight="1" x14ac:dyDescent="0.15"/>
    <row r="641" ht="15" customHeight="1" x14ac:dyDescent="0.15"/>
    <row r="642" ht="15" customHeight="1" x14ac:dyDescent="0.15"/>
    <row r="643" ht="15" customHeight="1" x14ac:dyDescent="0.15"/>
    <row r="644" ht="15" customHeight="1" x14ac:dyDescent="0.15"/>
    <row r="645" ht="15" customHeight="1" x14ac:dyDescent="0.15"/>
    <row r="646" ht="15" customHeight="1" x14ac:dyDescent="0.15"/>
    <row r="647" ht="15" customHeight="1" x14ac:dyDescent="0.15"/>
    <row r="648" ht="15" customHeight="1" x14ac:dyDescent="0.15"/>
    <row r="649" ht="15" customHeight="1" x14ac:dyDescent="0.15"/>
    <row r="650" ht="15" customHeight="1" x14ac:dyDescent="0.15"/>
    <row r="651" ht="15" customHeight="1" x14ac:dyDescent="0.15"/>
    <row r="652" ht="15" customHeight="1" x14ac:dyDescent="0.15"/>
    <row r="653" ht="15" customHeight="1" x14ac:dyDescent="0.15"/>
  </sheetData>
  <sheetProtection selectLockedCells="1"/>
  <dataConsolidate link="1"/>
  <mergeCells count="313">
    <mergeCell ref="X161:AB161"/>
    <mergeCell ref="C156:L156"/>
    <mergeCell ref="M156:T156"/>
    <mergeCell ref="C157:L157"/>
    <mergeCell ref="C158:L158"/>
    <mergeCell ref="C159:L159"/>
    <mergeCell ref="M159:Q159"/>
    <mergeCell ref="R159:S159"/>
    <mergeCell ref="C151:J151"/>
    <mergeCell ref="K151:O151"/>
    <mergeCell ref="R151:V151"/>
    <mergeCell ref="Y151:AC151"/>
    <mergeCell ref="C152:J152"/>
    <mergeCell ref="K152:O152"/>
    <mergeCell ref="R152:V152"/>
    <mergeCell ref="Y152:AC152"/>
    <mergeCell ref="C162:L162"/>
    <mergeCell ref="M162:Q162"/>
    <mergeCell ref="R162:S162"/>
    <mergeCell ref="C163:L163"/>
    <mergeCell ref="M163:Q163"/>
    <mergeCell ref="R163:S163"/>
    <mergeCell ref="C160:L160"/>
    <mergeCell ref="M160:Q160"/>
    <mergeCell ref="R160:S160"/>
    <mergeCell ref="C161:L161"/>
    <mergeCell ref="N161:Q161"/>
    <mergeCell ref="S161:V161"/>
    <mergeCell ref="AF152:AJ152"/>
    <mergeCell ref="C149:J149"/>
    <mergeCell ref="L149:Q149"/>
    <mergeCell ref="S149:X149"/>
    <mergeCell ref="Z149:AD149"/>
    <mergeCell ref="AF149:AJ149"/>
    <mergeCell ref="C150:J150"/>
    <mergeCell ref="L150:Q150"/>
    <mergeCell ref="S150:W150"/>
    <mergeCell ref="Z150:AD150"/>
    <mergeCell ref="AG150:AK150"/>
    <mergeCell ref="AF151:AJ151"/>
    <mergeCell ref="C147:J147"/>
    <mergeCell ref="L147:P147"/>
    <mergeCell ref="S147:X147"/>
    <mergeCell ref="Z147:AE147"/>
    <mergeCell ref="C148:J148"/>
    <mergeCell ref="L148:P148"/>
    <mergeCell ref="S148:X148"/>
    <mergeCell ref="Z148:AE148"/>
    <mergeCell ref="C143:J143"/>
    <mergeCell ref="K143:Q143"/>
    <mergeCell ref="C144:J144"/>
    <mergeCell ref="C145:J146"/>
    <mergeCell ref="T145:X145"/>
    <mergeCell ref="AA145:AJ145"/>
    <mergeCell ref="L146:S146"/>
    <mergeCell ref="V146:Y146"/>
    <mergeCell ref="C139:J139"/>
    <mergeCell ref="K139:O139"/>
    <mergeCell ref="R139:V139"/>
    <mergeCell ref="Y139:AC139"/>
    <mergeCell ref="AF139:AJ139"/>
    <mergeCell ref="C140:J140"/>
    <mergeCell ref="K140:O140"/>
    <mergeCell ref="R140:V140"/>
    <mergeCell ref="Y140:AC140"/>
    <mergeCell ref="AF140:AJ140"/>
    <mergeCell ref="C137:J137"/>
    <mergeCell ref="L137:Q137"/>
    <mergeCell ref="S137:X137"/>
    <mergeCell ref="Z137:AD137"/>
    <mergeCell ref="AF137:AJ137"/>
    <mergeCell ref="C138:J138"/>
    <mergeCell ref="L138:Q138"/>
    <mergeCell ref="S138:W138"/>
    <mergeCell ref="Z138:AD138"/>
    <mergeCell ref="AG138:AK138"/>
    <mergeCell ref="C135:J135"/>
    <mergeCell ref="L135:P135"/>
    <mergeCell ref="S135:X135"/>
    <mergeCell ref="Z135:AE135"/>
    <mergeCell ref="C136:J136"/>
    <mergeCell ref="L136:P136"/>
    <mergeCell ref="S136:X136"/>
    <mergeCell ref="Z136:AE136"/>
    <mergeCell ref="C131:J131"/>
    <mergeCell ref="K131:Q131"/>
    <mergeCell ref="C132:J132"/>
    <mergeCell ref="C133:J134"/>
    <mergeCell ref="T133:X133"/>
    <mergeCell ref="AA133:AJ133"/>
    <mergeCell ref="L134:S134"/>
    <mergeCell ref="V134:Y134"/>
    <mergeCell ref="C127:J127"/>
    <mergeCell ref="K127:O127"/>
    <mergeCell ref="R127:V127"/>
    <mergeCell ref="Y127:AC127"/>
    <mergeCell ref="AF127:AJ127"/>
    <mergeCell ref="C128:J128"/>
    <mergeCell ref="K128:O128"/>
    <mergeCell ref="R128:V128"/>
    <mergeCell ref="Y128:AC128"/>
    <mergeCell ref="AF128:AJ128"/>
    <mergeCell ref="AF125:AJ125"/>
    <mergeCell ref="C126:J126"/>
    <mergeCell ref="L126:Q126"/>
    <mergeCell ref="S126:W126"/>
    <mergeCell ref="Z126:AD126"/>
    <mergeCell ref="AG126:AK126"/>
    <mergeCell ref="C124:J124"/>
    <mergeCell ref="L124:P124"/>
    <mergeCell ref="S124:X124"/>
    <mergeCell ref="Z124:AE124"/>
    <mergeCell ref="C125:J125"/>
    <mergeCell ref="L125:Q125"/>
    <mergeCell ref="S125:X125"/>
    <mergeCell ref="Z125:AD125"/>
    <mergeCell ref="C121:J122"/>
    <mergeCell ref="T121:X121"/>
    <mergeCell ref="AA121:AJ121"/>
    <mergeCell ref="L122:S122"/>
    <mergeCell ref="V122:Y122"/>
    <mergeCell ref="C123:J123"/>
    <mergeCell ref="L123:P123"/>
    <mergeCell ref="S123:X123"/>
    <mergeCell ref="Z123:AE123"/>
    <mergeCell ref="B112:P112"/>
    <mergeCell ref="S112:AA112"/>
    <mergeCell ref="C119:J119"/>
    <mergeCell ref="K119:Q119"/>
    <mergeCell ref="C120:J120"/>
    <mergeCell ref="C108:J109"/>
    <mergeCell ref="L108:Q108"/>
    <mergeCell ref="U108:Z108"/>
    <mergeCell ref="AD108:AI108"/>
    <mergeCell ref="N109:P109"/>
    <mergeCell ref="Q109:R109"/>
    <mergeCell ref="W109:Y109"/>
    <mergeCell ref="Z109:AA109"/>
    <mergeCell ref="AF109:AH109"/>
    <mergeCell ref="AI109:AJ109"/>
    <mergeCell ref="B115:AM115"/>
    <mergeCell ref="AI103:AJ103"/>
    <mergeCell ref="C106:J107"/>
    <mergeCell ref="L107:P107"/>
    <mergeCell ref="Q107:R107"/>
    <mergeCell ref="U107:Y107"/>
    <mergeCell ref="Z107:AA107"/>
    <mergeCell ref="AD107:AH107"/>
    <mergeCell ref="AI107:AJ107"/>
    <mergeCell ref="C103:J105"/>
    <mergeCell ref="L103:P103"/>
    <mergeCell ref="Q103:R103"/>
    <mergeCell ref="U103:Y103"/>
    <mergeCell ref="Z103:AA103"/>
    <mergeCell ref="AD103:AH103"/>
    <mergeCell ref="L102:N102"/>
    <mergeCell ref="O102:R102"/>
    <mergeCell ref="U102:W102"/>
    <mergeCell ref="X102:AA102"/>
    <mergeCell ref="AD102:AF102"/>
    <mergeCell ref="AG102:AJ102"/>
    <mergeCell ref="L101:N101"/>
    <mergeCell ref="O101:S101"/>
    <mergeCell ref="U101:W101"/>
    <mergeCell ref="X101:AB101"/>
    <mergeCell ref="AD101:AF101"/>
    <mergeCell ref="AG101:AK101"/>
    <mergeCell ref="AD100:AF100"/>
    <mergeCell ref="AG100:AJ100"/>
    <mergeCell ref="AG97:AK97"/>
    <mergeCell ref="L98:N98"/>
    <mergeCell ref="O98:R98"/>
    <mergeCell ref="U98:W98"/>
    <mergeCell ref="X98:AA98"/>
    <mergeCell ref="AD98:AF98"/>
    <mergeCell ref="AG98:AJ98"/>
    <mergeCell ref="C94:J95"/>
    <mergeCell ref="U94:Y94"/>
    <mergeCell ref="L95:P95"/>
    <mergeCell ref="Q95:R95"/>
    <mergeCell ref="U95:Y95"/>
    <mergeCell ref="Z95:AA95"/>
    <mergeCell ref="AD95:AH95"/>
    <mergeCell ref="AI95:AJ95"/>
    <mergeCell ref="C97:J102"/>
    <mergeCell ref="L97:N97"/>
    <mergeCell ref="O97:S97"/>
    <mergeCell ref="U97:W97"/>
    <mergeCell ref="X97:AB97"/>
    <mergeCell ref="AD97:AF97"/>
    <mergeCell ref="L99:N99"/>
    <mergeCell ref="O99:S99"/>
    <mergeCell ref="U99:W99"/>
    <mergeCell ref="X99:AB99"/>
    <mergeCell ref="AD99:AF99"/>
    <mergeCell ref="AG99:AK99"/>
    <mergeCell ref="L100:N100"/>
    <mergeCell ref="O100:R100"/>
    <mergeCell ref="U100:W100"/>
    <mergeCell ref="X100:AA100"/>
    <mergeCell ref="C91:J92"/>
    <mergeCell ref="K91:S92"/>
    <mergeCell ref="T91:AB92"/>
    <mergeCell ref="AC91:AK92"/>
    <mergeCell ref="C93:J93"/>
    <mergeCell ref="L93:P93"/>
    <mergeCell ref="Q93:R93"/>
    <mergeCell ref="U93:Y93"/>
    <mergeCell ref="Z93:AA93"/>
    <mergeCell ref="AD93:AH93"/>
    <mergeCell ref="AI93:AJ93"/>
    <mergeCell ref="C89:J90"/>
    <mergeCell ref="K89:S89"/>
    <mergeCell ref="T89:AB89"/>
    <mergeCell ref="AC89:AK89"/>
    <mergeCell ref="L90:S90"/>
    <mergeCell ref="U90:AB90"/>
    <mergeCell ref="AD90:AK90"/>
    <mergeCell ref="T87:AB87"/>
    <mergeCell ref="AC87:AK87"/>
    <mergeCell ref="C88:J88"/>
    <mergeCell ref="K88:S88"/>
    <mergeCell ref="T88:AB88"/>
    <mergeCell ref="AC88:AK88"/>
    <mergeCell ref="C76:J78"/>
    <mergeCell ref="K84:S84"/>
    <mergeCell ref="C87:J87"/>
    <mergeCell ref="K87:S87"/>
    <mergeCell ref="C70:J71"/>
    <mergeCell ref="J74:O74"/>
    <mergeCell ref="S74:X74"/>
    <mergeCell ref="C75:J75"/>
    <mergeCell ref="C64:J64"/>
    <mergeCell ref="M64:P64"/>
    <mergeCell ref="R64:T64"/>
    <mergeCell ref="V64:X64"/>
    <mergeCell ref="C68:J69"/>
    <mergeCell ref="K75:AK75"/>
    <mergeCell ref="C63:J63"/>
    <mergeCell ref="M63:P63"/>
    <mergeCell ref="R63:T63"/>
    <mergeCell ref="V63:X63"/>
    <mergeCell ref="E51:K51"/>
    <mergeCell ref="L51:AK51"/>
    <mergeCell ref="E52:K52"/>
    <mergeCell ref="L52:AC52"/>
    <mergeCell ref="E49:I49"/>
    <mergeCell ref="J49:AK49"/>
    <mergeCell ref="E50:I50"/>
    <mergeCell ref="J50:AA50"/>
    <mergeCell ref="B59:AM59"/>
    <mergeCell ref="E46:I46"/>
    <mergeCell ref="J46:AK46"/>
    <mergeCell ref="E47:I47"/>
    <mergeCell ref="J47:AK47"/>
    <mergeCell ref="E48:I48"/>
    <mergeCell ref="J48:U48"/>
    <mergeCell ref="E42:L42"/>
    <mergeCell ref="O42:R42"/>
    <mergeCell ref="T42:W42"/>
    <mergeCell ref="Y42:AB42"/>
    <mergeCell ref="E43:L43"/>
    <mergeCell ref="M43:AF43"/>
    <mergeCell ref="E41:L41"/>
    <mergeCell ref="M41:O41"/>
    <mergeCell ref="P41:Q41"/>
    <mergeCell ref="R41:AD41"/>
    <mergeCell ref="AE41:AF41"/>
    <mergeCell ref="E37:I37"/>
    <mergeCell ref="J37:AK37"/>
    <mergeCell ref="E38:I38"/>
    <mergeCell ref="J38:AA38"/>
    <mergeCell ref="E34:I34"/>
    <mergeCell ref="J34:AK34"/>
    <mergeCell ref="E35:P35"/>
    <mergeCell ref="Q35:AK35"/>
    <mergeCell ref="E36:I36"/>
    <mergeCell ref="J36:U36"/>
    <mergeCell ref="E30:K30"/>
    <mergeCell ref="L30:AK30"/>
    <mergeCell ref="E31:K31"/>
    <mergeCell ref="L31:AC31"/>
    <mergeCell ref="E22:I22"/>
    <mergeCell ref="B15:M16"/>
    <mergeCell ref="N15:Q16"/>
    <mergeCell ref="E17:I17"/>
    <mergeCell ref="E19:I19"/>
    <mergeCell ref="J19:AK19"/>
    <mergeCell ref="E28:I28"/>
    <mergeCell ref="J28:AK28"/>
    <mergeCell ref="E29:I29"/>
    <mergeCell ref="J29:AA29"/>
    <mergeCell ref="E25:I25"/>
    <mergeCell ref="J25:AK25"/>
    <mergeCell ref="E26:P26"/>
    <mergeCell ref="Q26:AK26"/>
    <mergeCell ref="E27:I27"/>
    <mergeCell ref="J27:U27"/>
    <mergeCell ref="J20:U20"/>
    <mergeCell ref="J22:AA22"/>
    <mergeCell ref="B4:N5"/>
    <mergeCell ref="Z13:AC14"/>
    <mergeCell ref="AD13:AD14"/>
    <mergeCell ref="AE13:AF14"/>
    <mergeCell ref="AG13:AG14"/>
    <mergeCell ref="AH13:AI14"/>
    <mergeCell ref="AJ13:AJ14"/>
    <mergeCell ref="E20:I20"/>
    <mergeCell ref="E21:I21"/>
    <mergeCell ref="J21:AK21"/>
    <mergeCell ref="B7:AM8"/>
    <mergeCell ref="B9:AM10"/>
    <mergeCell ref="B11:AM12"/>
  </mergeCells>
  <phoneticPr fontId="47"/>
  <conditionalFormatting sqref="B112:P112">
    <cfRule type="expression" dxfId="55" priority="18">
      <formula>$AX$112&lt;&gt;""</formula>
    </cfRule>
  </conditionalFormatting>
  <conditionalFormatting sqref="C88:J88">
    <cfRule type="expression" dxfId="54" priority="27">
      <formula>$AX$88&lt;&gt;""</formula>
    </cfRule>
  </conditionalFormatting>
  <conditionalFormatting sqref="C89:J90">
    <cfRule type="expression" dxfId="53" priority="26">
      <formula>$AX$89&lt;&gt;""</formula>
    </cfRule>
  </conditionalFormatting>
  <conditionalFormatting sqref="C91:J92">
    <cfRule type="expression" dxfId="52" priority="25">
      <formula>$AX$91&lt;&gt;""</formula>
    </cfRule>
  </conditionalFormatting>
  <conditionalFormatting sqref="C93:J93">
    <cfRule type="expression" dxfId="51" priority="24">
      <formula>$AX$93&lt;&gt;""</formula>
    </cfRule>
  </conditionalFormatting>
  <conditionalFormatting sqref="C94:J95">
    <cfRule type="expression" dxfId="50" priority="23">
      <formula>$AX$95&lt;&gt;""</formula>
    </cfRule>
  </conditionalFormatting>
  <conditionalFormatting sqref="C97:J102">
    <cfRule type="expression" dxfId="49" priority="22">
      <formula>$AP$97&lt;&gt;""</formula>
    </cfRule>
  </conditionalFormatting>
  <conditionalFormatting sqref="C103:J105">
    <cfRule type="expression" dxfId="48" priority="21">
      <formula>$AX$103&lt;&gt;""</formula>
    </cfRule>
  </conditionalFormatting>
  <conditionalFormatting sqref="C106:J107">
    <cfRule type="expression" dxfId="47" priority="20">
      <formula>$AX$107&lt;&gt;""</formula>
    </cfRule>
  </conditionalFormatting>
  <conditionalFormatting sqref="C108:J109">
    <cfRule type="expression" dxfId="46" priority="19">
      <formula>$AX$109&lt;&gt;""</formula>
    </cfRule>
  </conditionalFormatting>
  <conditionalFormatting sqref="C120:J120">
    <cfRule type="expression" dxfId="45" priority="17">
      <formula>$AX$120&lt;&gt;""</formula>
    </cfRule>
  </conditionalFormatting>
  <conditionalFormatting sqref="C121:J122">
    <cfRule type="expression" dxfId="44" priority="1">
      <formula>$AX$122&lt;&gt;""</formula>
    </cfRule>
    <cfRule type="expression" dxfId="43" priority="16">
      <formula>$AX$121&lt;&gt;""</formula>
    </cfRule>
  </conditionalFormatting>
  <conditionalFormatting sqref="C123:J123">
    <cfRule type="expression" dxfId="42" priority="15">
      <formula>$AX$123&lt;&gt;""</formula>
    </cfRule>
  </conditionalFormatting>
  <conditionalFormatting sqref="C124:J124">
    <cfRule type="expression" dxfId="41" priority="14">
      <formula>$AX$124&lt;&gt;""</formula>
    </cfRule>
  </conditionalFormatting>
  <conditionalFormatting sqref="C125:J125">
    <cfRule type="expression" dxfId="40" priority="13">
      <formula>$AX$125&lt;&gt;""</formula>
    </cfRule>
  </conditionalFormatting>
  <conditionalFormatting sqref="C126:J126">
    <cfRule type="expression" dxfId="39" priority="12">
      <formula>$AX$126&lt;&gt;""</formula>
    </cfRule>
  </conditionalFormatting>
  <conditionalFormatting sqref="C127:J127">
    <cfRule type="expression" dxfId="38" priority="11">
      <formula>$AX$127&lt;&gt;""</formula>
    </cfRule>
  </conditionalFormatting>
  <conditionalFormatting sqref="C128:J128">
    <cfRule type="expression" dxfId="37" priority="10">
      <formula>$AX$128&lt;&gt;""</formula>
    </cfRule>
  </conditionalFormatting>
  <conditionalFormatting sqref="C156:L156">
    <cfRule type="expression" dxfId="36" priority="9">
      <formula>$AX$156&lt;&gt;""</formula>
    </cfRule>
  </conditionalFormatting>
  <conditionalFormatting sqref="C157:L157">
    <cfRule type="expression" dxfId="35" priority="8">
      <formula>$AX$157&lt;&gt;""</formula>
    </cfRule>
  </conditionalFormatting>
  <conditionalFormatting sqref="C158:L158">
    <cfRule type="expression" dxfId="34" priority="7">
      <formula>$AX$158&lt;&gt;""</formula>
    </cfRule>
  </conditionalFormatting>
  <conditionalFormatting sqref="C159:L159">
    <cfRule type="expression" dxfId="33" priority="6">
      <formula>$AX$159&lt;&gt;""</formula>
    </cfRule>
  </conditionalFormatting>
  <conditionalFormatting sqref="C160:L160">
    <cfRule type="expression" dxfId="32" priority="5">
      <formula>$AX$160&lt;&gt;""</formula>
    </cfRule>
  </conditionalFormatting>
  <conditionalFormatting sqref="C161:L161">
    <cfRule type="expression" dxfId="31" priority="4">
      <formula>$AX$161&lt;&gt;""</formula>
    </cfRule>
  </conditionalFormatting>
  <conditionalFormatting sqref="C162:L162">
    <cfRule type="expression" dxfId="30" priority="3">
      <formula>$AX$162&lt;&gt;""</formula>
    </cfRule>
  </conditionalFormatting>
  <conditionalFormatting sqref="C163:L163">
    <cfRule type="expression" dxfId="29" priority="2">
      <formula>$AX$163&lt;&gt;""</formula>
    </cfRule>
  </conditionalFormatting>
  <conditionalFormatting sqref="AX63:AX64">
    <cfRule type="notContainsBlanks" dxfId="28" priority="39">
      <formula>LEN(TRIM(AX63))&gt;0</formula>
    </cfRule>
  </conditionalFormatting>
  <conditionalFormatting sqref="AX68 AX70:AX71 AX75:AX76">
    <cfRule type="notContainsBlanks" dxfId="27" priority="40">
      <formula>LEN(TRIM(AX68))&gt;0</formula>
    </cfRule>
  </conditionalFormatting>
  <conditionalFormatting sqref="AX81 AX84">
    <cfRule type="notContainsBlanks" dxfId="26" priority="41">
      <formula>LEN(TRIM(AX81))&gt;0</formula>
    </cfRule>
  </conditionalFormatting>
  <conditionalFormatting sqref="AX87:AX89 AX91 AX93 AX95 AX97:AX103 AX107 AX109">
    <cfRule type="notContainsBlanks" dxfId="25" priority="42">
      <formula>LEN(TRIM(AX87))&gt;0</formula>
    </cfRule>
  </conditionalFormatting>
  <conditionalFormatting sqref="AX119:AX128">
    <cfRule type="notContainsBlanks" dxfId="24" priority="43">
      <formula>LEN(TRIM(AX119))&gt;0</formula>
    </cfRule>
  </conditionalFormatting>
  <conditionalFormatting sqref="AX156:AX163">
    <cfRule type="notContainsBlanks" dxfId="23" priority="38">
      <formula>LEN(TRIM(AX156))&gt;0</formula>
    </cfRule>
  </conditionalFormatting>
  <dataValidations count="16">
    <dataValidation type="whole" operator="greaterThanOrEqual" allowBlank="1" showInputMessage="1" showErrorMessage="1" sqref="L107:P107 U107:Y107 AD107:AH107 AF109:AH109 W109:Y109 N109:P109" xr:uid="{8C0ACEC4-53D9-4031-A215-7A9AD63182BD}">
      <formula1>1</formula1>
    </dataValidation>
    <dataValidation type="whole" operator="greaterThan" allowBlank="1" showInputMessage="1" showErrorMessage="1" error="エラー08" sqref="S112:AA112" xr:uid="{1F8F32E0-5123-407E-A862-7CAD0AAC269C}">
      <formula1>0</formula1>
    </dataValidation>
    <dataValidation type="whole" operator="greaterThanOrEqual" allowBlank="1" showInputMessage="1" showErrorMessage="1" sqref="AD93:AH93 U93:Y93 L93:P93 AD103:AH103 U103:Y103 L103:P103 R127:V128 Y127:AC128 AF127:AJ128 M159:Q160 M162:Q163 K151:O152 R151:V152 Y151:AC152 AF151:AJ152 K139:O140 R139:V140 Y139:AC140 AF139:AJ140 K127:O128" xr:uid="{3DB8C911-932E-4CDA-834C-3B7B23E65E61}">
      <formula1>0</formula1>
    </dataValidation>
    <dataValidation type="whole" operator="greaterThan" allowBlank="1" showInputMessage="1" showErrorMessage="1" sqref="AD95:AH95 U95:Y95 L95:P95 O98:R98 AG100:AJ100 X102:AA102 AG98:AJ98 X98:AA98 O100:R100 O102:R102 X100:AA100 AG102:AJ102" xr:uid="{827694CE-A25A-4D22-9824-56E8880D64E7}">
      <formula1>0</formula1>
    </dataValidation>
    <dataValidation operator="greaterThan" allowBlank="1" showInputMessage="1" showErrorMessage="1" sqref="S98 L97:L102 AB100 AK100 S100 S102 AK98 AD97:AD102 AB98 AB102 U97:U102 AK102" xr:uid="{606477B1-E900-475D-8FFC-E51A6EAD975A}"/>
    <dataValidation type="whole" allowBlank="1" showInputMessage="1" showErrorMessage="1" sqref="V63:X64 AH13:AI14 Y42:AB42" xr:uid="{9557A7AC-8763-4532-9EC3-60B1C3772E1F}">
      <formula1>1</formula1>
      <formula2>31</formula2>
    </dataValidation>
    <dataValidation type="whole" allowBlank="1" showInputMessage="1" showErrorMessage="1" sqref="R63:T64 AE13:AF14 T42:W42" xr:uid="{41642D61-F034-4E55-889A-99EA8570A5EC}">
      <formula1>1</formula1>
      <formula2>12</formula2>
    </dataValidation>
    <dataValidation type="whole" allowBlank="1" showInputMessage="1" showErrorMessage="1" sqref="M63:P64 Z13:AC14 O42:R42" xr:uid="{C49626C9-2D8F-4345-85A6-9B64EB7D4201}">
      <formula1>1945</formula1>
      <formula2>2999</formula2>
    </dataValidation>
    <dataValidation type="decimal" operator="greaterThan" allowBlank="1" showInputMessage="1" showErrorMessage="1" error="エラー08" sqref="AB112:AE112" xr:uid="{A4FA8A5B-09BD-4601-AD6A-AB9FAD958AC3}">
      <formula1>0</formula1>
    </dataValidation>
    <dataValidation type="decimal" operator="greaterThan" allowBlank="1" showInputMessage="1" showErrorMessage="1" sqref="AD96:AG96 L96:O96 U96:X96 M164" xr:uid="{0EF4DA2C-51B9-4710-AEF0-52760F73D3E9}">
      <formula1>0</formula1>
    </dataValidation>
    <dataValidation type="whole" allowBlank="1" showInputMessage="1" showErrorMessage="1" error="エラー77_x000a_" sqref="L108:Q108 U108:Z108 AD108:AI108" xr:uid="{96A5088C-FA3B-4C51-8D26-D9B72768EF82}">
      <formula1>0</formula1>
      <formula2>100</formula2>
    </dataValidation>
    <dataValidation type="whole" allowBlank="1" showInputMessage="1" showErrorMessage="1" error="エラー07" sqref="U106:Z106 L106:Q106 AD106:AI106" xr:uid="{0452E983-4209-4186-8138-6D93E4CD51DB}">
      <formula1>1</formula1>
      <formula2>100</formula2>
    </dataValidation>
    <dataValidation type="list" allowBlank="1" showInputMessage="1" showErrorMessage="1" sqref="B15:M16" xr:uid="{BA346ED4-2319-4EF1-B0F4-D158A71032B9}">
      <formula1>工事届宛名</formula1>
    </dataValidation>
    <dataValidation type="list" allowBlank="1" showInputMessage="1" sqref="K84:S84 M156:T156" xr:uid="{27DF7FC3-E0A6-4F32-BBBA-04C7C85E2437}">
      <formula1>工事届主要用途</formula1>
    </dataValidation>
    <dataValidation type="list" allowBlank="1" showInputMessage="1" sqref="K89:AK89 O97:S97 O101:S101 AG97:AK97 O99:S99 X97:AB97 X99:AB99 X101:AB101 AG99:AK99 AG101:AK101" xr:uid="{9C5768EA-81CA-45E2-9E7D-AB12FC69E599}">
      <formula1>工事届用途番号</formula1>
    </dataValidation>
    <dataValidation type="list" allowBlank="1" showInputMessage="1" sqref="K91:AK92" xr:uid="{7BFC8047-DD74-43DF-9CB6-4FE5FF6489E3}">
      <formula1>工事届構造</formula1>
    </dataValidation>
  </dataValidations>
  <printOptions horizontalCentered="1"/>
  <pageMargins left="0.39370078740157483" right="0.39370078740157483" top="0.39370078740157483" bottom="0.19685039370078741" header="0.19685039370078741" footer="0.19685039370078741"/>
  <pageSetup paperSize="9" scale="90" fitToHeight="0" orientation="portrait" blackAndWhite="1" r:id="rId1"/>
  <rowBreaks count="2" manualBreakCount="2">
    <brk id="58" max="16383" man="1"/>
    <brk id="11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チェック1">
              <controlPr defaultSize="0" autoFill="0" autoLine="0" autoPict="0">
                <anchor moveWithCells="1">
                  <from>
                    <xdr:col>10</xdr:col>
                    <xdr:colOff>0</xdr:colOff>
                    <xdr:row>67</xdr:row>
                    <xdr:rowOff>0</xdr:rowOff>
                  </from>
                  <to>
                    <xdr:col>11</xdr:col>
                    <xdr:colOff>0</xdr:colOff>
                    <xdr:row>68</xdr:row>
                    <xdr:rowOff>0</xdr:rowOff>
                  </to>
                </anchor>
              </controlPr>
            </control>
          </mc:Choice>
        </mc:AlternateContent>
        <mc:AlternateContent xmlns:mc="http://schemas.openxmlformats.org/markup-compatibility/2006">
          <mc:Choice Requires="x14">
            <control shapeId="100354" r:id="rId5" name="チェック2">
              <controlPr defaultSize="0" autoFill="0" autoLine="0" autoPict="0">
                <anchor moveWithCells="1">
                  <from>
                    <xdr:col>17</xdr:col>
                    <xdr:colOff>180975</xdr:colOff>
                    <xdr:row>67</xdr:row>
                    <xdr:rowOff>0</xdr:rowOff>
                  </from>
                  <to>
                    <xdr:col>19</xdr:col>
                    <xdr:colOff>0</xdr:colOff>
                    <xdr:row>68</xdr:row>
                    <xdr:rowOff>0</xdr:rowOff>
                  </to>
                </anchor>
              </controlPr>
            </control>
          </mc:Choice>
        </mc:AlternateContent>
        <mc:AlternateContent xmlns:mc="http://schemas.openxmlformats.org/markup-compatibility/2006">
          <mc:Choice Requires="x14">
            <control shapeId="100355" r:id="rId6" name="チェック3">
              <controlPr defaultSize="0" autoFill="0" autoLine="0" autoPict="0">
                <anchor moveWithCells="1">
                  <from>
                    <xdr:col>27</xdr:col>
                    <xdr:colOff>180975</xdr:colOff>
                    <xdr:row>67</xdr:row>
                    <xdr:rowOff>0</xdr:rowOff>
                  </from>
                  <to>
                    <xdr:col>29</xdr:col>
                    <xdr:colOff>0</xdr:colOff>
                    <xdr:row>68</xdr:row>
                    <xdr:rowOff>0</xdr:rowOff>
                  </to>
                </anchor>
              </controlPr>
            </control>
          </mc:Choice>
        </mc:AlternateContent>
        <mc:AlternateContent xmlns:mc="http://schemas.openxmlformats.org/markup-compatibility/2006">
          <mc:Choice Requires="x14">
            <control shapeId="100356" r:id="rId7" name="チェック4">
              <controlPr defaultSize="0" autoFill="0" autoLine="0" autoPict="0">
                <anchor moveWithCells="1">
                  <from>
                    <xdr:col>10</xdr:col>
                    <xdr:colOff>0</xdr:colOff>
                    <xdr:row>68</xdr:row>
                    <xdr:rowOff>0</xdr:rowOff>
                  </from>
                  <to>
                    <xdr:col>11</xdr:col>
                    <xdr:colOff>0</xdr:colOff>
                    <xdr:row>69</xdr:row>
                    <xdr:rowOff>0</xdr:rowOff>
                  </to>
                </anchor>
              </controlPr>
            </control>
          </mc:Choice>
        </mc:AlternateContent>
        <mc:AlternateContent xmlns:mc="http://schemas.openxmlformats.org/markup-compatibility/2006">
          <mc:Choice Requires="x14">
            <control shapeId="100357" r:id="rId8" name="チェック5">
              <controlPr defaultSize="0" autoFill="0" autoLine="0" autoPict="0">
                <anchor moveWithCells="1">
                  <from>
                    <xdr:col>17</xdr:col>
                    <xdr:colOff>180975</xdr:colOff>
                    <xdr:row>68</xdr:row>
                    <xdr:rowOff>0</xdr:rowOff>
                  </from>
                  <to>
                    <xdr:col>19</xdr:col>
                    <xdr:colOff>0</xdr:colOff>
                    <xdr:row>69</xdr:row>
                    <xdr:rowOff>0</xdr:rowOff>
                  </to>
                </anchor>
              </controlPr>
            </control>
          </mc:Choice>
        </mc:AlternateContent>
        <mc:AlternateContent xmlns:mc="http://schemas.openxmlformats.org/markup-compatibility/2006">
          <mc:Choice Requires="x14">
            <control shapeId="100358" r:id="rId9" name="チェック6">
              <controlPr defaultSize="0" autoFill="0" autoLine="0" autoPict="0">
                <anchor moveWithCells="1">
                  <from>
                    <xdr:col>27</xdr:col>
                    <xdr:colOff>180975</xdr:colOff>
                    <xdr:row>68</xdr:row>
                    <xdr:rowOff>0</xdr:rowOff>
                  </from>
                  <to>
                    <xdr:col>29</xdr:col>
                    <xdr:colOff>0</xdr:colOff>
                    <xdr:row>69</xdr:row>
                    <xdr:rowOff>0</xdr:rowOff>
                  </to>
                </anchor>
              </controlPr>
            </control>
          </mc:Choice>
        </mc:AlternateContent>
        <mc:AlternateContent xmlns:mc="http://schemas.openxmlformats.org/markup-compatibility/2006">
          <mc:Choice Requires="x14">
            <control shapeId="100359" r:id="rId10" name="チェック17">
              <controlPr defaultSize="0" autoFill="0" autoLine="0" autoPict="0">
                <anchor moveWithCells="1">
                  <from>
                    <xdr:col>9</xdr:col>
                    <xdr:colOff>209550</xdr:colOff>
                    <xdr:row>80</xdr:row>
                    <xdr:rowOff>0</xdr:rowOff>
                  </from>
                  <to>
                    <xdr:col>11</xdr:col>
                    <xdr:colOff>19050</xdr:colOff>
                    <xdr:row>81</xdr:row>
                    <xdr:rowOff>0</xdr:rowOff>
                  </to>
                </anchor>
              </controlPr>
            </control>
          </mc:Choice>
        </mc:AlternateContent>
        <mc:AlternateContent xmlns:mc="http://schemas.openxmlformats.org/markup-compatibility/2006">
          <mc:Choice Requires="x14">
            <control shapeId="100360" r:id="rId11" name="チェック18">
              <controlPr defaultSize="0" autoFill="0" autoLine="0" autoPict="0">
                <anchor moveWithCells="1">
                  <from>
                    <xdr:col>15</xdr:col>
                    <xdr:colOff>0</xdr:colOff>
                    <xdr:row>80</xdr:row>
                    <xdr:rowOff>0</xdr:rowOff>
                  </from>
                  <to>
                    <xdr:col>16</xdr:col>
                    <xdr:colOff>0</xdr:colOff>
                    <xdr:row>81</xdr:row>
                    <xdr:rowOff>0</xdr:rowOff>
                  </to>
                </anchor>
              </controlPr>
            </control>
          </mc:Choice>
        </mc:AlternateContent>
        <mc:AlternateContent xmlns:mc="http://schemas.openxmlformats.org/markup-compatibility/2006">
          <mc:Choice Requires="x14">
            <control shapeId="100361" r:id="rId12" name="チェック19">
              <controlPr defaultSize="0" autoFill="0" autoLine="0" autoPict="0">
                <anchor moveWithCells="1">
                  <from>
                    <xdr:col>20</xdr:col>
                    <xdr:colOff>0</xdr:colOff>
                    <xdr:row>80</xdr:row>
                    <xdr:rowOff>0</xdr:rowOff>
                  </from>
                  <to>
                    <xdr:col>21</xdr:col>
                    <xdr:colOff>0</xdr:colOff>
                    <xdr:row>81</xdr:row>
                    <xdr:rowOff>0</xdr:rowOff>
                  </to>
                </anchor>
              </controlPr>
            </control>
          </mc:Choice>
        </mc:AlternateContent>
        <mc:AlternateContent xmlns:mc="http://schemas.openxmlformats.org/markup-compatibility/2006">
          <mc:Choice Requires="x14">
            <control shapeId="100362" r:id="rId13" name="チェック20">
              <controlPr defaultSize="0" autoFill="0" autoLine="0" autoPict="0">
                <anchor moveWithCells="1">
                  <from>
                    <xdr:col>25</xdr:col>
                    <xdr:colOff>0</xdr:colOff>
                    <xdr:row>80</xdr:row>
                    <xdr:rowOff>0</xdr:rowOff>
                  </from>
                  <to>
                    <xdr:col>26</xdr:col>
                    <xdr:colOff>0</xdr:colOff>
                    <xdr:row>81</xdr:row>
                    <xdr:rowOff>0</xdr:rowOff>
                  </to>
                </anchor>
              </controlPr>
            </control>
          </mc:Choice>
        </mc:AlternateContent>
        <mc:AlternateContent xmlns:mc="http://schemas.openxmlformats.org/markup-compatibility/2006">
          <mc:Choice Requires="x14">
            <control shapeId="100363" r:id="rId14" name="チェック68">
              <controlPr defaultSize="0" autoFill="0" autoLine="0" autoPict="0">
                <anchor moveWithCells="1">
                  <from>
                    <xdr:col>10</xdr:col>
                    <xdr:colOff>0</xdr:colOff>
                    <xdr:row>120</xdr:row>
                    <xdr:rowOff>0</xdr:rowOff>
                  </from>
                  <to>
                    <xdr:col>11</xdr:col>
                    <xdr:colOff>0</xdr:colOff>
                    <xdr:row>121</xdr:row>
                    <xdr:rowOff>0</xdr:rowOff>
                  </to>
                </anchor>
              </controlPr>
            </control>
          </mc:Choice>
        </mc:AlternateContent>
        <mc:AlternateContent xmlns:mc="http://schemas.openxmlformats.org/markup-compatibility/2006">
          <mc:Choice Requires="x14">
            <control shapeId="100364" r:id="rId15" name="チェック69">
              <controlPr defaultSize="0" autoFill="0" autoLine="0" autoPict="0">
                <anchor moveWithCells="1">
                  <from>
                    <xdr:col>17</xdr:col>
                    <xdr:colOff>180975</xdr:colOff>
                    <xdr:row>120</xdr:row>
                    <xdr:rowOff>0</xdr:rowOff>
                  </from>
                  <to>
                    <xdr:col>19</xdr:col>
                    <xdr:colOff>0</xdr:colOff>
                    <xdr:row>121</xdr:row>
                    <xdr:rowOff>0</xdr:rowOff>
                  </to>
                </anchor>
              </controlPr>
            </control>
          </mc:Choice>
        </mc:AlternateContent>
        <mc:AlternateContent xmlns:mc="http://schemas.openxmlformats.org/markup-compatibility/2006">
          <mc:Choice Requires="x14">
            <control shapeId="100365" r:id="rId16" name="チェック70">
              <controlPr defaultSize="0" autoFill="0" autoLine="0" autoPict="0">
                <anchor moveWithCells="1">
                  <from>
                    <xdr:col>25</xdr:col>
                    <xdr:colOff>0</xdr:colOff>
                    <xdr:row>120</xdr:row>
                    <xdr:rowOff>0</xdr:rowOff>
                  </from>
                  <to>
                    <xdr:col>26</xdr:col>
                    <xdr:colOff>0</xdr:colOff>
                    <xdr:row>121</xdr:row>
                    <xdr:rowOff>0</xdr:rowOff>
                  </to>
                </anchor>
              </controlPr>
            </control>
          </mc:Choice>
        </mc:AlternateContent>
        <mc:AlternateContent xmlns:mc="http://schemas.openxmlformats.org/markup-compatibility/2006">
          <mc:Choice Requires="x14">
            <control shapeId="100366" r:id="rId17" name="チェック71">
              <controlPr defaultSize="0" autoFill="0" autoLine="0" autoPict="0">
                <anchor moveWithCells="1">
                  <from>
                    <xdr:col>10</xdr:col>
                    <xdr:colOff>0</xdr:colOff>
                    <xdr:row>121</xdr:row>
                    <xdr:rowOff>0</xdr:rowOff>
                  </from>
                  <to>
                    <xdr:col>11</xdr:col>
                    <xdr:colOff>0</xdr:colOff>
                    <xdr:row>122</xdr:row>
                    <xdr:rowOff>0</xdr:rowOff>
                  </to>
                </anchor>
              </controlPr>
            </control>
          </mc:Choice>
        </mc:AlternateContent>
        <mc:AlternateContent xmlns:mc="http://schemas.openxmlformats.org/markup-compatibility/2006">
          <mc:Choice Requires="x14">
            <control shapeId="100367" r:id="rId18" name="チェック72">
              <controlPr defaultSize="0" autoFill="0" autoLine="0" autoPict="0">
                <anchor moveWithCells="1">
                  <from>
                    <xdr:col>20</xdr:col>
                    <xdr:colOff>0</xdr:colOff>
                    <xdr:row>121</xdr:row>
                    <xdr:rowOff>0</xdr:rowOff>
                  </from>
                  <to>
                    <xdr:col>21</xdr:col>
                    <xdr:colOff>0</xdr:colOff>
                    <xdr:row>122</xdr:row>
                    <xdr:rowOff>0</xdr:rowOff>
                  </to>
                </anchor>
              </controlPr>
            </control>
          </mc:Choice>
        </mc:AlternateContent>
        <mc:AlternateContent xmlns:mc="http://schemas.openxmlformats.org/markup-compatibility/2006">
          <mc:Choice Requires="x14">
            <control shapeId="100368" r:id="rId19" name="Check Box 16">
              <controlPr defaultSize="0" autoFill="0" autoLine="0" autoPict="0">
                <anchor moveWithCells="1">
                  <from>
                    <xdr:col>31</xdr:col>
                    <xdr:colOff>0</xdr:colOff>
                    <xdr:row>70</xdr:row>
                    <xdr:rowOff>0</xdr:rowOff>
                  </from>
                  <to>
                    <xdr:col>32</xdr:col>
                    <xdr:colOff>0</xdr:colOff>
                    <xdr:row>71</xdr:row>
                    <xdr:rowOff>0</xdr:rowOff>
                  </to>
                </anchor>
              </controlPr>
            </control>
          </mc:Choice>
        </mc:AlternateContent>
        <mc:AlternateContent xmlns:mc="http://schemas.openxmlformats.org/markup-compatibility/2006">
          <mc:Choice Requires="x14">
            <control shapeId="100369" r:id="rId20" name="チェック86">
              <controlPr defaultSize="0" autoFill="0" autoLine="0" autoPict="0">
                <anchor moveWithCells="1">
                  <from>
                    <xdr:col>12</xdr:col>
                    <xdr:colOff>0</xdr:colOff>
                    <xdr:row>156</xdr:row>
                    <xdr:rowOff>0</xdr:rowOff>
                  </from>
                  <to>
                    <xdr:col>12</xdr:col>
                    <xdr:colOff>180975</xdr:colOff>
                    <xdr:row>157</xdr:row>
                    <xdr:rowOff>0</xdr:rowOff>
                  </to>
                </anchor>
              </controlPr>
            </control>
          </mc:Choice>
        </mc:AlternateContent>
        <mc:AlternateContent xmlns:mc="http://schemas.openxmlformats.org/markup-compatibility/2006">
          <mc:Choice Requires="x14">
            <control shapeId="100370" r:id="rId21" name="チェック87">
              <controlPr defaultSize="0" autoFill="0" autoLine="0" autoPict="0">
                <anchor moveWithCells="1">
                  <from>
                    <xdr:col>24</xdr:col>
                    <xdr:colOff>0</xdr:colOff>
                    <xdr:row>156</xdr:row>
                    <xdr:rowOff>0</xdr:rowOff>
                  </from>
                  <to>
                    <xdr:col>25</xdr:col>
                    <xdr:colOff>0</xdr:colOff>
                    <xdr:row>157</xdr:row>
                    <xdr:rowOff>0</xdr:rowOff>
                  </to>
                </anchor>
              </controlPr>
            </control>
          </mc:Choice>
        </mc:AlternateContent>
        <mc:AlternateContent xmlns:mc="http://schemas.openxmlformats.org/markup-compatibility/2006">
          <mc:Choice Requires="x14">
            <control shapeId="100371" r:id="rId22" name="チェック88">
              <controlPr defaultSize="0" autoFill="0" autoLine="0" autoPict="0">
                <anchor moveWithCells="1">
                  <from>
                    <xdr:col>12</xdr:col>
                    <xdr:colOff>0</xdr:colOff>
                    <xdr:row>157</xdr:row>
                    <xdr:rowOff>0</xdr:rowOff>
                  </from>
                  <to>
                    <xdr:col>12</xdr:col>
                    <xdr:colOff>180975</xdr:colOff>
                    <xdr:row>158</xdr:row>
                    <xdr:rowOff>0</xdr:rowOff>
                  </to>
                </anchor>
              </controlPr>
            </control>
          </mc:Choice>
        </mc:AlternateContent>
        <mc:AlternateContent xmlns:mc="http://schemas.openxmlformats.org/markup-compatibility/2006">
          <mc:Choice Requires="x14">
            <control shapeId="100372" r:id="rId23" name="チェック89">
              <controlPr defaultSize="0" autoFill="0" autoLine="0" autoPict="0">
                <anchor moveWithCells="1">
                  <from>
                    <xdr:col>24</xdr:col>
                    <xdr:colOff>0</xdr:colOff>
                    <xdr:row>157</xdr:row>
                    <xdr:rowOff>0</xdr:rowOff>
                  </from>
                  <to>
                    <xdr:col>25</xdr:col>
                    <xdr:colOff>0</xdr:colOff>
                    <xdr:row>158</xdr:row>
                    <xdr:rowOff>0</xdr:rowOff>
                  </to>
                </anchor>
              </controlPr>
            </control>
          </mc:Choice>
        </mc:AlternateContent>
        <mc:AlternateContent xmlns:mc="http://schemas.openxmlformats.org/markup-compatibility/2006">
          <mc:Choice Requires="x14">
            <control shapeId="100373" r:id="rId24" name="Check Box 21">
              <controlPr defaultSize="0" autoFill="0" autoLine="0" autoPict="0">
                <anchor moveWithCells="1">
                  <from>
                    <xdr:col>10</xdr:col>
                    <xdr:colOff>0</xdr:colOff>
                    <xdr:row>69</xdr:row>
                    <xdr:rowOff>0</xdr:rowOff>
                  </from>
                  <to>
                    <xdr:col>11</xdr:col>
                    <xdr:colOff>0</xdr:colOff>
                    <xdr:row>70</xdr:row>
                    <xdr:rowOff>0</xdr:rowOff>
                  </to>
                </anchor>
              </controlPr>
            </control>
          </mc:Choice>
        </mc:AlternateContent>
        <mc:AlternateContent xmlns:mc="http://schemas.openxmlformats.org/markup-compatibility/2006">
          <mc:Choice Requires="x14">
            <control shapeId="100374" r:id="rId25" name="Check Box 22">
              <controlPr defaultSize="0" autoFill="0" autoLine="0" autoPict="0">
                <anchor moveWithCells="1">
                  <from>
                    <xdr:col>21</xdr:col>
                    <xdr:colOff>0</xdr:colOff>
                    <xdr:row>69</xdr:row>
                    <xdr:rowOff>0</xdr:rowOff>
                  </from>
                  <to>
                    <xdr:col>22</xdr:col>
                    <xdr:colOff>0</xdr:colOff>
                    <xdr:row>70</xdr:row>
                    <xdr:rowOff>0</xdr:rowOff>
                  </to>
                </anchor>
              </controlPr>
            </control>
          </mc:Choice>
        </mc:AlternateContent>
        <mc:AlternateContent xmlns:mc="http://schemas.openxmlformats.org/markup-compatibility/2006">
          <mc:Choice Requires="x14">
            <control shapeId="100375" r:id="rId26" name="Check Box 23">
              <controlPr defaultSize="0" autoFill="0" autoLine="0" autoPict="0">
                <anchor moveWithCells="1">
                  <from>
                    <xdr:col>10</xdr:col>
                    <xdr:colOff>0</xdr:colOff>
                    <xdr:row>70</xdr:row>
                    <xdr:rowOff>0</xdr:rowOff>
                  </from>
                  <to>
                    <xdr:col>11</xdr:col>
                    <xdr:colOff>0</xdr:colOff>
                    <xdr:row>71</xdr:row>
                    <xdr:rowOff>0</xdr:rowOff>
                  </to>
                </anchor>
              </controlPr>
            </control>
          </mc:Choice>
        </mc:AlternateContent>
        <mc:AlternateContent xmlns:mc="http://schemas.openxmlformats.org/markup-compatibility/2006">
          <mc:Choice Requires="x14">
            <control shapeId="100376" r:id="rId27" name="Check Box 24">
              <controlPr defaultSize="0" autoFill="0" autoLine="0" autoPict="0">
                <anchor moveWithCells="1">
                  <from>
                    <xdr:col>21</xdr:col>
                    <xdr:colOff>0</xdr:colOff>
                    <xdr:row>70</xdr:row>
                    <xdr:rowOff>0</xdr:rowOff>
                  </from>
                  <to>
                    <xdr:col>22</xdr:col>
                    <xdr:colOff>0</xdr:colOff>
                    <xdr:row>71</xdr:row>
                    <xdr:rowOff>0</xdr:rowOff>
                  </to>
                </anchor>
              </controlPr>
            </control>
          </mc:Choice>
        </mc:AlternateContent>
        <mc:AlternateContent xmlns:mc="http://schemas.openxmlformats.org/markup-compatibility/2006">
          <mc:Choice Requires="x14">
            <control shapeId="100377" r:id="rId28" name="チェック34">
              <controlPr defaultSize="0" autoFill="0" autoLine="0" autoPict="0">
                <anchor moveWithCells="1">
                  <from>
                    <xdr:col>19</xdr:col>
                    <xdr:colOff>0</xdr:colOff>
                    <xdr:row>103</xdr:row>
                    <xdr:rowOff>0</xdr:rowOff>
                  </from>
                  <to>
                    <xdr:col>20</xdr:col>
                    <xdr:colOff>0</xdr:colOff>
                    <xdr:row>105</xdr:row>
                    <xdr:rowOff>0</xdr:rowOff>
                  </to>
                </anchor>
              </controlPr>
            </control>
          </mc:Choice>
        </mc:AlternateContent>
        <mc:AlternateContent xmlns:mc="http://schemas.openxmlformats.org/markup-compatibility/2006">
          <mc:Choice Requires="x14">
            <control shapeId="100378" r:id="rId29" name="Check Box 26">
              <controlPr defaultSize="0" autoFill="0" autoLine="0" autoPict="0">
                <anchor moveWithCells="1">
                  <from>
                    <xdr:col>9</xdr:col>
                    <xdr:colOff>209550</xdr:colOff>
                    <xdr:row>103</xdr:row>
                    <xdr:rowOff>0</xdr:rowOff>
                  </from>
                  <to>
                    <xdr:col>11</xdr:col>
                    <xdr:colOff>19050</xdr:colOff>
                    <xdr:row>105</xdr:row>
                    <xdr:rowOff>0</xdr:rowOff>
                  </to>
                </anchor>
              </controlPr>
            </control>
          </mc:Choice>
        </mc:AlternateContent>
        <mc:AlternateContent xmlns:mc="http://schemas.openxmlformats.org/markup-compatibility/2006">
          <mc:Choice Requires="x14">
            <control shapeId="100379" r:id="rId30" name="Check Box 27">
              <controlPr defaultSize="0" autoFill="0" autoLine="0" autoPict="0">
                <anchor moveWithCells="1">
                  <from>
                    <xdr:col>28</xdr:col>
                    <xdr:colOff>0</xdr:colOff>
                    <xdr:row>103</xdr:row>
                    <xdr:rowOff>0</xdr:rowOff>
                  </from>
                  <to>
                    <xdr:col>29</xdr:col>
                    <xdr:colOff>0</xdr:colOff>
                    <xdr:row>105</xdr:row>
                    <xdr:rowOff>0</xdr:rowOff>
                  </to>
                </anchor>
              </controlPr>
            </control>
          </mc:Choice>
        </mc:AlternateContent>
        <mc:AlternateContent xmlns:mc="http://schemas.openxmlformats.org/markup-compatibility/2006">
          <mc:Choice Requires="x14">
            <control shapeId="100380" r:id="rId31" name="チェック90">
              <controlPr defaultSize="0" autoFill="0" autoLine="0" autoPict="0">
                <anchor moveWithCells="1">
                  <from>
                    <xdr:col>12</xdr:col>
                    <xdr:colOff>0</xdr:colOff>
                    <xdr:row>160</xdr:row>
                    <xdr:rowOff>0</xdr:rowOff>
                  </from>
                  <to>
                    <xdr:col>12</xdr:col>
                    <xdr:colOff>180975</xdr:colOff>
                    <xdr:row>161</xdr:row>
                    <xdr:rowOff>0</xdr:rowOff>
                  </to>
                </anchor>
              </controlPr>
            </control>
          </mc:Choice>
        </mc:AlternateContent>
        <mc:AlternateContent xmlns:mc="http://schemas.openxmlformats.org/markup-compatibility/2006">
          <mc:Choice Requires="x14">
            <control shapeId="100381" r:id="rId32" name="チェック91">
              <controlPr defaultSize="0" autoFill="0" autoLine="0" autoPict="0">
                <anchor moveWithCells="1">
                  <from>
                    <xdr:col>17</xdr:col>
                    <xdr:colOff>0</xdr:colOff>
                    <xdr:row>160</xdr:row>
                    <xdr:rowOff>0</xdr:rowOff>
                  </from>
                  <to>
                    <xdr:col>18</xdr:col>
                    <xdr:colOff>0</xdr:colOff>
                    <xdr:row>161</xdr:row>
                    <xdr:rowOff>0</xdr:rowOff>
                  </to>
                </anchor>
              </controlPr>
            </control>
          </mc:Choice>
        </mc:AlternateContent>
        <mc:AlternateContent xmlns:mc="http://schemas.openxmlformats.org/markup-compatibility/2006">
          <mc:Choice Requires="x14">
            <control shapeId="100382" r:id="rId33" name="チェック92">
              <controlPr defaultSize="0" autoFill="0" autoLine="0" autoPict="0">
                <anchor moveWithCells="1">
                  <from>
                    <xdr:col>22</xdr:col>
                    <xdr:colOff>0</xdr:colOff>
                    <xdr:row>160</xdr:row>
                    <xdr:rowOff>0</xdr:rowOff>
                  </from>
                  <to>
                    <xdr:col>23</xdr:col>
                    <xdr:colOff>0</xdr:colOff>
                    <xdr:row>161</xdr:row>
                    <xdr:rowOff>0</xdr:rowOff>
                  </to>
                </anchor>
              </controlPr>
            </control>
          </mc:Choice>
        </mc:AlternateContent>
        <mc:AlternateContent xmlns:mc="http://schemas.openxmlformats.org/markup-compatibility/2006">
          <mc:Choice Requires="x14">
            <control shapeId="100383" r:id="rId34" name="チェック12">
              <controlPr defaultSize="0" autoFill="0" autoLine="0" autoPict="0">
                <anchor moveWithCells="1">
                  <from>
                    <xdr:col>9</xdr:col>
                    <xdr:colOff>209550</xdr:colOff>
                    <xdr:row>75</xdr:row>
                    <xdr:rowOff>0</xdr:rowOff>
                  </from>
                  <to>
                    <xdr:col>11</xdr:col>
                    <xdr:colOff>19050</xdr:colOff>
                    <xdr:row>76</xdr:row>
                    <xdr:rowOff>0</xdr:rowOff>
                  </to>
                </anchor>
              </controlPr>
            </control>
          </mc:Choice>
        </mc:AlternateContent>
        <mc:AlternateContent xmlns:mc="http://schemas.openxmlformats.org/markup-compatibility/2006">
          <mc:Choice Requires="x14">
            <control shapeId="100384" r:id="rId35" name="チェック13">
              <controlPr defaultSize="0" autoFill="0" autoLine="0" autoPict="0">
                <anchor moveWithCells="1">
                  <from>
                    <xdr:col>26</xdr:col>
                    <xdr:colOff>0</xdr:colOff>
                    <xdr:row>75</xdr:row>
                    <xdr:rowOff>0</xdr:rowOff>
                  </from>
                  <to>
                    <xdr:col>27</xdr:col>
                    <xdr:colOff>0</xdr:colOff>
                    <xdr:row>76</xdr:row>
                    <xdr:rowOff>0</xdr:rowOff>
                  </to>
                </anchor>
              </controlPr>
            </control>
          </mc:Choice>
        </mc:AlternateContent>
        <mc:AlternateContent xmlns:mc="http://schemas.openxmlformats.org/markup-compatibility/2006">
          <mc:Choice Requires="x14">
            <control shapeId="100385" r:id="rId36" name="チェック14">
              <controlPr defaultSize="0" autoFill="0" autoLine="0" autoPict="0">
                <anchor moveWithCells="1">
                  <from>
                    <xdr:col>9</xdr:col>
                    <xdr:colOff>209550</xdr:colOff>
                    <xdr:row>76</xdr:row>
                    <xdr:rowOff>0</xdr:rowOff>
                  </from>
                  <to>
                    <xdr:col>11</xdr:col>
                    <xdr:colOff>19050</xdr:colOff>
                    <xdr:row>77</xdr:row>
                    <xdr:rowOff>0</xdr:rowOff>
                  </to>
                </anchor>
              </controlPr>
            </control>
          </mc:Choice>
        </mc:AlternateContent>
        <mc:AlternateContent xmlns:mc="http://schemas.openxmlformats.org/markup-compatibility/2006">
          <mc:Choice Requires="x14">
            <control shapeId="100386" r:id="rId37" name="チェック15">
              <controlPr defaultSize="0" autoFill="0" autoLine="0" autoPict="0">
                <anchor moveWithCells="1">
                  <from>
                    <xdr:col>26</xdr:col>
                    <xdr:colOff>0</xdr:colOff>
                    <xdr:row>76</xdr:row>
                    <xdr:rowOff>0</xdr:rowOff>
                  </from>
                  <to>
                    <xdr:col>27</xdr:col>
                    <xdr:colOff>0</xdr:colOff>
                    <xdr:row>77</xdr:row>
                    <xdr:rowOff>0</xdr:rowOff>
                  </to>
                </anchor>
              </controlPr>
            </control>
          </mc:Choice>
        </mc:AlternateContent>
        <mc:AlternateContent xmlns:mc="http://schemas.openxmlformats.org/markup-compatibility/2006">
          <mc:Choice Requires="x14">
            <control shapeId="100387" r:id="rId38" name="チェック16">
              <controlPr defaultSize="0" autoFill="0" autoLine="0" autoPict="0">
                <anchor moveWithCells="1">
                  <from>
                    <xdr:col>9</xdr:col>
                    <xdr:colOff>209550</xdr:colOff>
                    <xdr:row>77</xdr:row>
                    <xdr:rowOff>0</xdr:rowOff>
                  </from>
                  <to>
                    <xdr:col>11</xdr:col>
                    <xdr:colOff>19050</xdr:colOff>
                    <xdr:row>78</xdr:row>
                    <xdr:rowOff>0</xdr:rowOff>
                  </to>
                </anchor>
              </controlPr>
            </control>
          </mc:Choice>
        </mc:AlternateContent>
        <mc:AlternateContent xmlns:mc="http://schemas.openxmlformats.org/markup-compatibility/2006">
          <mc:Choice Requires="x14">
            <control shapeId="100388" r:id="rId39" name="Check Box 36">
              <controlPr defaultSize="0" autoFill="0" autoLine="0" autoPict="0">
                <anchor moveWithCells="1">
                  <from>
                    <xdr:col>19</xdr:col>
                    <xdr:colOff>0</xdr:colOff>
                    <xdr:row>89</xdr:row>
                    <xdr:rowOff>0</xdr:rowOff>
                  </from>
                  <to>
                    <xdr:col>20</xdr:col>
                    <xdr:colOff>19050</xdr:colOff>
                    <xdr:row>90</xdr:row>
                    <xdr:rowOff>0</xdr:rowOff>
                  </to>
                </anchor>
              </controlPr>
            </control>
          </mc:Choice>
        </mc:AlternateContent>
        <mc:AlternateContent xmlns:mc="http://schemas.openxmlformats.org/markup-compatibility/2006">
          <mc:Choice Requires="x14">
            <control shapeId="100389" r:id="rId40" name="Check Box 37">
              <controlPr defaultSize="0" autoFill="0" autoLine="0" autoPict="0">
                <anchor moveWithCells="1">
                  <from>
                    <xdr:col>28</xdr:col>
                    <xdr:colOff>0</xdr:colOff>
                    <xdr:row>89</xdr:row>
                    <xdr:rowOff>0</xdr:rowOff>
                  </from>
                  <to>
                    <xdr:col>29</xdr:col>
                    <xdr:colOff>0</xdr:colOff>
                    <xdr:row>90</xdr:row>
                    <xdr:rowOff>0</xdr:rowOff>
                  </to>
                </anchor>
              </controlPr>
            </control>
          </mc:Choice>
        </mc:AlternateContent>
        <mc:AlternateContent xmlns:mc="http://schemas.openxmlformats.org/markup-compatibility/2006">
          <mc:Choice Requires="x14">
            <control shapeId="100390" r:id="rId41" name="Check Box 38">
              <controlPr defaultSize="0" autoFill="0" autoLine="0" autoPict="0">
                <anchor moveWithCells="1">
                  <from>
                    <xdr:col>10</xdr:col>
                    <xdr:colOff>0</xdr:colOff>
                    <xdr:row>125</xdr:row>
                    <xdr:rowOff>0</xdr:rowOff>
                  </from>
                  <to>
                    <xdr:col>11</xdr:col>
                    <xdr:colOff>0</xdr:colOff>
                    <xdr:row>126</xdr:row>
                    <xdr:rowOff>0</xdr:rowOff>
                  </to>
                </anchor>
              </controlPr>
            </control>
          </mc:Choice>
        </mc:AlternateContent>
        <mc:AlternateContent xmlns:mc="http://schemas.openxmlformats.org/markup-compatibility/2006">
          <mc:Choice Requires="x14">
            <control shapeId="100392" r:id="rId42" name="チェック84">
              <controlPr defaultSize="0" autoFill="0" autoLine="0" autoPict="0">
                <anchor moveWithCells="1">
                  <from>
                    <xdr:col>24</xdr:col>
                    <xdr:colOff>0</xdr:colOff>
                    <xdr:row>125</xdr:row>
                    <xdr:rowOff>0</xdr:rowOff>
                  </from>
                  <to>
                    <xdr:col>25</xdr:col>
                    <xdr:colOff>19050</xdr:colOff>
                    <xdr:row>126</xdr:row>
                    <xdr:rowOff>0</xdr:rowOff>
                  </to>
                </anchor>
              </controlPr>
            </control>
          </mc:Choice>
        </mc:AlternateContent>
        <mc:AlternateContent xmlns:mc="http://schemas.openxmlformats.org/markup-compatibility/2006">
          <mc:Choice Requires="x14">
            <control shapeId="100393" r:id="rId43" name="チェック85">
              <controlPr defaultSize="0" autoFill="0" autoLine="0" autoPict="0">
                <anchor moveWithCells="1">
                  <from>
                    <xdr:col>31</xdr:col>
                    <xdr:colOff>0</xdr:colOff>
                    <xdr:row>125</xdr:row>
                    <xdr:rowOff>0</xdr:rowOff>
                  </from>
                  <to>
                    <xdr:col>32</xdr:col>
                    <xdr:colOff>19050</xdr:colOff>
                    <xdr:row>126</xdr:row>
                    <xdr:rowOff>0</xdr:rowOff>
                  </to>
                </anchor>
              </controlPr>
            </control>
          </mc:Choice>
        </mc:AlternateContent>
        <mc:AlternateContent xmlns:mc="http://schemas.openxmlformats.org/markup-compatibility/2006">
          <mc:Choice Requires="x14">
            <control shapeId="100394" r:id="rId44" name="チェック73">
              <controlPr defaultSize="0" autoFill="0" autoLine="0" autoPict="0">
                <anchor moveWithCells="1">
                  <from>
                    <xdr:col>10</xdr:col>
                    <xdr:colOff>0</xdr:colOff>
                    <xdr:row>122</xdr:row>
                    <xdr:rowOff>0</xdr:rowOff>
                  </from>
                  <to>
                    <xdr:col>11</xdr:col>
                    <xdr:colOff>0</xdr:colOff>
                    <xdr:row>123</xdr:row>
                    <xdr:rowOff>0</xdr:rowOff>
                  </to>
                </anchor>
              </controlPr>
            </control>
          </mc:Choice>
        </mc:AlternateContent>
        <mc:AlternateContent xmlns:mc="http://schemas.openxmlformats.org/markup-compatibility/2006">
          <mc:Choice Requires="x14">
            <control shapeId="100395" r:id="rId45" name="チェック74">
              <controlPr defaultSize="0" autoFill="0" autoLine="0" autoPict="0">
                <anchor moveWithCells="1">
                  <from>
                    <xdr:col>17</xdr:col>
                    <xdr:colOff>0</xdr:colOff>
                    <xdr:row>122</xdr:row>
                    <xdr:rowOff>0</xdr:rowOff>
                  </from>
                  <to>
                    <xdr:col>18</xdr:col>
                    <xdr:colOff>0</xdr:colOff>
                    <xdr:row>123</xdr:row>
                    <xdr:rowOff>0</xdr:rowOff>
                  </to>
                </anchor>
              </controlPr>
            </control>
          </mc:Choice>
        </mc:AlternateContent>
        <mc:AlternateContent xmlns:mc="http://schemas.openxmlformats.org/markup-compatibility/2006">
          <mc:Choice Requires="x14">
            <control shapeId="100396" r:id="rId46" name="チェック75">
              <controlPr defaultSize="0" autoFill="0" autoLine="0" autoPict="0">
                <anchor moveWithCells="1">
                  <from>
                    <xdr:col>24</xdr:col>
                    <xdr:colOff>0</xdr:colOff>
                    <xdr:row>122</xdr:row>
                    <xdr:rowOff>0</xdr:rowOff>
                  </from>
                  <to>
                    <xdr:col>25</xdr:col>
                    <xdr:colOff>0</xdr:colOff>
                    <xdr:row>123</xdr:row>
                    <xdr:rowOff>0</xdr:rowOff>
                  </to>
                </anchor>
              </controlPr>
            </control>
          </mc:Choice>
        </mc:AlternateContent>
        <mc:AlternateContent xmlns:mc="http://schemas.openxmlformats.org/markup-compatibility/2006">
          <mc:Choice Requires="x14">
            <control shapeId="100397" r:id="rId47" name="チェック76">
              <controlPr defaultSize="0" autoFill="0" autoLine="0" autoPict="0">
                <anchor moveWithCells="1">
                  <from>
                    <xdr:col>10</xdr:col>
                    <xdr:colOff>0</xdr:colOff>
                    <xdr:row>123</xdr:row>
                    <xdr:rowOff>0</xdr:rowOff>
                  </from>
                  <to>
                    <xdr:col>11</xdr:col>
                    <xdr:colOff>0</xdr:colOff>
                    <xdr:row>124</xdr:row>
                    <xdr:rowOff>0</xdr:rowOff>
                  </to>
                </anchor>
              </controlPr>
            </control>
          </mc:Choice>
        </mc:AlternateContent>
        <mc:AlternateContent xmlns:mc="http://schemas.openxmlformats.org/markup-compatibility/2006">
          <mc:Choice Requires="x14">
            <control shapeId="100398" r:id="rId48" name="チェック77">
              <controlPr defaultSize="0" autoFill="0" autoLine="0" autoPict="0">
                <anchor moveWithCells="1">
                  <from>
                    <xdr:col>17</xdr:col>
                    <xdr:colOff>0</xdr:colOff>
                    <xdr:row>123</xdr:row>
                    <xdr:rowOff>0</xdr:rowOff>
                  </from>
                  <to>
                    <xdr:col>18</xdr:col>
                    <xdr:colOff>0</xdr:colOff>
                    <xdr:row>124</xdr:row>
                    <xdr:rowOff>0</xdr:rowOff>
                  </to>
                </anchor>
              </controlPr>
            </control>
          </mc:Choice>
        </mc:AlternateContent>
        <mc:AlternateContent xmlns:mc="http://schemas.openxmlformats.org/markup-compatibility/2006">
          <mc:Choice Requires="x14">
            <control shapeId="100399" r:id="rId49" name="チェック78">
              <controlPr defaultSize="0" autoFill="0" autoLine="0" autoPict="0">
                <anchor moveWithCells="1">
                  <from>
                    <xdr:col>24</xdr:col>
                    <xdr:colOff>0</xdr:colOff>
                    <xdr:row>123</xdr:row>
                    <xdr:rowOff>0</xdr:rowOff>
                  </from>
                  <to>
                    <xdr:col>25</xdr:col>
                    <xdr:colOff>0</xdr:colOff>
                    <xdr:row>124</xdr:row>
                    <xdr:rowOff>0</xdr:rowOff>
                  </to>
                </anchor>
              </controlPr>
            </control>
          </mc:Choice>
        </mc:AlternateContent>
        <mc:AlternateContent xmlns:mc="http://schemas.openxmlformats.org/markup-compatibility/2006">
          <mc:Choice Requires="x14">
            <control shapeId="100400" r:id="rId50" name="チェック79">
              <controlPr defaultSize="0" autoFill="0" autoLine="0" autoPict="0">
                <anchor moveWithCells="1">
                  <from>
                    <xdr:col>10</xdr:col>
                    <xdr:colOff>0</xdr:colOff>
                    <xdr:row>124</xdr:row>
                    <xdr:rowOff>0</xdr:rowOff>
                  </from>
                  <to>
                    <xdr:col>11</xdr:col>
                    <xdr:colOff>0</xdr:colOff>
                    <xdr:row>125</xdr:row>
                    <xdr:rowOff>0</xdr:rowOff>
                  </to>
                </anchor>
              </controlPr>
            </control>
          </mc:Choice>
        </mc:AlternateContent>
        <mc:AlternateContent xmlns:mc="http://schemas.openxmlformats.org/markup-compatibility/2006">
          <mc:Choice Requires="x14">
            <control shapeId="100401" r:id="rId51" name="チェック80">
              <controlPr defaultSize="0" autoFill="0" autoLine="0" autoPict="0">
                <anchor moveWithCells="1">
                  <from>
                    <xdr:col>17</xdr:col>
                    <xdr:colOff>0</xdr:colOff>
                    <xdr:row>124</xdr:row>
                    <xdr:rowOff>0</xdr:rowOff>
                  </from>
                  <to>
                    <xdr:col>18</xdr:col>
                    <xdr:colOff>0</xdr:colOff>
                    <xdr:row>125</xdr:row>
                    <xdr:rowOff>0</xdr:rowOff>
                  </to>
                </anchor>
              </controlPr>
            </control>
          </mc:Choice>
        </mc:AlternateContent>
        <mc:AlternateContent xmlns:mc="http://schemas.openxmlformats.org/markup-compatibility/2006">
          <mc:Choice Requires="x14">
            <control shapeId="100402" r:id="rId52" name="チェック81">
              <controlPr defaultSize="0" autoFill="0" autoLine="0" autoPict="0">
                <anchor moveWithCells="1">
                  <from>
                    <xdr:col>24</xdr:col>
                    <xdr:colOff>0</xdr:colOff>
                    <xdr:row>124</xdr:row>
                    <xdr:rowOff>0</xdr:rowOff>
                  </from>
                  <to>
                    <xdr:col>25</xdr:col>
                    <xdr:colOff>0</xdr:colOff>
                    <xdr:row>125</xdr:row>
                    <xdr:rowOff>0</xdr:rowOff>
                  </to>
                </anchor>
              </controlPr>
            </control>
          </mc:Choice>
        </mc:AlternateContent>
        <mc:AlternateContent xmlns:mc="http://schemas.openxmlformats.org/markup-compatibility/2006">
          <mc:Choice Requires="x14">
            <control shapeId="100404" r:id="rId53" name="Check Box 52">
              <controlPr defaultSize="0" autoFill="0" autoLine="0" autoPict="0">
                <anchor moveWithCells="1">
                  <from>
                    <xdr:col>10</xdr:col>
                    <xdr:colOff>0</xdr:colOff>
                    <xdr:row>132</xdr:row>
                    <xdr:rowOff>0</xdr:rowOff>
                  </from>
                  <to>
                    <xdr:col>11</xdr:col>
                    <xdr:colOff>0</xdr:colOff>
                    <xdr:row>133</xdr:row>
                    <xdr:rowOff>0</xdr:rowOff>
                  </to>
                </anchor>
              </controlPr>
            </control>
          </mc:Choice>
        </mc:AlternateContent>
        <mc:AlternateContent xmlns:mc="http://schemas.openxmlformats.org/markup-compatibility/2006">
          <mc:Choice Requires="x14">
            <control shapeId="100405" r:id="rId54" name="Check Box 53">
              <controlPr defaultSize="0" autoFill="0" autoLine="0" autoPict="0">
                <anchor moveWithCells="1">
                  <from>
                    <xdr:col>17</xdr:col>
                    <xdr:colOff>180975</xdr:colOff>
                    <xdr:row>132</xdr:row>
                    <xdr:rowOff>0</xdr:rowOff>
                  </from>
                  <to>
                    <xdr:col>19</xdr:col>
                    <xdr:colOff>9525</xdr:colOff>
                    <xdr:row>133</xdr:row>
                    <xdr:rowOff>0</xdr:rowOff>
                  </to>
                </anchor>
              </controlPr>
            </control>
          </mc:Choice>
        </mc:AlternateContent>
        <mc:AlternateContent xmlns:mc="http://schemas.openxmlformats.org/markup-compatibility/2006">
          <mc:Choice Requires="x14">
            <control shapeId="100406" r:id="rId55" name="Check Box 54">
              <controlPr defaultSize="0" autoFill="0" autoLine="0" autoPict="0">
                <anchor moveWithCells="1">
                  <from>
                    <xdr:col>25</xdr:col>
                    <xdr:colOff>0</xdr:colOff>
                    <xdr:row>132</xdr:row>
                    <xdr:rowOff>0</xdr:rowOff>
                  </from>
                  <to>
                    <xdr:col>26</xdr:col>
                    <xdr:colOff>0</xdr:colOff>
                    <xdr:row>133</xdr:row>
                    <xdr:rowOff>0</xdr:rowOff>
                  </to>
                </anchor>
              </controlPr>
            </control>
          </mc:Choice>
        </mc:AlternateContent>
        <mc:AlternateContent xmlns:mc="http://schemas.openxmlformats.org/markup-compatibility/2006">
          <mc:Choice Requires="x14">
            <control shapeId="100407" r:id="rId56" name="Check Box 55">
              <controlPr defaultSize="0" autoFill="0" autoLine="0" autoPict="0">
                <anchor moveWithCells="1">
                  <from>
                    <xdr:col>10</xdr:col>
                    <xdr:colOff>0</xdr:colOff>
                    <xdr:row>133</xdr:row>
                    <xdr:rowOff>0</xdr:rowOff>
                  </from>
                  <to>
                    <xdr:col>11</xdr:col>
                    <xdr:colOff>0</xdr:colOff>
                    <xdr:row>134</xdr:row>
                    <xdr:rowOff>0</xdr:rowOff>
                  </to>
                </anchor>
              </controlPr>
            </control>
          </mc:Choice>
        </mc:AlternateContent>
        <mc:AlternateContent xmlns:mc="http://schemas.openxmlformats.org/markup-compatibility/2006">
          <mc:Choice Requires="x14">
            <control shapeId="100408" r:id="rId57" name="Check Box 56">
              <controlPr defaultSize="0" autoFill="0" autoLine="0" autoPict="0">
                <anchor moveWithCells="1">
                  <from>
                    <xdr:col>20</xdr:col>
                    <xdr:colOff>0</xdr:colOff>
                    <xdr:row>133</xdr:row>
                    <xdr:rowOff>0</xdr:rowOff>
                  </from>
                  <to>
                    <xdr:col>21</xdr:col>
                    <xdr:colOff>0</xdr:colOff>
                    <xdr:row>134</xdr:row>
                    <xdr:rowOff>0</xdr:rowOff>
                  </to>
                </anchor>
              </controlPr>
            </control>
          </mc:Choice>
        </mc:AlternateContent>
        <mc:AlternateContent xmlns:mc="http://schemas.openxmlformats.org/markup-compatibility/2006">
          <mc:Choice Requires="x14">
            <control shapeId="100409" r:id="rId58" name="Check Box 57">
              <controlPr defaultSize="0" autoFill="0" autoLine="0" autoPict="0">
                <anchor moveWithCells="1">
                  <from>
                    <xdr:col>10</xdr:col>
                    <xdr:colOff>0</xdr:colOff>
                    <xdr:row>134</xdr:row>
                    <xdr:rowOff>0</xdr:rowOff>
                  </from>
                  <to>
                    <xdr:col>11</xdr:col>
                    <xdr:colOff>0</xdr:colOff>
                    <xdr:row>135</xdr:row>
                    <xdr:rowOff>0</xdr:rowOff>
                  </to>
                </anchor>
              </controlPr>
            </control>
          </mc:Choice>
        </mc:AlternateContent>
        <mc:AlternateContent xmlns:mc="http://schemas.openxmlformats.org/markup-compatibility/2006">
          <mc:Choice Requires="x14">
            <control shapeId="100410" r:id="rId59" name="Check Box 58">
              <controlPr defaultSize="0" autoFill="0" autoLine="0" autoPict="0">
                <anchor moveWithCells="1">
                  <from>
                    <xdr:col>17</xdr:col>
                    <xdr:colOff>0</xdr:colOff>
                    <xdr:row>134</xdr:row>
                    <xdr:rowOff>0</xdr:rowOff>
                  </from>
                  <to>
                    <xdr:col>18</xdr:col>
                    <xdr:colOff>0</xdr:colOff>
                    <xdr:row>135</xdr:row>
                    <xdr:rowOff>0</xdr:rowOff>
                  </to>
                </anchor>
              </controlPr>
            </control>
          </mc:Choice>
        </mc:AlternateContent>
        <mc:AlternateContent xmlns:mc="http://schemas.openxmlformats.org/markup-compatibility/2006">
          <mc:Choice Requires="x14">
            <control shapeId="100411" r:id="rId60" name="Check Box 59">
              <controlPr defaultSize="0" autoFill="0" autoLine="0" autoPict="0">
                <anchor moveWithCells="1">
                  <from>
                    <xdr:col>24</xdr:col>
                    <xdr:colOff>0</xdr:colOff>
                    <xdr:row>134</xdr:row>
                    <xdr:rowOff>0</xdr:rowOff>
                  </from>
                  <to>
                    <xdr:col>25</xdr:col>
                    <xdr:colOff>0</xdr:colOff>
                    <xdr:row>135</xdr:row>
                    <xdr:rowOff>0</xdr:rowOff>
                  </to>
                </anchor>
              </controlPr>
            </control>
          </mc:Choice>
        </mc:AlternateContent>
        <mc:AlternateContent xmlns:mc="http://schemas.openxmlformats.org/markup-compatibility/2006">
          <mc:Choice Requires="x14">
            <control shapeId="100412" r:id="rId61" name="Check Box 60">
              <controlPr defaultSize="0" autoFill="0" autoLine="0" autoPict="0">
                <anchor moveWithCells="1">
                  <from>
                    <xdr:col>10</xdr:col>
                    <xdr:colOff>0</xdr:colOff>
                    <xdr:row>135</xdr:row>
                    <xdr:rowOff>0</xdr:rowOff>
                  </from>
                  <to>
                    <xdr:col>11</xdr:col>
                    <xdr:colOff>0</xdr:colOff>
                    <xdr:row>136</xdr:row>
                    <xdr:rowOff>0</xdr:rowOff>
                  </to>
                </anchor>
              </controlPr>
            </control>
          </mc:Choice>
        </mc:AlternateContent>
        <mc:AlternateContent xmlns:mc="http://schemas.openxmlformats.org/markup-compatibility/2006">
          <mc:Choice Requires="x14">
            <control shapeId="100413" r:id="rId62" name="Check Box 61">
              <controlPr defaultSize="0" autoFill="0" autoLine="0" autoPict="0">
                <anchor moveWithCells="1">
                  <from>
                    <xdr:col>17</xdr:col>
                    <xdr:colOff>0</xdr:colOff>
                    <xdr:row>135</xdr:row>
                    <xdr:rowOff>0</xdr:rowOff>
                  </from>
                  <to>
                    <xdr:col>18</xdr:col>
                    <xdr:colOff>0</xdr:colOff>
                    <xdr:row>136</xdr:row>
                    <xdr:rowOff>0</xdr:rowOff>
                  </to>
                </anchor>
              </controlPr>
            </control>
          </mc:Choice>
        </mc:AlternateContent>
        <mc:AlternateContent xmlns:mc="http://schemas.openxmlformats.org/markup-compatibility/2006">
          <mc:Choice Requires="x14">
            <control shapeId="100414" r:id="rId63" name="Check Box 62">
              <controlPr defaultSize="0" autoFill="0" autoLine="0" autoPict="0">
                <anchor moveWithCells="1">
                  <from>
                    <xdr:col>24</xdr:col>
                    <xdr:colOff>0</xdr:colOff>
                    <xdr:row>135</xdr:row>
                    <xdr:rowOff>0</xdr:rowOff>
                  </from>
                  <to>
                    <xdr:col>25</xdr:col>
                    <xdr:colOff>0</xdr:colOff>
                    <xdr:row>136</xdr:row>
                    <xdr:rowOff>0</xdr:rowOff>
                  </to>
                </anchor>
              </controlPr>
            </control>
          </mc:Choice>
        </mc:AlternateContent>
        <mc:AlternateContent xmlns:mc="http://schemas.openxmlformats.org/markup-compatibility/2006">
          <mc:Choice Requires="x14">
            <control shapeId="100415" r:id="rId64" name="Check Box 63">
              <controlPr defaultSize="0" autoFill="0" autoLine="0" autoPict="0">
                <anchor moveWithCells="1">
                  <from>
                    <xdr:col>10</xdr:col>
                    <xdr:colOff>0</xdr:colOff>
                    <xdr:row>136</xdr:row>
                    <xdr:rowOff>0</xdr:rowOff>
                  </from>
                  <to>
                    <xdr:col>11</xdr:col>
                    <xdr:colOff>0</xdr:colOff>
                    <xdr:row>137</xdr:row>
                    <xdr:rowOff>0</xdr:rowOff>
                  </to>
                </anchor>
              </controlPr>
            </control>
          </mc:Choice>
        </mc:AlternateContent>
        <mc:AlternateContent xmlns:mc="http://schemas.openxmlformats.org/markup-compatibility/2006">
          <mc:Choice Requires="x14">
            <control shapeId="100416" r:id="rId65" name="Check Box 64">
              <controlPr defaultSize="0" autoFill="0" autoLine="0" autoPict="0">
                <anchor moveWithCells="1">
                  <from>
                    <xdr:col>17</xdr:col>
                    <xdr:colOff>0</xdr:colOff>
                    <xdr:row>136</xdr:row>
                    <xdr:rowOff>0</xdr:rowOff>
                  </from>
                  <to>
                    <xdr:col>18</xdr:col>
                    <xdr:colOff>19050</xdr:colOff>
                    <xdr:row>137</xdr:row>
                    <xdr:rowOff>9525</xdr:rowOff>
                  </to>
                </anchor>
              </controlPr>
            </control>
          </mc:Choice>
        </mc:AlternateContent>
        <mc:AlternateContent xmlns:mc="http://schemas.openxmlformats.org/markup-compatibility/2006">
          <mc:Choice Requires="x14">
            <control shapeId="100417" r:id="rId66" name="Check Box 65">
              <controlPr defaultSize="0" autoFill="0" autoLine="0" autoPict="0">
                <anchor moveWithCells="1">
                  <from>
                    <xdr:col>24</xdr:col>
                    <xdr:colOff>0</xdr:colOff>
                    <xdr:row>136</xdr:row>
                    <xdr:rowOff>0</xdr:rowOff>
                  </from>
                  <to>
                    <xdr:col>25</xdr:col>
                    <xdr:colOff>0</xdr:colOff>
                    <xdr:row>137</xdr:row>
                    <xdr:rowOff>0</xdr:rowOff>
                  </to>
                </anchor>
              </controlPr>
            </control>
          </mc:Choice>
        </mc:AlternateContent>
        <mc:AlternateContent xmlns:mc="http://schemas.openxmlformats.org/markup-compatibility/2006">
          <mc:Choice Requires="x14">
            <control shapeId="100418" r:id="rId67" name="Check Box 66">
              <controlPr defaultSize="0" autoFill="0" autoLine="0" autoPict="0">
                <anchor moveWithCells="1">
                  <from>
                    <xdr:col>10</xdr:col>
                    <xdr:colOff>0</xdr:colOff>
                    <xdr:row>137</xdr:row>
                    <xdr:rowOff>0</xdr:rowOff>
                  </from>
                  <to>
                    <xdr:col>11</xdr:col>
                    <xdr:colOff>0</xdr:colOff>
                    <xdr:row>138</xdr:row>
                    <xdr:rowOff>0</xdr:rowOff>
                  </to>
                </anchor>
              </controlPr>
            </control>
          </mc:Choice>
        </mc:AlternateContent>
        <mc:AlternateContent xmlns:mc="http://schemas.openxmlformats.org/markup-compatibility/2006">
          <mc:Choice Requires="x14">
            <control shapeId="100419" r:id="rId68" name="Check Box 67">
              <controlPr defaultSize="0" autoFill="0" autoLine="0" autoPict="0">
                <anchor moveWithCells="1">
                  <from>
                    <xdr:col>17</xdr:col>
                    <xdr:colOff>0</xdr:colOff>
                    <xdr:row>137</xdr:row>
                    <xdr:rowOff>0</xdr:rowOff>
                  </from>
                  <to>
                    <xdr:col>18</xdr:col>
                    <xdr:colOff>19050</xdr:colOff>
                    <xdr:row>138</xdr:row>
                    <xdr:rowOff>0</xdr:rowOff>
                  </to>
                </anchor>
              </controlPr>
            </control>
          </mc:Choice>
        </mc:AlternateContent>
        <mc:AlternateContent xmlns:mc="http://schemas.openxmlformats.org/markup-compatibility/2006">
          <mc:Choice Requires="x14">
            <control shapeId="100420" r:id="rId69" name="Check Box 68">
              <controlPr defaultSize="0" autoFill="0" autoLine="0" autoPict="0">
                <anchor moveWithCells="1">
                  <from>
                    <xdr:col>24</xdr:col>
                    <xdr:colOff>0</xdr:colOff>
                    <xdr:row>137</xdr:row>
                    <xdr:rowOff>0</xdr:rowOff>
                  </from>
                  <to>
                    <xdr:col>25</xdr:col>
                    <xdr:colOff>19050</xdr:colOff>
                    <xdr:row>138</xdr:row>
                    <xdr:rowOff>0</xdr:rowOff>
                  </to>
                </anchor>
              </controlPr>
            </control>
          </mc:Choice>
        </mc:AlternateContent>
        <mc:AlternateContent xmlns:mc="http://schemas.openxmlformats.org/markup-compatibility/2006">
          <mc:Choice Requires="x14">
            <control shapeId="100421" r:id="rId70" name="Check Box 69">
              <controlPr defaultSize="0" autoFill="0" autoLine="0" autoPict="0">
                <anchor moveWithCells="1">
                  <from>
                    <xdr:col>31</xdr:col>
                    <xdr:colOff>0</xdr:colOff>
                    <xdr:row>137</xdr:row>
                    <xdr:rowOff>0</xdr:rowOff>
                  </from>
                  <to>
                    <xdr:col>32</xdr:col>
                    <xdr:colOff>19050</xdr:colOff>
                    <xdr:row>138</xdr:row>
                    <xdr:rowOff>0</xdr:rowOff>
                  </to>
                </anchor>
              </controlPr>
            </control>
          </mc:Choice>
        </mc:AlternateContent>
        <mc:AlternateContent xmlns:mc="http://schemas.openxmlformats.org/markup-compatibility/2006">
          <mc:Choice Requires="x14">
            <control shapeId="100422" r:id="rId71" name="Check Box 70">
              <controlPr defaultSize="0" autoFill="0" autoLine="0" autoPict="0">
                <anchor moveWithCells="1">
                  <from>
                    <xdr:col>10</xdr:col>
                    <xdr:colOff>0</xdr:colOff>
                    <xdr:row>144</xdr:row>
                    <xdr:rowOff>0</xdr:rowOff>
                  </from>
                  <to>
                    <xdr:col>11</xdr:col>
                    <xdr:colOff>0</xdr:colOff>
                    <xdr:row>145</xdr:row>
                    <xdr:rowOff>0</xdr:rowOff>
                  </to>
                </anchor>
              </controlPr>
            </control>
          </mc:Choice>
        </mc:AlternateContent>
        <mc:AlternateContent xmlns:mc="http://schemas.openxmlformats.org/markup-compatibility/2006">
          <mc:Choice Requires="x14">
            <control shapeId="100423" r:id="rId72" name="Check Box 71">
              <controlPr defaultSize="0" autoFill="0" autoLine="0" autoPict="0">
                <anchor moveWithCells="1">
                  <from>
                    <xdr:col>17</xdr:col>
                    <xdr:colOff>180975</xdr:colOff>
                    <xdr:row>144</xdr:row>
                    <xdr:rowOff>0</xdr:rowOff>
                  </from>
                  <to>
                    <xdr:col>19</xdr:col>
                    <xdr:colOff>0</xdr:colOff>
                    <xdr:row>145</xdr:row>
                    <xdr:rowOff>0</xdr:rowOff>
                  </to>
                </anchor>
              </controlPr>
            </control>
          </mc:Choice>
        </mc:AlternateContent>
        <mc:AlternateContent xmlns:mc="http://schemas.openxmlformats.org/markup-compatibility/2006">
          <mc:Choice Requires="x14">
            <control shapeId="100424" r:id="rId73" name="Check Box 72">
              <controlPr defaultSize="0" autoFill="0" autoLine="0" autoPict="0">
                <anchor moveWithCells="1">
                  <from>
                    <xdr:col>25</xdr:col>
                    <xdr:colOff>0</xdr:colOff>
                    <xdr:row>144</xdr:row>
                    <xdr:rowOff>0</xdr:rowOff>
                  </from>
                  <to>
                    <xdr:col>26</xdr:col>
                    <xdr:colOff>0</xdr:colOff>
                    <xdr:row>145</xdr:row>
                    <xdr:rowOff>0</xdr:rowOff>
                  </to>
                </anchor>
              </controlPr>
            </control>
          </mc:Choice>
        </mc:AlternateContent>
        <mc:AlternateContent xmlns:mc="http://schemas.openxmlformats.org/markup-compatibility/2006">
          <mc:Choice Requires="x14">
            <control shapeId="100425" r:id="rId74" name="Check Box 73">
              <controlPr defaultSize="0" autoFill="0" autoLine="0" autoPict="0">
                <anchor moveWithCells="1">
                  <from>
                    <xdr:col>10</xdr:col>
                    <xdr:colOff>0</xdr:colOff>
                    <xdr:row>145</xdr:row>
                    <xdr:rowOff>0</xdr:rowOff>
                  </from>
                  <to>
                    <xdr:col>11</xdr:col>
                    <xdr:colOff>0</xdr:colOff>
                    <xdr:row>146</xdr:row>
                    <xdr:rowOff>0</xdr:rowOff>
                  </to>
                </anchor>
              </controlPr>
            </control>
          </mc:Choice>
        </mc:AlternateContent>
        <mc:AlternateContent xmlns:mc="http://schemas.openxmlformats.org/markup-compatibility/2006">
          <mc:Choice Requires="x14">
            <control shapeId="100426" r:id="rId75" name="Check Box 74">
              <controlPr defaultSize="0" autoFill="0" autoLine="0" autoPict="0">
                <anchor moveWithCells="1">
                  <from>
                    <xdr:col>20</xdr:col>
                    <xdr:colOff>0</xdr:colOff>
                    <xdr:row>145</xdr:row>
                    <xdr:rowOff>0</xdr:rowOff>
                  </from>
                  <to>
                    <xdr:col>21</xdr:col>
                    <xdr:colOff>0</xdr:colOff>
                    <xdr:row>146</xdr:row>
                    <xdr:rowOff>0</xdr:rowOff>
                  </to>
                </anchor>
              </controlPr>
            </control>
          </mc:Choice>
        </mc:AlternateContent>
        <mc:AlternateContent xmlns:mc="http://schemas.openxmlformats.org/markup-compatibility/2006">
          <mc:Choice Requires="x14">
            <control shapeId="100427" r:id="rId76" name="Check Box 75">
              <controlPr defaultSize="0" autoFill="0" autoLine="0" autoPict="0">
                <anchor moveWithCells="1">
                  <from>
                    <xdr:col>10</xdr:col>
                    <xdr:colOff>0</xdr:colOff>
                    <xdr:row>146</xdr:row>
                    <xdr:rowOff>0</xdr:rowOff>
                  </from>
                  <to>
                    <xdr:col>11</xdr:col>
                    <xdr:colOff>0</xdr:colOff>
                    <xdr:row>147</xdr:row>
                    <xdr:rowOff>0</xdr:rowOff>
                  </to>
                </anchor>
              </controlPr>
            </control>
          </mc:Choice>
        </mc:AlternateContent>
        <mc:AlternateContent xmlns:mc="http://schemas.openxmlformats.org/markup-compatibility/2006">
          <mc:Choice Requires="x14">
            <control shapeId="100428" r:id="rId77" name="Check Box 76">
              <controlPr defaultSize="0" autoFill="0" autoLine="0" autoPict="0">
                <anchor moveWithCells="1">
                  <from>
                    <xdr:col>17</xdr:col>
                    <xdr:colOff>0</xdr:colOff>
                    <xdr:row>146</xdr:row>
                    <xdr:rowOff>0</xdr:rowOff>
                  </from>
                  <to>
                    <xdr:col>18</xdr:col>
                    <xdr:colOff>0</xdr:colOff>
                    <xdr:row>147</xdr:row>
                    <xdr:rowOff>0</xdr:rowOff>
                  </to>
                </anchor>
              </controlPr>
            </control>
          </mc:Choice>
        </mc:AlternateContent>
        <mc:AlternateContent xmlns:mc="http://schemas.openxmlformats.org/markup-compatibility/2006">
          <mc:Choice Requires="x14">
            <control shapeId="100429" r:id="rId78" name="Check Box 77">
              <controlPr defaultSize="0" autoFill="0" autoLine="0" autoPict="0">
                <anchor moveWithCells="1">
                  <from>
                    <xdr:col>24</xdr:col>
                    <xdr:colOff>0</xdr:colOff>
                    <xdr:row>146</xdr:row>
                    <xdr:rowOff>0</xdr:rowOff>
                  </from>
                  <to>
                    <xdr:col>25</xdr:col>
                    <xdr:colOff>0</xdr:colOff>
                    <xdr:row>147</xdr:row>
                    <xdr:rowOff>0</xdr:rowOff>
                  </to>
                </anchor>
              </controlPr>
            </control>
          </mc:Choice>
        </mc:AlternateContent>
        <mc:AlternateContent xmlns:mc="http://schemas.openxmlformats.org/markup-compatibility/2006">
          <mc:Choice Requires="x14">
            <control shapeId="100430" r:id="rId79" name="Check Box 78">
              <controlPr defaultSize="0" autoFill="0" autoLine="0" autoPict="0">
                <anchor moveWithCells="1">
                  <from>
                    <xdr:col>10</xdr:col>
                    <xdr:colOff>0</xdr:colOff>
                    <xdr:row>147</xdr:row>
                    <xdr:rowOff>0</xdr:rowOff>
                  </from>
                  <to>
                    <xdr:col>11</xdr:col>
                    <xdr:colOff>0</xdr:colOff>
                    <xdr:row>148</xdr:row>
                    <xdr:rowOff>0</xdr:rowOff>
                  </to>
                </anchor>
              </controlPr>
            </control>
          </mc:Choice>
        </mc:AlternateContent>
        <mc:AlternateContent xmlns:mc="http://schemas.openxmlformats.org/markup-compatibility/2006">
          <mc:Choice Requires="x14">
            <control shapeId="100431" r:id="rId80" name="Check Box 79">
              <controlPr defaultSize="0" autoFill="0" autoLine="0" autoPict="0">
                <anchor moveWithCells="1">
                  <from>
                    <xdr:col>17</xdr:col>
                    <xdr:colOff>0</xdr:colOff>
                    <xdr:row>147</xdr:row>
                    <xdr:rowOff>0</xdr:rowOff>
                  </from>
                  <to>
                    <xdr:col>18</xdr:col>
                    <xdr:colOff>0</xdr:colOff>
                    <xdr:row>148</xdr:row>
                    <xdr:rowOff>0</xdr:rowOff>
                  </to>
                </anchor>
              </controlPr>
            </control>
          </mc:Choice>
        </mc:AlternateContent>
        <mc:AlternateContent xmlns:mc="http://schemas.openxmlformats.org/markup-compatibility/2006">
          <mc:Choice Requires="x14">
            <control shapeId="100432" r:id="rId81" name="Check Box 80">
              <controlPr defaultSize="0" autoFill="0" autoLine="0" autoPict="0">
                <anchor moveWithCells="1">
                  <from>
                    <xdr:col>24</xdr:col>
                    <xdr:colOff>0</xdr:colOff>
                    <xdr:row>147</xdr:row>
                    <xdr:rowOff>0</xdr:rowOff>
                  </from>
                  <to>
                    <xdr:col>25</xdr:col>
                    <xdr:colOff>0</xdr:colOff>
                    <xdr:row>148</xdr:row>
                    <xdr:rowOff>0</xdr:rowOff>
                  </to>
                </anchor>
              </controlPr>
            </control>
          </mc:Choice>
        </mc:AlternateContent>
        <mc:AlternateContent xmlns:mc="http://schemas.openxmlformats.org/markup-compatibility/2006">
          <mc:Choice Requires="x14">
            <control shapeId="100433" r:id="rId82" name="Check Box 81">
              <controlPr defaultSize="0" autoFill="0" autoLine="0" autoPict="0">
                <anchor moveWithCells="1">
                  <from>
                    <xdr:col>10</xdr:col>
                    <xdr:colOff>0</xdr:colOff>
                    <xdr:row>148</xdr:row>
                    <xdr:rowOff>0</xdr:rowOff>
                  </from>
                  <to>
                    <xdr:col>11</xdr:col>
                    <xdr:colOff>0</xdr:colOff>
                    <xdr:row>149</xdr:row>
                    <xdr:rowOff>0</xdr:rowOff>
                  </to>
                </anchor>
              </controlPr>
            </control>
          </mc:Choice>
        </mc:AlternateContent>
        <mc:AlternateContent xmlns:mc="http://schemas.openxmlformats.org/markup-compatibility/2006">
          <mc:Choice Requires="x14">
            <control shapeId="100434" r:id="rId83" name="Check Box 82">
              <controlPr defaultSize="0" autoFill="0" autoLine="0" autoPict="0">
                <anchor moveWithCells="1">
                  <from>
                    <xdr:col>17</xdr:col>
                    <xdr:colOff>0</xdr:colOff>
                    <xdr:row>148</xdr:row>
                    <xdr:rowOff>0</xdr:rowOff>
                  </from>
                  <to>
                    <xdr:col>18</xdr:col>
                    <xdr:colOff>0</xdr:colOff>
                    <xdr:row>149</xdr:row>
                    <xdr:rowOff>0</xdr:rowOff>
                  </to>
                </anchor>
              </controlPr>
            </control>
          </mc:Choice>
        </mc:AlternateContent>
        <mc:AlternateContent xmlns:mc="http://schemas.openxmlformats.org/markup-compatibility/2006">
          <mc:Choice Requires="x14">
            <control shapeId="100435" r:id="rId84" name="Check Box 83">
              <controlPr defaultSize="0" autoFill="0" autoLine="0" autoPict="0">
                <anchor moveWithCells="1">
                  <from>
                    <xdr:col>24</xdr:col>
                    <xdr:colOff>0</xdr:colOff>
                    <xdr:row>148</xdr:row>
                    <xdr:rowOff>0</xdr:rowOff>
                  </from>
                  <to>
                    <xdr:col>25</xdr:col>
                    <xdr:colOff>0</xdr:colOff>
                    <xdr:row>149</xdr:row>
                    <xdr:rowOff>0</xdr:rowOff>
                  </to>
                </anchor>
              </controlPr>
            </control>
          </mc:Choice>
        </mc:AlternateContent>
        <mc:AlternateContent xmlns:mc="http://schemas.openxmlformats.org/markup-compatibility/2006">
          <mc:Choice Requires="x14">
            <control shapeId="100436" r:id="rId85" name="Check Box 84">
              <controlPr defaultSize="0" autoFill="0" autoLine="0" autoPict="0">
                <anchor moveWithCells="1">
                  <from>
                    <xdr:col>10</xdr:col>
                    <xdr:colOff>0</xdr:colOff>
                    <xdr:row>149</xdr:row>
                    <xdr:rowOff>0</xdr:rowOff>
                  </from>
                  <to>
                    <xdr:col>11</xdr:col>
                    <xdr:colOff>0</xdr:colOff>
                    <xdr:row>150</xdr:row>
                    <xdr:rowOff>0</xdr:rowOff>
                  </to>
                </anchor>
              </controlPr>
            </control>
          </mc:Choice>
        </mc:AlternateContent>
        <mc:AlternateContent xmlns:mc="http://schemas.openxmlformats.org/markup-compatibility/2006">
          <mc:Choice Requires="x14">
            <control shapeId="100437" r:id="rId86" name="Check Box 85">
              <controlPr defaultSize="0" autoFill="0" autoLine="0" autoPict="0">
                <anchor moveWithCells="1">
                  <from>
                    <xdr:col>17</xdr:col>
                    <xdr:colOff>0</xdr:colOff>
                    <xdr:row>149</xdr:row>
                    <xdr:rowOff>0</xdr:rowOff>
                  </from>
                  <to>
                    <xdr:col>18</xdr:col>
                    <xdr:colOff>19050</xdr:colOff>
                    <xdr:row>150</xdr:row>
                    <xdr:rowOff>0</xdr:rowOff>
                  </to>
                </anchor>
              </controlPr>
            </control>
          </mc:Choice>
        </mc:AlternateContent>
        <mc:AlternateContent xmlns:mc="http://schemas.openxmlformats.org/markup-compatibility/2006">
          <mc:Choice Requires="x14">
            <control shapeId="100438" r:id="rId87" name="Check Box 86">
              <controlPr defaultSize="0" autoFill="0" autoLine="0" autoPict="0">
                <anchor moveWithCells="1">
                  <from>
                    <xdr:col>24</xdr:col>
                    <xdr:colOff>0</xdr:colOff>
                    <xdr:row>149</xdr:row>
                    <xdr:rowOff>0</xdr:rowOff>
                  </from>
                  <to>
                    <xdr:col>25</xdr:col>
                    <xdr:colOff>19050</xdr:colOff>
                    <xdr:row>150</xdr:row>
                    <xdr:rowOff>0</xdr:rowOff>
                  </to>
                </anchor>
              </controlPr>
            </control>
          </mc:Choice>
        </mc:AlternateContent>
        <mc:AlternateContent xmlns:mc="http://schemas.openxmlformats.org/markup-compatibility/2006">
          <mc:Choice Requires="x14">
            <control shapeId="100439" r:id="rId88" name="Check Box 87">
              <controlPr defaultSize="0" autoFill="0" autoLine="0" autoPict="0">
                <anchor moveWithCells="1">
                  <from>
                    <xdr:col>31</xdr:col>
                    <xdr:colOff>0</xdr:colOff>
                    <xdr:row>149</xdr:row>
                    <xdr:rowOff>0</xdr:rowOff>
                  </from>
                  <to>
                    <xdr:col>32</xdr:col>
                    <xdr:colOff>19050</xdr:colOff>
                    <xdr:row>150</xdr:row>
                    <xdr:rowOff>0</xdr:rowOff>
                  </to>
                </anchor>
              </controlPr>
            </control>
          </mc:Choice>
        </mc:AlternateContent>
        <mc:AlternateContent xmlns:mc="http://schemas.openxmlformats.org/markup-compatibility/2006">
          <mc:Choice Requires="x14">
            <control shapeId="100440" r:id="rId89" name="Check Box 88">
              <controlPr defaultSize="0" autoFill="0" autoLine="0" autoPict="0">
                <anchor moveWithCells="1">
                  <from>
                    <xdr:col>10</xdr:col>
                    <xdr:colOff>0</xdr:colOff>
                    <xdr:row>118</xdr:row>
                    <xdr:rowOff>228600</xdr:rowOff>
                  </from>
                  <to>
                    <xdr:col>11</xdr:col>
                    <xdr:colOff>0</xdr:colOff>
                    <xdr:row>120</xdr:row>
                    <xdr:rowOff>0</xdr:rowOff>
                  </to>
                </anchor>
              </controlPr>
            </control>
          </mc:Choice>
        </mc:AlternateContent>
        <mc:AlternateContent xmlns:mc="http://schemas.openxmlformats.org/markup-compatibility/2006">
          <mc:Choice Requires="x14">
            <control shapeId="100441" r:id="rId90" name="Check Box 89">
              <controlPr defaultSize="0" autoFill="0" autoLine="0" autoPict="0">
                <anchor moveWithCells="1">
                  <from>
                    <xdr:col>15</xdr:col>
                    <xdr:colOff>180975</xdr:colOff>
                    <xdr:row>118</xdr:row>
                    <xdr:rowOff>228600</xdr:rowOff>
                  </from>
                  <to>
                    <xdr:col>16</xdr:col>
                    <xdr:colOff>180975</xdr:colOff>
                    <xdr:row>120</xdr:row>
                    <xdr:rowOff>0</xdr:rowOff>
                  </to>
                </anchor>
              </controlPr>
            </control>
          </mc:Choice>
        </mc:AlternateContent>
        <mc:AlternateContent xmlns:mc="http://schemas.openxmlformats.org/markup-compatibility/2006">
          <mc:Choice Requires="x14">
            <control shapeId="100442" r:id="rId91" name="Check Box 90">
              <controlPr defaultSize="0" autoFill="0" autoLine="0" autoPict="0">
                <anchor moveWithCells="1">
                  <from>
                    <xdr:col>10</xdr:col>
                    <xdr:colOff>0</xdr:colOff>
                    <xdr:row>130</xdr:row>
                    <xdr:rowOff>228600</xdr:rowOff>
                  </from>
                  <to>
                    <xdr:col>11</xdr:col>
                    <xdr:colOff>0</xdr:colOff>
                    <xdr:row>132</xdr:row>
                    <xdr:rowOff>0</xdr:rowOff>
                  </to>
                </anchor>
              </controlPr>
            </control>
          </mc:Choice>
        </mc:AlternateContent>
        <mc:AlternateContent xmlns:mc="http://schemas.openxmlformats.org/markup-compatibility/2006">
          <mc:Choice Requires="x14">
            <control shapeId="100443" r:id="rId92" name="Check Box 91">
              <controlPr defaultSize="0" autoFill="0" autoLine="0" autoPict="0">
                <anchor moveWithCells="1">
                  <from>
                    <xdr:col>15</xdr:col>
                    <xdr:colOff>180975</xdr:colOff>
                    <xdr:row>130</xdr:row>
                    <xdr:rowOff>228600</xdr:rowOff>
                  </from>
                  <to>
                    <xdr:col>16</xdr:col>
                    <xdr:colOff>180975</xdr:colOff>
                    <xdr:row>132</xdr:row>
                    <xdr:rowOff>0</xdr:rowOff>
                  </to>
                </anchor>
              </controlPr>
            </control>
          </mc:Choice>
        </mc:AlternateContent>
        <mc:AlternateContent xmlns:mc="http://schemas.openxmlformats.org/markup-compatibility/2006">
          <mc:Choice Requires="x14">
            <control shapeId="100444" r:id="rId93" name="Check Box 92">
              <controlPr defaultSize="0" autoFill="0" autoLine="0" autoPict="0">
                <anchor moveWithCells="1">
                  <from>
                    <xdr:col>10</xdr:col>
                    <xdr:colOff>0</xdr:colOff>
                    <xdr:row>142</xdr:row>
                    <xdr:rowOff>228600</xdr:rowOff>
                  </from>
                  <to>
                    <xdr:col>11</xdr:col>
                    <xdr:colOff>0</xdr:colOff>
                    <xdr:row>144</xdr:row>
                    <xdr:rowOff>0</xdr:rowOff>
                  </to>
                </anchor>
              </controlPr>
            </control>
          </mc:Choice>
        </mc:AlternateContent>
        <mc:AlternateContent xmlns:mc="http://schemas.openxmlformats.org/markup-compatibility/2006">
          <mc:Choice Requires="x14">
            <control shapeId="100445" r:id="rId94" name="Check Box 93">
              <controlPr defaultSize="0" autoFill="0" autoLine="0" autoPict="0">
                <anchor moveWithCells="1">
                  <from>
                    <xdr:col>15</xdr:col>
                    <xdr:colOff>180975</xdr:colOff>
                    <xdr:row>142</xdr:row>
                    <xdr:rowOff>228600</xdr:rowOff>
                  </from>
                  <to>
                    <xdr:col>16</xdr:col>
                    <xdr:colOff>180975</xdr:colOff>
                    <xdr:row>144</xdr:row>
                    <xdr:rowOff>0</xdr:rowOff>
                  </to>
                </anchor>
              </controlPr>
            </control>
          </mc:Choice>
        </mc:AlternateContent>
        <mc:AlternateContent xmlns:mc="http://schemas.openxmlformats.org/markup-compatibility/2006">
          <mc:Choice Requires="x14">
            <control shapeId="100465" r:id="rId95" name="Check Box 113">
              <controlPr defaultSize="0" autoFill="0" autoLine="0" autoPict="0">
                <anchor moveWithCells="1">
                  <from>
                    <xdr:col>10</xdr:col>
                    <xdr:colOff>0</xdr:colOff>
                    <xdr:row>89</xdr:row>
                    <xdr:rowOff>0</xdr:rowOff>
                  </from>
                  <to>
                    <xdr:col>11</xdr:col>
                    <xdr:colOff>19050</xdr:colOff>
                    <xdr:row>90</xdr:row>
                    <xdr:rowOff>0</xdr:rowOff>
                  </to>
                </anchor>
              </controlPr>
            </control>
          </mc:Choice>
        </mc:AlternateContent>
        <mc:AlternateContent xmlns:mc="http://schemas.openxmlformats.org/markup-compatibility/2006">
          <mc:Choice Requires="x14">
            <control shapeId="100469" r:id="rId96" name="チェック83">
              <controlPr defaultSize="0" autoFill="0" autoLine="0" autoPict="0">
                <anchor moveWithCells="1">
                  <from>
                    <xdr:col>17</xdr:col>
                    <xdr:colOff>0</xdr:colOff>
                    <xdr:row>125</xdr:row>
                    <xdr:rowOff>0</xdr:rowOff>
                  </from>
                  <to>
                    <xdr:col>18</xdr:col>
                    <xdr:colOff>19050</xdr:colOff>
                    <xdr:row>126</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0B76-C28C-462D-9CCA-D4B0F2BE7CE1}">
  <sheetPr>
    <tabColor theme="8" tint="0.39997558519241921"/>
  </sheetPr>
  <dimension ref="B1:AX566"/>
  <sheetViews>
    <sheetView showGridLines="0" zoomScaleNormal="100" zoomScaleSheetLayoutView="100" workbookViewId="0">
      <pane ySplit="2" topLeftCell="A3" activePane="bottomLeft" state="frozen"/>
      <selection activeCell="Z13" sqref="Z13:AC14"/>
      <selection pane="bottomLeft" activeCell="K10" sqref="K10:S10"/>
    </sheetView>
  </sheetViews>
  <sheetFormatPr defaultColWidth="2.625" defaultRowHeight="13.5" x14ac:dyDescent="0.15"/>
  <cols>
    <col min="1" max="1" width="2.625" style="158"/>
    <col min="2" max="2" width="2.625" style="158" customWidth="1"/>
    <col min="3" max="9" width="2.625" style="158"/>
    <col min="10" max="10" width="2.625" style="158" customWidth="1"/>
    <col min="11" max="15" width="2.625" style="158"/>
    <col min="16" max="16" width="2.625" style="158" customWidth="1"/>
    <col min="17" max="35" width="2.625" style="158"/>
    <col min="36" max="41" width="2.625" style="158" customWidth="1"/>
    <col min="42" max="46" width="6.625" style="158" hidden="1" customWidth="1"/>
    <col min="47" max="47" width="2.625" style="158" hidden="1" customWidth="1"/>
    <col min="48" max="48" width="7.625" style="158" hidden="1" customWidth="1"/>
    <col min="49" max="49" width="2.625" style="158" hidden="1" customWidth="1"/>
    <col min="50" max="50" width="11.375" style="158" customWidth="1"/>
    <col min="51" max="54" width="2.625" style="158"/>
    <col min="55" max="55" width="4.875" style="158" bestFit="1" customWidth="1"/>
    <col min="56" max="16384" width="2.625" style="158"/>
  </cols>
  <sheetData>
    <row r="1" spans="2:50" ht="15" customHeight="1" x14ac:dyDescent="0.1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50" ht="15" customHeight="1" x14ac:dyDescent="0.1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50" ht="15" customHeight="1" x14ac:dyDescent="0.15">
      <c r="B3" s="242" t="s">
        <v>2196</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2:50" ht="15" customHeight="1" x14ac:dyDescent="0.15">
      <c r="B4" s="791" t="s">
        <v>1897</v>
      </c>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182"/>
      <c r="AO4" s="182"/>
    </row>
    <row r="5" spans="2:50" ht="3.95" customHeight="1" x14ac:dyDescent="0.15">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2"/>
      <c r="AM5" s="182"/>
      <c r="AN5" s="182"/>
      <c r="AO5" s="182"/>
    </row>
    <row r="6" spans="2:50" ht="3.95" customHeight="1" x14ac:dyDescent="0.15">
      <c r="B6" s="184"/>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6"/>
      <c r="AN6" s="182"/>
      <c r="AO6" s="182"/>
    </row>
    <row r="7" spans="2:50" ht="17.45" customHeight="1" x14ac:dyDescent="0.15">
      <c r="B7" s="167" t="s">
        <v>1924</v>
      </c>
      <c r="J7" s="168"/>
      <c r="K7" s="233"/>
      <c r="L7" s="170" t="s">
        <v>1925</v>
      </c>
      <c r="M7" s="170"/>
      <c r="N7" s="170"/>
      <c r="O7" s="170"/>
      <c r="P7" s="234"/>
      <c r="Q7" s="170" t="s">
        <v>1926</v>
      </c>
      <c r="R7" s="170"/>
      <c r="S7" s="170"/>
      <c r="T7" s="170"/>
      <c r="U7" s="234"/>
      <c r="V7" s="170" t="s">
        <v>1927</v>
      </c>
      <c r="W7" s="170"/>
      <c r="X7" s="170"/>
      <c r="Y7" s="170"/>
      <c r="Z7" s="234"/>
      <c r="AA7" s="170" t="s">
        <v>1928</v>
      </c>
      <c r="AB7" s="170"/>
      <c r="AC7" s="170"/>
      <c r="AD7" s="170"/>
      <c r="AE7" s="177"/>
      <c r="AM7" s="168"/>
      <c r="AP7" s="158" t="str">
        <f>IF(COUNTIF(AQ7:AT7,TRUE)&gt;1,"複数選択",IF(COUNTIF(AQ7:AT7,TRUE)=0,"未入力",""))</f>
        <v>未入力</v>
      </c>
      <c r="AQ7" s="158" t="b">
        <v>0</v>
      </c>
      <c r="AR7" s="158" t="b">
        <v>0</v>
      </c>
      <c r="AS7" s="158" t="b">
        <v>0</v>
      </c>
      <c r="AT7" s="158" t="b">
        <v>0</v>
      </c>
      <c r="AV7" s="158">
        <f>COUNTIF(AQ7:AT7, TRUE)</f>
        <v>0</v>
      </c>
      <c r="AX7" s="158" t="str">
        <f>IF(AV7&gt;=2, "選択は1つまでです。",IF(COUNTIF(AQ7:AT7,TRUE)=0,"未入力です。",""))</f>
        <v>未入力です。</v>
      </c>
    </row>
    <row r="8" spans="2:50" ht="3.95" customHeight="1" x14ac:dyDescent="0.15">
      <c r="B8" s="167"/>
      <c r="AM8" s="168"/>
    </row>
    <row r="9" spans="2:50" ht="3.6" customHeight="1" x14ac:dyDescent="0.15">
      <c r="B9" s="167"/>
      <c r="AM9" s="168"/>
    </row>
    <row r="10" spans="2:50" ht="23.1" customHeight="1" x14ac:dyDescent="0.15">
      <c r="B10" s="167" t="s">
        <v>1929</v>
      </c>
      <c r="J10" s="168"/>
      <c r="K10" s="763"/>
      <c r="L10" s="764"/>
      <c r="M10" s="764"/>
      <c r="N10" s="764"/>
      <c r="O10" s="764"/>
      <c r="P10" s="764"/>
      <c r="Q10" s="764"/>
      <c r="R10" s="764"/>
      <c r="S10" s="765"/>
      <c r="T10" s="158" t="s">
        <v>1930</v>
      </c>
      <c r="AM10" s="168"/>
      <c r="AP10" s="158" t="str">
        <f>IF(COUNTA(K10)=0,"未入力","")</f>
        <v>未入力</v>
      </c>
      <c r="AQ10" s="160"/>
      <c r="AR10" s="160"/>
      <c r="AS10" s="160"/>
      <c r="AT10" s="160"/>
      <c r="AU10" s="160"/>
      <c r="AX10" s="158" t="str">
        <f>IF(COUNTA(K10)=0,"未入力です。","")</f>
        <v>未入力です。</v>
      </c>
    </row>
    <row r="11" spans="2:50" ht="5.0999999999999996" customHeight="1" x14ac:dyDescent="0.15">
      <c r="B11" s="167"/>
      <c r="AM11" s="168"/>
    </row>
    <row r="12" spans="2:50" ht="18" customHeight="1" x14ac:dyDescent="0.15">
      <c r="B12" s="167" t="s">
        <v>1931</v>
      </c>
      <c r="AM12" s="168"/>
    </row>
    <row r="13" spans="2:50" ht="23.1" customHeight="1" x14ac:dyDescent="0.15">
      <c r="B13" s="167"/>
      <c r="C13" s="796" t="s">
        <v>1932</v>
      </c>
      <c r="D13" s="797"/>
      <c r="E13" s="797"/>
      <c r="F13" s="797"/>
      <c r="G13" s="797"/>
      <c r="H13" s="797"/>
      <c r="I13" s="797"/>
      <c r="J13" s="797"/>
      <c r="K13" s="798"/>
      <c r="L13" s="799"/>
      <c r="M13" s="799"/>
      <c r="N13" s="799"/>
      <c r="O13" s="799"/>
      <c r="P13" s="799"/>
      <c r="Q13" s="799"/>
      <c r="R13" s="799"/>
      <c r="S13" s="800"/>
      <c r="T13" s="811"/>
      <c r="U13" s="799"/>
      <c r="V13" s="799"/>
      <c r="W13" s="799"/>
      <c r="X13" s="799"/>
      <c r="Y13" s="799"/>
      <c r="Z13" s="799"/>
      <c r="AA13" s="799"/>
      <c r="AB13" s="800"/>
      <c r="AC13" s="811"/>
      <c r="AD13" s="799"/>
      <c r="AE13" s="799"/>
      <c r="AF13" s="799"/>
      <c r="AG13" s="799"/>
      <c r="AH13" s="799"/>
      <c r="AI13" s="799"/>
      <c r="AJ13" s="799"/>
      <c r="AK13" s="812"/>
      <c r="AL13" s="195"/>
      <c r="AM13" s="196"/>
      <c r="AN13" s="195"/>
      <c r="AO13" s="163"/>
      <c r="AP13" s="158" t="str">
        <f>IF(COUNTA(K13,T13,AC13)=0,"未入力","")</f>
        <v>未入力</v>
      </c>
      <c r="AQ13" s="158" t="str">
        <f>IF(U13&lt;&gt;"","1"&amp;TEXT(U13,"00"),
IF(U14&lt;&gt;"","2"&amp;TEXT(U14,"00"),
IF(U15&lt;&gt;"","3"&amp;TEXT(U15,"00"),"")))</f>
        <v/>
      </c>
      <c r="AX13" s="158" t="str">
        <f>IF(COUNTA(K13,T13,AC13)=0,"未入力です。","")</f>
        <v>未入力です。</v>
      </c>
    </row>
    <row r="14" spans="2:50" ht="39" customHeight="1" x14ac:dyDescent="0.15">
      <c r="B14" s="167"/>
      <c r="C14" s="758" t="s">
        <v>1933</v>
      </c>
      <c r="D14" s="759"/>
      <c r="E14" s="759"/>
      <c r="F14" s="759"/>
      <c r="G14" s="759"/>
      <c r="H14" s="759"/>
      <c r="I14" s="759"/>
      <c r="J14" s="759"/>
      <c r="K14" s="798"/>
      <c r="L14" s="799"/>
      <c r="M14" s="799"/>
      <c r="N14" s="799"/>
      <c r="O14" s="799"/>
      <c r="P14" s="799"/>
      <c r="Q14" s="799"/>
      <c r="R14" s="799"/>
      <c r="S14" s="800"/>
      <c r="T14" s="811"/>
      <c r="U14" s="799"/>
      <c r="V14" s="799"/>
      <c r="W14" s="799"/>
      <c r="X14" s="799"/>
      <c r="Y14" s="799"/>
      <c r="Z14" s="799"/>
      <c r="AA14" s="799"/>
      <c r="AB14" s="800"/>
      <c r="AC14" s="811"/>
      <c r="AD14" s="799"/>
      <c r="AE14" s="799"/>
      <c r="AF14" s="799"/>
      <c r="AG14" s="799"/>
      <c r="AH14" s="799"/>
      <c r="AI14" s="799"/>
      <c r="AJ14" s="799"/>
      <c r="AK14" s="812"/>
      <c r="AL14" s="195"/>
      <c r="AM14" s="196"/>
      <c r="AN14" s="195"/>
      <c r="AO14" s="163"/>
      <c r="AQ14" s="158" t="str">
        <f>IFERROR(IF(AND($K$13&lt;&gt;"",K14=""),"未入力があります（1列目）。",IF(AND($K$13="",K14&lt;&gt;""),"棟番号を入力してください（1列目）。","")),"")</f>
        <v/>
      </c>
      <c r="AR14" s="158" t="str">
        <f>IFERROR(IF(AND($T$13&lt;&gt;"",T14=""),"未入力があります（2列目）。",IF(AND($T$13="",T14&lt;&gt;""),"棟番号を入力してください（2列目）。","")),"")</f>
        <v/>
      </c>
      <c r="AS14" s="158" t="str">
        <f>IFERROR(IF(AND($AC$13&lt;&gt;"",AC14=""),"未入力があります（3列目）。",IF(AND($AC$13="",AC14&lt;&gt;""),"棟番号を入力してください（3列目）。","")),"")</f>
        <v/>
      </c>
      <c r="AX14" s="158" t="str">
        <f>IF(OR(AND(K$13&lt;&gt;"",COUNTA(K14)=0),
AND(T$13&lt;&gt;"",COUNTA(T14)=0),
AND(AC$13&lt;&gt;"",COUNTA(AC14)=0)),"未入力があります。",
IF(OR(AND(K$13="",COUNTA(K14)=1),AND(T$13="",COUNTA(T14)=1),
AND(AC$13="",COUNTA(AC14)=1)),"棟番号を入力してください。","")
)</f>
        <v/>
      </c>
    </row>
    <row r="15" spans="2:50" ht="23.1" customHeight="1" x14ac:dyDescent="0.15">
      <c r="B15" s="167"/>
      <c r="C15" s="801" t="s">
        <v>1934</v>
      </c>
      <c r="D15" s="793"/>
      <c r="E15" s="793"/>
      <c r="F15" s="793"/>
      <c r="G15" s="793"/>
      <c r="H15" s="793"/>
      <c r="I15" s="793"/>
      <c r="J15" s="793"/>
      <c r="K15" s="798"/>
      <c r="L15" s="799"/>
      <c r="M15" s="799"/>
      <c r="N15" s="799"/>
      <c r="O15" s="799"/>
      <c r="P15" s="799"/>
      <c r="Q15" s="799"/>
      <c r="R15" s="799"/>
      <c r="S15" s="800"/>
      <c r="T15" s="798"/>
      <c r="U15" s="799"/>
      <c r="V15" s="799"/>
      <c r="W15" s="799"/>
      <c r="X15" s="799"/>
      <c r="Y15" s="799"/>
      <c r="Z15" s="799"/>
      <c r="AA15" s="799"/>
      <c r="AB15" s="800"/>
      <c r="AC15" s="811"/>
      <c r="AD15" s="799"/>
      <c r="AE15" s="799"/>
      <c r="AF15" s="799"/>
      <c r="AG15" s="799"/>
      <c r="AH15" s="799"/>
      <c r="AI15" s="799"/>
      <c r="AJ15" s="799"/>
      <c r="AK15" s="812"/>
      <c r="AL15" s="195"/>
      <c r="AM15" s="196"/>
      <c r="AN15" s="195"/>
      <c r="AO15" s="163"/>
      <c r="AX15" s="158" t="str">
        <f>IF(OR(AND(K$13&lt;&gt;"",COUNTA(K15)=0),
AND(T$13&lt;&gt;"",COUNTA(T15)=0),
AND(AC$13&lt;&gt;"",COUNTA(AC15)=0)),"未入力があります。",
IF(OR(AND(K$13="",COUNTA(K15)=1),AND(T$13="",COUNTA(T15)=1),
AND(AC$13="",COUNTA(AC15)=1)),"棟番号を入力してください。","")
)</f>
        <v/>
      </c>
    </row>
    <row r="16" spans="2:50" ht="17.100000000000001" customHeight="1" x14ac:dyDescent="0.15">
      <c r="B16" s="167"/>
      <c r="C16" s="795"/>
      <c r="D16" s="760"/>
      <c r="E16" s="760"/>
      <c r="F16" s="760"/>
      <c r="G16" s="760"/>
      <c r="H16" s="760"/>
      <c r="I16" s="760"/>
      <c r="J16" s="760"/>
      <c r="K16" s="235"/>
      <c r="L16" s="813" t="s">
        <v>2195</v>
      </c>
      <c r="M16" s="813"/>
      <c r="N16" s="813"/>
      <c r="O16" s="813"/>
      <c r="P16" s="813"/>
      <c r="Q16" s="813"/>
      <c r="R16" s="813"/>
      <c r="S16" s="814"/>
      <c r="T16" s="236"/>
      <c r="U16" s="813" t="s">
        <v>2195</v>
      </c>
      <c r="V16" s="813"/>
      <c r="W16" s="813"/>
      <c r="X16" s="813"/>
      <c r="Y16" s="813"/>
      <c r="Z16" s="813"/>
      <c r="AA16" s="813"/>
      <c r="AB16" s="814"/>
      <c r="AC16" s="236"/>
      <c r="AD16" s="813" t="s">
        <v>2195</v>
      </c>
      <c r="AE16" s="813"/>
      <c r="AF16" s="813"/>
      <c r="AG16" s="813"/>
      <c r="AH16" s="813"/>
      <c r="AI16" s="813"/>
      <c r="AJ16" s="813"/>
      <c r="AK16" s="815"/>
      <c r="AL16" s="197"/>
      <c r="AM16" s="196"/>
      <c r="AN16" s="195"/>
      <c r="AO16" s="163"/>
      <c r="AQ16" s="158" t="b">
        <v>0</v>
      </c>
      <c r="AR16" s="158" t="b">
        <v>0</v>
      </c>
      <c r="AS16" s="158" t="b">
        <v>0</v>
      </c>
    </row>
    <row r="17" spans="2:50" ht="20.100000000000001" customHeight="1" x14ac:dyDescent="0.15">
      <c r="B17" s="167"/>
      <c r="C17" s="816" t="s">
        <v>1935</v>
      </c>
      <c r="D17" s="817"/>
      <c r="E17" s="817"/>
      <c r="F17" s="817"/>
      <c r="G17" s="817"/>
      <c r="H17" s="817"/>
      <c r="I17" s="817"/>
      <c r="J17" s="817"/>
      <c r="K17" s="820"/>
      <c r="L17" s="821"/>
      <c r="M17" s="821"/>
      <c r="N17" s="821"/>
      <c r="O17" s="821"/>
      <c r="P17" s="821"/>
      <c r="Q17" s="821"/>
      <c r="R17" s="821"/>
      <c r="S17" s="822"/>
      <c r="T17" s="820"/>
      <c r="U17" s="821"/>
      <c r="V17" s="821"/>
      <c r="W17" s="821"/>
      <c r="X17" s="821"/>
      <c r="Y17" s="821"/>
      <c r="Z17" s="821"/>
      <c r="AA17" s="821"/>
      <c r="AB17" s="822"/>
      <c r="AC17" s="826"/>
      <c r="AD17" s="821"/>
      <c r="AE17" s="821"/>
      <c r="AF17" s="821"/>
      <c r="AG17" s="821"/>
      <c r="AH17" s="821"/>
      <c r="AI17" s="821"/>
      <c r="AJ17" s="821"/>
      <c r="AK17" s="827"/>
      <c r="AL17" s="163"/>
      <c r="AM17" s="198"/>
      <c r="AN17" s="163"/>
      <c r="AO17" s="163"/>
      <c r="AX17" s="158" t="str">
        <f>IF(OR(AND(K$13&lt;&gt;"",COUNTA(K17)=0),
AND(T$13&lt;&gt;"",COUNTA(T17)=0),
AND(AC$13&lt;&gt;"",COUNTA(AC17)=0)),"未入力があります。",
IF(OR(AND(K$13="",COUNTA(K17)=1),AND(T$13="",COUNTA(T17)=1),
AND(AC$13="",COUNTA(AC17)=1)),"棟番号を入力してください。","")
)</f>
        <v/>
      </c>
    </row>
    <row r="18" spans="2:50" ht="15.95" customHeight="1" x14ac:dyDescent="0.15">
      <c r="B18" s="167"/>
      <c r="C18" s="818"/>
      <c r="D18" s="819"/>
      <c r="E18" s="819"/>
      <c r="F18" s="819"/>
      <c r="G18" s="819"/>
      <c r="H18" s="819"/>
      <c r="I18" s="819"/>
      <c r="J18" s="819"/>
      <c r="K18" s="823"/>
      <c r="L18" s="824"/>
      <c r="M18" s="824"/>
      <c r="N18" s="824"/>
      <c r="O18" s="824"/>
      <c r="P18" s="824"/>
      <c r="Q18" s="824"/>
      <c r="R18" s="824"/>
      <c r="S18" s="825"/>
      <c r="T18" s="823"/>
      <c r="U18" s="824"/>
      <c r="V18" s="824"/>
      <c r="W18" s="824"/>
      <c r="X18" s="824"/>
      <c r="Y18" s="824"/>
      <c r="Z18" s="824"/>
      <c r="AA18" s="824"/>
      <c r="AB18" s="825"/>
      <c r="AC18" s="828"/>
      <c r="AD18" s="824"/>
      <c r="AE18" s="824"/>
      <c r="AF18" s="824"/>
      <c r="AG18" s="824"/>
      <c r="AH18" s="824"/>
      <c r="AI18" s="824"/>
      <c r="AJ18" s="824"/>
      <c r="AK18" s="829"/>
      <c r="AL18" s="199"/>
      <c r="AM18" s="200"/>
      <c r="AN18" s="199"/>
      <c r="AO18" s="199"/>
    </row>
    <row r="19" spans="2:50" ht="23.1" customHeight="1" x14ac:dyDescent="0.15">
      <c r="B19" s="167"/>
      <c r="C19" s="782" t="s">
        <v>1936</v>
      </c>
      <c r="D19" s="783"/>
      <c r="E19" s="783"/>
      <c r="F19" s="783"/>
      <c r="G19" s="783"/>
      <c r="H19" s="783"/>
      <c r="I19" s="783"/>
      <c r="J19" s="783"/>
      <c r="K19" s="187"/>
      <c r="L19" s="830"/>
      <c r="M19" s="830"/>
      <c r="N19" s="830"/>
      <c r="O19" s="830"/>
      <c r="P19" s="830"/>
      <c r="Q19" s="770" t="s">
        <v>1937</v>
      </c>
      <c r="R19" s="770"/>
      <c r="S19" s="201"/>
      <c r="T19" s="202"/>
      <c r="U19" s="830"/>
      <c r="V19" s="830"/>
      <c r="W19" s="830"/>
      <c r="X19" s="830"/>
      <c r="Y19" s="830"/>
      <c r="Z19" s="770" t="s">
        <v>1937</v>
      </c>
      <c r="AA19" s="770"/>
      <c r="AB19" s="201"/>
      <c r="AC19" s="202"/>
      <c r="AD19" s="830"/>
      <c r="AE19" s="830"/>
      <c r="AF19" s="830"/>
      <c r="AG19" s="830"/>
      <c r="AH19" s="830"/>
      <c r="AI19" s="770" t="s">
        <v>1937</v>
      </c>
      <c r="AJ19" s="770"/>
      <c r="AK19" s="177"/>
      <c r="AM19" s="168"/>
      <c r="AP19" s="158" t="str">
        <f>IF(COUNTA(L19,U19,AD19)=0,"未入力","")</f>
        <v>未入力</v>
      </c>
      <c r="AX19" s="158" t="str">
        <f>IF(OR(AND(K$13&lt;&gt;"",COUNTA(L19)=0),
AND(T$13&lt;&gt;"",COUNTA(U19)=0),
AND(AC$13&lt;&gt;"",COUNTA(AD19)=0)),"未入力があります。",
IF(OR(AND(K$13="",COUNTA(L19)=1),AND(T$13="",COUNTA(U19)=1),
AND(AC$13="",COUNTA(AD19)=1)),"棟番号を入力してください。","")
)</f>
        <v/>
      </c>
    </row>
    <row r="20" spans="2:50" ht="12" customHeight="1" x14ac:dyDescent="0.15">
      <c r="B20" s="167"/>
      <c r="C20" s="801" t="s">
        <v>1938</v>
      </c>
      <c r="D20" s="802"/>
      <c r="E20" s="802"/>
      <c r="F20" s="802"/>
      <c r="G20" s="802"/>
      <c r="H20" s="802"/>
      <c r="I20" s="802"/>
      <c r="J20" s="802"/>
      <c r="K20" s="189"/>
      <c r="L20" s="165"/>
      <c r="M20" s="165"/>
      <c r="N20" s="165"/>
      <c r="O20" s="165"/>
      <c r="P20" s="165"/>
      <c r="Q20" s="165"/>
      <c r="R20" s="165"/>
      <c r="S20" s="203"/>
      <c r="T20" s="204"/>
      <c r="U20" s="831"/>
      <c r="V20" s="831"/>
      <c r="W20" s="831"/>
      <c r="X20" s="831"/>
      <c r="Y20" s="831"/>
      <c r="Z20" s="165"/>
      <c r="AA20" s="165"/>
      <c r="AB20" s="203"/>
      <c r="AC20" s="204"/>
      <c r="AD20" s="165"/>
      <c r="AE20" s="165"/>
      <c r="AF20" s="165"/>
      <c r="AG20" s="165"/>
      <c r="AH20" s="165"/>
      <c r="AI20" s="165"/>
      <c r="AJ20" s="165"/>
      <c r="AK20" s="166"/>
      <c r="AM20" s="168"/>
      <c r="AQ20" s="160"/>
      <c r="AR20" s="160"/>
      <c r="AS20" s="160"/>
      <c r="AV20" s="158">
        <f>COUNTIF(AQ20:AQ26, TRUE)</f>
        <v>0</v>
      </c>
    </row>
    <row r="21" spans="2:50" ht="18.95" customHeight="1" x14ac:dyDescent="0.15">
      <c r="B21" s="167"/>
      <c r="C21" s="804"/>
      <c r="D21" s="805"/>
      <c r="E21" s="805"/>
      <c r="F21" s="805"/>
      <c r="G21" s="805"/>
      <c r="H21" s="805"/>
      <c r="I21" s="805"/>
      <c r="J21" s="805"/>
      <c r="K21" s="178"/>
      <c r="L21" s="832"/>
      <c r="M21" s="832"/>
      <c r="N21" s="832"/>
      <c r="O21" s="832"/>
      <c r="P21" s="832"/>
      <c r="Q21" s="833" t="s">
        <v>710</v>
      </c>
      <c r="R21" s="833"/>
      <c r="S21" s="207"/>
      <c r="T21" s="208"/>
      <c r="U21" s="834"/>
      <c r="V21" s="834"/>
      <c r="W21" s="834"/>
      <c r="X21" s="834"/>
      <c r="Y21" s="834"/>
      <c r="Z21" s="833" t="s">
        <v>1939</v>
      </c>
      <c r="AA21" s="833"/>
      <c r="AB21" s="207"/>
      <c r="AC21" s="208"/>
      <c r="AD21" s="832"/>
      <c r="AE21" s="832"/>
      <c r="AF21" s="832"/>
      <c r="AG21" s="832"/>
      <c r="AH21" s="832"/>
      <c r="AI21" s="833" t="s">
        <v>1939</v>
      </c>
      <c r="AJ21" s="833"/>
      <c r="AK21" s="180"/>
      <c r="AM21" s="168"/>
      <c r="AP21" s="195"/>
      <c r="AQ21" s="160"/>
      <c r="AR21" s="160"/>
      <c r="AS21" s="160"/>
      <c r="AV21" s="158">
        <f>COUNTIF(AR20:AR26, TRUE)</f>
        <v>0</v>
      </c>
      <c r="AX21" s="158" t="str">
        <f>IF(OR(AND(K$13&lt;&gt;"",COUNTA(L21)=0),
AND(T$13&lt;&gt;"",COUNTA(U21)=0),
AND(AC$13&lt;&gt;"",COUNTA(AD21)=0)),"未入力があります。",
IF(OR(AND(K$13="",COUNTA(L21)=1),AND(T$13="",COUNTA(U21)=1),
AND(AC$13="",COUNTA(AD21)=1)),"棟番号を入力してください。",IF(AND(L21&lt;&gt;"",L21&lt;10),"10㎡未満の場合は届出不要です。",IF(AND(U21&lt;&gt;"",U21&lt;10),"10㎡未満の場合は届出不要です。",IF(AND(AD21&lt;&gt;"",AD21&lt;10),"10㎡以下の場合は届出不要です。","")))
))</f>
        <v/>
      </c>
    </row>
    <row r="22" spans="2:50" ht="8.4499999999999993" hidden="1" customHeight="1" x14ac:dyDescent="0.15">
      <c r="B22" s="167"/>
      <c r="C22" s="209"/>
      <c r="D22" s="209"/>
      <c r="E22" s="209"/>
      <c r="F22" s="209"/>
      <c r="G22" s="209"/>
      <c r="H22" s="209"/>
      <c r="I22" s="209"/>
      <c r="J22" s="193"/>
      <c r="K22" s="167"/>
      <c r="L22" s="210"/>
      <c r="M22" s="210"/>
      <c r="N22" s="210"/>
      <c r="O22" s="210"/>
      <c r="P22" s="182"/>
      <c r="Q22" s="182"/>
      <c r="S22" s="211"/>
      <c r="T22" s="212"/>
      <c r="U22" s="210"/>
      <c r="V22" s="210"/>
      <c r="W22" s="210"/>
      <c r="X22" s="210"/>
      <c r="Y22" s="182"/>
      <c r="Z22" s="182"/>
      <c r="AB22" s="211"/>
      <c r="AC22" s="212"/>
      <c r="AD22" s="210"/>
      <c r="AE22" s="210"/>
      <c r="AF22" s="210"/>
      <c r="AG22" s="210"/>
      <c r="AH22" s="182"/>
      <c r="AI22" s="182"/>
      <c r="AK22" s="168"/>
      <c r="AM22" s="168"/>
      <c r="AP22" s="163"/>
      <c r="AQ22" s="160" t="b">
        <v>0</v>
      </c>
      <c r="AR22" s="160" t="b">
        <v>0</v>
      </c>
      <c r="AS22" s="160" t="b">
        <v>0</v>
      </c>
      <c r="AV22" s="158">
        <f>COUNTIF(AS20:AS26, TRUE)</f>
        <v>0</v>
      </c>
      <c r="AX22" s="158" t="str">
        <f>IF(OR(AND(K$13&lt;&gt;"",COUNTA(L22)=0),
AND(T$13&lt;&gt;"",COUNTA(U22)=0),
AND(AC$13&lt;&gt;"",COUNTA(AD22)=0)),"未入力があります。",
IF(OR(AND(K$13="",COUNTA(L22)=1),AND(T$13="",COUNTA(U22)=1),
AND(AC$13="",COUNTA(AD22)=1)),"棟番号を入力してください。","")
)</f>
        <v/>
      </c>
    </row>
    <row r="23" spans="2:50" ht="23.1" customHeight="1" x14ac:dyDescent="0.15">
      <c r="B23" s="167"/>
      <c r="C23" s="801" t="s">
        <v>1940</v>
      </c>
      <c r="D23" s="802"/>
      <c r="E23" s="802"/>
      <c r="F23" s="802"/>
      <c r="G23" s="802"/>
      <c r="H23" s="802"/>
      <c r="I23" s="802"/>
      <c r="J23" s="803"/>
      <c r="K23" s="213" t="s">
        <v>1288</v>
      </c>
      <c r="L23" s="838" t="s">
        <v>1941</v>
      </c>
      <c r="M23" s="839"/>
      <c r="N23" s="840"/>
      <c r="O23" s="841"/>
      <c r="P23" s="841"/>
      <c r="Q23" s="841"/>
      <c r="R23" s="841"/>
      <c r="S23" s="842"/>
      <c r="T23" s="166" t="s">
        <v>1288</v>
      </c>
      <c r="U23" s="838" t="s">
        <v>1941</v>
      </c>
      <c r="V23" s="839"/>
      <c r="W23" s="840"/>
      <c r="X23" s="841"/>
      <c r="Y23" s="841"/>
      <c r="Z23" s="841"/>
      <c r="AA23" s="841"/>
      <c r="AB23" s="842"/>
      <c r="AC23" s="166" t="s">
        <v>1288</v>
      </c>
      <c r="AD23" s="838" t="s">
        <v>1941</v>
      </c>
      <c r="AE23" s="839"/>
      <c r="AF23" s="840"/>
      <c r="AG23" s="843"/>
      <c r="AH23" s="841"/>
      <c r="AI23" s="841"/>
      <c r="AJ23" s="841"/>
      <c r="AK23" s="844"/>
      <c r="AM23" s="168"/>
      <c r="AP23" s="163" t="str">
        <f>AX23&amp;AX24&amp;AX25&amp;AX26&amp;AX27&amp;AX28</f>
        <v/>
      </c>
      <c r="AQ23" s="160"/>
      <c r="AR23" s="160"/>
      <c r="AS23" s="160"/>
      <c r="AX23" s="158" t="str">
        <f>IF(OR(AND(O23="",COUNTA(O24)=1),
AND(X23="",COUNTA(X24)=1),
AND(AG23="",COUNTA(AG24)=1)),"未入力です。",
IF(OR(AND(K$13="",COUNTA(O23)=1),AND(T$13="",COUNTA(X23)=1),
AND(AC$13="",COUNTA(AG23)=1)),"棟番号を入力してください。",""))</f>
        <v/>
      </c>
    </row>
    <row r="24" spans="2:50" ht="23.1" customHeight="1" x14ac:dyDescent="0.15">
      <c r="B24" s="167"/>
      <c r="C24" s="835"/>
      <c r="D24" s="836"/>
      <c r="E24" s="836"/>
      <c r="F24" s="836"/>
      <c r="G24" s="836"/>
      <c r="H24" s="836"/>
      <c r="I24" s="836"/>
      <c r="J24" s="837"/>
      <c r="K24" s="214"/>
      <c r="L24" s="838" t="s">
        <v>1942</v>
      </c>
      <c r="M24" s="839"/>
      <c r="N24" s="840"/>
      <c r="O24" s="830"/>
      <c r="P24" s="830"/>
      <c r="Q24" s="830"/>
      <c r="R24" s="830"/>
      <c r="S24" s="201" t="s">
        <v>710</v>
      </c>
      <c r="T24" s="180"/>
      <c r="U24" s="838" t="s">
        <v>1942</v>
      </c>
      <c r="V24" s="839"/>
      <c r="W24" s="839"/>
      <c r="X24" s="830"/>
      <c r="Y24" s="830"/>
      <c r="Z24" s="830"/>
      <c r="AA24" s="830"/>
      <c r="AB24" s="201" t="s">
        <v>710</v>
      </c>
      <c r="AC24" s="180"/>
      <c r="AD24" s="838" t="s">
        <v>1942</v>
      </c>
      <c r="AE24" s="839"/>
      <c r="AF24" s="839"/>
      <c r="AG24" s="830"/>
      <c r="AH24" s="830"/>
      <c r="AI24" s="830"/>
      <c r="AJ24" s="830"/>
      <c r="AK24" s="177" t="s">
        <v>710</v>
      </c>
      <c r="AM24" s="168"/>
      <c r="AP24" s="163"/>
      <c r="AQ24" s="160"/>
      <c r="AR24" s="160"/>
      <c r="AS24" s="160"/>
      <c r="AX24" s="158" t="str">
        <f>IF(OR(AND(O$23&lt;&gt;"",COUNTA(O24)=0),
AND(X$23&lt;&gt;"",COUNTA(X24)=0),
AND(AG$23&lt;&gt;"",COUNTA(AG24)=0)),"未入力があります。",
IF(OR(AND(K$13="",O23="",COUNTA(O24)=1),AND(T$13="",X23="",COUNTA(X24)=1),
AND(AC$13="",AG23="",COUNTA(AG24)=1)),"棟番号及び用途を入力してください。",
IF(OR(AND(K$13&lt;&gt;"",O23="",COUNTA(O24)=1),AND(T$13&lt;&gt;"",X23="",COUNTA(X24)=1),
AND(AC$13&lt;&gt;"",AG23="",COUNTA(AG24)=1)),"用途を入力してください。",
IF(OR(AND(K$13="",COUNTA(O24)=1),AND(T$13="",COUNTA(X24)=1),
AND(AC$13="",COUNTA(AG24)=1)),"棟番号を入力してください。",""))))</f>
        <v/>
      </c>
    </row>
    <row r="25" spans="2:50" ht="23.1" customHeight="1" x14ac:dyDescent="0.15">
      <c r="B25" s="167"/>
      <c r="C25" s="835"/>
      <c r="D25" s="836"/>
      <c r="E25" s="836"/>
      <c r="F25" s="836"/>
      <c r="G25" s="836"/>
      <c r="H25" s="836"/>
      <c r="I25" s="836"/>
      <c r="J25" s="837"/>
      <c r="K25" s="213" t="s">
        <v>1943</v>
      </c>
      <c r="L25" s="838" t="s">
        <v>1941</v>
      </c>
      <c r="M25" s="839"/>
      <c r="N25" s="840"/>
      <c r="O25" s="841"/>
      <c r="P25" s="841"/>
      <c r="Q25" s="841"/>
      <c r="R25" s="841"/>
      <c r="S25" s="842"/>
      <c r="T25" s="166" t="s">
        <v>1943</v>
      </c>
      <c r="U25" s="838" t="s">
        <v>1941</v>
      </c>
      <c r="V25" s="839"/>
      <c r="W25" s="840"/>
      <c r="X25" s="841"/>
      <c r="Y25" s="841"/>
      <c r="Z25" s="841"/>
      <c r="AA25" s="841"/>
      <c r="AB25" s="842"/>
      <c r="AC25" s="166" t="s">
        <v>1943</v>
      </c>
      <c r="AD25" s="838" t="s">
        <v>1941</v>
      </c>
      <c r="AE25" s="839"/>
      <c r="AF25" s="840"/>
      <c r="AG25" s="843"/>
      <c r="AH25" s="841"/>
      <c r="AI25" s="841"/>
      <c r="AJ25" s="841"/>
      <c r="AK25" s="844"/>
      <c r="AM25" s="168"/>
      <c r="AP25" s="163"/>
      <c r="AQ25" s="160"/>
      <c r="AR25" s="160"/>
      <c r="AS25" s="160"/>
      <c r="AX25" s="158" t="str">
        <f>IF(OR(AND(O25="",COUNTA(O26)=1),
AND(X25="",COUNTA(X26)=1),
AND(AG25="",COUNTA(AG26)=1)),"未入力です。",
IF(OR(AND(K$13="",COUNTA(O25)=1),AND(T$13="",COUNTA(X25)=1),
AND(AC$13="",COUNTA(AG25)=1)),"棟番号を入力してください。",""))</f>
        <v/>
      </c>
    </row>
    <row r="26" spans="2:50" ht="23.1" customHeight="1" x14ac:dyDescent="0.15">
      <c r="B26" s="167"/>
      <c r="C26" s="835"/>
      <c r="D26" s="836"/>
      <c r="E26" s="836"/>
      <c r="F26" s="836"/>
      <c r="G26" s="836"/>
      <c r="H26" s="836"/>
      <c r="I26" s="836"/>
      <c r="J26" s="837"/>
      <c r="K26" s="214"/>
      <c r="L26" s="838" t="s">
        <v>1942</v>
      </c>
      <c r="M26" s="839"/>
      <c r="N26" s="840"/>
      <c r="O26" s="830"/>
      <c r="P26" s="830"/>
      <c r="Q26" s="830"/>
      <c r="R26" s="830"/>
      <c r="S26" s="201" t="s">
        <v>710</v>
      </c>
      <c r="T26" s="180"/>
      <c r="U26" s="838" t="s">
        <v>1942</v>
      </c>
      <c r="V26" s="839"/>
      <c r="W26" s="839"/>
      <c r="X26" s="830"/>
      <c r="Y26" s="830"/>
      <c r="Z26" s="830"/>
      <c r="AA26" s="830"/>
      <c r="AB26" s="201" t="s">
        <v>710</v>
      </c>
      <c r="AC26" s="180"/>
      <c r="AD26" s="838" t="s">
        <v>1942</v>
      </c>
      <c r="AE26" s="839"/>
      <c r="AF26" s="839"/>
      <c r="AG26" s="830"/>
      <c r="AH26" s="830"/>
      <c r="AI26" s="830"/>
      <c r="AJ26" s="830"/>
      <c r="AK26" s="177" t="s">
        <v>710</v>
      </c>
      <c r="AM26" s="168"/>
      <c r="AP26" s="163"/>
      <c r="AQ26" s="160"/>
      <c r="AR26" s="160"/>
      <c r="AS26" s="160"/>
      <c r="AX26" s="158" t="str">
        <f>IF(OR(AND(O$25&lt;&gt;"",COUNTA(O26)=0),
AND(X$25&lt;&gt;"",COUNTA(X26)=0),
AND(AG$25&lt;&gt;"",COUNTA(AG26)=0)),"未入力があります。",
IF(OR(AND(K$13="",O25="",COUNTA(O26)=1),AND(T$13="",X25="",COUNTA(X26)=1),
AND(AC$13="",AG25="",COUNTA(AG26)=1)),"棟番号及び用途を入力してください。",
IF(OR(AND(K$13&lt;&gt;"",O25="",COUNTA(O26)=1),AND(T$13&lt;&gt;"",X25="",COUNTA(X26)=1),
AND(AC$13&lt;&gt;"",AG25="",COUNTA(AG26)=1)),"用途を入力してください。",
IF(OR(AND(K$13="",COUNTA(O26)=1),AND(T$13="",COUNTA(X26)=1),
AND(AC$13="",COUNTA(AG26)=1)),"棟番号を入力してください。",""))))</f>
        <v/>
      </c>
    </row>
    <row r="27" spans="2:50" ht="23.1" customHeight="1" x14ac:dyDescent="0.15">
      <c r="B27" s="167"/>
      <c r="C27" s="835"/>
      <c r="D27" s="836"/>
      <c r="E27" s="836"/>
      <c r="F27" s="836"/>
      <c r="G27" s="836"/>
      <c r="H27" s="836"/>
      <c r="I27" s="836"/>
      <c r="J27" s="837"/>
      <c r="K27" s="189" t="s">
        <v>1944</v>
      </c>
      <c r="L27" s="838" t="s">
        <v>1941</v>
      </c>
      <c r="M27" s="839"/>
      <c r="N27" s="840"/>
      <c r="O27" s="841"/>
      <c r="P27" s="841"/>
      <c r="Q27" s="841"/>
      <c r="R27" s="841"/>
      <c r="S27" s="842"/>
      <c r="T27" s="165" t="s">
        <v>1944</v>
      </c>
      <c r="U27" s="838" t="s">
        <v>1941</v>
      </c>
      <c r="V27" s="839"/>
      <c r="W27" s="840"/>
      <c r="X27" s="841"/>
      <c r="Y27" s="841"/>
      <c r="Z27" s="841"/>
      <c r="AA27" s="841"/>
      <c r="AB27" s="842"/>
      <c r="AC27" s="165" t="s">
        <v>1944</v>
      </c>
      <c r="AD27" s="838" t="s">
        <v>1941</v>
      </c>
      <c r="AE27" s="839"/>
      <c r="AF27" s="840"/>
      <c r="AG27" s="843"/>
      <c r="AH27" s="841"/>
      <c r="AI27" s="841"/>
      <c r="AJ27" s="841"/>
      <c r="AK27" s="844"/>
      <c r="AM27" s="168"/>
      <c r="AP27" s="163"/>
      <c r="AQ27" s="160"/>
      <c r="AR27" s="160"/>
      <c r="AS27" s="160"/>
      <c r="AX27" s="158" t="str">
        <f>IF(OR(AND(O27="",COUNTA(O28)=1),
AND(X27="",COUNTA(X28)=1),
AND(AG27="",COUNTA(AG28)=1)),"未入力です。",
IF(OR(AND(K$13="",COUNTA(O27)=1),AND(T$13="",COUNTA(X27)=1),
AND(AC$13="",COUNTA(AG27)=1)),"棟番号を入力してください。",""))</f>
        <v/>
      </c>
    </row>
    <row r="28" spans="2:50" ht="23.1" customHeight="1" x14ac:dyDescent="0.15">
      <c r="B28" s="167"/>
      <c r="C28" s="804"/>
      <c r="D28" s="805"/>
      <c r="E28" s="805"/>
      <c r="F28" s="805"/>
      <c r="G28" s="805"/>
      <c r="H28" s="805"/>
      <c r="I28" s="805"/>
      <c r="J28" s="806"/>
      <c r="K28" s="178"/>
      <c r="L28" s="838" t="s">
        <v>1942</v>
      </c>
      <c r="M28" s="839"/>
      <c r="N28" s="840"/>
      <c r="O28" s="846"/>
      <c r="P28" s="846"/>
      <c r="Q28" s="846"/>
      <c r="R28" s="846"/>
      <c r="S28" s="201" t="s">
        <v>710</v>
      </c>
      <c r="T28" s="179"/>
      <c r="U28" s="838" t="s">
        <v>1942</v>
      </c>
      <c r="V28" s="839"/>
      <c r="W28" s="839"/>
      <c r="X28" s="830"/>
      <c r="Y28" s="830"/>
      <c r="Z28" s="830"/>
      <c r="AA28" s="830"/>
      <c r="AB28" s="201" t="s">
        <v>710</v>
      </c>
      <c r="AC28" s="179"/>
      <c r="AD28" s="838" t="s">
        <v>1942</v>
      </c>
      <c r="AE28" s="839"/>
      <c r="AF28" s="839"/>
      <c r="AG28" s="830"/>
      <c r="AH28" s="830"/>
      <c r="AI28" s="830"/>
      <c r="AJ28" s="830"/>
      <c r="AK28" s="177" t="s">
        <v>710</v>
      </c>
      <c r="AM28" s="168"/>
      <c r="AQ28" s="160"/>
      <c r="AR28" s="160"/>
      <c r="AS28" s="160"/>
      <c r="AX28" s="158" t="str">
        <f>IF(OR(AND(O$27&lt;&gt;"",COUNTA(O28)=0),
AND(X$27&lt;&gt;"",COUNTA(X28)=0),
AND(AG$27&lt;&gt;"",COUNTA(AG28)=0)),"未入力があります。",
IF(OR(AND(K$13="",O27="",COUNTA(O28)=1),AND(T$13="",X27="",COUNTA(X28)=1),
AND(AC$13="",AG27="",COUNTA(AG28)=1)),"棟番号及び用途を入力してください。",
IF(OR(AND(K$13&lt;&gt;"",O27="",COUNTA(O28)=1),AND(T$13&lt;&gt;"",X27="",COUNTA(X28)=1),
AND(AC$13&lt;&gt;"",AG27="",COUNTA(AG28)=1)),"用途を入力してください。",
IF(OR(AND(K$13="",COUNTA(O28)=1),AND(T$13="",COUNTA(X28)=1),
AND(AC$13="",COUNTA(AG28)=1)),"棟番号を入力してください。",""))))</f>
        <v/>
      </c>
    </row>
    <row r="29" spans="2:50" ht="23.1" customHeight="1" x14ac:dyDescent="0.15">
      <c r="B29" s="167"/>
      <c r="C29" s="848" t="s">
        <v>1945</v>
      </c>
      <c r="D29" s="817"/>
      <c r="E29" s="817"/>
      <c r="F29" s="817"/>
      <c r="G29" s="817"/>
      <c r="H29" s="817"/>
      <c r="I29" s="817"/>
      <c r="J29" s="817"/>
      <c r="K29" s="187"/>
      <c r="L29" s="830"/>
      <c r="M29" s="830"/>
      <c r="N29" s="830"/>
      <c r="O29" s="830"/>
      <c r="P29" s="830"/>
      <c r="Q29" s="770" t="s">
        <v>711</v>
      </c>
      <c r="R29" s="770"/>
      <c r="S29" s="201"/>
      <c r="T29" s="202"/>
      <c r="U29" s="830"/>
      <c r="V29" s="830"/>
      <c r="W29" s="830"/>
      <c r="X29" s="830"/>
      <c r="Y29" s="830"/>
      <c r="Z29" s="770" t="s">
        <v>711</v>
      </c>
      <c r="AA29" s="770"/>
      <c r="AB29" s="201"/>
      <c r="AC29" s="202"/>
      <c r="AD29" s="830"/>
      <c r="AE29" s="830"/>
      <c r="AF29" s="830"/>
      <c r="AG29" s="830"/>
      <c r="AH29" s="830"/>
      <c r="AI29" s="770" t="s">
        <v>711</v>
      </c>
      <c r="AJ29" s="770"/>
      <c r="AK29" s="177"/>
      <c r="AM29" s="168"/>
      <c r="AP29" s="163"/>
      <c r="AQ29" s="160"/>
      <c r="AR29" s="160"/>
      <c r="AS29" s="160"/>
      <c r="AV29" s="158">
        <f>COUNTIF(AQ28:AQ33, TRUE)</f>
        <v>0</v>
      </c>
      <c r="AX29" s="158" t="str">
        <f>IF(OR(AND(K$13&lt;&gt;"",COUNTA(L29)=0),
AND(T$13&lt;&gt;"",COUNTA(U29)=0),
AND(AC$13&lt;&gt;"",COUNTA(AD29)=0)),"未入力があります。",
IF(OR(AND(K$13="",COUNTA(L29)=1),AND(T$13="",COUNTA(U29)=1),
AND(AC$13="",COUNTA(AD29)=1)),"棟番号を入力してください。","")
)</f>
        <v/>
      </c>
    </row>
    <row r="30" spans="2:50" ht="8.4499999999999993" hidden="1" customHeight="1" x14ac:dyDescent="0.15">
      <c r="B30" s="167"/>
      <c r="C30" s="818"/>
      <c r="D30" s="819"/>
      <c r="E30" s="819"/>
      <c r="F30" s="819"/>
      <c r="G30" s="819"/>
      <c r="H30" s="819"/>
      <c r="I30" s="819"/>
      <c r="J30" s="819"/>
      <c r="K30" s="167"/>
      <c r="L30" s="205"/>
      <c r="M30" s="205"/>
      <c r="N30" s="205"/>
      <c r="O30" s="205"/>
      <c r="P30" s="182"/>
      <c r="Q30" s="182"/>
      <c r="S30" s="211"/>
      <c r="T30" s="212"/>
      <c r="U30" s="205"/>
      <c r="V30" s="205"/>
      <c r="W30" s="205"/>
      <c r="X30" s="205"/>
      <c r="Y30" s="182"/>
      <c r="Z30" s="182"/>
      <c r="AB30" s="211"/>
      <c r="AC30" s="212"/>
      <c r="AD30" s="205"/>
      <c r="AE30" s="205"/>
      <c r="AF30" s="205"/>
      <c r="AG30" s="205"/>
      <c r="AH30" s="182"/>
      <c r="AI30" s="182"/>
      <c r="AK30" s="168"/>
      <c r="AM30" s="168"/>
      <c r="AP30" s="163"/>
      <c r="AQ30" s="160"/>
      <c r="AR30" s="160"/>
      <c r="AS30" s="160"/>
      <c r="AV30" s="158">
        <f>COUNTIF(AR28:AR33, TRUE)</f>
        <v>0</v>
      </c>
      <c r="AX30" s="158" t="str">
        <f>IFERROR(IF(AND($U$25&lt;&gt;"",AV30&gt;=2),"選択は1つまでです（2列目）。",IF(AND($U$25&lt;&gt;"",AV30=0),"未入力があります（2列目）。",IF(AND($U$25="",AV30&gt;0),"棟番号を入力してください（2列目）。",""))),"")</f>
        <v>未入力があります（2列目）。</v>
      </c>
    </row>
    <row r="31" spans="2:50" ht="17.45" customHeight="1" x14ac:dyDescent="0.15">
      <c r="B31" s="167"/>
      <c r="C31" s="849"/>
      <c r="D31" s="850"/>
      <c r="E31" s="850"/>
      <c r="F31" s="850"/>
      <c r="G31" s="850"/>
      <c r="H31" s="850"/>
      <c r="I31" s="850"/>
      <c r="J31" s="850"/>
      <c r="K31" s="227"/>
      <c r="L31" s="206"/>
      <c r="N31" s="206"/>
      <c r="O31" s="215" t="s">
        <v>1946</v>
      </c>
      <c r="P31" s="183"/>
      <c r="Q31" s="183"/>
      <c r="R31" s="179"/>
      <c r="S31" s="207"/>
      <c r="T31" s="238"/>
      <c r="U31" s="206"/>
      <c r="W31" s="206"/>
      <c r="X31" s="215" t="s">
        <v>1946</v>
      </c>
      <c r="Y31" s="183"/>
      <c r="Z31" s="183"/>
      <c r="AA31" s="179"/>
      <c r="AB31" s="207"/>
      <c r="AC31" s="238"/>
      <c r="AD31" s="206"/>
      <c r="AF31" s="206"/>
      <c r="AG31" s="215" t="s">
        <v>1946</v>
      </c>
      <c r="AH31" s="183"/>
      <c r="AI31" s="183"/>
      <c r="AJ31" s="179"/>
      <c r="AK31" s="180"/>
      <c r="AM31" s="168"/>
      <c r="AP31" s="163"/>
      <c r="AQ31" s="160" t="b">
        <v>0</v>
      </c>
      <c r="AR31" s="160" t="b">
        <v>0</v>
      </c>
      <c r="AS31" s="160" t="b">
        <v>0</v>
      </c>
    </row>
    <row r="32" spans="2:50" ht="11.45" customHeight="1" x14ac:dyDescent="0.15">
      <c r="B32" s="167"/>
      <c r="C32" s="801" t="s">
        <v>1947</v>
      </c>
      <c r="D32" s="802"/>
      <c r="E32" s="802"/>
      <c r="F32" s="802"/>
      <c r="G32" s="802"/>
      <c r="H32" s="802"/>
      <c r="I32" s="802"/>
      <c r="J32" s="802"/>
      <c r="K32" s="189"/>
      <c r="L32" s="216"/>
      <c r="M32" s="216"/>
      <c r="N32" s="216"/>
      <c r="O32" s="216"/>
      <c r="P32" s="216"/>
      <c r="Q32" s="216"/>
      <c r="R32" s="165"/>
      <c r="S32" s="203"/>
      <c r="T32" s="204"/>
      <c r="U32" s="216"/>
      <c r="V32" s="216"/>
      <c r="W32" s="216"/>
      <c r="X32" s="216"/>
      <c r="Y32" s="216"/>
      <c r="Z32" s="216"/>
      <c r="AA32" s="165"/>
      <c r="AB32" s="203"/>
      <c r="AC32" s="204"/>
      <c r="AD32" s="216"/>
      <c r="AE32" s="216"/>
      <c r="AF32" s="216"/>
      <c r="AG32" s="216"/>
      <c r="AH32" s="216"/>
      <c r="AI32" s="216"/>
      <c r="AJ32" s="165"/>
      <c r="AK32" s="166"/>
      <c r="AM32" s="168"/>
      <c r="AP32" s="163"/>
      <c r="AQ32" s="160"/>
      <c r="AR32" s="160"/>
      <c r="AS32" s="160"/>
    </row>
    <row r="33" spans="2:50" ht="18.95" customHeight="1" x14ac:dyDescent="0.15">
      <c r="B33" s="167"/>
      <c r="C33" s="804"/>
      <c r="D33" s="805"/>
      <c r="E33" s="805"/>
      <c r="F33" s="805"/>
      <c r="G33" s="805"/>
      <c r="H33" s="805"/>
      <c r="I33" s="805"/>
      <c r="J33" s="805"/>
      <c r="K33" s="178"/>
      <c r="L33" s="832"/>
      <c r="M33" s="832"/>
      <c r="N33" s="832"/>
      <c r="O33" s="832"/>
      <c r="P33" s="832"/>
      <c r="Q33" s="847" t="s">
        <v>669</v>
      </c>
      <c r="R33" s="847"/>
      <c r="S33" s="207"/>
      <c r="T33" s="208"/>
      <c r="U33" s="832"/>
      <c r="V33" s="832"/>
      <c r="W33" s="832"/>
      <c r="X33" s="832"/>
      <c r="Y33" s="832"/>
      <c r="Z33" s="847" t="s">
        <v>669</v>
      </c>
      <c r="AA33" s="847"/>
      <c r="AB33" s="207"/>
      <c r="AC33" s="208"/>
      <c r="AD33" s="832"/>
      <c r="AE33" s="832"/>
      <c r="AF33" s="832"/>
      <c r="AG33" s="832"/>
      <c r="AH33" s="832"/>
      <c r="AI33" s="847" t="s">
        <v>669</v>
      </c>
      <c r="AJ33" s="847"/>
      <c r="AK33" s="180"/>
      <c r="AM33" s="168"/>
      <c r="AP33" s="163"/>
      <c r="AQ33" s="160"/>
      <c r="AR33" s="160"/>
      <c r="AS33" s="160"/>
      <c r="AX33" s="158" t="str">
        <f>IF(OR(AND(K$13="",COUNTA(L33)=1),AND(T$13="",COUNTA(U33)=1),
AND(AC$13="",COUNTA(AD33)=1)),"棟番号を入力してください。","")</f>
        <v/>
      </c>
    </row>
    <row r="34" spans="2:50" ht="12" customHeight="1" x14ac:dyDescent="0.15">
      <c r="B34" s="167"/>
      <c r="C34" s="801" t="s">
        <v>1948</v>
      </c>
      <c r="D34" s="802"/>
      <c r="E34" s="802"/>
      <c r="F34" s="802"/>
      <c r="G34" s="802"/>
      <c r="H34" s="802"/>
      <c r="I34" s="802"/>
      <c r="J34" s="802"/>
      <c r="K34" s="189"/>
      <c r="L34" s="857"/>
      <c r="M34" s="857"/>
      <c r="N34" s="857"/>
      <c r="O34" s="857"/>
      <c r="P34" s="857"/>
      <c r="Q34" s="857"/>
      <c r="R34" s="165"/>
      <c r="S34" s="203"/>
      <c r="T34" s="204"/>
      <c r="U34" s="857"/>
      <c r="V34" s="857"/>
      <c r="W34" s="857"/>
      <c r="X34" s="857"/>
      <c r="Y34" s="857"/>
      <c r="Z34" s="857"/>
      <c r="AA34" s="165"/>
      <c r="AB34" s="203"/>
      <c r="AC34" s="204"/>
      <c r="AD34" s="857"/>
      <c r="AE34" s="857"/>
      <c r="AF34" s="857"/>
      <c r="AG34" s="857"/>
      <c r="AH34" s="857"/>
      <c r="AI34" s="857"/>
      <c r="AJ34" s="165"/>
      <c r="AK34" s="166"/>
      <c r="AM34" s="168"/>
      <c r="AP34" s="158">
        <f>AX34</f>
        <v>0</v>
      </c>
    </row>
    <row r="35" spans="2:50" ht="18.95" customHeight="1" x14ac:dyDescent="0.15">
      <c r="B35" s="167"/>
      <c r="C35" s="804"/>
      <c r="D35" s="805"/>
      <c r="E35" s="805"/>
      <c r="F35" s="805"/>
      <c r="G35" s="805"/>
      <c r="H35" s="805"/>
      <c r="I35" s="805"/>
      <c r="J35" s="805"/>
      <c r="K35" s="178"/>
      <c r="L35" s="179" t="s">
        <v>671</v>
      </c>
      <c r="M35" s="179"/>
      <c r="N35" s="832"/>
      <c r="O35" s="832"/>
      <c r="P35" s="832"/>
      <c r="Q35" s="847" t="s">
        <v>669</v>
      </c>
      <c r="R35" s="847"/>
      <c r="S35" s="207"/>
      <c r="T35" s="208"/>
      <c r="U35" s="179" t="s">
        <v>671</v>
      </c>
      <c r="V35" s="179"/>
      <c r="W35" s="832"/>
      <c r="X35" s="832"/>
      <c r="Y35" s="832"/>
      <c r="Z35" s="847" t="s">
        <v>669</v>
      </c>
      <c r="AA35" s="847"/>
      <c r="AB35" s="207"/>
      <c r="AC35" s="208"/>
      <c r="AD35" s="179" t="s">
        <v>671</v>
      </c>
      <c r="AE35" s="179"/>
      <c r="AF35" s="832"/>
      <c r="AG35" s="832"/>
      <c r="AH35" s="832"/>
      <c r="AI35" s="847" t="s">
        <v>669</v>
      </c>
      <c r="AJ35" s="847"/>
      <c r="AK35" s="180"/>
      <c r="AM35" s="168"/>
      <c r="AX35" s="158" t="str">
        <f>IF(OR(AND(K$13="",COUNTA(N35)=1),AND(T$13="",COUNTA(W35)=1),
AND(AC$13="",COUNTA(AF35)=1)),"棟番号を入力してください。","")</f>
        <v/>
      </c>
    </row>
    <row r="36" spans="2:50" ht="3.95" customHeight="1" x14ac:dyDescent="0.15">
      <c r="B36" s="167"/>
      <c r="AM36" s="168"/>
    </row>
    <row r="37" spans="2:50" ht="2.4500000000000002" customHeight="1" x14ac:dyDescent="0.15">
      <c r="B37" s="178"/>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row>
    <row r="38" spans="2:50" ht="3.95" customHeight="1" x14ac:dyDescent="0.15"/>
    <row r="39" spans="2:50" ht="15" customHeight="1" x14ac:dyDescent="0.15">
      <c r="B39" s="791" t="s">
        <v>1950</v>
      </c>
      <c r="C39" s="791"/>
      <c r="D39" s="791"/>
      <c r="E39" s="791"/>
      <c r="F39" s="791"/>
      <c r="G39" s="791"/>
      <c r="H39" s="791"/>
      <c r="I39" s="791"/>
      <c r="J39" s="791"/>
      <c r="K39" s="791"/>
      <c r="L39" s="791"/>
      <c r="M39" s="791"/>
      <c r="N39" s="791"/>
      <c r="O39" s="791"/>
      <c r="P39" s="791"/>
      <c r="Q39" s="791"/>
      <c r="R39" s="791"/>
      <c r="S39" s="791"/>
      <c r="T39" s="791"/>
      <c r="U39" s="791"/>
      <c r="V39" s="791"/>
      <c r="W39" s="791"/>
      <c r="X39" s="791"/>
      <c r="Y39" s="791"/>
      <c r="Z39" s="791"/>
      <c r="AA39" s="791"/>
      <c r="AB39" s="791"/>
      <c r="AC39" s="791"/>
      <c r="AD39" s="791"/>
      <c r="AE39" s="791"/>
      <c r="AF39" s="791"/>
      <c r="AG39" s="791"/>
      <c r="AH39" s="791"/>
      <c r="AI39" s="791"/>
      <c r="AJ39" s="791"/>
      <c r="AK39" s="791"/>
      <c r="AL39" s="791"/>
      <c r="AM39" s="791"/>
      <c r="AN39" s="182"/>
      <c r="AO39" s="182"/>
    </row>
    <row r="40" spans="2:50" ht="2.25" customHeight="1" x14ac:dyDescent="0.15">
      <c r="AP40" s="158" t="str">
        <f>IF(AND($AM$16=TRUE,S40=""),"未入力",IF(AND($AM$16=FALSE,S40&lt;&gt;""),"入力不要",""))</f>
        <v/>
      </c>
    </row>
    <row r="41" spans="2:50" ht="2.25" customHeight="1" x14ac:dyDescent="0.15">
      <c r="B41" s="189"/>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6"/>
    </row>
    <row r="42" spans="2:50" ht="14.45" customHeight="1" x14ac:dyDescent="0.15">
      <c r="B42" s="167" t="s">
        <v>1951</v>
      </c>
      <c r="AM42" s="168"/>
    </row>
    <row r="43" spans="2:50" ht="18" customHeight="1" x14ac:dyDescent="0.15">
      <c r="B43" s="167"/>
      <c r="C43" s="758" t="s">
        <v>1932</v>
      </c>
      <c r="D43" s="759"/>
      <c r="E43" s="759"/>
      <c r="F43" s="759"/>
      <c r="G43" s="759"/>
      <c r="H43" s="759"/>
      <c r="I43" s="759"/>
      <c r="J43" s="759"/>
      <c r="K43" s="854"/>
      <c r="L43" s="855"/>
      <c r="M43" s="855"/>
      <c r="N43" s="855"/>
      <c r="O43" s="855"/>
      <c r="P43" s="855"/>
      <c r="Q43" s="856"/>
      <c r="R43" s="218"/>
      <c r="S43" s="218"/>
      <c r="T43" s="218"/>
      <c r="U43" s="218"/>
      <c r="V43" s="218"/>
      <c r="W43" s="218"/>
      <c r="X43" s="218"/>
      <c r="Y43" s="218"/>
      <c r="Z43" s="218"/>
      <c r="AA43" s="218"/>
      <c r="AB43" s="218"/>
      <c r="AC43" s="218"/>
      <c r="AD43" s="218"/>
      <c r="AE43" s="218"/>
      <c r="AF43" s="218"/>
      <c r="AG43" s="218"/>
      <c r="AH43" s="218"/>
      <c r="AI43" s="218"/>
      <c r="AJ43" s="218"/>
      <c r="AM43" s="168"/>
    </row>
    <row r="44" spans="2:50" ht="30.95" customHeight="1" x14ac:dyDescent="0.15">
      <c r="B44" s="167"/>
      <c r="C44" s="801" t="s">
        <v>1952</v>
      </c>
      <c r="D44" s="802"/>
      <c r="E44" s="802"/>
      <c r="F44" s="802"/>
      <c r="G44" s="802"/>
      <c r="H44" s="802"/>
      <c r="I44" s="802"/>
      <c r="J44" s="803"/>
      <c r="K44" s="226"/>
      <c r="L44" s="164" t="s">
        <v>1953</v>
      </c>
      <c r="M44" s="164"/>
      <c r="N44" s="164"/>
      <c r="O44" s="164"/>
      <c r="P44" s="165"/>
      <c r="Q44" s="239"/>
      <c r="R44" s="165" t="s">
        <v>1954</v>
      </c>
      <c r="S44" s="185"/>
      <c r="T44" s="185"/>
      <c r="U44" s="165"/>
      <c r="V44" s="185"/>
      <c r="W44" s="185"/>
      <c r="X44" s="165"/>
      <c r="Y44" s="185"/>
      <c r="Z44" s="185"/>
      <c r="AA44" s="166"/>
      <c r="AM44" s="168"/>
      <c r="AP44" s="161"/>
      <c r="AQ44" s="158" t="b">
        <v>0</v>
      </c>
      <c r="AR44" s="158" t="b">
        <v>0</v>
      </c>
      <c r="AV44" s="158">
        <f>COUNTIF(AQ44:AR44, TRUE)</f>
        <v>0</v>
      </c>
      <c r="AX44" s="158" t="str">
        <f>IF(AND($K43&lt;&gt;"",COUNTIF(AQ44:AS44,TRUE)=0),"未入力です。",
  IF(AND($K43&lt;&gt;"",COUNTIF(AQ44:AS44,TRUE)&gt;1),"選択は1つまでです。",""))</f>
        <v/>
      </c>
    </row>
    <row r="45" spans="2:50" ht="17.100000000000001" customHeight="1" x14ac:dyDescent="0.15">
      <c r="B45" s="167"/>
      <c r="C45" s="848" t="s">
        <v>1955</v>
      </c>
      <c r="D45" s="817"/>
      <c r="E45" s="817"/>
      <c r="F45" s="817"/>
      <c r="G45" s="817"/>
      <c r="H45" s="817"/>
      <c r="I45" s="817"/>
      <c r="J45" s="858"/>
      <c r="K45" s="226"/>
      <c r="L45" s="165" t="s">
        <v>1956</v>
      </c>
      <c r="M45" s="165"/>
      <c r="N45" s="165"/>
      <c r="O45" s="165"/>
      <c r="P45" s="165"/>
      <c r="Q45" s="165"/>
      <c r="R45" s="165"/>
      <c r="S45" s="228"/>
      <c r="T45" s="793" t="s">
        <v>1957</v>
      </c>
      <c r="U45" s="793"/>
      <c r="V45" s="793"/>
      <c r="W45" s="793"/>
      <c r="X45" s="793"/>
      <c r="Y45" s="165"/>
      <c r="Z45" s="228"/>
      <c r="AA45" s="793" t="s">
        <v>1958</v>
      </c>
      <c r="AB45" s="793"/>
      <c r="AC45" s="793"/>
      <c r="AD45" s="793"/>
      <c r="AE45" s="793"/>
      <c r="AF45" s="793"/>
      <c r="AG45" s="793"/>
      <c r="AH45" s="793"/>
      <c r="AI45" s="793"/>
      <c r="AJ45" s="807"/>
      <c r="AM45" s="168"/>
      <c r="AP45" s="158" t="str">
        <f>IF(AND($J47&lt;&gt;"",COUNTIF(AQ45:AS46,TRUE)=0),"未入力",
  IF(AND($J47&lt;&gt;"",COUNTIF(AQ45:AS46,TRUE)&gt;1),"複数選択",""))</f>
        <v/>
      </c>
      <c r="AQ45" s="160" t="b">
        <v>0</v>
      </c>
      <c r="AR45" s="160" t="b">
        <v>0</v>
      </c>
      <c r="AS45" s="160" t="b">
        <v>0</v>
      </c>
      <c r="AT45" s="160"/>
      <c r="AU45" s="160"/>
      <c r="AV45" s="158">
        <f>COUNTIF(AQ45:AS45, TRUE)</f>
        <v>0</v>
      </c>
      <c r="AX45" s="158" t="str">
        <f>IF(AND($K$43&lt;&gt;"",AQ44=TRUE,COUNTIF(AQ45:AS46,TRUE)=0),"ロで新設を選んだ場合は回答が必要です。",
  IF(AND($K$43&lt;&gt;"",AQ44&lt;&gt;TRUE,COUNTIF(AQ45:AS46,TRUE)&gt;0),"ロで新設を選んだ場合に回答してください。",""))</f>
        <v/>
      </c>
    </row>
    <row r="46" spans="2:50" ht="17.100000000000001" customHeight="1" x14ac:dyDescent="0.15">
      <c r="B46" s="167"/>
      <c r="C46" s="849"/>
      <c r="D46" s="850"/>
      <c r="E46" s="850"/>
      <c r="F46" s="850"/>
      <c r="G46" s="850"/>
      <c r="H46" s="850"/>
      <c r="I46" s="850"/>
      <c r="J46" s="859"/>
      <c r="K46" s="227"/>
      <c r="L46" s="760" t="s">
        <v>1959</v>
      </c>
      <c r="M46" s="760"/>
      <c r="N46" s="760"/>
      <c r="O46" s="760"/>
      <c r="P46" s="760"/>
      <c r="Q46" s="760"/>
      <c r="R46" s="760"/>
      <c r="S46" s="760"/>
      <c r="T46" s="179"/>
      <c r="U46" s="229"/>
      <c r="V46" s="760" t="s">
        <v>1960</v>
      </c>
      <c r="W46" s="760"/>
      <c r="X46" s="760"/>
      <c r="Y46" s="760"/>
      <c r="Z46" s="179"/>
      <c r="AA46" s="179"/>
      <c r="AB46" s="179"/>
      <c r="AC46" s="179"/>
      <c r="AD46" s="179"/>
      <c r="AE46" s="179"/>
      <c r="AF46" s="179"/>
      <c r="AG46" s="179"/>
      <c r="AH46" s="179"/>
      <c r="AI46" s="179"/>
      <c r="AJ46" s="180"/>
      <c r="AM46" s="168"/>
      <c r="AQ46" s="160" t="b">
        <v>0</v>
      </c>
      <c r="AR46" s="160" t="b">
        <v>0</v>
      </c>
      <c r="AS46" s="160"/>
      <c r="AT46" s="160"/>
      <c r="AU46" s="160"/>
      <c r="AV46" s="158">
        <f>COUNTIF(AQ46:AR46, TRUE)</f>
        <v>0</v>
      </c>
      <c r="AX46" s="158" t="str">
        <f>IF(AND($K$43&lt;&gt;"",COUNTIF(AQ45:AS46,TRUE)&gt;1),"選択は1つまでです。","")</f>
        <v/>
      </c>
    </row>
    <row r="47" spans="2:50" ht="17.100000000000001" customHeight="1" x14ac:dyDescent="0.15">
      <c r="B47" s="167"/>
      <c r="C47" s="782" t="s">
        <v>1961</v>
      </c>
      <c r="D47" s="783"/>
      <c r="E47" s="783"/>
      <c r="F47" s="783"/>
      <c r="G47" s="783"/>
      <c r="H47" s="783"/>
      <c r="I47" s="783"/>
      <c r="J47" s="784"/>
      <c r="K47" s="233"/>
      <c r="L47" s="759" t="s">
        <v>1962</v>
      </c>
      <c r="M47" s="759"/>
      <c r="N47" s="759"/>
      <c r="O47" s="759"/>
      <c r="P47" s="759"/>
      <c r="Q47" s="176"/>
      <c r="R47" s="234"/>
      <c r="S47" s="783" t="s">
        <v>1963</v>
      </c>
      <c r="T47" s="783"/>
      <c r="U47" s="783"/>
      <c r="V47" s="783"/>
      <c r="W47" s="783"/>
      <c r="X47" s="783"/>
      <c r="Y47" s="234"/>
      <c r="Z47" s="759" t="s">
        <v>1964</v>
      </c>
      <c r="AA47" s="759"/>
      <c r="AB47" s="759"/>
      <c r="AC47" s="759"/>
      <c r="AD47" s="759"/>
      <c r="AE47" s="762"/>
      <c r="AM47" s="168"/>
      <c r="AP47" s="158" t="str">
        <f>IF(AND($J47&lt;&gt;"",COUNTIF(AQ47:AS48,TRUE)=0),"未入力",
  IF(AND($J47&lt;&gt;"",COUNTIF(AQ47:AS48,TRUE)&gt;1),"複数選択",""))</f>
        <v/>
      </c>
      <c r="AQ47" s="160" t="b">
        <v>0</v>
      </c>
      <c r="AR47" s="160" t="b">
        <v>0</v>
      </c>
      <c r="AS47" s="160" t="b">
        <v>0</v>
      </c>
      <c r="AT47" s="160"/>
      <c r="AU47" s="160"/>
      <c r="AV47" s="158">
        <f>COUNTIF(AQ47:AS47, TRUE)</f>
        <v>0</v>
      </c>
      <c r="AX47" s="158" t="str">
        <f>IF(AND($K$43&lt;&gt;"",COUNTIF(AQ47:AS47,TRUE)=0),"未入力です。",
  IF(AND($K$43&lt;&gt;"",COUNTIF(AQ47:AS47,TRUE)&gt;1),"選択は1つまでです。",""))</f>
        <v/>
      </c>
    </row>
    <row r="48" spans="2:50" ht="17.100000000000001" customHeight="1" x14ac:dyDescent="0.15">
      <c r="B48" s="167"/>
      <c r="C48" s="758" t="s">
        <v>1965</v>
      </c>
      <c r="D48" s="759"/>
      <c r="E48" s="759"/>
      <c r="F48" s="759"/>
      <c r="G48" s="759"/>
      <c r="H48" s="759"/>
      <c r="I48" s="759"/>
      <c r="J48" s="762"/>
      <c r="K48" s="233"/>
      <c r="L48" s="759" t="s">
        <v>1966</v>
      </c>
      <c r="M48" s="759"/>
      <c r="N48" s="759"/>
      <c r="O48" s="759"/>
      <c r="P48" s="759"/>
      <c r="Q48" s="176"/>
      <c r="R48" s="234"/>
      <c r="S48" s="759" t="s">
        <v>1967</v>
      </c>
      <c r="T48" s="759"/>
      <c r="U48" s="759"/>
      <c r="V48" s="759"/>
      <c r="W48" s="759"/>
      <c r="X48" s="759"/>
      <c r="Y48" s="234"/>
      <c r="Z48" s="783" t="s">
        <v>1968</v>
      </c>
      <c r="AA48" s="783"/>
      <c r="AB48" s="783"/>
      <c r="AC48" s="783"/>
      <c r="AD48" s="783"/>
      <c r="AE48" s="784"/>
      <c r="AM48" s="168"/>
      <c r="AQ48" s="160" t="b">
        <v>0</v>
      </c>
      <c r="AR48" s="160" t="b">
        <v>0</v>
      </c>
      <c r="AS48" s="160" t="b">
        <v>0</v>
      </c>
      <c r="AT48" s="160"/>
      <c r="AU48" s="160"/>
      <c r="AV48" s="158">
        <f>COUNTIF(AQ48:AS48, TRUE)</f>
        <v>0</v>
      </c>
      <c r="AX48" s="158" t="str">
        <f>IF(AND(AND(K10&gt;=30,K10&lt;&gt;"01",K10&lt;&gt;"02"),AS48=FALSE,K43&lt;&gt;""),"【５．主要用途】が産業専用建築物の場合、住宅の種類は（３）のみです",
IF(AND($K$43&lt;&gt;"",COUNTIF(AQ48:AS48,TRUE)=0),"未入力です。",
  IF(AND($K$43&lt;&gt;"",COUNTIF(AQ48:AS48,TRUE)&gt;1),"選択は1つまでです。","")))</f>
        <v/>
      </c>
    </row>
    <row r="49" spans="2:50" ht="17.100000000000001" customHeight="1" x14ac:dyDescent="0.15">
      <c r="B49" s="167"/>
      <c r="C49" s="758" t="s">
        <v>1969</v>
      </c>
      <c r="D49" s="759"/>
      <c r="E49" s="759"/>
      <c r="F49" s="759"/>
      <c r="G49" s="759"/>
      <c r="H49" s="759"/>
      <c r="I49" s="759"/>
      <c r="J49" s="762"/>
      <c r="K49" s="226"/>
      <c r="L49" s="783" t="s">
        <v>1970</v>
      </c>
      <c r="M49" s="783"/>
      <c r="N49" s="783"/>
      <c r="O49" s="783"/>
      <c r="P49" s="783"/>
      <c r="Q49" s="783"/>
      <c r="R49" s="228"/>
      <c r="S49" s="793" t="s">
        <v>1971</v>
      </c>
      <c r="T49" s="793"/>
      <c r="U49" s="793"/>
      <c r="V49" s="793"/>
      <c r="W49" s="793"/>
      <c r="X49" s="793"/>
      <c r="Y49" s="228"/>
      <c r="Z49" s="793" t="s">
        <v>1972</v>
      </c>
      <c r="AA49" s="793"/>
      <c r="AB49" s="793"/>
      <c r="AC49" s="793"/>
      <c r="AD49" s="793"/>
      <c r="AE49" s="166"/>
      <c r="AF49" s="791"/>
      <c r="AG49" s="791"/>
      <c r="AH49" s="791"/>
      <c r="AI49" s="791"/>
      <c r="AJ49" s="791"/>
      <c r="AM49" s="168"/>
      <c r="AP49" s="158" t="str">
        <f>IF(AND($J47&lt;&gt;"",COUNTIF(AQ49:AS49,TRUE)=0),"未入力",
  IF(AND($J47&lt;&gt;"",COUNTIF(AQ49:AS49,TRUE)&gt;1),"複数選択",""))</f>
        <v/>
      </c>
      <c r="AQ49" s="160" t="b">
        <v>0</v>
      </c>
      <c r="AR49" s="160" t="b">
        <v>0</v>
      </c>
      <c r="AS49" s="160" t="b">
        <v>0</v>
      </c>
      <c r="AT49" s="160"/>
      <c r="AU49" s="160"/>
      <c r="AV49" s="158">
        <f>COUNTIF(AQ49:AS49, TRUE)</f>
        <v>0</v>
      </c>
      <c r="AX49" s="158" t="str">
        <f>IF(AND($K$43&lt;&gt;"",COUNTIF(AQ49:AS49,TRUE)=0),"未入力です。",
  IF(AND($K$43&lt;&gt;"",COUNTIF(AQ49:AS49,TRUE)&gt;1),"選択は1つまでです。",""))</f>
        <v/>
      </c>
    </row>
    <row r="50" spans="2:50" ht="17.100000000000001" customHeight="1" x14ac:dyDescent="0.15">
      <c r="B50" s="167"/>
      <c r="C50" s="758" t="s">
        <v>1973</v>
      </c>
      <c r="D50" s="759"/>
      <c r="E50" s="759"/>
      <c r="F50" s="759"/>
      <c r="G50" s="759"/>
      <c r="H50" s="759"/>
      <c r="I50" s="759"/>
      <c r="J50" s="762"/>
      <c r="K50" s="233"/>
      <c r="L50" s="759" t="s">
        <v>1974</v>
      </c>
      <c r="M50" s="759"/>
      <c r="N50" s="759"/>
      <c r="O50" s="759"/>
      <c r="P50" s="759"/>
      <c r="Q50" s="860"/>
      <c r="R50" s="240"/>
      <c r="S50" s="759" t="s">
        <v>1975</v>
      </c>
      <c r="T50" s="759"/>
      <c r="U50" s="759"/>
      <c r="V50" s="759"/>
      <c r="W50" s="759"/>
      <c r="X50" s="176"/>
      <c r="Y50" s="240"/>
      <c r="Z50" s="759" t="s">
        <v>1976</v>
      </c>
      <c r="AA50" s="759"/>
      <c r="AB50" s="759"/>
      <c r="AC50" s="759"/>
      <c r="AD50" s="759"/>
      <c r="AE50" s="176"/>
      <c r="AF50" s="241"/>
      <c r="AG50" s="793" t="s">
        <v>1977</v>
      </c>
      <c r="AH50" s="793"/>
      <c r="AI50" s="793"/>
      <c r="AJ50" s="793"/>
      <c r="AK50" s="793"/>
      <c r="AL50" s="164"/>
      <c r="AM50" s="219"/>
      <c r="AQ50" s="160" t="b">
        <v>0</v>
      </c>
      <c r="AR50" s="160" t="b">
        <v>0</v>
      </c>
      <c r="AS50" s="160" t="b">
        <v>0</v>
      </c>
      <c r="AT50" s="160" t="b">
        <v>0</v>
      </c>
      <c r="AU50" s="160"/>
      <c r="AV50" s="158">
        <f>COUNTIF(AQ50:AT50, TRUE)</f>
        <v>0</v>
      </c>
      <c r="AX50" s="158" t="str">
        <f>IF(AND($K43&lt;&gt;"",COUNTIF(AQ50:AT50,TRUE)=0),"未入力です。",
IF(AND($K43&lt;&gt;"",OR(AND(AQ50=FALSE,K52&lt;&gt;""),AND(AR50=FALSE,R52&lt;&gt;""),AND(AS50=FALSE,Y52&lt;&gt;""),AND(AT50=FALSE,AF52&lt;&gt;""))),"未入力です。",""))</f>
        <v/>
      </c>
    </row>
    <row r="51" spans="2:50" ht="20.100000000000001" customHeight="1" x14ac:dyDescent="0.15">
      <c r="B51" s="167"/>
      <c r="C51" s="758" t="s">
        <v>1978</v>
      </c>
      <c r="D51" s="759"/>
      <c r="E51" s="759"/>
      <c r="F51" s="759"/>
      <c r="G51" s="759"/>
      <c r="H51" s="759"/>
      <c r="I51" s="759"/>
      <c r="J51" s="762"/>
      <c r="K51" s="861"/>
      <c r="L51" s="862"/>
      <c r="M51" s="862"/>
      <c r="N51" s="862"/>
      <c r="O51" s="862"/>
      <c r="P51" s="176" t="s">
        <v>1979</v>
      </c>
      <c r="Q51" s="176"/>
      <c r="R51" s="863"/>
      <c r="S51" s="862"/>
      <c r="T51" s="862"/>
      <c r="U51" s="862"/>
      <c r="V51" s="862"/>
      <c r="W51" s="176" t="s">
        <v>1979</v>
      </c>
      <c r="X51" s="176"/>
      <c r="Y51" s="863"/>
      <c r="Z51" s="862"/>
      <c r="AA51" s="862"/>
      <c r="AB51" s="862"/>
      <c r="AC51" s="862"/>
      <c r="AD51" s="176" t="s">
        <v>1979</v>
      </c>
      <c r="AE51" s="176"/>
      <c r="AF51" s="863"/>
      <c r="AG51" s="862"/>
      <c r="AH51" s="862"/>
      <c r="AI51" s="862"/>
      <c r="AJ51" s="862"/>
      <c r="AK51" s="165" t="s">
        <v>1979</v>
      </c>
      <c r="AL51" s="165"/>
      <c r="AM51" s="219"/>
      <c r="AP51" s="158" t="str">
        <f>IF(AND($J47&lt;&gt;"",COUNTIF(AQ51:AS51,TRUE)=0),"未入力",
  IF(AND($J47&lt;&gt;"",COUNTIF(AQ51:AS51,TRUE)&gt;1),"複数選択",""))</f>
        <v/>
      </c>
      <c r="AQ51" s="160"/>
      <c r="AR51" s="160"/>
      <c r="AS51" s="160"/>
      <c r="AT51" s="160"/>
      <c r="AU51" s="160"/>
      <c r="AV51" s="160"/>
      <c r="AW51" s="160"/>
      <c r="AX51" s="158" t="str">
        <f>IF(AND($K43&lt;&gt;"",OR($K$10="01",$K$10="02",$K$10&lt;=24)),
  IF(AND($K43&lt;&gt;"",COUNTA(K51,R51,Y51,AF51)=0),"未入力です。",""),"")</f>
        <v/>
      </c>
    </row>
    <row r="52" spans="2:50" ht="27" customHeight="1" x14ac:dyDescent="0.15">
      <c r="B52" s="167"/>
      <c r="C52" s="864" t="s">
        <v>1980</v>
      </c>
      <c r="D52" s="864"/>
      <c r="E52" s="864"/>
      <c r="F52" s="864"/>
      <c r="G52" s="864"/>
      <c r="H52" s="864"/>
      <c r="I52" s="864"/>
      <c r="J52" s="864"/>
      <c r="K52" s="865"/>
      <c r="L52" s="866"/>
      <c r="M52" s="866"/>
      <c r="N52" s="866"/>
      <c r="O52" s="866"/>
      <c r="P52" s="176" t="s">
        <v>710</v>
      </c>
      <c r="Q52" s="176"/>
      <c r="R52" s="867"/>
      <c r="S52" s="866"/>
      <c r="T52" s="866"/>
      <c r="U52" s="866"/>
      <c r="V52" s="866"/>
      <c r="W52" s="176" t="s">
        <v>710</v>
      </c>
      <c r="X52" s="176"/>
      <c r="Y52" s="867"/>
      <c r="Z52" s="866"/>
      <c r="AA52" s="866"/>
      <c r="AB52" s="866"/>
      <c r="AC52" s="866"/>
      <c r="AD52" s="176" t="s">
        <v>710</v>
      </c>
      <c r="AE52" s="176"/>
      <c r="AF52" s="867"/>
      <c r="AG52" s="866"/>
      <c r="AH52" s="866"/>
      <c r="AI52" s="866"/>
      <c r="AJ52" s="866"/>
      <c r="AK52" s="176" t="s">
        <v>710</v>
      </c>
      <c r="AL52" s="176"/>
      <c r="AM52" s="219"/>
      <c r="AP52" s="158" t="str">
        <f>IF(AND($J47&lt;&gt;"",COUNTIF(AQ52:AT52,TRUE)=0),"未入力","")</f>
        <v/>
      </c>
      <c r="AQ52" s="160"/>
      <c r="AR52" s="160"/>
      <c r="AS52" s="160"/>
      <c r="AT52" s="160"/>
      <c r="AU52" s="160"/>
      <c r="AV52" s="158">
        <f>COUNTIF(AQ49:AS49, TRUE)</f>
        <v>0</v>
      </c>
      <c r="AX52" s="158" t="str">
        <f>IF(AND($K43&lt;&gt;"",COUNTA(K52,R52,Y52,AF52)=0),"未入力です。","")</f>
        <v/>
      </c>
    </row>
    <row r="53" spans="2:50" ht="3.95" customHeight="1" x14ac:dyDescent="0.15">
      <c r="B53" s="167"/>
      <c r="C53" s="163"/>
      <c r="D53" s="163"/>
      <c r="E53" s="163"/>
      <c r="F53" s="163"/>
      <c r="G53" s="163"/>
      <c r="H53" s="163"/>
      <c r="I53" s="163"/>
      <c r="J53" s="163"/>
      <c r="AM53" s="168"/>
      <c r="AP53" s="158" t="str">
        <f>IF(AND($J47="",COUNTA(N56,T56,AA56,AH56)&gt;0),"回答不要",
  IF(AND($J47&lt;&gt;"",OR($S$19&lt;&gt;"",$S$20&lt;&gt;""),COUNTIF(AQ45:AS45,TRUE)&gt;0),
  IF(AND($J47&lt;&gt;"",COUNTA(N56,T56,AA56,AH56)=0),"未入力",""),""))</f>
        <v/>
      </c>
    </row>
    <row r="54" spans="2:50" ht="3.95" customHeight="1" x14ac:dyDescent="0.15">
      <c r="B54" s="167"/>
      <c r="C54" s="163"/>
      <c r="D54" s="163"/>
      <c r="E54" s="163"/>
      <c r="F54" s="163"/>
      <c r="G54" s="163"/>
      <c r="H54" s="163"/>
      <c r="I54" s="163"/>
      <c r="J54" s="163"/>
      <c r="AM54" s="168"/>
      <c r="AP54" s="158" t="str">
        <f>IF(AND($J47&lt;&gt;"",COUNTA(N57,T57,AA57,AH57)=0),"未入力","")</f>
        <v/>
      </c>
    </row>
    <row r="55" spans="2:50" ht="18" customHeight="1" x14ac:dyDescent="0.15">
      <c r="B55" s="167"/>
      <c r="C55" s="758" t="s">
        <v>1932</v>
      </c>
      <c r="D55" s="759"/>
      <c r="E55" s="759"/>
      <c r="F55" s="759"/>
      <c r="G55" s="759"/>
      <c r="H55" s="759"/>
      <c r="I55" s="759"/>
      <c r="J55" s="759"/>
      <c r="K55" s="854"/>
      <c r="L55" s="855"/>
      <c r="M55" s="855"/>
      <c r="N55" s="855"/>
      <c r="O55" s="855"/>
      <c r="P55" s="855"/>
      <c r="Q55" s="856"/>
      <c r="R55" s="218"/>
      <c r="S55" s="218"/>
      <c r="T55" s="218"/>
      <c r="U55" s="218"/>
      <c r="V55" s="218"/>
      <c r="W55" s="218"/>
      <c r="X55" s="218"/>
      <c r="Y55" s="218"/>
      <c r="Z55" s="218"/>
      <c r="AA55" s="218"/>
      <c r="AB55" s="218"/>
      <c r="AC55" s="218"/>
      <c r="AD55" s="218"/>
      <c r="AE55" s="218"/>
      <c r="AF55" s="218"/>
      <c r="AG55" s="218"/>
      <c r="AH55" s="218"/>
      <c r="AI55" s="218"/>
      <c r="AJ55" s="218"/>
      <c r="AM55" s="168"/>
    </row>
    <row r="56" spans="2:50" ht="30.95" customHeight="1" x14ac:dyDescent="0.15">
      <c r="B56" s="167"/>
      <c r="C56" s="801" t="s">
        <v>1952</v>
      </c>
      <c r="D56" s="802"/>
      <c r="E56" s="802"/>
      <c r="F56" s="802"/>
      <c r="G56" s="802"/>
      <c r="H56" s="802"/>
      <c r="I56" s="802"/>
      <c r="J56" s="803"/>
      <c r="K56" s="226"/>
      <c r="L56" s="164" t="s">
        <v>1953</v>
      </c>
      <c r="M56" s="164"/>
      <c r="N56" s="164"/>
      <c r="O56" s="164"/>
      <c r="P56" s="165"/>
      <c r="Q56" s="239"/>
      <c r="R56" s="165" t="s">
        <v>1954</v>
      </c>
      <c r="S56" s="185"/>
      <c r="T56" s="185"/>
      <c r="U56" s="165"/>
      <c r="V56" s="185"/>
      <c r="W56" s="185"/>
      <c r="X56" s="165"/>
      <c r="Y56" s="185"/>
      <c r="Z56" s="185"/>
      <c r="AA56" s="166"/>
      <c r="AB56" s="167"/>
      <c r="AM56" s="168"/>
      <c r="AQ56" s="158" t="b">
        <v>0</v>
      </c>
      <c r="AR56" s="158" t="b">
        <v>0</v>
      </c>
    </row>
    <row r="57" spans="2:50" ht="17.100000000000001" customHeight="1" x14ac:dyDescent="0.15">
      <c r="B57" s="167"/>
      <c r="C57" s="848" t="s">
        <v>1955</v>
      </c>
      <c r="D57" s="817"/>
      <c r="E57" s="817"/>
      <c r="F57" s="817"/>
      <c r="G57" s="817"/>
      <c r="H57" s="817"/>
      <c r="I57" s="817"/>
      <c r="J57" s="858"/>
      <c r="K57" s="226"/>
      <c r="L57" s="165" t="s">
        <v>1956</v>
      </c>
      <c r="M57" s="165"/>
      <c r="N57" s="165"/>
      <c r="O57" s="165"/>
      <c r="P57" s="165"/>
      <c r="Q57" s="165"/>
      <c r="R57" s="165"/>
      <c r="S57" s="228"/>
      <c r="T57" s="868" t="s">
        <v>1981</v>
      </c>
      <c r="U57" s="868"/>
      <c r="V57" s="868"/>
      <c r="W57" s="868"/>
      <c r="X57" s="868"/>
      <c r="Y57" s="165"/>
      <c r="Z57" s="228"/>
      <c r="AA57" s="793" t="s">
        <v>1958</v>
      </c>
      <c r="AB57" s="793"/>
      <c r="AC57" s="793"/>
      <c r="AD57" s="793"/>
      <c r="AE57" s="793"/>
      <c r="AF57" s="793"/>
      <c r="AG57" s="793"/>
      <c r="AH57" s="793"/>
      <c r="AI57" s="793"/>
      <c r="AJ57" s="807"/>
      <c r="AM57" s="168"/>
      <c r="AQ57" s="158" t="b">
        <v>0</v>
      </c>
      <c r="AR57" s="158" t="b">
        <v>0</v>
      </c>
      <c r="AS57" s="158" t="b">
        <v>0</v>
      </c>
    </row>
    <row r="58" spans="2:50" ht="17.100000000000001" customHeight="1" x14ac:dyDescent="0.15">
      <c r="B58" s="167"/>
      <c r="C58" s="849"/>
      <c r="D58" s="850"/>
      <c r="E58" s="850"/>
      <c r="F58" s="850"/>
      <c r="G58" s="850"/>
      <c r="H58" s="850"/>
      <c r="I58" s="850"/>
      <c r="J58" s="859"/>
      <c r="K58" s="227"/>
      <c r="L58" s="760" t="s">
        <v>1959</v>
      </c>
      <c r="M58" s="760"/>
      <c r="N58" s="760"/>
      <c r="O58" s="760"/>
      <c r="P58" s="760"/>
      <c r="Q58" s="760"/>
      <c r="R58" s="760"/>
      <c r="S58" s="760"/>
      <c r="T58" s="179"/>
      <c r="U58" s="229"/>
      <c r="V58" s="760" t="s">
        <v>1960</v>
      </c>
      <c r="W58" s="760"/>
      <c r="X58" s="760"/>
      <c r="Y58" s="760"/>
      <c r="Z58" s="179"/>
      <c r="AA58" s="179"/>
      <c r="AB58" s="179"/>
      <c r="AC58" s="179"/>
      <c r="AD58" s="179"/>
      <c r="AE58" s="179"/>
      <c r="AF58" s="179"/>
      <c r="AG58" s="179"/>
      <c r="AH58" s="179"/>
      <c r="AI58" s="179"/>
      <c r="AJ58" s="180"/>
      <c r="AM58" s="168"/>
      <c r="AQ58" s="158" t="b">
        <v>0</v>
      </c>
      <c r="AR58" s="158" t="b">
        <v>0</v>
      </c>
    </row>
    <row r="59" spans="2:50" ht="17.100000000000001" customHeight="1" x14ac:dyDescent="0.15">
      <c r="B59" s="167"/>
      <c r="C59" s="782" t="s">
        <v>1961</v>
      </c>
      <c r="D59" s="783"/>
      <c r="E59" s="783"/>
      <c r="F59" s="783"/>
      <c r="G59" s="783"/>
      <c r="H59" s="783"/>
      <c r="I59" s="783"/>
      <c r="J59" s="784"/>
      <c r="K59" s="233"/>
      <c r="L59" s="759" t="s">
        <v>1962</v>
      </c>
      <c r="M59" s="759"/>
      <c r="N59" s="759"/>
      <c r="O59" s="759"/>
      <c r="P59" s="759"/>
      <c r="Q59" s="176"/>
      <c r="R59" s="234"/>
      <c r="S59" s="783" t="s">
        <v>1963</v>
      </c>
      <c r="T59" s="783"/>
      <c r="U59" s="783"/>
      <c r="V59" s="783"/>
      <c r="W59" s="783"/>
      <c r="X59" s="783"/>
      <c r="Y59" s="234"/>
      <c r="Z59" s="759" t="s">
        <v>1964</v>
      </c>
      <c r="AA59" s="759"/>
      <c r="AB59" s="759"/>
      <c r="AC59" s="759"/>
      <c r="AD59" s="759"/>
      <c r="AE59" s="762"/>
      <c r="AM59" s="168"/>
      <c r="AQ59" s="158" t="b">
        <v>0</v>
      </c>
      <c r="AR59" s="158" t="b">
        <v>0</v>
      </c>
      <c r="AS59" s="158" t="b">
        <v>0</v>
      </c>
    </row>
    <row r="60" spans="2:50" ht="17.100000000000001" customHeight="1" x14ac:dyDescent="0.15">
      <c r="B60" s="167"/>
      <c r="C60" s="758" t="s">
        <v>1965</v>
      </c>
      <c r="D60" s="759"/>
      <c r="E60" s="759"/>
      <c r="F60" s="759"/>
      <c r="G60" s="759"/>
      <c r="H60" s="759"/>
      <c r="I60" s="759"/>
      <c r="J60" s="762"/>
      <c r="K60" s="233"/>
      <c r="L60" s="759" t="s">
        <v>1966</v>
      </c>
      <c r="M60" s="759"/>
      <c r="N60" s="759"/>
      <c r="O60" s="759"/>
      <c r="P60" s="759"/>
      <c r="Q60" s="176"/>
      <c r="R60" s="234"/>
      <c r="S60" s="759" t="s">
        <v>1967</v>
      </c>
      <c r="T60" s="759"/>
      <c r="U60" s="759"/>
      <c r="V60" s="759"/>
      <c r="W60" s="759"/>
      <c r="X60" s="759"/>
      <c r="Y60" s="234"/>
      <c r="Z60" s="783" t="s">
        <v>1968</v>
      </c>
      <c r="AA60" s="783"/>
      <c r="AB60" s="783"/>
      <c r="AC60" s="783"/>
      <c r="AD60" s="783"/>
      <c r="AE60" s="784"/>
      <c r="AM60" s="168"/>
      <c r="AQ60" s="158" t="b">
        <v>0</v>
      </c>
      <c r="AR60" s="158" t="b">
        <v>0</v>
      </c>
      <c r="AS60" s="158" t="b">
        <v>0</v>
      </c>
    </row>
    <row r="61" spans="2:50" ht="17.100000000000001" customHeight="1" x14ac:dyDescent="0.15">
      <c r="B61" s="167"/>
      <c r="C61" s="758" t="s">
        <v>1969</v>
      </c>
      <c r="D61" s="759"/>
      <c r="E61" s="759"/>
      <c r="F61" s="759"/>
      <c r="G61" s="759"/>
      <c r="H61" s="759"/>
      <c r="I61" s="759"/>
      <c r="J61" s="762"/>
      <c r="K61" s="226"/>
      <c r="L61" s="783" t="s">
        <v>1970</v>
      </c>
      <c r="M61" s="783"/>
      <c r="N61" s="783"/>
      <c r="O61" s="783"/>
      <c r="P61" s="783"/>
      <c r="Q61" s="783"/>
      <c r="R61" s="228"/>
      <c r="S61" s="793" t="s">
        <v>1971</v>
      </c>
      <c r="T61" s="793"/>
      <c r="U61" s="793"/>
      <c r="V61" s="793"/>
      <c r="W61" s="793"/>
      <c r="X61" s="793"/>
      <c r="Y61" s="228"/>
      <c r="Z61" s="793" t="s">
        <v>1972</v>
      </c>
      <c r="AA61" s="793"/>
      <c r="AB61" s="793"/>
      <c r="AC61" s="793"/>
      <c r="AD61" s="793"/>
      <c r="AE61" s="166"/>
      <c r="AF61" s="791"/>
      <c r="AG61" s="791"/>
      <c r="AH61" s="791"/>
      <c r="AI61" s="791"/>
      <c r="AJ61" s="791"/>
      <c r="AM61" s="168"/>
      <c r="AQ61" s="158" t="b">
        <v>0</v>
      </c>
      <c r="AR61" s="158" t="b">
        <v>0</v>
      </c>
      <c r="AS61" s="158" t="b">
        <v>0</v>
      </c>
      <c r="AX61" s="220"/>
    </row>
    <row r="62" spans="2:50" ht="17.100000000000001" customHeight="1" x14ac:dyDescent="0.15">
      <c r="B62" s="167"/>
      <c r="C62" s="758" t="s">
        <v>1973</v>
      </c>
      <c r="D62" s="759"/>
      <c r="E62" s="759"/>
      <c r="F62" s="759"/>
      <c r="G62" s="759"/>
      <c r="H62" s="759"/>
      <c r="I62" s="759"/>
      <c r="J62" s="762"/>
      <c r="K62" s="233"/>
      <c r="L62" s="759" t="s">
        <v>1974</v>
      </c>
      <c r="M62" s="759"/>
      <c r="N62" s="759"/>
      <c r="O62" s="759"/>
      <c r="P62" s="759"/>
      <c r="Q62" s="860"/>
      <c r="R62" s="240"/>
      <c r="S62" s="759" t="s">
        <v>1975</v>
      </c>
      <c r="T62" s="759"/>
      <c r="U62" s="759"/>
      <c r="V62" s="759"/>
      <c r="W62" s="759"/>
      <c r="X62" s="176"/>
      <c r="Y62" s="240"/>
      <c r="Z62" s="759" t="s">
        <v>1976</v>
      </c>
      <c r="AA62" s="759"/>
      <c r="AB62" s="759"/>
      <c r="AC62" s="759"/>
      <c r="AD62" s="759"/>
      <c r="AE62" s="176"/>
      <c r="AF62" s="241"/>
      <c r="AG62" s="793" t="s">
        <v>1977</v>
      </c>
      <c r="AH62" s="793"/>
      <c r="AI62" s="793"/>
      <c r="AJ62" s="793"/>
      <c r="AK62" s="793"/>
      <c r="AL62" s="164"/>
      <c r="AM62" s="219"/>
      <c r="AP62" s="182"/>
      <c r="AQ62" s="158" t="b">
        <v>0</v>
      </c>
      <c r="AR62" s="158" t="b">
        <v>0</v>
      </c>
      <c r="AS62" s="158" t="b">
        <v>0</v>
      </c>
      <c r="AT62" s="158" t="b">
        <v>0</v>
      </c>
    </row>
    <row r="63" spans="2:50" ht="20.100000000000001" customHeight="1" x14ac:dyDescent="0.15">
      <c r="B63" s="167"/>
      <c r="C63" s="758" t="s">
        <v>1978</v>
      </c>
      <c r="D63" s="759"/>
      <c r="E63" s="759"/>
      <c r="F63" s="759"/>
      <c r="G63" s="759"/>
      <c r="H63" s="759"/>
      <c r="I63" s="759"/>
      <c r="J63" s="762"/>
      <c r="K63" s="869"/>
      <c r="L63" s="870"/>
      <c r="M63" s="870"/>
      <c r="N63" s="870"/>
      <c r="O63" s="870"/>
      <c r="P63" s="176" t="s">
        <v>1979</v>
      </c>
      <c r="Q63" s="176"/>
      <c r="R63" s="871"/>
      <c r="S63" s="870"/>
      <c r="T63" s="870"/>
      <c r="U63" s="870"/>
      <c r="V63" s="870"/>
      <c r="W63" s="176" t="s">
        <v>1979</v>
      </c>
      <c r="X63" s="176"/>
      <c r="Y63" s="871"/>
      <c r="Z63" s="870"/>
      <c r="AA63" s="870"/>
      <c r="AB63" s="870"/>
      <c r="AC63" s="870"/>
      <c r="AD63" s="176" t="s">
        <v>1979</v>
      </c>
      <c r="AE63" s="176"/>
      <c r="AF63" s="863"/>
      <c r="AG63" s="862"/>
      <c r="AH63" s="862"/>
      <c r="AI63" s="862"/>
      <c r="AJ63" s="862"/>
      <c r="AK63" s="165" t="s">
        <v>1979</v>
      </c>
      <c r="AL63" s="165"/>
      <c r="AM63" s="219"/>
    </row>
    <row r="64" spans="2:50" ht="27" customHeight="1" x14ac:dyDescent="0.15">
      <c r="B64" s="167"/>
      <c r="C64" s="804" t="s">
        <v>1980</v>
      </c>
      <c r="D64" s="805"/>
      <c r="E64" s="805"/>
      <c r="F64" s="805"/>
      <c r="G64" s="805"/>
      <c r="H64" s="805"/>
      <c r="I64" s="805"/>
      <c r="J64" s="806"/>
      <c r="K64" s="865"/>
      <c r="L64" s="866"/>
      <c r="M64" s="866"/>
      <c r="N64" s="866"/>
      <c r="O64" s="866"/>
      <c r="P64" s="176" t="s">
        <v>710</v>
      </c>
      <c r="Q64" s="176"/>
      <c r="R64" s="867"/>
      <c r="S64" s="866"/>
      <c r="T64" s="866"/>
      <c r="U64" s="866"/>
      <c r="V64" s="866"/>
      <c r="W64" s="176" t="s">
        <v>710</v>
      </c>
      <c r="X64" s="176"/>
      <c r="Y64" s="867"/>
      <c r="Z64" s="866"/>
      <c r="AA64" s="866"/>
      <c r="AB64" s="866"/>
      <c r="AC64" s="866"/>
      <c r="AD64" s="176" t="s">
        <v>710</v>
      </c>
      <c r="AE64" s="176"/>
      <c r="AF64" s="867"/>
      <c r="AG64" s="866"/>
      <c r="AH64" s="866"/>
      <c r="AI64" s="866"/>
      <c r="AJ64" s="866"/>
      <c r="AK64" s="176" t="s">
        <v>710</v>
      </c>
      <c r="AL64" s="176"/>
      <c r="AM64" s="219"/>
    </row>
    <row r="65" spans="2:46" ht="3.95" customHeight="1" x14ac:dyDescent="0.15">
      <c r="B65" s="167"/>
      <c r="C65" s="195"/>
      <c r="D65" s="195"/>
      <c r="E65" s="195"/>
      <c r="F65" s="195"/>
      <c r="G65" s="195"/>
      <c r="H65" s="195"/>
      <c r="I65" s="195"/>
      <c r="J65" s="195"/>
      <c r="AM65" s="168"/>
      <c r="AP65" s="158" t="str">
        <f>IF(AND($AQ$16=TRUE,COUNTA(U65:W67)=0),"未入力",
IF(COUNTA(U65:W67)&gt;1,"複数選択",""))</f>
        <v/>
      </c>
    </row>
    <row r="66" spans="2:46" ht="3.95" customHeight="1" x14ac:dyDescent="0.15">
      <c r="B66" s="167"/>
      <c r="C66" s="195"/>
      <c r="D66" s="195"/>
      <c r="E66" s="195"/>
      <c r="F66" s="195"/>
      <c r="G66" s="195"/>
      <c r="H66" s="195"/>
      <c r="I66" s="195"/>
      <c r="J66" s="195"/>
      <c r="AM66" s="168"/>
    </row>
    <row r="67" spans="2:46" ht="18" customHeight="1" x14ac:dyDescent="0.15">
      <c r="B67" s="167"/>
      <c r="C67" s="758" t="s">
        <v>1932</v>
      </c>
      <c r="D67" s="759"/>
      <c r="E67" s="759"/>
      <c r="F67" s="759"/>
      <c r="G67" s="759"/>
      <c r="H67" s="759"/>
      <c r="I67" s="759"/>
      <c r="J67" s="759"/>
      <c r="K67" s="854"/>
      <c r="L67" s="855"/>
      <c r="M67" s="855"/>
      <c r="N67" s="855"/>
      <c r="O67" s="855"/>
      <c r="P67" s="855"/>
      <c r="Q67" s="856"/>
      <c r="R67" s="218"/>
      <c r="S67" s="218"/>
      <c r="T67" s="218"/>
      <c r="U67" s="218"/>
      <c r="V67" s="218"/>
      <c r="W67" s="218"/>
      <c r="X67" s="218"/>
      <c r="Y67" s="218"/>
      <c r="Z67" s="218"/>
      <c r="AA67" s="218"/>
      <c r="AB67" s="218"/>
      <c r="AC67" s="218"/>
      <c r="AD67" s="218"/>
      <c r="AE67" s="218"/>
      <c r="AF67" s="218"/>
      <c r="AG67" s="218"/>
      <c r="AH67" s="218"/>
      <c r="AI67" s="218"/>
      <c r="AJ67" s="218"/>
      <c r="AM67" s="168"/>
    </row>
    <row r="68" spans="2:46" ht="30.95" customHeight="1" x14ac:dyDescent="0.15">
      <c r="B68" s="167"/>
      <c r="C68" s="801" t="s">
        <v>1952</v>
      </c>
      <c r="D68" s="802"/>
      <c r="E68" s="802"/>
      <c r="F68" s="802"/>
      <c r="G68" s="802"/>
      <c r="H68" s="802"/>
      <c r="I68" s="802"/>
      <c r="J68" s="803"/>
      <c r="K68" s="226"/>
      <c r="L68" s="164" t="s">
        <v>1953</v>
      </c>
      <c r="M68" s="164"/>
      <c r="N68" s="164"/>
      <c r="O68" s="164"/>
      <c r="P68" s="165"/>
      <c r="Q68" s="239"/>
      <c r="R68" s="165" t="s">
        <v>1954</v>
      </c>
      <c r="S68" s="185"/>
      <c r="T68" s="185"/>
      <c r="U68" s="165"/>
      <c r="V68" s="185"/>
      <c r="W68" s="185"/>
      <c r="X68" s="165"/>
      <c r="Y68" s="185"/>
      <c r="Z68" s="185"/>
      <c r="AA68" s="166"/>
      <c r="AB68" s="167"/>
      <c r="AM68" s="168"/>
      <c r="AP68" s="158" t="str">
        <f>IF(AND($AQ$16=TRUE,COUNTIF(AQ68:AS68,TRUE)=0),"未入力",IF(COUNTIF(AQ68:AS68,TRUE)=2,"複数選択",""))</f>
        <v/>
      </c>
      <c r="AQ68" s="160" t="b">
        <v>0</v>
      </c>
      <c r="AR68" s="160" t="b">
        <v>0</v>
      </c>
    </row>
    <row r="69" spans="2:46" ht="17.100000000000001" customHeight="1" x14ac:dyDescent="0.15">
      <c r="B69" s="167"/>
      <c r="C69" s="848" t="s">
        <v>1955</v>
      </c>
      <c r="D69" s="817"/>
      <c r="E69" s="817"/>
      <c r="F69" s="817"/>
      <c r="G69" s="817"/>
      <c r="H69" s="817"/>
      <c r="I69" s="817"/>
      <c r="J69" s="858"/>
      <c r="K69" s="226"/>
      <c r="L69" s="165" t="s">
        <v>1956</v>
      </c>
      <c r="M69" s="165"/>
      <c r="N69" s="165"/>
      <c r="O69" s="165"/>
      <c r="P69" s="165"/>
      <c r="Q69" s="165"/>
      <c r="R69" s="165"/>
      <c r="S69" s="228"/>
      <c r="T69" s="793" t="s">
        <v>1957</v>
      </c>
      <c r="U69" s="793"/>
      <c r="V69" s="793"/>
      <c r="W69" s="793"/>
      <c r="X69" s="793"/>
      <c r="Y69" s="165"/>
      <c r="Z69" s="228"/>
      <c r="AA69" s="793" t="s">
        <v>1958</v>
      </c>
      <c r="AB69" s="793"/>
      <c r="AC69" s="793"/>
      <c r="AD69" s="793"/>
      <c r="AE69" s="793"/>
      <c r="AF69" s="793"/>
      <c r="AG69" s="793"/>
      <c r="AH69" s="793"/>
      <c r="AI69" s="793"/>
      <c r="AJ69" s="807"/>
      <c r="AM69" s="168"/>
      <c r="AP69" s="158" t="str">
        <f>IF(AND($AQ$16=TRUE,COUNTIF(AQ69:AS69,TRUE)=0),"未入力",IF(COUNTIF(AQ69:AS69,TRUE)=2,"複数選択",""))</f>
        <v/>
      </c>
      <c r="AQ69" s="160" t="b">
        <v>0</v>
      </c>
      <c r="AR69" s="160" t="b">
        <v>0</v>
      </c>
      <c r="AS69" s="158" t="b">
        <v>0</v>
      </c>
    </row>
    <row r="70" spans="2:46" ht="17.100000000000001" customHeight="1" x14ac:dyDescent="0.15">
      <c r="B70" s="167"/>
      <c r="C70" s="849"/>
      <c r="D70" s="850"/>
      <c r="E70" s="850"/>
      <c r="F70" s="850"/>
      <c r="G70" s="850"/>
      <c r="H70" s="850"/>
      <c r="I70" s="850"/>
      <c r="J70" s="859"/>
      <c r="K70" s="227"/>
      <c r="L70" s="760" t="s">
        <v>1959</v>
      </c>
      <c r="M70" s="760"/>
      <c r="N70" s="760"/>
      <c r="O70" s="760"/>
      <c r="P70" s="760"/>
      <c r="Q70" s="760"/>
      <c r="R70" s="760"/>
      <c r="S70" s="760"/>
      <c r="T70" s="179"/>
      <c r="U70" s="229"/>
      <c r="V70" s="760" t="s">
        <v>1960</v>
      </c>
      <c r="W70" s="760"/>
      <c r="X70" s="760"/>
      <c r="Y70" s="760"/>
      <c r="Z70" s="179"/>
      <c r="AA70" s="179"/>
      <c r="AB70" s="179"/>
      <c r="AC70" s="179"/>
      <c r="AD70" s="179"/>
      <c r="AE70" s="179"/>
      <c r="AF70" s="179"/>
      <c r="AG70" s="179"/>
      <c r="AH70" s="179"/>
      <c r="AI70" s="179"/>
      <c r="AJ70" s="180"/>
      <c r="AM70" s="168"/>
      <c r="AP70" s="158" t="str">
        <f>IF(AND($AQ$16=TRUE,L70=""),"未入力","")</f>
        <v/>
      </c>
      <c r="AQ70" s="158" t="b">
        <v>0</v>
      </c>
      <c r="AR70" s="158" t="b">
        <v>0</v>
      </c>
    </row>
    <row r="71" spans="2:46" ht="17.100000000000001" customHeight="1" x14ac:dyDescent="0.15">
      <c r="B71" s="167"/>
      <c r="C71" s="782" t="s">
        <v>1961</v>
      </c>
      <c r="D71" s="783"/>
      <c r="E71" s="783"/>
      <c r="F71" s="783"/>
      <c r="G71" s="783"/>
      <c r="H71" s="783"/>
      <c r="I71" s="783"/>
      <c r="J71" s="784"/>
      <c r="K71" s="233"/>
      <c r="L71" s="759" t="s">
        <v>1962</v>
      </c>
      <c r="M71" s="759"/>
      <c r="N71" s="759"/>
      <c r="O71" s="759"/>
      <c r="P71" s="759"/>
      <c r="Q71" s="176"/>
      <c r="R71" s="234"/>
      <c r="S71" s="783" t="s">
        <v>1963</v>
      </c>
      <c r="T71" s="783"/>
      <c r="U71" s="783"/>
      <c r="V71" s="783"/>
      <c r="W71" s="783"/>
      <c r="X71" s="783"/>
      <c r="Y71" s="234"/>
      <c r="Z71" s="759" t="s">
        <v>1964</v>
      </c>
      <c r="AA71" s="759"/>
      <c r="AB71" s="759"/>
      <c r="AC71" s="759"/>
      <c r="AD71" s="759"/>
      <c r="AE71" s="762"/>
      <c r="AM71" s="168"/>
      <c r="AP71" s="158" t="str">
        <f>IF(AND($AQ$16=TRUE,N71=""),"未入力","")</f>
        <v/>
      </c>
      <c r="AQ71" s="158" t="b">
        <v>0</v>
      </c>
      <c r="AR71" s="158" t="b">
        <v>0</v>
      </c>
      <c r="AS71" s="158" t="b">
        <v>0</v>
      </c>
    </row>
    <row r="72" spans="2:46" ht="17.100000000000001" customHeight="1" x14ac:dyDescent="0.15">
      <c r="B72" s="167"/>
      <c r="C72" s="758" t="s">
        <v>1965</v>
      </c>
      <c r="D72" s="759"/>
      <c r="E72" s="759"/>
      <c r="F72" s="759"/>
      <c r="G72" s="759"/>
      <c r="H72" s="759"/>
      <c r="I72" s="759"/>
      <c r="J72" s="762"/>
      <c r="K72" s="233"/>
      <c r="L72" s="759" t="s">
        <v>1966</v>
      </c>
      <c r="M72" s="759"/>
      <c r="N72" s="759"/>
      <c r="O72" s="759"/>
      <c r="P72" s="759"/>
      <c r="Q72" s="176"/>
      <c r="R72" s="234"/>
      <c r="S72" s="759" t="s">
        <v>1967</v>
      </c>
      <c r="T72" s="759"/>
      <c r="U72" s="759"/>
      <c r="V72" s="759"/>
      <c r="W72" s="759"/>
      <c r="X72" s="759"/>
      <c r="Y72" s="234"/>
      <c r="Z72" s="783" t="s">
        <v>1968</v>
      </c>
      <c r="AA72" s="783"/>
      <c r="AB72" s="783"/>
      <c r="AC72" s="783"/>
      <c r="AD72" s="783"/>
      <c r="AE72" s="784"/>
      <c r="AM72" s="168"/>
      <c r="AP72" s="158" t="str">
        <f>IF(AND($AQ$16=TRUE,COUNTIF(AQ72:AS72,TRUE)=0),"未入力","")</f>
        <v/>
      </c>
      <c r="AQ72" s="160" t="b">
        <v>0</v>
      </c>
      <c r="AR72" s="160" t="b">
        <v>0</v>
      </c>
      <c r="AS72" s="160" t="b">
        <v>0</v>
      </c>
    </row>
    <row r="73" spans="2:46" ht="17.100000000000001" customHeight="1" x14ac:dyDescent="0.15">
      <c r="B73" s="167"/>
      <c r="C73" s="758" t="s">
        <v>1969</v>
      </c>
      <c r="D73" s="759"/>
      <c r="E73" s="759"/>
      <c r="F73" s="759"/>
      <c r="G73" s="759"/>
      <c r="H73" s="759"/>
      <c r="I73" s="759"/>
      <c r="J73" s="762"/>
      <c r="K73" s="226"/>
      <c r="L73" s="783" t="s">
        <v>1970</v>
      </c>
      <c r="M73" s="783"/>
      <c r="N73" s="783"/>
      <c r="O73" s="783"/>
      <c r="P73" s="783"/>
      <c r="Q73" s="783"/>
      <c r="R73" s="228"/>
      <c r="S73" s="793" t="s">
        <v>1971</v>
      </c>
      <c r="T73" s="793"/>
      <c r="U73" s="793"/>
      <c r="V73" s="793"/>
      <c r="W73" s="793"/>
      <c r="X73" s="793"/>
      <c r="Y73" s="228"/>
      <c r="Z73" s="793" t="s">
        <v>1972</v>
      </c>
      <c r="AA73" s="793"/>
      <c r="AB73" s="793"/>
      <c r="AC73" s="793"/>
      <c r="AD73" s="793"/>
      <c r="AE73" s="166"/>
      <c r="AF73" s="791"/>
      <c r="AG73" s="791"/>
      <c r="AH73" s="791"/>
      <c r="AI73" s="791"/>
      <c r="AJ73" s="791"/>
      <c r="AM73" s="168"/>
      <c r="AP73" s="158" t="str">
        <f>IF(AND($AQ$16=TRUE,O73=""),"未入力","")</f>
        <v/>
      </c>
      <c r="AQ73" s="158" t="b">
        <v>0</v>
      </c>
      <c r="AR73" s="158" t="b">
        <v>0</v>
      </c>
      <c r="AS73" s="158" t="b">
        <v>0</v>
      </c>
    </row>
    <row r="74" spans="2:46" ht="17.100000000000001" customHeight="1" x14ac:dyDescent="0.15">
      <c r="B74" s="167"/>
      <c r="C74" s="758" t="s">
        <v>1973</v>
      </c>
      <c r="D74" s="759"/>
      <c r="E74" s="759"/>
      <c r="F74" s="759"/>
      <c r="G74" s="759"/>
      <c r="H74" s="759"/>
      <c r="I74" s="759"/>
      <c r="J74" s="762"/>
      <c r="K74" s="233"/>
      <c r="L74" s="759" t="s">
        <v>1974</v>
      </c>
      <c r="M74" s="759"/>
      <c r="N74" s="759"/>
      <c r="O74" s="759"/>
      <c r="P74" s="759"/>
      <c r="Q74" s="860"/>
      <c r="R74" s="240"/>
      <c r="S74" s="759" t="s">
        <v>1975</v>
      </c>
      <c r="T74" s="759"/>
      <c r="U74" s="759"/>
      <c r="V74" s="759"/>
      <c r="W74" s="759"/>
      <c r="X74" s="176"/>
      <c r="Y74" s="240"/>
      <c r="Z74" s="759" t="s">
        <v>1976</v>
      </c>
      <c r="AA74" s="759"/>
      <c r="AB74" s="759"/>
      <c r="AC74" s="759"/>
      <c r="AD74" s="759"/>
      <c r="AE74" s="176"/>
      <c r="AF74" s="241"/>
      <c r="AG74" s="793" t="s">
        <v>1977</v>
      </c>
      <c r="AH74" s="793"/>
      <c r="AI74" s="793"/>
      <c r="AJ74" s="793"/>
      <c r="AK74" s="793"/>
      <c r="AL74" s="164"/>
      <c r="AM74" s="219"/>
      <c r="AP74" s="158" t="str">
        <f>IF(AND($AQ$16=TRUE,O74=""),"未入力","")</f>
        <v/>
      </c>
      <c r="AQ74" s="158" t="b">
        <v>0</v>
      </c>
      <c r="AR74" s="158" t="b">
        <v>0</v>
      </c>
      <c r="AS74" s="158" t="b">
        <v>0</v>
      </c>
      <c r="AT74" s="158" t="b">
        <v>0</v>
      </c>
    </row>
    <row r="75" spans="2:46" ht="20.100000000000001" customHeight="1" x14ac:dyDescent="0.15">
      <c r="B75" s="167"/>
      <c r="C75" s="758" t="s">
        <v>1978</v>
      </c>
      <c r="D75" s="759"/>
      <c r="E75" s="759"/>
      <c r="F75" s="759"/>
      <c r="G75" s="759"/>
      <c r="H75" s="759"/>
      <c r="I75" s="759"/>
      <c r="J75" s="762"/>
      <c r="K75" s="878"/>
      <c r="L75" s="879"/>
      <c r="M75" s="879"/>
      <c r="N75" s="879"/>
      <c r="O75" s="879"/>
      <c r="P75" s="176" t="s">
        <v>1979</v>
      </c>
      <c r="Q75" s="176"/>
      <c r="R75" s="880"/>
      <c r="S75" s="879"/>
      <c r="T75" s="879"/>
      <c r="U75" s="879"/>
      <c r="V75" s="879"/>
      <c r="W75" s="176" t="s">
        <v>1979</v>
      </c>
      <c r="X75" s="176"/>
      <c r="Y75" s="880"/>
      <c r="Z75" s="879"/>
      <c r="AA75" s="879"/>
      <c r="AB75" s="879"/>
      <c r="AC75" s="879"/>
      <c r="AD75" s="176" t="s">
        <v>1979</v>
      </c>
      <c r="AE75" s="176"/>
      <c r="AF75" s="874"/>
      <c r="AG75" s="875"/>
      <c r="AH75" s="875"/>
      <c r="AI75" s="875"/>
      <c r="AJ75" s="875"/>
      <c r="AK75" s="165" t="s">
        <v>1979</v>
      </c>
      <c r="AL75" s="165"/>
      <c r="AM75" s="219"/>
    </row>
    <row r="76" spans="2:46" ht="27" customHeight="1" x14ac:dyDescent="0.15">
      <c r="B76" s="219"/>
      <c r="C76" s="796" t="s">
        <v>1980</v>
      </c>
      <c r="D76" s="797"/>
      <c r="E76" s="797"/>
      <c r="F76" s="797"/>
      <c r="G76" s="797"/>
      <c r="H76" s="797"/>
      <c r="I76" s="797"/>
      <c r="J76" s="881"/>
      <c r="K76" s="882"/>
      <c r="L76" s="873"/>
      <c r="M76" s="873"/>
      <c r="N76" s="873"/>
      <c r="O76" s="873"/>
      <c r="P76" s="176" t="s">
        <v>710</v>
      </c>
      <c r="Q76" s="176"/>
      <c r="R76" s="872"/>
      <c r="S76" s="873"/>
      <c r="T76" s="873"/>
      <c r="U76" s="873"/>
      <c r="V76" s="873"/>
      <c r="W76" s="176" t="s">
        <v>710</v>
      </c>
      <c r="X76" s="176"/>
      <c r="Y76" s="872"/>
      <c r="Z76" s="873"/>
      <c r="AA76" s="873"/>
      <c r="AB76" s="873"/>
      <c r="AC76" s="873"/>
      <c r="AD76" s="176" t="s">
        <v>710</v>
      </c>
      <c r="AE76" s="176"/>
      <c r="AF76" s="872"/>
      <c r="AG76" s="873"/>
      <c r="AH76" s="873"/>
      <c r="AI76" s="873"/>
      <c r="AJ76" s="873"/>
      <c r="AK76" s="176" t="s">
        <v>710</v>
      </c>
      <c r="AL76" s="176"/>
      <c r="AM76" s="219"/>
    </row>
    <row r="77" spans="2:46" ht="3.95" customHeight="1" x14ac:dyDescent="0.15">
      <c r="B77" s="178"/>
      <c r="C77" s="192"/>
      <c r="D77" s="192"/>
      <c r="E77" s="192"/>
      <c r="F77" s="192"/>
      <c r="G77" s="192"/>
      <c r="H77" s="192"/>
      <c r="I77" s="192"/>
      <c r="J77" s="192"/>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80"/>
    </row>
    <row r="78" spans="2:46" ht="3.95" customHeight="1" x14ac:dyDescent="0.15">
      <c r="B78" s="165"/>
      <c r="C78" s="254"/>
      <c r="D78" s="254"/>
      <c r="E78" s="254"/>
      <c r="F78" s="254"/>
      <c r="G78" s="254"/>
      <c r="H78" s="254"/>
      <c r="I78" s="254"/>
      <c r="J78" s="254"/>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row>
    <row r="79" spans="2:46" ht="15" customHeight="1" x14ac:dyDescent="0.15">
      <c r="B79" s="224"/>
      <c r="C79" s="224"/>
      <c r="D79" s="224"/>
      <c r="E79" s="224"/>
      <c r="F79" s="224"/>
      <c r="G79" s="224"/>
      <c r="H79" s="224"/>
      <c r="I79" s="224"/>
      <c r="J79" s="224"/>
      <c r="K79" s="224"/>
      <c r="L79" s="224"/>
      <c r="M79" s="224"/>
      <c r="N79" s="224"/>
      <c r="O79" s="224"/>
      <c r="P79" s="224"/>
      <c r="Q79" s="224"/>
      <c r="R79" s="224"/>
      <c r="S79" s="224"/>
      <c r="T79" s="224"/>
      <c r="U79" s="224"/>
      <c r="V79" s="224"/>
      <c r="W79" s="224"/>
      <c r="X79" s="224"/>
      <c r="Y79" s="224"/>
      <c r="Z79" s="224"/>
      <c r="AA79" s="224"/>
      <c r="AB79" s="224"/>
      <c r="AC79" s="224"/>
      <c r="AD79" s="224"/>
      <c r="AE79" s="224"/>
      <c r="AF79" s="224"/>
      <c r="AG79" s="224"/>
      <c r="AH79" s="224"/>
      <c r="AI79" s="224"/>
      <c r="AJ79" s="224"/>
      <c r="AK79" s="224"/>
      <c r="AL79" s="224"/>
      <c r="AM79" s="224"/>
      <c r="AN79" s="224"/>
      <c r="AO79" s="224"/>
      <c r="AP79" s="224"/>
    </row>
    <row r="80" spans="2:46"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sheetData>
  <sheetProtection selectLockedCells="1"/>
  <dataConsolidate link="1"/>
  <mergeCells count="206">
    <mergeCell ref="C75:J75"/>
    <mergeCell ref="K75:O75"/>
    <mergeCell ref="R75:V75"/>
    <mergeCell ref="Y75:AC75"/>
    <mergeCell ref="AF75:AJ75"/>
    <mergeCell ref="C76:J76"/>
    <mergeCell ref="K76:O76"/>
    <mergeCell ref="R76:V76"/>
    <mergeCell ref="Y76:AC76"/>
    <mergeCell ref="AF76:AJ76"/>
    <mergeCell ref="C73:J73"/>
    <mergeCell ref="L73:Q73"/>
    <mergeCell ref="S73:X73"/>
    <mergeCell ref="Z73:AD73"/>
    <mergeCell ref="AF73:AJ73"/>
    <mergeCell ref="C74:J74"/>
    <mergeCell ref="L74:Q74"/>
    <mergeCell ref="S74:W74"/>
    <mergeCell ref="Z74:AD74"/>
    <mergeCell ref="AG74:AK74"/>
    <mergeCell ref="C71:J71"/>
    <mergeCell ref="L71:P71"/>
    <mergeCell ref="S71:X71"/>
    <mergeCell ref="Z71:AE71"/>
    <mergeCell ref="C72:J72"/>
    <mergeCell ref="L72:P72"/>
    <mergeCell ref="S72:X72"/>
    <mergeCell ref="Z72:AE72"/>
    <mergeCell ref="C67:J67"/>
    <mergeCell ref="K67:Q67"/>
    <mergeCell ref="C68:J68"/>
    <mergeCell ref="C69:J70"/>
    <mergeCell ref="T69:X69"/>
    <mergeCell ref="AA69:AJ69"/>
    <mergeCell ref="L70:S70"/>
    <mergeCell ref="V70:Y70"/>
    <mergeCell ref="C63:J63"/>
    <mergeCell ref="K63:O63"/>
    <mergeCell ref="R63:V63"/>
    <mergeCell ref="Y63:AC63"/>
    <mergeCell ref="AF63:AJ63"/>
    <mergeCell ref="C64:J64"/>
    <mergeCell ref="K64:O64"/>
    <mergeCell ref="R64:V64"/>
    <mergeCell ref="Y64:AC64"/>
    <mergeCell ref="AF64:AJ64"/>
    <mergeCell ref="C61:J61"/>
    <mergeCell ref="L61:Q61"/>
    <mergeCell ref="S61:X61"/>
    <mergeCell ref="Z61:AD61"/>
    <mergeCell ref="AF61:AJ61"/>
    <mergeCell ref="C62:J62"/>
    <mergeCell ref="L62:Q62"/>
    <mergeCell ref="S62:W62"/>
    <mergeCell ref="Z62:AD62"/>
    <mergeCell ref="AG62:AK62"/>
    <mergeCell ref="C59:J59"/>
    <mergeCell ref="L59:P59"/>
    <mergeCell ref="S59:X59"/>
    <mergeCell ref="Z59:AE59"/>
    <mergeCell ref="C60:J60"/>
    <mergeCell ref="L60:P60"/>
    <mergeCell ref="S60:X60"/>
    <mergeCell ref="Z60:AE60"/>
    <mergeCell ref="C55:J55"/>
    <mergeCell ref="K55:Q55"/>
    <mergeCell ref="C56:J56"/>
    <mergeCell ref="C57:J58"/>
    <mergeCell ref="T57:X57"/>
    <mergeCell ref="AA57:AJ57"/>
    <mergeCell ref="L58:S58"/>
    <mergeCell ref="V58:Y58"/>
    <mergeCell ref="C51:J51"/>
    <mergeCell ref="K51:O51"/>
    <mergeCell ref="R51:V51"/>
    <mergeCell ref="Y51:AC51"/>
    <mergeCell ref="AF51:AJ51"/>
    <mergeCell ref="C52:J52"/>
    <mergeCell ref="K52:O52"/>
    <mergeCell ref="R52:V52"/>
    <mergeCell ref="Y52:AC52"/>
    <mergeCell ref="AF52:AJ52"/>
    <mergeCell ref="AF49:AJ49"/>
    <mergeCell ref="C50:J50"/>
    <mergeCell ref="L50:Q50"/>
    <mergeCell ref="S50:W50"/>
    <mergeCell ref="Z50:AD50"/>
    <mergeCell ref="AG50:AK50"/>
    <mergeCell ref="C48:J48"/>
    <mergeCell ref="L48:P48"/>
    <mergeCell ref="S48:X48"/>
    <mergeCell ref="Z48:AE48"/>
    <mergeCell ref="C49:J49"/>
    <mergeCell ref="L49:Q49"/>
    <mergeCell ref="S49:X49"/>
    <mergeCell ref="Z49:AD49"/>
    <mergeCell ref="C45:J46"/>
    <mergeCell ref="T45:X45"/>
    <mergeCell ref="AA45:AJ45"/>
    <mergeCell ref="L46:S46"/>
    <mergeCell ref="V46:Y46"/>
    <mergeCell ref="C47:J47"/>
    <mergeCell ref="L47:P47"/>
    <mergeCell ref="S47:X47"/>
    <mergeCell ref="Z47:AE47"/>
    <mergeCell ref="B39:AM39"/>
    <mergeCell ref="C43:J43"/>
    <mergeCell ref="K43:Q43"/>
    <mergeCell ref="C44:J44"/>
    <mergeCell ref="C34:J35"/>
    <mergeCell ref="L34:Q34"/>
    <mergeCell ref="U34:Z34"/>
    <mergeCell ref="AD34:AI34"/>
    <mergeCell ref="N35:P35"/>
    <mergeCell ref="Q35:R35"/>
    <mergeCell ref="W35:Y35"/>
    <mergeCell ref="Z35:AA35"/>
    <mergeCell ref="AF35:AH35"/>
    <mergeCell ref="AI35:AJ35"/>
    <mergeCell ref="AI29:AJ29"/>
    <mergeCell ref="C32:J33"/>
    <mergeCell ref="L33:P33"/>
    <mergeCell ref="Q33:R33"/>
    <mergeCell ref="U33:Y33"/>
    <mergeCell ref="Z33:AA33"/>
    <mergeCell ref="AD33:AH33"/>
    <mergeCell ref="AI33:AJ33"/>
    <mergeCell ref="C29:J31"/>
    <mergeCell ref="L29:P29"/>
    <mergeCell ref="Q29:R29"/>
    <mergeCell ref="U29:Y29"/>
    <mergeCell ref="Z29:AA29"/>
    <mergeCell ref="AD29:AH29"/>
    <mergeCell ref="L28:N28"/>
    <mergeCell ref="O28:R28"/>
    <mergeCell ref="U28:W28"/>
    <mergeCell ref="X28:AA28"/>
    <mergeCell ref="AD28:AF28"/>
    <mergeCell ref="AG28:AJ28"/>
    <mergeCell ref="L27:N27"/>
    <mergeCell ref="O27:S27"/>
    <mergeCell ref="U27:W27"/>
    <mergeCell ref="X27:AB27"/>
    <mergeCell ref="AD27:AF27"/>
    <mergeCell ref="AG27:AK27"/>
    <mergeCell ref="AD26:AF26"/>
    <mergeCell ref="AG26:AJ26"/>
    <mergeCell ref="AG23:AK23"/>
    <mergeCell ref="L24:N24"/>
    <mergeCell ref="O24:R24"/>
    <mergeCell ref="U24:W24"/>
    <mergeCell ref="X24:AA24"/>
    <mergeCell ref="AD24:AF24"/>
    <mergeCell ref="AG24:AJ24"/>
    <mergeCell ref="C20:J21"/>
    <mergeCell ref="U20:Y20"/>
    <mergeCell ref="L21:P21"/>
    <mergeCell ref="Q21:R21"/>
    <mergeCell ref="U21:Y21"/>
    <mergeCell ref="Z21:AA21"/>
    <mergeCell ref="AD21:AH21"/>
    <mergeCell ref="AI21:AJ21"/>
    <mergeCell ref="C23:J28"/>
    <mergeCell ref="L23:N23"/>
    <mergeCell ref="O23:S23"/>
    <mergeCell ref="U23:W23"/>
    <mergeCell ref="X23:AB23"/>
    <mergeCell ref="AD23:AF23"/>
    <mergeCell ref="L25:N25"/>
    <mergeCell ref="O25:S25"/>
    <mergeCell ref="U25:W25"/>
    <mergeCell ref="X25:AB25"/>
    <mergeCell ref="AD25:AF25"/>
    <mergeCell ref="AG25:AK25"/>
    <mergeCell ref="L26:N26"/>
    <mergeCell ref="O26:R26"/>
    <mergeCell ref="U26:W26"/>
    <mergeCell ref="X26:AA26"/>
    <mergeCell ref="C17:J18"/>
    <mergeCell ref="K17:S18"/>
    <mergeCell ref="T17:AB18"/>
    <mergeCell ref="AC17:AK18"/>
    <mergeCell ref="C19:J19"/>
    <mergeCell ref="L19:P19"/>
    <mergeCell ref="Q19:R19"/>
    <mergeCell ref="U19:Y19"/>
    <mergeCell ref="Z19:AA19"/>
    <mergeCell ref="AD19:AH19"/>
    <mergeCell ref="AI19:AJ19"/>
    <mergeCell ref="K10:S10"/>
    <mergeCell ref="B4:AM4"/>
    <mergeCell ref="C15:J16"/>
    <mergeCell ref="K15:S15"/>
    <mergeCell ref="T15:AB15"/>
    <mergeCell ref="AC15:AK15"/>
    <mergeCell ref="L16:S16"/>
    <mergeCell ref="U16:AB16"/>
    <mergeCell ref="AD16:AK16"/>
    <mergeCell ref="C13:J13"/>
    <mergeCell ref="K13:S13"/>
    <mergeCell ref="T13:AB13"/>
    <mergeCell ref="AC13:AK13"/>
    <mergeCell ref="C14:J14"/>
    <mergeCell ref="K14:S14"/>
    <mergeCell ref="T14:AB14"/>
    <mergeCell ref="AC14:AK14"/>
  </mergeCells>
  <phoneticPr fontId="47"/>
  <conditionalFormatting sqref="C14:J14">
    <cfRule type="expression" dxfId="22" priority="27">
      <formula>$AX$14&lt;&gt;""</formula>
    </cfRule>
  </conditionalFormatting>
  <conditionalFormatting sqref="C15:J16">
    <cfRule type="expression" dxfId="21" priority="26">
      <formula>$AX$15&lt;&gt;""</formula>
    </cfRule>
  </conditionalFormatting>
  <conditionalFormatting sqref="C17:J18">
    <cfRule type="expression" dxfId="20" priority="25">
      <formula>$AX$17&lt;&gt;""</formula>
    </cfRule>
  </conditionalFormatting>
  <conditionalFormatting sqref="C19:J19">
    <cfRule type="expression" dxfId="19" priority="24">
      <formula>$AX$19&lt;&gt;""</formula>
    </cfRule>
  </conditionalFormatting>
  <conditionalFormatting sqref="C20:J21">
    <cfRule type="expression" dxfId="18" priority="23">
      <formula>$AX$21&lt;&gt;""</formula>
    </cfRule>
  </conditionalFormatting>
  <conditionalFormatting sqref="C23:J28">
    <cfRule type="expression" dxfId="17" priority="22">
      <formula>$AP$23&lt;&gt;""</formula>
    </cfRule>
  </conditionalFormatting>
  <conditionalFormatting sqref="C29:J31">
    <cfRule type="expression" dxfId="16" priority="21">
      <formula>$AX$29&lt;&gt;""</formula>
    </cfRule>
  </conditionalFormatting>
  <conditionalFormatting sqref="C32:J33">
    <cfRule type="expression" dxfId="15" priority="20">
      <formula>$AX$33&lt;&gt;""</formula>
    </cfRule>
  </conditionalFormatting>
  <conditionalFormatting sqref="C34:J35">
    <cfRule type="expression" dxfId="14" priority="19">
      <formula>$AX$35&lt;&gt;""</formula>
    </cfRule>
  </conditionalFormatting>
  <conditionalFormatting sqref="C44:J44">
    <cfRule type="expression" dxfId="13" priority="17">
      <formula>$AX$44&lt;&gt;""</formula>
    </cfRule>
  </conditionalFormatting>
  <conditionalFormatting sqref="C45:J46">
    <cfRule type="expression" dxfId="12" priority="1">
      <formula>$AX$46&lt;&gt;""</formula>
    </cfRule>
    <cfRule type="expression" dxfId="11" priority="16">
      <formula>$AX$45&lt;&gt;""</formula>
    </cfRule>
  </conditionalFormatting>
  <conditionalFormatting sqref="C47:J47">
    <cfRule type="expression" dxfId="10" priority="15">
      <formula>$AX$47&lt;&gt;""</formula>
    </cfRule>
  </conditionalFormatting>
  <conditionalFormatting sqref="C48:J48">
    <cfRule type="expression" dxfId="9" priority="14">
      <formula>$AX$48&lt;&gt;""</formula>
    </cfRule>
  </conditionalFormatting>
  <conditionalFormatting sqref="C49:J49">
    <cfRule type="expression" dxfId="8" priority="13">
      <formula>$AX$49&lt;&gt;""</formula>
    </cfRule>
  </conditionalFormatting>
  <conditionalFormatting sqref="C50:J50">
    <cfRule type="expression" dxfId="7" priority="12">
      <formula>$AX$50&lt;&gt;""</formula>
    </cfRule>
  </conditionalFormatting>
  <conditionalFormatting sqref="C51:J51">
    <cfRule type="expression" dxfId="6" priority="11">
      <formula>$AX$51&lt;&gt;""</formula>
    </cfRule>
  </conditionalFormatting>
  <conditionalFormatting sqref="C52:J52">
    <cfRule type="expression" dxfId="5" priority="10">
      <formula>$AX$52&lt;&gt;""</formula>
    </cfRule>
  </conditionalFormatting>
  <conditionalFormatting sqref="AX7 AX10">
    <cfRule type="notContainsBlanks" dxfId="4" priority="31">
      <formula>LEN(TRIM(AX7))&gt;0</formula>
    </cfRule>
  </conditionalFormatting>
  <conditionalFormatting sqref="AX13:AX15 AX17 AX19 AX21 AX23:AX29 AX33 AX35">
    <cfRule type="notContainsBlanks" dxfId="3" priority="32">
      <formula>LEN(TRIM(AX13))&gt;0</formula>
    </cfRule>
  </conditionalFormatting>
  <conditionalFormatting sqref="AX43:AX52">
    <cfRule type="notContainsBlanks" dxfId="2" priority="33">
      <formula>LEN(TRIM(AX43))&gt;0</formula>
    </cfRule>
  </conditionalFormatting>
  <dataValidations count="10">
    <dataValidation type="list" allowBlank="1" showInputMessage="1" sqref="K17:AK18" xr:uid="{9E3FB714-0D8F-4A64-998D-B87667DF7769}">
      <formula1>工事届構造</formula1>
    </dataValidation>
    <dataValidation type="list" allowBlank="1" showInputMessage="1" sqref="K15:AK15 O23:S23 O27:S27 AG23:AK23 O25:S25 X23:AB23 X25:AB25 X27:AB27 AG25:AK25 AG27:AK27" xr:uid="{BE380D12-AE0B-4086-A532-EFCE8AEF9C24}">
      <formula1>工事届用途番号</formula1>
    </dataValidation>
    <dataValidation type="list" allowBlank="1" showInputMessage="1" sqref="K10:S10" xr:uid="{97BAEE69-0A4A-4B8D-8784-A03E6FE10221}">
      <formula1>工事届主要用途</formula1>
    </dataValidation>
    <dataValidation type="whole" allowBlank="1" showInputMessage="1" showErrorMessage="1" error="エラー07" sqref="U32:Z32 L32:Q32 AD32:AI32" xr:uid="{44661005-7CE6-43C6-A14E-59693F068524}">
      <formula1>1</formula1>
      <formula2>100</formula2>
    </dataValidation>
    <dataValidation type="whole" allowBlank="1" showInputMessage="1" showErrorMessage="1" error="エラー77_x000a_" sqref="L34:Q34 U34:Z34 AD34:AI34" xr:uid="{E3DC4B23-E4EA-4312-8AAB-B045ED73989D}">
      <formula1>0</formula1>
      <formula2>100</formula2>
    </dataValidation>
    <dataValidation type="decimal" operator="greaterThan" allowBlank="1" showInputMessage="1" showErrorMessage="1" sqref="AD22:AG22 L22:O22 U22:X22" xr:uid="{C7752E6B-4508-4241-B591-2314C38E780C}">
      <formula1>0</formula1>
    </dataValidation>
    <dataValidation operator="greaterThan" allowBlank="1" showInputMessage="1" showErrorMessage="1" sqref="S24 L23:L28 AB26 AK26 S26 S28 AK24 AD23:AD28 AB24 AB28 U23:U28 AK28" xr:uid="{6C685B5C-5A9B-4D82-850A-BBFE4C160DF8}"/>
    <dataValidation type="whole" operator="greaterThan" allowBlank="1" showInputMessage="1" showErrorMessage="1" sqref="AD21:AH21 U21:Y21 L21:P21 O24:R24 AG26:AJ26 X28:AA28 AG24:AJ24 X24:AA24 O26:R26 O28:R28 X26:AA26 AG28:AJ28" xr:uid="{E3C28BE5-43FF-43B0-BF74-E0A433D2075B}">
      <formula1>0</formula1>
    </dataValidation>
    <dataValidation type="whole" operator="greaterThanOrEqual" allowBlank="1" showInputMessage="1" showErrorMessage="1" sqref="AD19:AH19 U19:Y19 L19:P19 AD29:AH29 U29:Y29 L29:P29 R51:V52 Y51:AC52 AF51:AJ52 K75:O76 R75:V76 Y75:AC76 AF75:AJ76 K63:O64 R63:V64 Y63:AC64 AF63:AJ64 K51:O52" xr:uid="{B0367F50-4C5A-4D5C-986B-B93D82274B27}">
      <formula1>0</formula1>
    </dataValidation>
    <dataValidation type="whole" operator="greaterThanOrEqual" allowBlank="1" showInputMessage="1" showErrorMessage="1" sqref="L33:P33 U33:Y33 AD33:AH33 AF35:AH35 W35:Y35 N35:P35" xr:uid="{74460356-5230-49A2-9B04-8C2B0A8A5CA5}">
      <formula1>1</formula1>
    </dataValidation>
  </dataValidations>
  <printOptions horizontalCentered="1"/>
  <pageMargins left="0.39370078740157483" right="0.39370078740157483" top="0.39370078740157483" bottom="0.19685039370078741" header="0.19685039370078741" footer="0.19685039370078741"/>
  <pageSetup paperSize="9" scale="90" fitToHeight="0" orientation="portrait" blackAndWhite="1" r:id="rId1"/>
  <rowBreaks count="1" manualBreakCount="1">
    <brk id="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83" r:id="rId4" name="チェック17">
              <controlPr defaultSize="0" autoFill="0" autoLine="0" autoPict="0">
                <anchor moveWithCells="1">
                  <from>
                    <xdr:col>9</xdr:col>
                    <xdr:colOff>209550</xdr:colOff>
                    <xdr:row>6</xdr:row>
                    <xdr:rowOff>0</xdr:rowOff>
                  </from>
                  <to>
                    <xdr:col>11</xdr:col>
                    <xdr:colOff>19050</xdr:colOff>
                    <xdr:row>7</xdr:row>
                    <xdr:rowOff>0</xdr:rowOff>
                  </to>
                </anchor>
              </controlPr>
            </control>
          </mc:Choice>
        </mc:AlternateContent>
        <mc:AlternateContent xmlns:mc="http://schemas.openxmlformats.org/markup-compatibility/2006">
          <mc:Choice Requires="x14">
            <control shapeId="101384" r:id="rId5" name="チェック18">
              <controlPr defaultSize="0" autoFill="0" autoLine="0" autoPict="0">
                <anchor moveWithCells="1">
                  <from>
                    <xdr:col>15</xdr:col>
                    <xdr:colOff>0</xdr:colOff>
                    <xdr:row>6</xdr:row>
                    <xdr:rowOff>0</xdr:rowOff>
                  </from>
                  <to>
                    <xdr:col>16</xdr:col>
                    <xdr:colOff>0</xdr:colOff>
                    <xdr:row>7</xdr:row>
                    <xdr:rowOff>0</xdr:rowOff>
                  </to>
                </anchor>
              </controlPr>
            </control>
          </mc:Choice>
        </mc:AlternateContent>
        <mc:AlternateContent xmlns:mc="http://schemas.openxmlformats.org/markup-compatibility/2006">
          <mc:Choice Requires="x14">
            <control shapeId="101385" r:id="rId6" name="チェック19">
              <controlPr defaultSize="0" autoFill="0" autoLine="0" autoPict="0">
                <anchor moveWithCells="1">
                  <from>
                    <xdr:col>20</xdr:col>
                    <xdr:colOff>0</xdr:colOff>
                    <xdr:row>6</xdr:row>
                    <xdr:rowOff>0</xdr:rowOff>
                  </from>
                  <to>
                    <xdr:col>21</xdr:col>
                    <xdr:colOff>0</xdr:colOff>
                    <xdr:row>7</xdr:row>
                    <xdr:rowOff>0</xdr:rowOff>
                  </to>
                </anchor>
              </controlPr>
            </control>
          </mc:Choice>
        </mc:AlternateContent>
        <mc:AlternateContent xmlns:mc="http://schemas.openxmlformats.org/markup-compatibility/2006">
          <mc:Choice Requires="x14">
            <control shapeId="101386" r:id="rId7" name="チェック20">
              <controlPr defaultSize="0" autoFill="0" autoLine="0" autoPict="0">
                <anchor moveWithCells="1">
                  <from>
                    <xdr:col>25</xdr:col>
                    <xdr:colOff>0</xdr:colOff>
                    <xdr:row>6</xdr:row>
                    <xdr:rowOff>0</xdr:rowOff>
                  </from>
                  <to>
                    <xdr:col>26</xdr:col>
                    <xdr:colOff>0</xdr:colOff>
                    <xdr:row>7</xdr:row>
                    <xdr:rowOff>0</xdr:rowOff>
                  </to>
                </anchor>
              </controlPr>
            </control>
          </mc:Choice>
        </mc:AlternateContent>
        <mc:AlternateContent xmlns:mc="http://schemas.openxmlformats.org/markup-compatibility/2006">
          <mc:Choice Requires="x14">
            <control shapeId="101387" r:id="rId8" name="チェック68">
              <controlPr defaultSize="0" autoFill="0" autoLine="0" autoPict="0">
                <anchor moveWithCells="1">
                  <from>
                    <xdr:col>10</xdr:col>
                    <xdr:colOff>0</xdr:colOff>
                    <xdr:row>44</xdr:row>
                    <xdr:rowOff>0</xdr:rowOff>
                  </from>
                  <to>
                    <xdr:col>11</xdr:col>
                    <xdr:colOff>0</xdr:colOff>
                    <xdr:row>45</xdr:row>
                    <xdr:rowOff>0</xdr:rowOff>
                  </to>
                </anchor>
              </controlPr>
            </control>
          </mc:Choice>
        </mc:AlternateContent>
        <mc:AlternateContent xmlns:mc="http://schemas.openxmlformats.org/markup-compatibility/2006">
          <mc:Choice Requires="x14">
            <control shapeId="101388" r:id="rId9" name="チェック69">
              <controlPr defaultSize="0" autoFill="0" autoLine="0" autoPict="0">
                <anchor moveWithCells="1">
                  <from>
                    <xdr:col>17</xdr:col>
                    <xdr:colOff>180975</xdr:colOff>
                    <xdr:row>44</xdr:row>
                    <xdr:rowOff>0</xdr:rowOff>
                  </from>
                  <to>
                    <xdr:col>19</xdr:col>
                    <xdr:colOff>0</xdr:colOff>
                    <xdr:row>45</xdr:row>
                    <xdr:rowOff>0</xdr:rowOff>
                  </to>
                </anchor>
              </controlPr>
            </control>
          </mc:Choice>
        </mc:AlternateContent>
        <mc:AlternateContent xmlns:mc="http://schemas.openxmlformats.org/markup-compatibility/2006">
          <mc:Choice Requires="x14">
            <control shapeId="101389" r:id="rId10" name="チェック70">
              <controlPr defaultSize="0" autoFill="0" autoLine="0" autoPict="0">
                <anchor moveWithCells="1">
                  <from>
                    <xdr:col>25</xdr:col>
                    <xdr:colOff>0</xdr:colOff>
                    <xdr:row>44</xdr:row>
                    <xdr:rowOff>0</xdr:rowOff>
                  </from>
                  <to>
                    <xdr:col>26</xdr:col>
                    <xdr:colOff>0</xdr:colOff>
                    <xdr:row>45</xdr:row>
                    <xdr:rowOff>0</xdr:rowOff>
                  </to>
                </anchor>
              </controlPr>
            </control>
          </mc:Choice>
        </mc:AlternateContent>
        <mc:AlternateContent xmlns:mc="http://schemas.openxmlformats.org/markup-compatibility/2006">
          <mc:Choice Requires="x14">
            <control shapeId="101390" r:id="rId11" name="チェック71">
              <controlPr defaultSize="0" autoFill="0" autoLine="0" autoPict="0">
                <anchor moveWithCells="1">
                  <from>
                    <xdr:col>10</xdr:col>
                    <xdr:colOff>0</xdr:colOff>
                    <xdr:row>45</xdr:row>
                    <xdr:rowOff>0</xdr:rowOff>
                  </from>
                  <to>
                    <xdr:col>11</xdr:col>
                    <xdr:colOff>0</xdr:colOff>
                    <xdr:row>46</xdr:row>
                    <xdr:rowOff>0</xdr:rowOff>
                  </to>
                </anchor>
              </controlPr>
            </control>
          </mc:Choice>
        </mc:AlternateContent>
        <mc:AlternateContent xmlns:mc="http://schemas.openxmlformats.org/markup-compatibility/2006">
          <mc:Choice Requires="x14">
            <control shapeId="101391" r:id="rId12" name="チェック72">
              <controlPr defaultSize="0" autoFill="0" autoLine="0" autoPict="0">
                <anchor moveWithCells="1">
                  <from>
                    <xdr:col>20</xdr:col>
                    <xdr:colOff>0</xdr:colOff>
                    <xdr:row>45</xdr:row>
                    <xdr:rowOff>0</xdr:rowOff>
                  </from>
                  <to>
                    <xdr:col>21</xdr:col>
                    <xdr:colOff>0</xdr:colOff>
                    <xdr:row>46</xdr:row>
                    <xdr:rowOff>0</xdr:rowOff>
                  </to>
                </anchor>
              </controlPr>
            </control>
          </mc:Choice>
        </mc:AlternateContent>
        <mc:AlternateContent xmlns:mc="http://schemas.openxmlformats.org/markup-compatibility/2006">
          <mc:Choice Requires="x14">
            <control shapeId="101401" r:id="rId13" name="チェック34">
              <controlPr defaultSize="0" autoFill="0" autoLine="0" autoPict="0">
                <anchor moveWithCells="1">
                  <from>
                    <xdr:col>19</xdr:col>
                    <xdr:colOff>0</xdr:colOff>
                    <xdr:row>29</xdr:row>
                    <xdr:rowOff>0</xdr:rowOff>
                  </from>
                  <to>
                    <xdr:col>20</xdr:col>
                    <xdr:colOff>0</xdr:colOff>
                    <xdr:row>31</xdr:row>
                    <xdr:rowOff>0</xdr:rowOff>
                  </to>
                </anchor>
              </controlPr>
            </control>
          </mc:Choice>
        </mc:AlternateContent>
        <mc:AlternateContent xmlns:mc="http://schemas.openxmlformats.org/markup-compatibility/2006">
          <mc:Choice Requires="x14">
            <control shapeId="101402" r:id="rId14" name="Check Box 26">
              <controlPr defaultSize="0" autoFill="0" autoLine="0" autoPict="0">
                <anchor moveWithCells="1">
                  <from>
                    <xdr:col>9</xdr:col>
                    <xdr:colOff>209550</xdr:colOff>
                    <xdr:row>29</xdr:row>
                    <xdr:rowOff>0</xdr:rowOff>
                  </from>
                  <to>
                    <xdr:col>11</xdr:col>
                    <xdr:colOff>19050</xdr:colOff>
                    <xdr:row>31</xdr:row>
                    <xdr:rowOff>0</xdr:rowOff>
                  </to>
                </anchor>
              </controlPr>
            </control>
          </mc:Choice>
        </mc:AlternateContent>
        <mc:AlternateContent xmlns:mc="http://schemas.openxmlformats.org/markup-compatibility/2006">
          <mc:Choice Requires="x14">
            <control shapeId="101403" r:id="rId15" name="Check Box 27">
              <controlPr defaultSize="0" autoFill="0" autoLine="0" autoPict="0">
                <anchor moveWithCells="1">
                  <from>
                    <xdr:col>28</xdr:col>
                    <xdr:colOff>0</xdr:colOff>
                    <xdr:row>29</xdr:row>
                    <xdr:rowOff>0</xdr:rowOff>
                  </from>
                  <to>
                    <xdr:col>29</xdr:col>
                    <xdr:colOff>0</xdr:colOff>
                    <xdr:row>31</xdr:row>
                    <xdr:rowOff>0</xdr:rowOff>
                  </to>
                </anchor>
              </controlPr>
            </control>
          </mc:Choice>
        </mc:AlternateContent>
        <mc:AlternateContent xmlns:mc="http://schemas.openxmlformats.org/markup-compatibility/2006">
          <mc:Choice Requires="x14">
            <control shapeId="101412" r:id="rId16" name="Check Box 36">
              <controlPr defaultSize="0" autoFill="0" autoLine="0" autoPict="0">
                <anchor moveWithCells="1">
                  <from>
                    <xdr:col>19</xdr:col>
                    <xdr:colOff>0</xdr:colOff>
                    <xdr:row>15</xdr:row>
                    <xdr:rowOff>0</xdr:rowOff>
                  </from>
                  <to>
                    <xdr:col>20</xdr:col>
                    <xdr:colOff>19050</xdr:colOff>
                    <xdr:row>16</xdr:row>
                    <xdr:rowOff>0</xdr:rowOff>
                  </to>
                </anchor>
              </controlPr>
            </control>
          </mc:Choice>
        </mc:AlternateContent>
        <mc:AlternateContent xmlns:mc="http://schemas.openxmlformats.org/markup-compatibility/2006">
          <mc:Choice Requires="x14">
            <control shapeId="101413" r:id="rId17" name="Check Box 37">
              <controlPr defaultSize="0" autoFill="0" autoLine="0" autoPict="0">
                <anchor moveWithCells="1">
                  <from>
                    <xdr:col>28</xdr:col>
                    <xdr:colOff>0</xdr:colOff>
                    <xdr:row>15</xdr:row>
                    <xdr:rowOff>0</xdr:rowOff>
                  </from>
                  <to>
                    <xdr:col>29</xdr:col>
                    <xdr:colOff>0</xdr:colOff>
                    <xdr:row>16</xdr:row>
                    <xdr:rowOff>0</xdr:rowOff>
                  </to>
                </anchor>
              </controlPr>
            </control>
          </mc:Choice>
        </mc:AlternateContent>
        <mc:AlternateContent xmlns:mc="http://schemas.openxmlformats.org/markup-compatibility/2006">
          <mc:Choice Requires="x14">
            <control shapeId="101414" r:id="rId18" name="Check Box 38">
              <controlPr defaultSize="0" autoFill="0" autoLine="0" autoPict="0">
                <anchor moveWithCells="1">
                  <from>
                    <xdr:col>10</xdr:col>
                    <xdr:colOff>0</xdr:colOff>
                    <xdr:row>49</xdr:row>
                    <xdr:rowOff>0</xdr:rowOff>
                  </from>
                  <to>
                    <xdr:col>11</xdr:col>
                    <xdr:colOff>0</xdr:colOff>
                    <xdr:row>50</xdr:row>
                    <xdr:rowOff>0</xdr:rowOff>
                  </to>
                </anchor>
              </controlPr>
            </control>
          </mc:Choice>
        </mc:AlternateContent>
        <mc:AlternateContent xmlns:mc="http://schemas.openxmlformats.org/markup-compatibility/2006">
          <mc:Choice Requires="x14">
            <control shapeId="101415" r:id="rId19" name="チェック84">
              <controlPr defaultSize="0" autoFill="0" autoLine="0" autoPict="0">
                <anchor moveWithCells="1">
                  <from>
                    <xdr:col>24</xdr:col>
                    <xdr:colOff>0</xdr:colOff>
                    <xdr:row>49</xdr:row>
                    <xdr:rowOff>0</xdr:rowOff>
                  </from>
                  <to>
                    <xdr:col>25</xdr:col>
                    <xdr:colOff>19050</xdr:colOff>
                    <xdr:row>50</xdr:row>
                    <xdr:rowOff>0</xdr:rowOff>
                  </to>
                </anchor>
              </controlPr>
            </control>
          </mc:Choice>
        </mc:AlternateContent>
        <mc:AlternateContent xmlns:mc="http://schemas.openxmlformats.org/markup-compatibility/2006">
          <mc:Choice Requires="x14">
            <control shapeId="101416" r:id="rId20" name="チェック85">
              <controlPr defaultSize="0" autoFill="0" autoLine="0" autoPict="0">
                <anchor moveWithCells="1">
                  <from>
                    <xdr:col>31</xdr:col>
                    <xdr:colOff>0</xdr:colOff>
                    <xdr:row>49</xdr:row>
                    <xdr:rowOff>0</xdr:rowOff>
                  </from>
                  <to>
                    <xdr:col>32</xdr:col>
                    <xdr:colOff>19050</xdr:colOff>
                    <xdr:row>50</xdr:row>
                    <xdr:rowOff>0</xdr:rowOff>
                  </to>
                </anchor>
              </controlPr>
            </control>
          </mc:Choice>
        </mc:AlternateContent>
        <mc:AlternateContent xmlns:mc="http://schemas.openxmlformats.org/markup-compatibility/2006">
          <mc:Choice Requires="x14">
            <control shapeId="101417" r:id="rId21" name="チェック73">
              <controlPr defaultSize="0" autoFill="0" autoLine="0" autoPict="0">
                <anchor moveWithCells="1">
                  <from>
                    <xdr:col>10</xdr:col>
                    <xdr:colOff>0</xdr:colOff>
                    <xdr:row>46</xdr:row>
                    <xdr:rowOff>0</xdr:rowOff>
                  </from>
                  <to>
                    <xdr:col>11</xdr:col>
                    <xdr:colOff>0</xdr:colOff>
                    <xdr:row>47</xdr:row>
                    <xdr:rowOff>0</xdr:rowOff>
                  </to>
                </anchor>
              </controlPr>
            </control>
          </mc:Choice>
        </mc:AlternateContent>
        <mc:AlternateContent xmlns:mc="http://schemas.openxmlformats.org/markup-compatibility/2006">
          <mc:Choice Requires="x14">
            <control shapeId="101418" r:id="rId22" name="チェック74">
              <controlPr defaultSize="0" autoFill="0" autoLine="0" autoPict="0">
                <anchor moveWithCells="1">
                  <from>
                    <xdr:col>17</xdr:col>
                    <xdr:colOff>0</xdr:colOff>
                    <xdr:row>46</xdr:row>
                    <xdr:rowOff>0</xdr:rowOff>
                  </from>
                  <to>
                    <xdr:col>18</xdr:col>
                    <xdr:colOff>0</xdr:colOff>
                    <xdr:row>47</xdr:row>
                    <xdr:rowOff>0</xdr:rowOff>
                  </to>
                </anchor>
              </controlPr>
            </control>
          </mc:Choice>
        </mc:AlternateContent>
        <mc:AlternateContent xmlns:mc="http://schemas.openxmlformats.org/markup-compatibility/2006">
          <mc:Choice Requires="x14">
            <control shapeId="101419" r:id="rId23" name="チェック75">
              <controlPr defaultSize="0" autoFill="0" autoLine="0" autoPict="0">
                <anchor moveWithCells="1">
                  <from>
                    <xdr:col>24</xdr:col>
                    <xdr:colOff>0</xdr:colOff>
                    <xdr:row>46</xdr:row>
                    <xdr:rowOff>0</xdr:rowOff>
                  </from>
                  <to>
                    <xdr:col>25</xdr:col>
                    <xdr:colOff>0</xdr:colOff>
                    <xdr:row>47</xdr:row>
                    <xdr:rowOff>0</xdr:rowOff>
                  </to>
                </anchor>
              </controlPr>
            </control>
          </mc:Choice>
        </mc:AlternateContent>
        <mc:AlternateContent xmlns:mc="http://schemas.openxmlformats.org/markup-compatibility/2006">
          <mc:Choice Requires="x14">
            <control shapeId="101420" r:id="rId24" name="チェック76">
              <controlPr defaultSize="0" autoFill="0" autoLine="0" autoPict="0">
                <anchor moveWithCells="1">
                  <from>
                    <xdr:col>10</xdr:col>
                    <xdr:colOff>0</xdr:colOff>
                    <xdr:row>47</xdr:row>
                    <xdr:rowOff>0</xdr:rowOff>
                  </from>
                  <to>
                    <xdr:col>11</xdr:col>
                    <xdr:colOff>0</xdr:colOff>
                    <xdr:row>48</xdr:row>
                    <xdr:rowOff>0</xdr:rowOff>
                  </to>
                </anchor>
              </controlPr>
            </control>
          </mc:Choice>
        </mc:AlternateContent>
        <mc:AlternateContent xmlns:mc="http://schemas.openxmlformats.org/markup-compatibility/2006">
          <mc:Choice Requires="x14">
            <control shapeId="101421" r:id="rId25" name="チェック77">
              <controlPr defaultSize="0" autoFill="0" autoLine="0" autoPict="0">
                <anchor moveWithCells="1">
                  <from>
                    <xdr:col>17</xdr:col>
                    <xdr:colOff>0</xdr:colOff>
                    <xdr:row>47</xdr:row>
                    <xdr:rowOff>0</xdr:rowOff>
                  </from>
                  <to>
                    <xdr:col>18</xdr:col>
                    <xdr:colOff>0</xdr:colOff>
                    <xdr:row>48</xdr:row>
                    <xdr:rowOff>0</xdr:rowOff>
                  </to>
                </anchor>
              </controlPr>
            </control>
          </mc:Choice>
        </mc:AlternateContent>
        <mc:AlternateContent xmlns:mc="http://schemas.openxmlformats.org/markup-compatibility/2006">
          <mc:Choice Requires="x14">
            <control shapeId="101422" r:id="rId26" name="チェック78">
              <controlPr defaultSize="0" autoFill="0" autoLine="0" autoPict="0">
                <anchor moveWithCells="1">
                  <from>
                    <xdr:col>24</xdr:col>
                    <xdr:colOff>0</xdr:colOff>
                    <xdr:row>47</xdr:row>
                    <xdr:rowOff>0</xdr:rowOff>
                  </from>
                  <to>
                    <xdr:col>25</xdr:col>
                    <xdr:colOff>0</xdr:colOff>
                    <xdr:row>48</xdr:row>
                    <xdr:rowOff>0</xdr:rowOff>
                  </to>
                </anchor>
              </controlPr>
            </control>
          </mc:Choice>
        </mc:AlternateContent>
        <mc:AlternateContent xmlns:mc="http://schemas.openxmlformats.org/markup-compatibility/2006">
          <mc:Choice Requires="x14">
            <control shapeId="101423" r:id="rId27" name="チェック79">
              <controlPr defaultSize="0" autoFill="0" autoLine="0" autoPict="0">
                <anchor moveWithCells="1">
                  <from>
                    <xdr:col>10</xdr:col>
                    <xdr:colOff>0</xdr:colOff>
                    <xdr:row>48</xdr:row>
                    <xdr:rowOff>0</xdr:rowOff>
                  </from>
                  <to>
                    <xdr:col>11</xdr:col>
                    <xdr:colOff>0</xdr:colOff>
                    <xdr:row>49</xdr:row>
                    <xdr:rowOff>0</xdr:rowOff>
                  </to>
                </anchor>
              </controlPr>
            </control>
          </mc:Choice>
        </mc:AlternateContent>
        <mc:AlternateContent xmlns:mc="http://schemas.openxmlformats.org/markup-compatibility/2006">
          <mc:Choice Requires="x14">
            <control shapeId="101424" r:id="rId28" name="チェック80">
              <controlPr defaultSize="0" autoFill="0" autoLine="0" autoPict="0">
                <anchor moveWithCells="1">
                  <from>
                    <xdr:col>17</xdr:col>
                    <xdr:colOff>0</xdr:colOff>
                    <xdr:row>48</xdr:row>
                    <xdr:rowOff>0</xdr:rowOff>
                  </from>
                  <to>
                    <xdr:col>18</xdr:col>
                    <xdr:colOff>0</xdr:colOff>
                    <xdr:row>49</xdr:row>
                    <xdr:rowOff>0</xdr:rowOff>
                  </to>
                </anchor>
              </controlPr>
            </control>
          </mc:Choice>
        </mc:AlternateContent>
        <mc:AlternateContent xmlns:mc="http://schemas.openxmlformats.org/markup-compatibility/2006">
          <mc:Choice Requires="x14">
            <control shapeId="101425" r:id="rId29" name="チェック81">
              <controlPr defaultSize="0" autoFill="0" autoLine="0" autoPict="0">
                <anchor moveWithCells="1">
                  <from>
                    <xdr:col>24</xdr:col>
                    <xdr:colOff>0</xdr:colOff>
                    <xdr:row>48</xdr:row>
                    <xdr:rowOff>0</xdr:rowOff>
                  </from>
                  <to>
                    <xdr:col>25</xdr:col>
                    <xdr:colOff>0</xdr:colOff>
                    <xdr:row>49</xdr:row>
                    <xdr:rowOff>0</xdr:rowOff>
                  </to>
                </anchor>
              </controlPr>
            </control>
          </mc:Choice>
        </mc:AlternateContent>
        <mc:AlternateContent xmlns:mc="http://schemas.openxmlformats.org/markup-compatibility/2006">
          <mc:Choice Requires="x14">
            <control shapeId="101426" r:id="rId30" name="Check Box 50">
              <controlPr defaultSize="0" autoFill="0" autoLine="0" autoPict="0">
                <anchor moveWithCells="1">
                  <from>
                    <xdr:col>10</xdr:col>
                    <xdr:colOff>0</xdr:colOff>
                    <xdr:row>56</xdr:row>
                    <xdr:rowOff>0</xdr:rowOff>
                  </from>
                  <to>
                    <xdr:col>11</xdr:col>
                    <xdr:colOff>0</xdr:colOff>
                    <xdr:row>57</xdr:row>
                    <xdr:rowOff>0</xdr:rowOff>
                  </to>
                </anchor>
              </controlPr>
            </control>
          </mc:Choice>
        </mc:AlternateContent>
        <mc:AlternateContent xmlns:mc="http://schemas.openxmlformats.org/markup-compatibility/2006">
          <mc:Choice Requires="x14">
            <control shapeId="101427" r:id="rId31" name="Check Box 51">
              <controlPr defaultSize="0" autoFill="0" autoLine="0" autoPict="0">
                <anchor moveWithCells="1">
                  <from>
                    <xdr:col>17</xdr:col>
                    <xdr:colOff>180975</xdr:colOff>
                    <xdr:row>56</xdr:row>
                    <xdr:rowOff>0</xdr:rowOff>
                  </from>
                  <to>
                    <xdr:col>19</xdr:col>
                    <xdr:colOff>9525</xdr:colOff>
                    <xdr:row>57</xdr:row>
                    <xdr:rowOff>0</xdr:rowOff>
                  </to>
                </anchor>
              </controlPr>
            </control>
          </mc:Choice>
        </mc:AlternateContent>
        <mc:AlternateContent xmlns:mc="http://schemas.openxmlformats.org/markup-compatibility/2006">
          <mc:Choice Requires="x14">
            <control shapeId="101428" r:id="rId32" name="Check Box 52">
              <controlPr defaultSize="0" autoFill="0" autoLine="0" autoPict="0">
                <anchor moveWithCells="1">
                  <from>
                    <xdr:col>25</xdr:col>
                    <xdr:colOff>0</xdr:colOff>
                    <xdr:row>56</xdr:row>
                    <xdr:rowOff>0</xdr:rowOff>
                  </from>
                  <to>
                    <xdr:col>26</xdr:col>
                    <xdr:colOff>0</xdr:colOff>
                    <xdr:row>57</xdr:row>
                    <xdr:rowOff>0</xdr:rowOff>
                  </to>
                </anchor>
              </controlPr>
            </control>
          </mc:Choice>
        </mc:AlternateContent>
        <mc:AlternateContent xmlns:mc="http://schemas.openxmlformats.org/markup-compatibility/2006">
          <mc:Choice Requires="x14">
            <control shapeId="101429" r:id="rId33" name="Check Box 53">
              <controlPr defaultSize="0" autoFill="0" autoLine="0" autoPict="0">
                <anchor moveWithCells="1">
                  <from>
                    <xdr:col>10</xdr:col>
                    <xdr:colOff>0</xdr:colOff>
                    <xdr:row>57</xdr:row>
                    <xdr:rowOff>0</xdr:rowOff>
                  </from>
                  <to>
                    <xdr:col>11</xdr:col>
                    <xdr:colOff>0</xdr:colOff>
                    <xdr:row>58</xdr:row>
                    <xdr:rowOff>0</xdr:rowOff>
                  </to>
                </anchor>
              </controlPr>
            </control>
          </mc:Choice>
        </mc:AlternateContent>
        <mc:AlternateContent xmlns:mc="http://schemas.openxmlformats.org/markup-compatibility/2006">
          <mc:Choice Requires="x14">
            <control shapeId="101430" r:id="rId34" name="Check Box 54">
              <controlPr defaultSize="0" autoFill="0" autoLine="0" autoPict="0">
                <anchor moveWithCells="1">
                  <from>
                    <xdr:col>20</xdr:col>
                    <xdr:colOff>0</xdr:colOff>
                    <xdr:row>57</xdr:row>
                    <xdr:rowOff>0</xdr:rowOff>
                  </from>
                  <to>
                    <xdr:col>21</xdr:col>
                    <xdr:colOff>0</xdr:colOff>
                    <xdr:row>58</xdr:row>
                    <xdr:rowOff>0</xdr:rowOff>
                  </to>
                </anchor>
              </controlPr>
            </control>
          </mc:Choice>
        </mc:AlternateContent>
        <mc:AlternateContent xmlns:mc="http://schemas.openxmlformats.org/markup-compatibility/2006">
          <mc:Choice Requires="x14">
            <control shapeId="101431" r:id="rId35" name="Check Box 55">
              <controlPr defaultSize="0" autoFill="0" autoLine="0" autoPict="0">
                <anchor moveWithCells="1">
                  <from>
                    <xdr:col>10</xdr:col>
                    <xdr:colOff>0</xdr:colOff>
                    <xdr:row>58</xdr:row>
                    <xdr:rowOff>0</xdr:rowOff>
                  </from>
                  <to>
                    <xdr:col>11</xdr:col>
                    <xdr:colOff>0</xdr:colOff>
                    <xdr:row>59</xdr:row>
                    <xdr:rowOff>0</xdr:rowOff>
                  </to>
                </anchor>
              </controlPr>
            </control>
          </mc:Choice>
        </mc:AlternateContent>
        <mc:AlternateContent xmlns:mc="http://schemas.openxmlformats.org/markup-compatibility/2006">
          <mc:Choice Requires="x14">
            <control shapeId="101432" r:id="rId36" name="Check Box 56">
              <controlPr defaultSize="0" autoFill="0" autoLine="0" autoPict="0">
                <anchor moveWithCells="1">
                  <from>
                    <xdr:col>17</xdr:col>
                    <xdr:colOff>0</xdr:colOff>
                    <xdr:row>58</xdr:row>
                    <xdr:rowOff>0</xdr:rowOff>
                  </from>
                  <to>
                    <xdr:col>18</xdr:col>
                    <xdr:colOff>0</xdr:colOff>
                    <xdr:row>59</xdr:row>
                    <xdr:rowOff>0</xdr:rowOff>
                  </to>
                </anchor>
              </controlPr>
            </control>
          </mc:Choice>
        </mc:AlternateContent>
        <mc:AlternateContent xmlns:mc="http://schemas.openxmlformats.org/markup-compatibility/2006">
          <mc:Choice Requires="x14">
            <control shapeId="101433" r:id="rId37" name="Check Box 57">
              <controlPr defaultSize="0" autoFill="0" autoLine="0" autoPict="0">
                <anchor moveWithCells="1">
                  <from>
                    <xdr:col>24</xdr:col>
                    <xdr:colOff>0</xdr:colOff>
                    <xdr:row>58</xdr:row>
                    <xdr:rowOff>0</xdr:rowOff>
                  </from>
                  <to>
                    <xdr:col>25</xdr:col>
                    <xdr:colOff>0</xdr:colOff>
                    <xdr:row>59</xdr:row>
                    <xdr:rowOff>0</xdr:rowOff>
                  </to>
                </anchor>
              </controlPr>
            </control>
          </mc:Choice>
        </mc:AlternateContent>
        <mc:AlternateContent xmlns:mc="http://schemas.openxmlformats.org/markup-compatibility/2006">
          <mc:Choice Requires="x14">
            <control shapeId="101434" r:id="rId38" name="Check Box 58">
              <controlPr defaultSize="0" autoFill="0" autoLine="0" autoPict="0">
                <anchor moveWithCells="1">
                  <from>
                    <xdr:col>10</xdr:col>
                    <xdr:colOff>0</xdr:colOff>
                    <xdr:row>59</xdr:row>
                    <xdr:rowOff>0</xdr:rowOff>
                  </from>
                  <to>
                    <xdr:col>11</xdr:col>
                    <xdr:colOff>0</xdr:colOff>
                    <xdr:row>60</xdr:row>
                    <xdr:rowOff>0</xdr:rowOff>
                  </to>
                </anchor>
              </controlPr>
            </control>
          </mc:Choice>
        </mc:AlternateContent>
        <mc:AlternateContent xmlns:mc="http://schemas.openxmlformats.org/markup-compatibility/2006">
          <mc:Choice Requires="x14">
            <control shapeId="101435" r:id="rId39" name="Check Box 59">
              <controlPr defaultSize="0" autoFill="0" autoLine="0" autoPict="0">
                <anchor moveWithCells="1">
                  <from>
                    <xdr:col>17</xdr:col>
                    <xdr:colOff>0</xdr:colOff>
                    <xdr:row>59</xdr:row>
                    <xdr:rowOff>0</xdr:rowOff>
                  </from>
                  <to>
                    <xdr:col>18</xdr:col>
                    <xdr:colOff>0</xdr:colOff>
                    <xdr:row>60</xdr:row>
                    <xdr:rowOff>0</xdr:rowOff>
                  </to>
                </anchor>
              </controlPr>
            </control>
          </mc:Choice>
        </mc:AlternateContent>
        <mc:AlternateContent xmlns:mc="http://schemas.openxmlformats.org/markup-compatibility/2006">
          <mc:Choice Requires="x14">
            <control shapeId="101436" r:id="rId40" name="Check Box 60">
              <controlPr defaultSize="0" autoFill="0" autoLine="0" autoPict="0">
                <anchor moveWithCells="1">
                  <from>
                    <xdr:col>24</xdr:col>
                    <xdr:colOff>0</xdr:colOff>
                    <xdr:row>59</xdr:row>
                    <xdr:rowOff>0</xdr:rowOff>
                  </from>
                  <to>
                    <xdr:col>25</xdr:col>
                    <xdr:colOff>0</xdr:colOff>
                    <xdr:row>60</xdr:row>
                    <xdr:rowOff>0</xdr:rowOff>
                  </to>
                </anchor>
              </controlPr>
            </control>
          </mc:Choice>
        </mc:AlternateContent>
        <mc:AlternateContent xmlns:mc="http://schemas.openxmlformats.org/markup-compatibility/2006">
          <mc:Choice Requires="x14">
            <control shapeId="101437" r:id="rId41" name="Check Box 61">
              <controlPr defaultSize="0" autoFill="0" autoLine="0" autoPict="0">
                <anchor moveWithCells="1">
                  <from>
                    <xdr:col>10</xdr:col>
                    <xdr:colOff>0</xdr:colOff>
                    <xdr:row>60</xdr:row>
                    <xdr:rowOff>0</xdr:rowOff>
                  </from>
                  <to>
                    <xdr:col>11</xdr:col>
                    <xdr:colOff>0</xdr:colOff>
                    <xdr:row>61</xdr:row>
                    <xdr:rowOff>0</xdr:rowOff>
                  </to>
                </anchor>
              </controlPr>
            </control>
          </mc:Choice>
        </mc:AlternateContent>
        <mc:AlternateContent xmlns:mc="http://schemas.openxmlformats.org/markup-compatibility/2006">
          <mc:Choice Requires="x14">
            <control shapeId="101438" r:id="rId42" name="Check Box 62">
              <controlPr defaultSize="0" autoFill="0" autoLine="0" autoPict="0">
                <anchor moveWithCells="1">
                  <from>
                    <xdr:col>17</xdr:col>
                    <xdr:colOff>0</xdr:colOff>
                    <xdr:row>60</xdr:row>
                    <xdr:rowOff>0</xdr:rowOff>
                  </from>
                  <to>
                    <xdr:col>18</xdr:col>
                    <xdr:colOff>19050</xdr:colOff>
                    <xdr:row>61</xdr:row>
                    <xdr:rowOff>9525</xdr:rowOff>
                  </to>
                </anchor>
              </controlPr>
            </control>
          </mc:Choice>
        </mc:AlternateContent>
        <mc:AlternateContent xmlns:mc="http://schemas.openxmlformats.org/markup-compatibility/2006">
          <mc:Choice Requires="x14">
            <control shapeId="101439" r:id="rId43" name="Check Box 63">
              <controlPr defaultSize="0" autoFill="0" autoLine="0" autoPict="0">
                <anchor moveWithCells="1">
                  <from>
                    <xdr:col>24</xdr:col>
                    <xdr:colOff>0</xdr:colOff>
                    <xdr:row>60</xdr:row>
                    <xdr:rowOff>0</xdr:rowOff>
                  </from>
                  <to>
                    <xdr:col>25</xdr:col>
                    <xdr:colOff>0</xdr:colOff>
                    <xdr:row>61</xdr:row>
                    <xdr:rowOff>0</xdr:rowOff>
                  </to>
                </anchor>
              </controlPr>
            </control>
          </mc:Choice>
        </mc:AlternateContent>
        <mc:AlternateContent xmlns:mc="http://schemas.openxmlformats.org/markup-compatibility/2006">
          <mc:Choice Requires="x14">
            <control shapeId="101440" r:id="rId44" name="Check Box 64">
              <controlPr defaultSize="0" autoFill="0" autoLine="0" autoPict="0">
                <anchor moveWithCells="1">
                  <from>
                    <xdr:col>10</xdr:col>
                    <xdr:colOff>0</xdr:colOff>
                    <xdr:row>61</xdr:row>
                    <xdr:rowOff>0</xdr:rowOff>
                  </from>
                  <to>
                    <xdr:col>11</xdr:col>
                    <xdr:colOff>0</xdr:colOff>
                    <xdr:row>62</xdr:row>
                    <xdr:rowOff>0</xdr:rowOff>
                  </to>
                </anchor>
              </controlPr>
            </control>
          </mc:Choice>
        </mc:AlternateContent>
        <mc:AlternateContent xmlns:mc="http://schemas.openxmlformats.org/markup-compatibility/2006">
          <mc:Choice Requires="x14">
            <control shapeId="101441" r:id="rId45" name="Check Box 65">
              <controlPr defaultSize="0" autoFill="0" autoLine="0" autoPict="0">
                <anchor moveWithCells="1">
                  <from>
                    <xdr:col>17</xdr:col>
                    <xdr:colOff>0</xdr:colOff>
                    <xdr:row>61</xdr:row>
                    <xdr:rowOff>0</xdr:rowOff>
                  </from>
                  <to>
                    <xdr:col>18</xdr:col>
                    <xdr:colOff>19050</xdr:colOff>
                    <xdr:row>62</xdr:row>
                    <xdr:rowOff>0</xdr:rowOff>
                  </to>
                </anchor>
              </controlPr>
            </control>
          </mc:Choice>
        </mc:AlternateContent>
        <mc:AlternateContent xmlns:mc="http://schemas.openxmlformats.org/markup-compatibility/2006">
          <mc:Choice Requires="x14">
            <control shapeId="101442" r:id="rId46" name="Check Box 66">
              <controlPr defaultSize="0" autoFill="0" autoLine="0" autoPict="0">
                <anchor moveWithCells="1">
                  <from>
                    <xdr:col>24</xdr:col>
                    <xdr:colOff>0</xdr:colOff>
                    <xdr:row>61</xdr:row>
                    <xdr:rowOff>0</xdr:rowOff>
                  </from>
                  <to>
                    <xdr:col>25</xdr:col>
                    <xdr:colOff>19050</xdr:colOff>
                    <xdr:row>62</xdr:row>
                    <xdr:rowOff>0</xdr:rowOff>
                  </to>
                </anchor>
              </controlPr>
            </control>
          </mc:Choice>
        </mc:AlternateContent>
        <mc:AlternateContent xmlns:mc="http://schemas.openxmlformats.org/markup-compatibility/2006">
          <mc:Choice Requires="x14">
            <control shapeId="101443" r:id="rId47" name="Check Box 67">
              <controlPr defaultSize="0" autoFill="0" autoLine="0" autoPict="0">
                <anchor moveWithCells="1">
                  <from>
                    <xdr:col>31</xdr:col>
                    <xdr:colOff>0</xdr:colOff>
                    <xdr:row>61</xdr:row>
                    <xdr:rowOff>0</xdr:rowOff>
                  </from>
                  <to>
                    <xdr:col>32</xdr:col>
                    <xdr:colOff>19050</xdr:colOff>
                    <xdr:row>62</xdr:row>
                    <xdr:rowOff>0</xdr:rowOff>
                  </to>
                </anchor>
              </controlPr>
            </control>
          </mc:Choice>
        </mc:AlternateContent>
        <mc:AlternateContent xmlns:mc="http://schemas.openxmlformats.org/markup-compatibility/2006">
          <mc:Choice Requires="x14">
            <control shapeId="101444" r:id="rId48" name="Check Box 68">
              <controlPr defaultSize="0" autoFill="0" autoLine="0" autoPict="0">
                <anchor moveWithCells="1">
                  <from>
                    <xdr:col>10</xdr:col>
                    <xdr:colOff>0</xdr:colOff>
                    <xdr:row>68</xdr:row>
                    <xdr:rowOff>0</xdr:rowOff>
                  </from>
                  <to>
                    <xdr:col>11</xdr:col>
                    <xdr:colOff>0</xdr:colOff>
                    <xdr:row>69</xdr:row>
                    <xdr:rowOff>0</xdr:rowOff>
                  </to>
                </anchor>
              </controlPr>
            </control>
          </mc:Choice>
        </mc:AlternateContent>
        <mc:AlternateContent xmlns:mc="http://schemas.openxmlformats.org/markup-compatibility/2006">
          <mc:Choice Requires="x14">
            <control shapeId="101445" r:id="rId49" name="Check Box 69">
              <controlPr defaultSize="0" autoFill="0" autoLine="0" autoPict="0">
                <anchor moveWithCells="1">
                  <from>
                    <xdr:col>17</xdr:col>
                    <xdr:colOff>180975</xdr:colOff>
                    <xdr:row>68</xdr:row>
                    <xdr:rowOff>0</xdr:rowOff>
                  </from>
                  <to>
                    <xdr:col>19</xdr:col>
                    <xdr:colOff>0</xdr:colOff>
                    <xdr:row>69</xdr:row>
                    <xdr:rowOff>0</xdr:rowOff>
                  </to>
                </anchor>
              </controlPr>
            </control>
          </mc:Choice>
        </mc:AlternateContent>
        <mc:AlternateContent xmlns:mc="http://schemas.openxmlformats.org/markup-compatibility/2006">
          <mc:Choice Requires="x14">
            <control shapeId="101446" r:id="rId50" name="Check Box 70">
              <controlPr defaultSize="0" autoFill="0" autoLine="0" autoPict="0">
                <anchor moveWithCells="1">
                  <from>
                    <xdr:col>25</xdr:col>
                    <xdr:colOff>0</xdr:colOff>
                    <xdr:row>68</xdr:row>
                    <xdr:rowOff>0</xdr:rowOff>
                  </from>
                  <to>
                    <xdr:col>26</xdr:col>
                    <xdr:colOff>0</xdr:colOff>
                    <xdr:row>69</xdr:row>
                    <xdr:rowOff>0</xdr:rowOff>
                  </to>
                </anchor>
              </controlPr>
            </control>
          </mc:Choice>
        </mc:AlternateContent>
        <mc:AlternateContent xmlns:mc="http://schemas.openxmlformats.org/markup-compatibility/2006">
          <mc:Choice Requires="x14">
            <control shapeId="101447" r:id="rId51" name="Check Box 71">
              <controlPr defaultSize="0" autoFill="0" autoLine="0" autoPict="0">
                <anchor moveWithCells="1">
                  <from>
                    <xdr:col>10</xdr:col>
                    <xdr:colOff>0</xdr:colOff>
                    <xdr:row>69</xdr:row>
                    <xdr:rowOff>0</xdr:rowOff>
                  </from>
                  <to>
                    <xdr:col>11</xdr:col>
                    <xdr:colOff>0</xdr:colOff>
                    <xdr:row>70</xdr:row>
                    <xdr:rowOff>0</xdr:rowOff>
                  </to>
                </anchor>
              </controlPr>
            </control>
          </mc:Choice>
        </mc:AlternateContent>
        <mc:AlternateContent xmlns:mc="http://schemas.openxmlformats.org/markup-compatibility/2006">
          <mc:Choice Requires="x14">
            <control shapeId="101448" r:id="rId52" name="Check Box 72">
              <controlPr defaultSize="0" autoFill="0" autoLine="0" autoPict="0">
                <anchor moveWithCells="1">
                  <from>
                    <xdr:col>20</xdr:col>
                    <xdr:colOff>0</xdr:colOff>
                    <xdr:row>69</xdr:row>
                    <xdr:rowOff>0</xdr:rowOff>
                  </from>
                  <to>
                    <xdr:col>21</xdr:col>
                    <xdr:colOff>0</xdr:colOff>
                    <xdr:row>70</xdr:row>
                    <xdr:rowOff>0</xdr:rowOff>
                  </to>
                </anchor>
              </controlPr>
            </control>
          </mc:Choice>
        </mc:AlternateContent>
        <mc:AlternateContent xmlns:mc="http://schemas.openxmlformats.org/markup-compatibility/2006">
          <mc:Choice Requires="x14">
            <control shapeId="101449" r:id="rId53" name="Check Box 73">
              <controlPr defaultSize="0" autoFill="0" autoLine="0" autoPict="0">
                <anchor moveWithCells="1">
                  <from>
                    <xdr:col>10</xdr:col>
                    <xdr:colOff>0</xdr:colOff>
                    <xdr:row>70</xdr:row>
                    <xdr:rowOff>0</xdr:rowOff>
                  </from>
                  <to>
                    <xdr:col>11</xdr:col>
                    <xdr:colOff>0</xdr:colOff>
                    <xdr:row>71</xdr:row>
                    <xdr:rowOff>0</xdr:rowOff>
                  </to>
                </anchor>
              </controlPr>
            </control>
          </mc:Choice>
        </mc:AlternateContent>
        <mc:AlternateContent xmlns:mc="http://schemas.openxmlformats.org/markup-compatibility/2006">
          <mc:Choice Requires="x14">
            <control shapeId="101450" r:id="rId54" name="Check Box 74">
              <controlPr defaultSize="0" autoFill="0" autoLine="0" autoPict="0">
                <anchor moveWithCells="1">
                  <from>
                    <xdr:col>17</xdr:col>
                    <xdr:colOff>0</xdr:colOff>
                    <xdr:row>70</xdr:row>
                    <xdr:rowOff>0</xdr:rowOff>
                  </from>
                  <to>
                    <xdr:col>18</xdr:col>
                    <xdr:colOff>0</xdr:colOff>
                    <xdr:row>71</xdr:row>
                    <xdr:rowOff>0</xdr:rowOff>
                  </to>
                </anchor>
              </controlPr>
            </control>
          </mc:Choice>
        </mc:AlternateContent>
        <mc:AlternateContent xmlns:mc="http://schemas.openxmlformats.org/markup-compatibility/2006">
          <mc:Choice Requires="x14">
            <control shapeId="101451" r:id="rId55" name="Check Box 75">
              <controlPr defaultSize="0" autoFill="0" autoLine="0" autoPict="0">
                <anchor moveWithCells="1">
                  <from>
                    <xdr:col>24</xdr:col>
                    <xdr:colOff>0</xdr:colOff>
                    <xdr:row>70</xdr:row>
                    <xdr:rowOff>0</xdr:rowOff>
                  </from>
                  <to>
                    <xdr:col>25</xdr:col>
                    <xdr:colOff>0</xdr:colOff>
                    <xdr:row>71</xdr:row>
                    <xdr:rowOff>0</xdr:rowOff>
                  </to>
                </anchor>
              </controlPr>
            </control>
          </mc:Choice>
        </mc:AlternateContent>
        <mc:AlternateContent xmlns:mc="http://schemas.openxmlformats.org/markup-compatibility/2006">
          <mc:Choice Requires="x14">
            <control shapeId="101452" r:id="rId56" name="Check Box 76">
              <controlPr defaultSize="0" autoFill="0" autoLine="0" autoPict="0">
                <anchor moveWithCells="1">
                  <from>
                    <xdr:col>10</xdr:col>
                    <xdr:colOff>0</xdr:colOff>
                    <xdr:row>71</xdr:row>
                    <xdr:rowOff>0</xdr:rowOff>
                  </from>
                  <to>
                    <xdr:col>11</xdr:col>
                    <xdr:colOff>0</xdr:colOff>
                    <xdr:row>72</xdr:row>
                    <xdr:rowOff>0</xdr:rowOff>
                  </to>
                </anchor>
              </controlPr>
            </control>
          </mc:Choice>
        </mc:AlternateContent>
        <mc:AlternateContent xmlns:mc="http://schemas.openxmlformats.org/markup-compatibility/2006">
          <mc:Choice Requires="x14">
            <control shapeId="101453" r:id="rId57" name="Check Box 77">
              <controlPr defaultSize="0" autoFill="0" autoLine="0" autoPict="0">
                <anchor moveWithCells="1">
                  <from>
                    <xdr:col>17</xdr:col>
                    <xdr:colOff>0</xdr:colOff>
                    <xdr:row>71</xdr:row>
                    <xdr:rowOff>0</xdr:rowOff>
                  </from>
                  <to>
                    <xdr:col>18</xdr:col>
                    <xdr:colOff>0</xdr:colOff>
                    <xdr:row>72</xdr:row>
                    <xdr:rowOff>0</xdr:rowOff>
                  </to>
                </anchor>
              </controlPr>
            </control>
          </mc:Choice>
        </mc:AlternateContent>
        <mc:AlternateContent xmlns:mc="http://schemas.openxmlformats.org/markup-compatibility/2006">
          <mc:Choice Requires="x14">
            <control shapeId="101454" r:id="rId58" name="Check Box 78">
              <controlPr defaultSize="0" autoFill="0" autoLine="0" autoPict="0">
                <anchor moveWithCells="1">
                  <from>
                    <xdr:col>24</xdr:col>
                    <xdr:colOff>0</xdr:colOff>
                    <xdr:row>71</xdr:row>
                    <xdr:rowOff>0</xdr:rowOff>
                  </from>
                  <to>
                    <xdr:col>25</xdr:col>
                    <xdr:colOff>0</xdr:colOff>
                    <xdr:row>72</xdr:row>
                    <xdr:rowOff>0</xdr:rowOff>
                  </to>
                </anchor>
              </controlPr>
            </control>
          </mc:Choice>
        </mc:AlternateContent>
        <mc:AlternateContent xmlns:mc="http://schemas.openxmlformats.org/markup-compatibility/2006">
          <mc:Choice Requires="x14">
            <control shapeId="101455" r:id="rId59" name="Check Box 79">
              <controlPr defaultSize="0" autoFill="0" autoLine="0" autoPict="0">
                <anchor moveWithCells="1">
                  <from>
                    <xdr:col>10</xdr:col>
                    <xdr:colOff>0</xdr:colOff>
                    <xdr:row>72</xdr:row>
                    <xdr:rowOff>0</xdr:rowOff>
                  </from>
                  <to>
                    <xdr:col>11</xdr:col>
                    <xdr:colOff>0</xdr:colOff>
                    <xdr:row>73</xdr:row>
                    <xdr:rowOff>0</xdr:rowOff>
                  </to>
                </anchor>
              </controlPr>
            </control>
          </mc:Choice>
        </mc:AlternateContent>
        <mc:AlternateContent xmlns:mc="http://schemas.openxmlformats.org/markup-compatibility/2006">
          <mc:Choice Requires="x14">
            <control shapeId="101456" r:id="rId60" name="Check Box 80">
              <controlPr defaultSize="0" autoFill="0" autoLine="0" autoPict="0">
                <anchor moveWithCells="1">
                  <from>
                    <xdr:col>17</xdr:col>
                    <xdr:colOff>0</xdr:colOff>
                    <xdr:row>72</xdr:row>
                    <xdr:rowOff>0</xdr:rowOff>
                  </from>
                  <to>
                    <xdr:col>18</xdr:col>
                    <xdr:colOff>0</xdr:colOff>
                    <xdr:row>73</xdr:row>
                    <xdr:rowOff>0</xdr:rowOff>
                  </to>
                </anchor>
              </controlPr>
            </control>
          </mc:Choice>
        </mc:AlternateContent>
        <mc:AlternateContent xmlns:mc="http://schemas.openxmlformats.org/markup-compatibility/2006">
          <mc:Choice Requires="x14">
            <control shapeId="101457" r:id="rId61" name="Check Box 81">
              <controlPr defaultSize="0" autoFill="0" autoLine="0" autoPict="0">
                <anchor moveWithCells="1">
                  <from>
                    <xdr:col>24</xdr:col>
                    <xdr:colOff>0</xdr:colOff>
                    <xdr:row>72</xdr:row>
                    <xdr:rowOff>0</xdr:rowOff>
                  </from>
                  <to>
                    <xdr:col>25</xdr:col>
                    <xdr:colOff>0</xdr:colOff>
                    <xdr:row>73</xdr:row>
                    <xdr:rowOff>0</xdr:rowOff>
                  </to>
                </anchor>
              </controlPr>
            </control>
          </mc:Choice>
        </mc:AlternateContent>
        <mc:AlternateContent xmlns:mc="http://schemas.openxmlformats.org/markup-compatibility/2006">
          <mc:Choice Requires="x14">
            <control shapeId="101458" r:id="rId62" name="Check Box 82">
              <controlPr defaultSize="0" autoFill="0" autoLine="0" autoPict="0">
                <anchor moveWithCells="1">
                  <from>
                    <xdr:col>10</xdr:col>
                    <xdr:colOff>0</xdr:colOff>
                    <xdr:row>73</xdr:row>
                    <xdr:rowOff>0</xdr:rowOff>
                  </from>
                  <to>
                    <xdr:col>11</xdr:col>
                    <xdr:colOff>0</xdr:colOff>
                    <xdr:row>74</xdr:row>
                    <xdr:rowOff>0</xdr:rowOff>
                  </to>
                </anchor>
              </controlPr>
            </control>
          </mc:Choice>
        </mc:AlternateContent>
        <mc:AlternateContent xmlns:mc="http://schemas.openxmlformats.org/markup-compatibility/2006">
          <mc:Choice Requires="x14">
            <control shapeId="101459" r:id="rId63" name="Check Box 83">
              <controlPr defaultSize="0" autoFill="0" autoLine="0" autoPict="0">
                <anchor moveWithCells="1">
                  <from>
                    <xdr:col>17</xdr:col>
                    <xdr:colOff>0</xdr:colOff>
                    <xdr:row>73</xdr:row>
                    <xdr:rowOff>0</xdr:rowOff>
                  </from>
                  <to>
                    <xdr:col>18</xdr:col>
                    <xdr:colOff>19050</xdr:colOff>
                    <xdr:row>74</xdr:row>
                    <xdr:rowOff>0</xdr:rowOff>
                  </to>
                </anchor>
              </controlPr>
            </control>
          </mc:Choice>
        </mc:AlternateContent>
        <mc:AlternateContent xmlns:mc="http://schemas.openxmlformats.org/markup-compatibility/2006">
          <mc:Choice Requires="x14">
            <control shapeId="101460" r:id="rId64" name="Check Box 84">
              <controlPr defaultSize="0" autoFill="0" autoLine="0" autoPict="0">
                <anchor moveWithCells="1">
                  <from>
                    <xdr:col>24</xdr:col>
                    <xdr:colOff>0</xdr:colOff>
                    <xdr:row>73</xdr:row>
                    <xdr:rowOff>0</xdr:rowOff>
                  </from>
                  <to>
                    <xdr:col>25</xdr:col>
                    <xdr:colOff>19050</xdr:colOff>
                    <xdr:row>74</xdr:row>
                    <xdr:rowOff>0</xdr:rowOff>
                  </to>
                </anchor>
              </controlPr>
            </control>
          </mc:Choice>
        </mc:AlternateContent>
        <mc:AlternateContent xmlns:mc="http://schemas.openxmlformats.org/markup-compatibility/2006">
          <mc:Choice Requires="x14">
            <control shapeId="101461" r:id="rId65" name="Check Box 85">
              <controlPr defaultSize="0" autoFill="0" autoLine="0" autoPict="0">
                <anchor moveWithCells="1">
                  <from>
                    <xdr:col>31</xdr:col>
                    <xdr:colOff>0</xdr:colOff>
                    <xdr:row>73</xdr:row>
                    <xdr:rowOff>0</xdr:rowOff>
                  </from>
                  <to>
                    <xdr:col>32</xdr:col>
                    <xdr:colOff>19050</xdr:colOff>
                    <xdr:row>74</xdr:row>
                    <xdr:rowOff>0</xdr:rowOff>
                  </to>
                </anchor>
              </controlPr>
            </control>
          </mc:Choice>
        </mc:AlternateContent>
        <mc:AlternateContent xmlns:mc="http://schemas.openxmlformats.org/markup-compatibility/2006">
          <mc:Choice Requires="x14">
            <control shapeId="101462" r:id="rId66" name="Check Box 86">
              <controlPr defaultSize="0" autoFill="0" autoLine="0" autoPict="0">
                <anchor moveWithCells="1">
                  <from>
                    <xdr:col>10</xdr:col>
                    <xdr:colOff>0</xdr:colOff>
                    <xdr:row>42</xdr:row>
                    <xdr:rowOff>228600</xdr:rowOff>
                  </from>
                  <to>
                    <xdr:col>11</xdr:col>
                    <xdr:colOff>0</xdr:colOff>
                    <xdr:row>44</xdr:row>
                    <xdr:rowOff>0</xdr:rowOff>
                  </to>
                </anchor>
              </controlPr>
            </control>
          </mc:Choice>
        </mc:AlternateContent>
        <mc:AlternateContent xmlns:mc="http://schemas.openxmlformats.org/markup-compatibility/2006">
          <mc:Choice Requires="x14">
            <control shapeId="101463" r:id="rId67" name="Check Box 87">
              <controlPr defaultSize="0" autoFill="0" autoLine="0" autoPict="0">
                <anchor moveWithCells="1">
                  <from>
                    <xdr:col>15</xdr:col>
                    <xdr:colOff>180975</xdr:colOff>
                    <xdr:row>42</xdr:row>
                    <xdr:rowOff>228600</xdr:rowOff>
                  </from>
                  <to>
                    <xdr:col>16</xdr:col>
                    <xdr:colOff>180975</xdr:colOff>
                    <xdr:row>44</xdr:row>
                    <xdr:rowOff>0</xdr:rowOff>
                  </to>
                </anchor>
              </controlPr>
            </control>
          </mc:Choice>
        </mc:AlternateContent>
        <mc:AlternateContent xmlns:mc="http://schemas.openxmlformats.org/markup-compatibility/2006">
          <mc:Choice Requires="x14">
            <control shapeId="101464" r:id="rId68" name="Check Box 88">
              <controlPr defaultSize="0" autoFill="0" autoLine="0" autoPict="0">
                <anchor moveWithCells="1">
                  <from>
                    <xdr:col>10</xdr:col>
                    <xdr:colOff>0</xdr:colOff>
                    <xdr:row>54</xdr:row>
                    <xdr:rowOff>228600</xdr:rowOff>
                  </from>
                  <to>
                    <xdr:col>11</xdr:col>
                    <xdr:colOff>0</xdr:colOff>
                    <xdr:row>56</xdr:row>
                    <xdr:rowOff>0</xdr:rowOff>
                  </to>
                </anchor>
              </controlPr>
            </control>
          </mc:Choice>
        </mc:AlternateContent>
        <mc:AlternateContent xmlns:mc="http://schemas.openxmlformats.org/markup-compatibility/2006">
          <mc:Choice Requires="x14">
            <control shapeId="101465" r:id="rId69" name="Check Box 89">
              <controlPr defaultSize="0" autoFill="0" autoLine="0" autoPict="0">
                <anchor moveWithCells="1">
                  <from>
                    <xdr:col>15</xdr:col>
                    <xdr:colOff>180975</xdr:colOff>
                    <xdr:row>54</xdr:row>
                    <xdr:rowOff>228600</xdr:rowOff>
                  </from>
                  <to>
                    <xdr:col>16</xdr:col>
                    <xdr:colOff>180975</xdr:colOff>
                    <xdr:row>56</xdr:row>
                    <xdr:rowOff>0</xdr:rowOff>
                  </to>
                </anchor>
              </controlPr>
            </control>
          </mc:Choice>
        </mc:AlternateContent>
        <mc:AlternateContent xmlns:mc="http://schemas.openxmlformats.org/markup-compatibility/2006">
          <mc:Choice Requires="x14">
            <control shapeId="101466" r:id="rId70" name="Check Box 90">
              <controlPr defaultSize="0" autoFill="0" autoLine="0" autoPict="0">
                <anchor moveWithCells="1">
                  <from>
                    <xdr:col>10</xdr:col>
                    <xdr:colOff>0</xdr:colOff>
                    <xdr:row>66</xdr:row>
                    <xdr:rowOff>228600</xdr:rowOff>
                  </from>
                  <to>
                    <xdr:col>11</xdr:col>
                    <xdr:colOff>0</xdr:colOff>
                    <xdr:row>68</xdr:row>
                    <xdr:rowOff>0</xdr:rowOff>
                  </to>
                </anchor>
              </controlPr>
            </control>
          </mc:Choice>
        </mc:AlternateContent>
        <mc:AlternateContent xmlns:mc="http://schemas.openxmlformats.org/markup-compatibility/2006">
          <mc:Choice Requires="x14">
            <control shapeId="101467" r:id="rId71" name="Check Box 91">
              <controlPr defaultSize="0" autoFill="0" autoLine="0" autoPict="0">
                <anchor moveWithCells="1">
                  <from>
                    <xdr:col>15</xdr:col>
                    <xdr:colOff>180975</xdr:colOff>
                    <xdr:row>66</xdr:row>
                    <xdr:rowOff>228600</xdr:rowOff>
                  </from>
                  <to>
                    <xdr:col>16</xdr:col>
                    <xdr:colOff>180975</xdr:colOff>
                    <xdr:row>68</xdr:row>
                    <xdr:rowOff>0</xdr:rowOff>
                  </to>
                </anchor>
              </controlPr>
            </control>
          </mc:Choice>
        </mc:AlternateContent>
        <mc:AlternateContent xmlns:mc="http://schemas.openxmlformats.org/markup-compatibility/2006">
          <mc:Choice Requires="x14">
            <control shapeId="101468" r:id="rId72" name="Check Box 92">
              <controlPr defaultSize="0" autoFill="0" autoLine="0" autoPict="0">
                <anchor moveWithCells="1">
                  <from>
                    <xdr:col>10</xdr:col>
                    <xdr:colOff>0</xdr:colOff>
                    <xdr:row>15</xdr:row>
                    <xdr:rowOff>0</xdr:rowOff>
                  </from>
                  <to>
                    <xdr:col>11</xdr:col>
                    <xdr:colOff>19050</xdr:colOff>
                    <xdr:row>16</xdr:row>
                    <xdr:rowOff>0</xdr:rowOff>
                  </to>
                </anchor>
              </controlPr>
            </control>
          </mc:Choice>
        </mc:AlternateContent>
        <mc:AlternateContent xmlns:mc="http://schemas.openxmlformats.org/markup-compatibility/2006">
          <mc:Choice Requires="x14">
            <control shapeId="101469" r:id="rId73" name="チェック83">
              <controlPr defaultSize="0" autoFill="0" autoLine="0" autoPict="0">
                <anchor moveWithCells="1">
                  <from>
                    <xdr:col>17</xdr:col>
                    <xdr:colOff>0</xdr:colOff>
                    <xdr:row>49</xdr:row>
                    <xdr:rowOff>0</xdr:rowOff>
                  </from>
                  <to>
                    <xdr:col>18</xdr:col>
                    <xdr:colOff>19050</xdr:colOff>
                    <xdr:row>50</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E2DF-B5FF-4CAD-B9AB-52EFD8B874A6}">
  <sheetPr>
    <tabColor theme="8" tint="-0.249977111117893"/>
  </sheetPr>
  <dimension ref="A3:BP52"/>
  <sheetViews>
    <sheetView showGridLines="0" zoomScaleNormal="100" zoomScaleSheetLayoutView="100" workbookViewId="0">
      <selection activeCell="AO3" sqref="AO3"/>
    </sheetView>
  </sheetViews>
  <sheetFormatPr defaultColWidth="2.5" defaultRowHeight="15" customHeight="1" x14ac:dyDescent="0.15"/>
  <cols>
    <col min="1" max="68" width="2.5" style="1" customWidth="1"/>
    <col min="69" max="16384" width="2.5" style="2"/>
  </cols>
  <sheetData>
    <row r="3" spans="2:68" ht="15" customHeight="1" x14ac:dyDescent="0.15">
      <c r="B3" s="2"/>
    </row>
    <row r="4" spans="2:68" ht="15" customHeight="1" x14ac:dyDescent="0.15">
      <c r="B4" s="1" t="s">
        <v>1309</v>
      </c>
    </row>
    <row r="6" spans="2:68" ht="39.950000000000003" customHeight="1" x14ac:dyDescent="0.15">
      <c r="B6" s="894" t="s">
        <v>740</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row>
    <row r="9" spans="2:68" ht="20.100000000000001" customHeight="1" x14ac:dyDescent="0.15">
      <c r="B9" s="150" t="s">
        <v>1840</v>
      </c>
      <c r="D9" s="2"/>
    </row>
    <row r="11" spans="2:68" ht="20.100000000000001" customHeight="1" x14ac:dyDescent="0.15">
      <c r="C11" s="895" t="s">
        <v>1841</v>
      </c>
      <c r="D11" s="895"/>
      <c r="E11" s="895"/>
      <c r="F11" s="895"/>
      <c r="G11" s="895"/>
      <c r="H11" s="895"/>
      <c r="I11" s="895"/>
      <c r="J11" s="895"/>
      <c r="K11" s="895"/>
      <c r="L11" s="895"/>
      <c r="M11" s="895"/>
      <c r="N11" s="895"/>
      <c r="O11" s="895"/>
      <c r="P11" s="895"/>
      <c r="Q11" s="895"/>
      <c r="R11" s="895"/>
      <c r="S11" s="895"/>
      <c r="T11" s="895"/>
      <c r="U11" s="895"/>
      <c r="V11" s="895"/>
      <c r="W11" s="895"/>
      <c r="X11" s="895"/>
      <c r="Y11" s="895"/>
      <c r="Z11" s="895"/>
      <c r="AA11" s="895"/>
      <c r="AB11" s="895"/>
      <c r="AC11" s="895"/>
      <c r="AD11" s="895"/>
      <c r="AE11" s="895"/>
      <c r="AF11" s="895"/>
      <c r="AG11" s="895"/>
      <c r="AH11" s="895"/>
      <c r="AI11" s="895"/>
      <c r="AJ11" s="895"/>
      <c r="AK11" s="895"/>
      <c r="AL11" s="2"/>
      <c r="AM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row>
    <row r="12" spans="2:68" ht="15" customHeight="1" x14ac:dyDescent="0.15">
      <c r="C12" s="895" t="s">
        <v>2810</v>
      </c>
      <c r="D12" s="895"/>
      <c r="E12" s="895"/>
      <c r="F12" s="895"/>
      <c r="G12" s="895"/>
      <c r="H12" s="895"/>
      <c r="I12" s="895"/>
      <c r="J12" s="895"/>
      <c r="K12" s="895"/>
      <c r="L12" s="895"/>
      <c r="M12" s="895"/>
      <c r="N12" s="895"/>
      <c r="O12" s="895"/>
      <c r="P12" s="895"/>
      <c r="Q12" s="895"/>
      <c r="R12" s="895"/>
      <c r="S12" s="895"/>
      <c r="T12" s="895"/>
      <c r="U12" s="895"/>
      <c r="V12" s="895"/>
      <c r="W12" s="895"/>
      <c r="X12" s="895"/>
      <c r="Y12" s="895"/>
      <c r="Z12" s="895"/>
      <c r="AA12" s="895"/>
      <c r="AB12" s="895"/>
      <c r="AC12" s="895"/>
      <c r="AD12" s="895"/>
      <c r="AE12" s="895"/>
      <c r="AF12" s="895"/>
      <c r="AG12" s="895"/>
      <c r="AH12" s="895"/>
      <c r="AI12" s="895"/>
      <c r="AJ12" s="895"/>
      <c r="AK12" s="895"/>
      <c r="AL12" s="2"/>
      <c r="AM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row>
    <row r="15" spans="2:68" ht="30" customHeight="1" x14ac:dyDescent="0.15">
      <c r="E15" s="2"/>
      <c r="H15" s="2"/>
      <c r="J15" s="151" t="s">
        <v>1842</v>
      </c>
      <c r="L15" s="4"/>
      <c r="R15" s="152" t="s">
        <v>741</v>
      </c>
      <c r="T15" s="883" t="str">
        <f>IF(ITEM_all_first!$E$23="","",ITEM_all_first!$E$23)</f>
        <v/>
      </c>
      <c r="U15" s="883"/>
      <c r="V15" s="883"/>
      <c r="W15" s="883"/>
      <c r="X15" s="883"/>
      <c r="Y15" s="883"/>
      <c r="Z15" s="883"/>
      <c r="AA15" s="883"/>
      <c r="AB15" s="883"/>
      <c r="AC15" s="883"/>
      <c r="AD15" s="883"/>
      <c r="AE15" s="883"/>
      <c r="AF15" s="883"/>
      <c r="AG15" s="883"/>
      <c r="AH15" s="883"/>
      <c r="AI15" s="883"/>
      <c r="AJ15" s="883"/>
      <c r="AK15" s="883"/>
      <c r="AL15" s="883"/>
      <c r="AM15" s="883"/>
    </row>
    <row r="16" spans="2:68" ht="30" customHeight="1" x14ac:dyDescent="0.15">
      <c r="E16" s="2"/>
      <c r="H16" s="2"/>
      <c r="J16" s="151" t="s">
        <v>1843</v>
      </c>
      <c r="L16" s="4"/>
      <c r="R16" s="152" t="s">
        <v>1844</v>
      </c>
      <c r="T16" s="883" t="str">
        <f>IF(ITEM_all_first!$E$21="","",ITEM_all_first!$E$21)</f>
        <v/>
      </c>
      <c r="U16" s="883"/>
      <c r="V16" s="883"/>
      <c r="W16" s="883"/>
      <c r="X16" s="883"/>
      <c r="Y16" s="883"/>
      <c r="Z16" s="883"/>
      <c r="AA16" s="883"/>
      <c r="AB16" s="883"/>
      <c r="AC16" s="883"/>
      <c r="AD16" s="883"/>
      <c r="AE16" s="883"/>
      <c r="AF16" s="883"/>
      <c r="AG16" s="883"/>
      <c r="AH16" s="883"/>
      <c r="AI16" s="883"/>
      <c r="AJ16" s="883"/>
      <c r="AK16" s="883"/>
      <c r="AL16" s="883"/>
      <c r="AM16" s="883"/>
    </row>
    <row r="17" spans="2:68" ht="30" customHeight="1" x14ac:dyDescent="0.15">
      <c r="L17" s="4"/>
      <c r="R17" s="152" t="s">
        <v>742</v>
      </c>
      <c r="T17" s="883" t="str">
        <f>IF(ITEM_all_first!$E$17="","",ITEM_all_first!$E$17)</f>
        <v/>
      </c>
      <c r="U17" s="883"/>
      <c r="V17" s="883"/>
      <c r="W17" s="883"/>
      <c r="X17" s="883"/>
      <c r="Y17" s="883"/>
      <c r="Z17" s="883"/>
      <c r="AA17" s="883"/>
      <c r="AB17" s="883"/>
      <c r="AC17" s="883"/>
      <c r="AD17" s="883"/>
      <c r="AE17" s="883"/>
      <c r="AF17" s="883"/>
      <c r="AG17" s="883"/>
      <c r="AH17" s="883"/>
      <c r="AI17" s="883"/>
      <c r="AJ17" s="883"/>
      <c r="AK17" s="883"/>
      <c r="AL17" s="883"/>
      <c r="AM17" s="883"/>
    </row>
    <row r="18" spans="2:68" ht="15" customHeight="1" x14ac:dyDescent="0.15">
      <c r="L18" s="4"/>
      <c r="R18" s="152"/>
      <c r="T18" s="405"/>
      <c r="U18" s="405"/>
      <c r="V18" s="405"/>
      <c r="W18" s="405"/>
      <c r="X18" s="405"/>
      <c r="Y18" s="405"/>
      <c r="Z18" s="405"/>
      <c r="AA18" s="405"/>
      <c r="AB18" s="405"/>
      <c r="AC18" s="405"/>
      <c r="AD18" s="405"/>
      <c r="AE18" s="405"/>
      <c r="AF18" s="405"/>
      <c r="AG18" s="405"/>
      <c r="AH18" s="405"/>
      <c r="AI18" s="405"/>
      <c r="AJ18" s="405"/>
      <c r="AK18" s="405"/>
      <c r="AL18" s="405"/>
      <c r="AM18" s="405"/>
    </row>
    <row r="19" spans="2:68" ht="15" customHeight="1" x14ac:dyDescent="0.15">
      <c r="L19" s="4"/>
      <c r="R19" s="152"/>
      <c r="T19" s="405"/>
      <c r="U19" s="405"/>
      <c r="V19" s="405"/>
      <c r="W19" s="405"/>
      <c r="X19" s="405"/>
      <c r="Y19" s="405"/>
      <c r="Z19" s="405"/>
      <c r="AA19" s="405"/>
      <c r="AB19" s="405"/>
      <c r="AC19" s="405"/>
      <c r="AD19" s="405"/>
      <c r="AE19" s="405"/>
      <c r="AF19" s="405"/>
      <c r="AG19" s="405"/>
      <c r="AH19" s="405"/>
      <c r="AI19" s="405"/>
      <c r="AJ19" s="405"/>
      <c r="AK19" s="405"/>
      <c r="AL19" s="405"/>
      <c r="AM19" s="405"/>
    </row>
    <row r="20" spans="2:68" s="1" customFormat="1" ht="15" customHeight="1" x14ac:dyDescent="0.15">
      <c r="B20" s="889" t="s">
        <v>2811</v>
      </c>
      <c r="C20" s="889"/>
      <c r="D20" s="889"/>
      <c r="E20" s="896" t="s">
        <v>2812</v>
      </c>
      <c r="F20" s="896"/>
      <c r="G20" s="896"/>
      <c r="H20" s="896"/>
      <c r="I20" s="896"/>
      <c r="J20" s="896"/>
      <c r="K20" s="896"/>
      <c r="L20" s="896"/>
      <c r="M20" s="896"/>
      <c r="N20" s="896"/>
      <c r="O20" s="896"/>
      <c r="P20" s="896"/>
      <c r="Q20" s="896"/>
      <c r="R20" s="896"/>
      <c r="S20" s="896"/>
      <c r="T20" s="896"/>
      <c r="U20" s="896"/>
      <c r="V20" s="896"/>
      <c r="W20" s="896"/>
      <c r="X20" s="896"/>
      <c r="Y20" s="896"/>
      <c r="Z20" s="896"/>
      <c r="AA20" s="896"/>
      <c r="AB20" s="896"/>
      <c r="AC20" s="896"/>
      <c r="AD20" s="896"/>
      <c r="AE20" s="896"/>
      <c r="AF20" s="896"/>
      <c r="AG20" s="896"/>
      <c r="AH20" s="896"/>
      <c r="AI20" s="896"/>
      <c r="AJ20" s="896"/>
      <c r="AK20" s="896"/>
      <c r="AL20" s="896"/>
      <c r="AM20" s="896"/>
    </row>
    <row r="21" spans="2:68" s="1" customFormat="1" ht="20.100000000000001" customHeight="1" x14ac:dyDescent="0.15">
      <c r="B21" s="897" t="s">
        <v>2813</v>
      </c>
      <c r="C21" s="897"/>
      <c r="D21" s="889"/>
      <c r="E21" s="275"/>
      <c r="F21" s="130" t="s">
        <v>158</v>
      </c>
      <c r="G21" s="153" t="s">
        <v>1845</v>
      </c>
      <c r="H21" s="145"/>
      <c r="I21" s="145"/>
      <c r="J21" s="145"/>
      <c r="K21" s="145"/>
      <c r="L21" s="145"/>
      <c r="M21" s="145"/>
      <c r="N21" s="145"/>
      <c r="O21" s="145"/>
      <c r="P21" s="145"/>
      <c r="Q21" s="145"/>
      <c r="R21" s="145"/>
      <c r="S21" s="145"/>
      <c r="T21" s="406"/>
      <c r="U21" s="130" t="s">
        <v>158</v>
      </c>
      <c r="V21" s="153" t="s">
        <v>2814</v>
      </c>
      <c r="W21" s="145"/>
      <c r="X21" s="145"/>
      <c r="Y21" s="145"/>
      <c r="Z21" s="145"/>
      <c r="AA21" s="145"/>
      <c r="AB21" s="145"/>
      <c r="AC21" s="145"/>
      <c r="AD21" s="145"/>
      <c r="AE21" s="145"/>
      <c r="AF21" s="145"/>
      <c r="AG21" s="145"/>
      <c r="AH21" s="145"/>
      <c r="AI21" s="145"/>
      <c r="AJ21" s="145"/>
      <c r="AK21" s="145"/>
      <c r="AL21" s="145"/>
      <c r="AM21" s="276"/>
    </row>
    <row r="22" spans="2:68" s="1" customFormat="1" ht="20.100000000000001" customHeight="1" x14ac:dyDescent="0.15">
      <c r="B22" s="889"/>
      <c r="C22" s="889"/>
      <c r="D22" s="889"/>
      <c r="E22" s="144"/>
      <c r="F22" s="129" t="s">
        <v>158</v>
      </c>
      <c r="G22" s="150" t="s">
        <v>1846</v>
      </c>
      <c r="T22" s="407"/>
      <c r="U22" s="129" t="s">
        <v>158</v>
      </c>
      <c r="V22" s="150" t="s">
        <v>2815</v>
      </c>
      <c r="AM22" s="146"/>
    </row>
    <row r="23" spans="2:68" s="1" customFormat="1" ht="20.100000000000001" customHeight="1" x14ac:dyDescent="0.15">
      <c r="B23" s="889"/>
      <c r="C23" s="889"/>
      <c r="D23" s="889"/>
      <c r="E23" s="144"/>
      <c r="F23" s="129" t="s">
        <v>158</v>
      </c>
      <c r="G23" s="150" t="s">
        <v>1847</v>
      </c>
      <c r="T23" s="407"/>
      <c r="U23" s="129" t="s">
        <v>158</v>
      </c>
      <c r="V23" s="150" t="s">
        <v>2816</v>
      </c>
      <c r="AM23" s="146"/>
    </row>
    <row r="24" spans="2:68" s="1" customFormat="1" ht="20.100000000000001" customHeight="1" x14ac:dyDescent="0.15">
      <c r="B24" s="889"/>
      <c r="C24" s="889"/>
      <c r="D24" s="889"/>
      <c r="E24" s="408"/>
      <c r="F24" s="409" t="s">
        <v>158</v>
      </c>
      <c r="G24" s="410" t="s">
        <v>1848</v>
      </c>
      <c r="H24" s="411"/>
      <c r="I24" s="411"/>
      <c r="J24" s="411"/>
      <c r="K24" s="411"/>
      <c r="L24" s="411"/>
      <c r="M24" s="411"/>
      <c r="N24" s="411"/>
      <c r="O24" s="411"/>
      <c r="P24" s="411"/>
      <c r="Q24" s="411"/>
      <c r="R24" s="411"/>
      <c r="S24" s="411"/>
      <c r="T24" s="411"/>
      <c r="U24" s="409" t="s">
        <v>158</v>
      </c>
      <c r="V24" s="410" t="s">
        <v>1849</v>
      </c>
      <c r="W24" s="411"/>
      <c r="X24" s="411"/>
      <c r="Y24" s="411"/>
      <c r="Z24" s="411"/>
      <c r="AA24" s="411"/>
      <c r="AB24" s="411"/>
      <c r="AC24" s="411"/>
      <c r="AD24" s="411"/>
      <c r="AE24" s="411"/>
      <c r="AF24" s="411"/>
      <c r="AG24" s="411"/>
      <c r="AH24" s="411"/>
      <c r="AI24" s="411"/>
      <c r="AJ24" s="411"/>
      <c r="AK24" s="411"/>
      <c r="AL24" s="411"/>
      <c r="AM24" s="412"/>
    </row>
    <row r="25" spans="2:68" ht="19.5" customHeight="1" x14ac:dyDescent="0.15">
      <c r="B25" s="897" t="s">
        <v>2817</v>
      </c>
      <c r="C25" s="897"/>
      <c r="D25" s="897"/>
      <c r="E25" s="275"/>
      <c r="F25" s="130" t="s">
        <v>158</v>
      </c>
      <c r="G25" s="153" t="s">
        <v>2818</v>
      </c>
      <c r="H25" s="145"/>
      <c r="I25" s="145"/>
      <c r="J25" s="145"/>
      <c r="K25" s="145"/>
      <c r="L25" s="145"/>
      <c r="M25" s="413"/>
      <c r="N25" s="413"/>
      <c r="O25" s="413"/>
      <c r="P25" s="145"/>
      <c r="Q25" s="145"/>
      <c r="R25" s="145"/>
      <c r="S25" s="145"/>
      <c r="T25" s="414"/>
      <c r="U25" s="130" t="s">
        <v>158</v>
      </c>
      <c r="V25" s="153" t="s">
        <v>2819</v>
      </c>
      <c r="W25" s="413"/>
      <c r="X25" s="145"/>
      <c r="Y25" s="413"/>
      <c r="Z25" s="413"/>
      <c r="AA25" s="145"/>
      <c r="AB25" s="145"/>
      <c r="AC25" s="145"/>
      <c r="AD25" s="153"/>
      <c r="AE25" s="153"/>
      <c r="AF25" s="145"/>
      <c r="AG25" s="145"/>
      <c r="AH25" s="145"/>
      <c r="AI25" s="145"/>
      <c r="AJ25" s="145"/>
      <c r="AK25" s="145"/>
      <c r="AL25" s="145"/>
      <c r="AM25" s="276"/>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row>
    <row r="26" spans="2:68" ht="19.5" customHeight="1" x14ac:dyDescent="0.15">
      <c r="B26" s="897"/>
      <c r="C26" s="897"/>
      <c r="D26" s="897"/>
      <c r="E26" s="144"/>
      <c r="F26" s="129" t="s">
        <v>158</v>
      </c>
      <c r="G26" s="150" t="s">
        <v>2820</v>
      </c>
      <c r="M26" s="2"/>
      <c r="N26" s="2"/>
      <c r="O26" s="2"/>
      <c r="T26" s="414"/>
      <c r="U26" s="129" t="s">
        <v>158</v>
      </c>
      <c r="V26" s="150" t="s">
        <v>2821</v>
      </c>
      <c r="W26" s="2"/>
      <c r="Y26" s="2"/>
      <c r="Z26" s="2"/>
      <c r="AD26" s="150"/>
      <c r="AE26" s="150"/>
      <c r="AM26" s="146"/>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row>
    <row r="27" spans="2:68" ht="19.5" customHeight="1" x14ac:dyDescent="0.15">
      <c r="B27" s="897"/>
      <c r="C27" s="897"/>
      <c r="D27" s="897"/>
      <c r="E27" s="144"/>
      <c r="F27" s="129" t="s">
        <v>158</v>
      </c>
      <c r="G27" s="150" t="s">
        <v>2822</v>
      </c>
      <c r="M27" s="2"/>
      <c r="N27" s="2"/>
      <c r="O27" s="2"/>
      <c r="T27" s="415"/>
      <c r="U27" s="416" t="s">
        <v>158</v>
      </c>
      <c r="V27" s="417" t="s">
        <v>2823</v>
      </c>
      <c r="W27" s="418"/>
      <c r="X27" s="419"/>
      <c r="Y27" s="418"/>
      <c r="Z27" s="418"/>
      <c r="AA27" s="419"/>
      <c r="AB27" s="419"/>
      <c r="AC27" s="419"/>
      <c r="AD27" s="419"/>
      <c r="AE27" s="419"/>
      <c r="AF27" s="419"/>
      <c r="AG27" s="419"/>
      <c r="AH27" s="419"/>
      <c r="AI27" s="419"/>
      <c r="AJ27" s="419"/>
      <c r="AK27" s="419"/>
      <c r="AL27" s="419"/>
      <c r="AM27" s="420"/>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row>
    <row r="28" spans="2:68" ht="19.5" customHeight="1" x14ac:dyDescent="0.15">
      <c r="B28" s="897"/>
      <c r="C28" s="897"/>
      <c r="D28" s="897"/>
      <c r="E28" s="144"/>
      <c r="F28" s="129" t="s">
        <v>158</v>
      </c>
      <c r="G28" s="150" t="s">
        <v>2824</v>
      </c>
      <c r="M28" s="2"/>
      <c r="N28" s="2"/>
      <c r="O28" s="2"/>
      <c r="T28" s="414"/>
      <c r="U28" s="129" t="s">
        <v>158</v>
      </c>
      <c r="V28" s="150" t="s">
        <v>2825</v>
      </c>
      <c r="W28" s="2"/>
      <c r="Y28" s="2"/>
      <c r="Z28" s="2"/>
      <c r="AM28" s="146"/>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row>
    <row r="29" spans="2:68" ht="19.5" customHeight="1" x14ac:dyDescent="0.15">
      <c r="B29" s="897"/>
      <c r="C29" s="897"/>
      <c r="D29" s="897"/>
      <c r="E29" s="421"/>
      <c r="F29" s="416" t="s">
        <v>158</v>
      </c>
      <c r="G29" s="417" t="s">
        <v>2826</v>
      </c>
      <c r="H29" s="419"/>
      <c r="I29" s="419"/>
      <c r="J29" s="419"/>
      <c r="K29" s="419"/>
      <c r="L29" s="419"/>
      <c r="M29" s="418"/>
      <c r="N29" s="418"/>
      <c r="O29" s="418"/>
      <c r="P29" s="419"/>
      <c r="Q29" s="419"/>
      <c r="R29" s="419"/>
      <c r="S29" s="422"/>
      <c r="T29" s="415"/>
      <c r="U29" s="416" t="s">
        <v>158</v>
      </c>
      <c r="V29" s="417" t="s">
        <v>2827</v>
      </c>
      <c r="W29" s="418"/>
      <c r="X29" s="419"/>
      <c r="Y29" s="418"/>
      <c r="Z29" s="418"/>
      <c r="AA29" s="419"/>
      <c r="AB29" s="419"/>
      <c r="AC29" s="419"/>
      <c r="AD29" s="417"/>
      <c r="AE29" s="417"/>
      <c r="AF29" s="419"/>
      <c r="AG29" s="419"/>
      <c r="AH29" s="419"/>
      <c r="AI29" s="419"/>
      <c r="AJ29" s="419"/>
      <c r="AK29" s="419"/>
      <c r="AL29" s="419"/>
      <c r="AM29" s="420"/>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row>
    <row r="30" spans="2:68" ht="19.5" customHeight="1" x14ac:dyDescent="0.15">
      <c r="B30" s="897"/>
      <c r="C30" s="897"/>
      <c r="D30" s="897"/>
      <c r="E30" s="423"/>
      <c r="F30" s="424" t="s">
        <v>158</v>
      </c>
      <c r="G30" s="155" t="s">
        <v>2828</v>
      </c>
      <c r="H30" s="63"/>
      <c r="I30" s="63"/>
      <c r="J30" s="63"/>
      <c r="K30" s="63"/>
      <c r="L30" s="63"/>
      <c r="M30" s="425"/>
      <c r="N30" s="425"/>
      <c r="O30" s="425"/>
      <c r="P30" s="63"/>
      <c r="Q30" s="63"/>
      <c r="R30" s="63"/>
      <c r="S30" s="63"/>
      <c r="T30" s="63"/>
      <c r="U30" s="63"/>
      <c r="V30" s="63"/>
      <c r="W30" s="425"/>
      <c r="X30" s="63"/>
      <c r="Y30" s="425"/>
      <c r="Z30" s="425"/>
      <c r="AA30" s="63"/>
      <c r="AB30" s="63"/>
      <c r="AC30" s="63"/>
      <c r="AD30" s="155"/>
      <c r="AE30" s="155"/>
      <c r="AF30" s="63"/>
      <c r="AG30" s="63"/>
      <c r="AH30" s="63"/>
      <c r="AI30" s="63"/>
      <c r="AJ30" s="63"/>
      <c r="AK30" s="63"/>
      <c r="AL30" s="63"/>
      <c r="AM30" s="426"/>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2:68" s="1" customFormat="1" ht="20.100000000000001" customHeight="1" x14ac:dyDescent="0.15">
      <c r="B31" s="889" t="s">
        <v>2829</v>
      </c>
      <c r="C31" s="889"/>
      <c r="D31" s="889"/>
      <c r="E31" s="275"/>
      <c r="F31" s="130" t="s">
        <v>158</v>
      </c>
      <c r="G31" s="153" t="s">
        <v>2493</v>
      </c>
      <c r="H31" s="145"/>
      <c r="I31" s="145"/>
      <c r="J31" s="145"/>
      <c r="K31" s="145"/>
      <c r="L31" s="145"/>
      <c r="M31" s="145"/>
      <c r="N31" s="145"/>
      <c r="O31" s="145"/>
      <c r="P31" s="145"/>
      <c r="Q31" s="145"/>
      <c r="R31" s="145"/>
      <c r="S31" s="145"/>
      <c r="T31" s="145"/>
      <c r="U31" s="153"/>
      <c r="V31" s="153"/>
      <c r="W31" s="145"/>
      <c r="X31" s="145"/>
      <c r="Y31" s="145"/>
      <c r="Z31" s="145"/>
      <c r="AA31" s="145"/>
      <c r="AB31" s="145"/>
      <c r="AC31" s="145"/>
      <c r="AD31" s="145"/>
      <c r="AE31" s="145"/>
      <c r="AF31" s="145"/>
      <c r="AG31" s="145"/>
      <c r="AH31" s="145"/>
      <c r="AI31" s="145"/>
      <c r="AJ31" s="145"/>
      <c r="AK31" s="145"/>
      <c r="AL31" s="145"/>
      <c r="AM31" s="276"/>
    </row>
    <row r="32" spans="2:68" s="1" customFormat="1" ht="20.100000000000001" customHeight="1" x14ac:dyDescent="0.15">
      <c r="B32" s="889"/>
      <c r="C32" s="889"/>
      <c r="D32" s="889"/>
      <c r="E32" s="423"/>
      <c r="F32" s="424" t="s">
        <v>158</v>
      </c>
      <c r="G32" s="155" t="s">
        <v>2494</v>
      </c>
      <c r="H32" s="63"/>
      <c r="I32" s="63"/>
      <c r="J32" s="63"/>
      <c r="K32" s="63"/>
      <c r="L32" s="63"/>
      <c r="M32" s="63"/>
      <c r="N32" s="63"/>
      <c r="O32" s="63"/>
      <c r="P32" s="63"/>
      <c r="Q32" s="63"/>
      <c r="R32" s="63"/>
      <c r="S32" s="63"/>
      <c r="T32" s="63"/>
      <c r="U32" s="155"/>
      <c r="V32" s="155"/>
      <c r="W32" s="63"/>
      <c r="X32" s="63"/>
      <c r="Y32" s="63"/>
      <c r="Z32" s="63"/>
      <c r="AA32" s="63"/>
      <c r="AB32" s="63"/>
      <c r="AC32" s="63"/>
      <c r="AD32" s="63"/>
      <c r="AE32" s="63"/>
      <c r="AF32" s="63"/>
      <c r="AG32" s="63"/>
      <c r="AH32" s="63"/>
      <c r="AI32" s="63"/>
      <c r="AJ32" s="63"/>
      <c r="AK32" s="63"/>
      <c r="AL32" s="63"/>
      <c r="AM32" s="426"/>
    </row>
    <row r="33" spans="2:39" s="1" customFormat="1" ht="20.100000000000001" customHeight="1" x14ac:dyDescent="0.15">
      <c r="B33" s="889" t="s">
        <v>2830</v>
      </c>
      <c r="C33" s="889"/>
      <c r="D33" s="889"/>
      <c r="E33" s="275"/>
      <c r="F33" s="129" t="s">
        <v>158</v>
      </c>
      <c r="G33" s="153" t="s">
        <v>2831</v>
      </c>
      <c r="H33" s="145"/>
      <c r="I33" s="145"/>
      <c r="J33" s="145"/>
      <c r="K33" s="145"/>
      <c r="L33" s="145"/>
      <c r="M33" s="145"/>
      <c r="N33" s="145"/>
      <c r="O33" s="145"/>
      <c r="P33" s="145"/>
      <c r="Q33" s="145"/>
      <c r="R33" s="145"/>
      <c r="S33" s="145"/>
      <c r="T33" s="145"/>
      <c r="U33" s="153"/>
      <c r="V33" s="153"/>
      <c r="W33" s="145"/>
      <c r="X33" s="145"/>
      <c r="Y33" s="145"/>
      <c r="Z33" s="145"/>
      <c r="AA33" s="145"/>
      <c r="AB33" s="145"/>
      <c r="AC33" s="145"/>
      <c r="AD33" s="145"/>
      <c r="AE33" s="145"/>
      <c r="AF33" s="145"/>
      <c r="AG33" s="145"/>
      <c r="AH33" s="145"/>
      <c r="AI33" s="145"/>
      <c r="AJ33" s="145"/>
      <c r="AK33" s="145"/>
      <c r="AL33" s="145"/>
      <c r="AM33" s="276"/>
    </row>
    <row r="34" spans="2:39" s="1" customFormat="1" ht="20.100000000000001" customHeight="1" x14ac:dyDescent="0.15">
      <c r="B34" s="889"/>
      <c r="C34" s="889"/>
      <c r="D34" s="889"/>
      <c r="E34" s="423"/>
      <c r="F34" s="424" t="s">
        <v>158</v>
      </c>
      <c r="G34" s="155" t="s">
        <v>2832</v>
      </c>
      <c r="H34" s="63"/>
      <c r="I34" s="63"/>
      <c r="J34" s="63"/>
      <c r="K34" s="63"/>
      <c r="L34" s="63"/>
      <c r="M34" s="63"/>
      <c r="N34" s="63"/>
      <c r="O34" s="63"/>
      <c r="P34" s="63"/>
      <c r="Q34" s="63"/>
      <c r="R34" s="63"/>
      <c r="S34" s="63"/>
      <c r="T34" s="63"/>
      <c r="U34" s="155"/>
      <c r="V34" s="155"/>
      <c r="W34" s="63"/>
      <c r="X34" s="63"/>
      <c r="Y34" s="63"/>
      <c r="Z34" s="63"/>
      <c r="AA34" s="63"/>
      <c r="AB34" s="63"/>
      <c r="AC34" s="63"/>
      <c r="AD34" s="63"/>
      <c r="AE34" s="63"/>
      <c r="AF34" s="63"/>
      <c r="AG34" s="63"/>
      <c r="AH34" s="63"/>
      <c r="AI34" s="63"/>
      <c r="AJ34" s="63"/>
      <c r="AK34" s="63"/>
      <c r="AL34" s="63"/>
      <c r="AM34" s="426"/>
    </row>
    <row r="35" spans="2:39" s="1" customFormat="1" ht="20.100000000000001" customHeight="1" x14ac:dyDescent="0.15">
      <c r="B35" s="889" t="s">
        <v>2833</v>
      </c>
      <c r="C35" s="889"/>
      <c r="D35" s="889"/>
      <c r="E35" s="275"/>
      <c r="F35" s="130" t="s">
        <v>158</v>
      </c>
      <c r="G35" s="153" t="s">
        <v>2834</v>
      </c>
      <c r="H35" s="145"/>
      <c r="I35" s="145"/>
      <c r="J35" s="145"/>
      <c r="K35" s="145"/>
      <c r="L35" s="145"/>
      <c r="M35" s="145"/>
      <c r="N35" s="145"/>
      <c r="O35" s="145"/>
      <c r="P35" s="145"/>
      <c r="Q35" s="145"/>
      <c r="R35" s="145"/>
      <c r="S35" s="145"/>
      <c r="T35" s="145"/>
      <c r="U35" s="153"/>
      <c r="V35" s="153"/>
      <c r="W35" s="145"/>
      <c r="X35" s="145"/>
      <c r="Y35" s="145"/>
      <c r="Z35" s="145"/>
      <c r="AA35" s="145"/>
      <c r="AB35" s="145"/>
      <c r="AC35" s="145"/>
      <c r="AD35" s="145"/>
      <c r="AE35" s="145"/>
      <c r="AF35" s="145"/>
      <c r="AG35" s="145"/>
      <c r="AH35" s="145"/>
      <c r="AI35" s="145"/>
      <c r="AJ35" s="145"/>
      <c r="AK35" s="145"/>
      <c r="AL35" s="145"/>
      <c r="AM35" s="276"/>
    </row>
    <row r="36" spans="2:39" s="1" customFormat="1" ht="20.100000000000001" customHeight="1" x14ac:dyDescent="0.15">
      <c r="B36" s="889"/>
      <c r="C36" s="889"/>
      <c r="D36" s="889"/>
      <c r="E36" s="144"/>
      <c r="F36" s="129" t="s">
        <v>158</v>
      </c>
      <c r="G36" s="150" t="s">
        <v>2835</v>
      </c>
      <c r="AM36" s="146"/>
    </row>
    <row r="37" spans="2:39" s="1" customFormat="1" ht="20.100000000000001" customHeight="1" x14ac:dyDescent="0.15">
      <c r="B37" s="889"/>
      <c r="C37" s="889"/>
      <c r="D37" s="889"/>
      <c r="E37" s="423"/>
      <c r="F37" s="424" t="s">
        <v>158</v>
      </c>
      <c r="G37" s="155" t="s">
        <v>2836</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426"/>
    </row>
    <row r="38" spans="2:39" s="1" customFormat="1" ht="20.100000000000001" customHeight="1" x14ac:dyDescent="0.15">
      <c r="B38" s="889" t="s">
        <v>2837</v>
      </c>
      <c r="C38" s="889"/>
      <c r="D38" s="889"/>
      <c r="E38" s="277"/>
      <c r="F38" s="427" t="s">
        <v>158</v>
      </c>
      <c r="G38" s="428" t="s">
        <v>1850</v>
      </c>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278"/>
    </row>
    <row r="39" spans="2:39" s="1" customFormat="1" ht="20.100000000000001" customHeight="1" x14ac:dyDescent="0.15">
      <c r="B39" s="889" t="s">
        <v>2838</v>
      </c>
      <c r="C39" s="889"/>
      <c r="D39" s="889"/>
      <c r="E39" s="277"/>
      <c r="F39" s="427" t="s">
        <v>158</v>
      </c>
      <c r="G39" s="428" t="s">
        <v>2839</v>
      </c>
      <c r="H39" s="429"/>
      <c r="I39" s="429"/>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890"/>
      <c r="AL39" s="890"/>
      <c r="AM39" s="278" t="s">
        <v>1817</v>
      </c>
    </row>
    <row r="40" spans="2:39" s="1" customFormat="1" ht="15" customHeight="1" x14ac:dyDescent="0.15">
      <c r="B40" s="429"/>
      <c r="C40" s="429"/>
      <c r="D40" s="429"/>
      <c r="E40" s="430"/>
      <c r="F40" s="431"/>
      <c r="G40" s="428"/>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row>
    <row r="41" spans="2:39" s="1" customFormat="1" ht="30" customHeight="1" x14ac:dyDescent="0.15">
      <c r="B41" s="891" t="s">
        <v>1851</v>
      </c>
      <c r="C41" s="892"/>
      <c r="D41" s="892"/>
      <c r="E41" s="892"/>
      <c r="F41" s="892"/>
      <c r="G41" s="892"/>
      <c r="H41" s="893"/>
      <c r="I41" s="429"/>
      <c r="J41" s="886" t="str">
        <f>IF(ITEM_all_first!$E$212="","",ITEM_all_first!$E$212)</f>
        <v/>
      </c>
      <c r="K41" s="886"/>
      <c r="L41" s="886"/>
      <c r="M41" s="886"/>
      <c r="N41" s="886"/>
      <c r="O41" s="886"/>
      <c r="P41" s="886"/>
      <c r="Q41" s="886"/>
      <c r="R41" s="886"/>
      <c r="S41" s="886"/>
      <c r="T41" s="886"/>
      <c r="U41" s="886"/>
      <c r="V41" s="886"/>
      <c r="W41" s="886"/>
      <c r="X41" s="886"/>
      <c r="Y41" s="886"/>
      <c r="Z41" s="886"/>
      <c r="AA41" s="886"/>
      <c r="AB41" s="886"/>
      <c r="AC41" s="886"/>
      <c r="AD41" s="886"/>
      <c r="AE41" s="886"/>
      <c r="AF41" s="886"/>
      <c r="AG41" s="886"/>
      <c r="AH41" s="886"/>
      <c r="AI41" s="886"/>
      <c r="AJ41" s="886"/>
      <c r="AK41" s="886"/>
      <c r="AL41" s="886"/>
      <c r="AM41" s="278"/>
    </row>
    <row r="42" spans="2:39" s="1" customFormat="1" ht="30" customHeight="1" x14ac:dyDescent="0.15">
      <c r="B42" s="884" t="s">
        <v>1852</v>
      </c>
      <c r="C42" s="885"/>
      <c r="D42" s="885"/>
      <c r="E42" s="885"/>
      <c r="F42" s="885"/>
      <c r="G42" s="885"/>
      <c r="H42" s="885"/>
      <c r="I42" s="277"/>
      <c r="J42" s="886" t="str">
        <f>IF(ITEM_all_first!$E$232="","",ITEM_all_first!$E$232)</f>
        <v/>
      </c>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6"/>
      <c r="AJ42" s="886"/>
      <c r="AK42" s="886"/>
      <c r="AL42" s="886"/>
      <c r="AM42" s="278"/>
    </row>
    <row r="44" spans="2:39" s="1" customFormat="1" ht="30" customHeight="1" x14ac:dyDescent="0.15">
      <c r="AB44" s="887" t="s">
        <v>1302</v>
      </c>
      <c r="AC44" s="887"/>
      <c r="AD44" s="887"/>
      <c r="AE44" s="888"/>
      <c r="AF44" s="888"/>
      <c r="AG44" s="154" t="s">
        <v>6</v>
      </c>
      <c r="AH44" s="888"/>
      <c r="AI44" s="888"/>
      <c r="AJ44" s="154" t="s">
        <v>7</v>
      </c>
      <c r="AK44" s="888"/>
      <c r="AL44" s="888"/>
      <c r="AM44" s="154" t="s">
        <v>695</v>
      </c>
    </row>
    <row r="46" spans="2:39" s="1" customFormat="1" ht="30" customHeight="1" x14ac:dyDescent="0.15">
      <c r="E46" s="2"/>
      <c r="J46" s="151" t="s">
        <v>1853</v>
      </c>
      <c r="R46" s="152" t="s">
        <v>741</v>
      </c>
      <c r="T46" s="883" t="str">
        <f>IF(ITEM_all_first!$E$12="","",ITEM_all_first!$E$12)</f>
        <v/>
      </c>
      <c r="U46" s="883"/>
      <c r="V46" s="883"/>
      <c r="W46" s="883"/>
      <c r="X46" s="883"/>
      <c r="Y46" s="883"/>
      <c r="Z46" s="883"/>
      <c r="AA46" s="883"/>
      <c r="AB46" s="883"/>
      <c r="AC46" s="883"/>
      <c r="AD46" s="883"/>
      <c r="AE46" s="883"/>
      <c r="AF46" s="883"/>
      <c r="AG46" s="883"/>
      <c r="AH46" s="883"/>
      <c r="AI46" s="883"/>
      <c r="AJ46" s="883"/>
      <c r="AK46" s="883"/>
      <c r="AL46" s="883"/>
      <c r="AM46" s="883"/>
    </row>
    <row r="47" spans="2:39" s="1" customFormat="1" ht="30" customHeight="1" x14ac:dyDescent="0.15">
      <c r="J47" s="151" t="s">
        <v>1854</v>
      </c>
      <c r="R47" s="152" t="s">
        <v>742</v>
      </c>
      <c r="T47" s="883" t="str">
        <f>IF(ITEM_all_first!$E$9="","",ITEM_all_first!$E$9)</f>
        <v/>
      </c>
      <c r="U47" s="883"/>
      <c r="V47" s="883"/>
      <c r="W47" s="883"/>
      <c r="X47" s="883"/>
      <c r="Y47" s="883"/>
      <c r="Z47" s="883"/>
      <c r="AA47" s="883"/>
      <c r="AB47" s="883"/>
      <c r="AC47" s="883"/>
      <c r="AD47" s="883"/>
      <c r="AE47" s="883"/>
      <c r="AF47" s="883"/>
      <c r="AG47" s="883"/>
      <c r="AH47" s="883"/>
      <c r="AI47" s="883"/>
      <c r="AJ47" s="883"/>
      <c r="AK47" s="883"/>
      <c r="AL47" s="883"/>
      <c r="AM47" s="883"/>
    </row>
    <row r="51" spans="4:7" s="1" customFormat="1" ht="15" customHeight="1" x14ac:dyDescent="0.15">
      <c r="D51" s="150"/>
      <c r="E51" s="150"/>
      <c r="F51" s="150"/>
      <c r="G51" s="150"/>
    </row>
    <row r="52" spans="4:7" s="1" customFormat="1" ht="15" customHeight="1" x14ac:dyDescent="0.15">
      <c r="D52" s="150"/>
      <c r="E52" s="150"/>
      <c r="F52" s="150"/>
      <c r="G52" s="150"/>
    </row>
  </sheetData>
  <mergeCells count="26">
    <mergeCell ref="B33:D34"/>
    <mergeCell ref="B6:AM6"/>
    <mergeCell ref="C11:AK11"/>
    <mergeCell ref="C12:AK12"/>
    <mergeCell ref="T15:AM15"/>
    <mergeCell ref="T16:AM16"/>
    <mergeCell ref="T17:AM17"/>
    <mergeCell ref="B20:D20"/>
    <mergeCell ref="E20:AM20"/>
    <mergeCell ref="B21:D24"/>
    <mergeCell ref="B25:D30"/>
    <mergeCell ref="B31:D32"/>
    <mergeCell ref="B35:D37"/>
    <mergeCell ref="B38:D38"/>
    <mergeCell ref="B39:D39"/>
    <mergeCell ref="J39:AL39"/>
    <mergeCell ref="B41:H41"/>
    <mergeCell ref="J41:AL41"/>
    <mergeCell ref="T46:AM46"/>
    <mergeCell ref="T47:AM47"/>
    <mergeCell ref="B42:H42"/>
    <mergeCell ref="J42:AL42"/>
    <mergeCell ref="AB44:AD44"/>
    <mergeCell ref="AE44:AF44"/>
    <mergeCell ref="AH44:AI44"/>
    <mergeCell ref="AK44:AL44"/>
  </mergeCells>
  <phoneticPr fontId="47"/>
  <dataValidations count="1">
    <dataValidation type="list" allowBlank="1" showInputMessage="1" prompt="選択" sqref="F21:F39 U21:U29" xr:uid="{60152CD5-0CA7-4C9F-B75F-FB5FFFC3A305}">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D5D0-7A8C-4114-A15A-010B16B5E9E1}">
  <sheetPr>
    <tabColor theme="8" tint="-0.249977111117893"/>
  </sheetPr>
  <dimension ref="A4:BU36"/>
  <sheetViews>
    <sheetView showGridLines="0" topLeftCell="A8" zoomScaleNormal="100" zoomScaleSheetLayoutView="100" workbookViewId="0">
      <selection activeCell="BA23" sqref="BA23"/>
    </sheetView>
  </sheetViews>
  <sheetFormatPr defaultColWidth="2.5" defaultRowHeight="15" customHeight="1" x14ac:dyDescent="0.15"/>
  <cols>
    <col min="1" max="73" width="2.5" style="432" customWidth="1"/>
    <col min="74" max="16384" width="2.5" style="441"/>
  </cols>
  <sheetData>
    <row r="4" spans="2:40" s="432" customFormat="1" ht="15" customHeight="1" x14ac:dyDescent="0.15">
      <c r="B4" s="432" t="s">
        <v>2868</v>
      </c>
    </row>
    <row r="6" spans="2:40" s="432" customFormat="1" ht="39.950000000000003" customHeight="1" x14ac:dyDescent="0.15">
      <c r="B6" s="903" t="s">
        <v>2869</v>
      </c>
      <c r="C6" s="903"/>
      <c r="D6" s="903"/>
      <c r="E6" s="903"/>
      <c r="F6" s="903"/>
      <c r="G6" s="903"/>
      <c r="H6" s="903"/>
      <c r="I6" s="903"/>
      <c r="J6" s="903"/>
      <c r="K6" s="903"/>
      <c r="L6" s="903"/>
      <c r="M6" s="903"/>
      <c r="N6" s="903"/>
      <c r="O6" s="903"/>
      <c r="P6" s="903"/>
      <c r="Q6" s="903"/>
      <c r="R6" s="903"/>
      <c r="S6" s="903"/>
      <c r="T6" s="903"/>
      <c r="U6" s="903"/>
      <c r="V6" s="903"/>
      <c r="W6" s="903"/>
      <c r="X6" s="903"/>
      <c r="Y6" s="903"/>
      <c r="Z6" s="903"/>
      <c r="AA6" s="903"/>
      <c r="AB6" s="903"/>
      <c r="AC6" s="903"/>
      <c r="AD6" s="903"/>
      <c r="AE6" s="903"/>
      <c r="AF6" s="903"/>
      <c r="AG6" s="903"/>
      <c r="AH6" s="903"/>
      <c r="AI6" s="903"/>
      <c r="AJ6" s="903"/>
      <c r="AK6" s="903"/>
      <c r="AL6" s="903"/>
      <c r="AM6" s="903"/>
    </row>
    <row r="11" spans="2:40" s="432" customFormat="1" ht="20.100000000000001" customHeight="1" x14ac:dyDescent="0.15">
      <c r="C11" s="433" t="s">
        <v>1840</v>
      </c>
    </row>
    <row r="15" spans="2:40" s="143" customFormat="1" ht="17.25" customHeight="1" x14ac:dyDescent="0.15">
      <c r="D15" s="904" t="s">
        <v>2870</v>
      </c>
      <c r="E15" s="904"/>
      <c r="F15" s="904"/>
      <c r="G15" s="904"/>
      <c r="H15" s="904"/>
      <c r="I15" s="904"/>
      <c r="J15" s="904"/>
      <c r="K15" s="904"/>
      <c r="L15" s="904"/>
      <c r="M15" s="904"/>
      <c r="N15" s="904"/>
      <c r="O15" s="904"/>
      <c r="P15" s="904"/>
      <c r="Q15" s="904"/>
      <c r="R15" s="904"/>
      <c r="S15" s="904"/>
      <c r="T15" s="904"/>
      <c r="U15" s="904"/>
      <c r="V15" s="904"/>
      <c r="W15" s="904"/>
      <c r="X15" s="904"/>
      <c r="Y15" s="904"/>
      <c r="Z15" s="904"/>
      <c r="AA15" s="904"/>
      <c r="AB15" s="904"/>
      <c r="AC15" s="904"/>
      <c r="AD15" s="904"/>
      <c r="AE15" s="904"/>
      <c r="AF15" s="904"/>
      <c r="AG15" s="904"/>
      <c r="AH15" s="904"/>
      <c r="AI15" s="904"/>
      <c r="AJ15" s="904"/>
      <c r="AK15" s="904"/>
      <c r="AL15" s="904"/>
      <c r="AM15" s="904"/>
      <c r="AN15" s="245"/>
    </row>
    <row r="16" spans="2:40" s="143" customFormat="1" ht="17.25" customHeight="1" x14ac:dyDescent="0.15">
      <c r="D16" s="904" t="s">
        <v>2871</v>
      </c>
      <c r="E16" s="904"/>
      <c r="F16" s="904"/>
      <c r="G16" s="904"/>
      <c r="H16" s="904"/>
      <c r="I16" s="904"/>
      <c r="J16" s="904"/>
      <c r="K16" s="904"/>
      <c r="L16" s="904"/>
      <c r="M16" s="904"/>
      <c r="N16" s="904"/>
      <c r="O16" s="904"/>
      <c r="P16" s="904"/>
      <c r="Q16" s="904"/>
      <c r="R16" s="904"/>
      <c r="S16" s="904"/>
      <c r="T16" s="904"/>
      <c r="U16" s="904"/>
      <c r="V16" s="904"/>
      <c r="W16" s="904"/>
      <c r="X16" s="904"/>
      <c r="Y16" s="904"/>
      <c r="Z16" s="904"/>
      <c r="AA16" s="904"/>
      <c r="AB16" s="904"/>
      <c r="AC16" s="904"/>
      <c r="AD16" s="904"/>
      <c r="AE16" s="904"/>
      <c r="AF16" s="904"/>
      <c r="AG16" s="904"/>
      <c r="AH16" s="904"/>
      <c r="AI16" s="904"/>
      <c r="AJ16" s="904"/>
      <c r="AK16" s="904"/>
      <c r="AL16" s="904"/>
      <c r="AM16" s="904"/>
      <c r="AN16" s="245"/>
    </row>
    <row r="17" spans="3:40" s="143" customFormat="1" ht="17.25" customHeight="1" x14ac:dyDescent="0.15">
      <c r="D17" s="904" t="s">
        <v>2872</v>
      </c>
      <c r="E17" s="904"/>
      <c r="F17" s="904"/>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c r="AE17" s="904"/>
      <c r="AF17" s="904"/>
      <c r="AG17" s="904"/>
      <c r="AH17" s="904"/>
      <c r="AI17" s="904"/>
      <c r="AJ17" s="904"/>
      <c r="AK17" s="904"/>
      <c r="AL17" s="904"/>
      <c r="AM17" s="904"/>
      <c r="AN17" s="245"/>
    </row>
    <row r="18" spans="3:40" s="432" customFormat="1" ht="15" customHeight="1" x14ac:dyDescent="0.15">
      <c r="K18" s="434"/>
      <c r="P18" s="435"/>
      <c r="S18" s="436"/>
      <c r="T18" s="436"/>
      <c r="U18" s="436"/>
      <c r="V18" s="436"/>
      <c r="W18" s="436"/>
      <c r="X18" s="436"/>
      <c r="Y18" s="436"/>
      <c r="Z18" s="436"/>
      <c r="AA18" s="436"/>
      <c r="AB18" s="436"/>
      <c r="AC18" s="436"/>
      <c r="AD18" s="436"/>
      <c r="AE18" s="436"/>
      <c r="AF18" s="436"/>
      <c r="AG18" s="436"/>
      <c r="AH18" s="436"/>
      <c r="AI18" s="436"/>
      <c r="AJ18" s="436"/>
    </row>
    <row r="19" spans="3:40" s="432" customFormat="1" ht="15" customHeight="1" x14ac:dyDescent="0.15">
      <c r="K19" s="434"/>
      <c r="P19" s="435"/>
      <c r="S19" s="436"/>
      <c r="T19" s="436"/>
      <c r="U19" s="436"/>
      <c r="V19" s="436"/>
      <c r="W19" s="436"/>
      <c r="X19" s="436"/>
      <c r="Y19" s="436"/>
      <c r="Z19" s="436"/>
      <c r="AA19" s="436"/>
      <c r="AB19" s="436"/>
      <c r="AC19" s="436"/>
      <c r="AD19" s="436"/>
      <c r="AE19" s="436"/>
      <c r="AF19" s="436"/>
      <c r="AG19" s="436"/>
      <c r="AH19" s="436"/>
      <c r="AI19" s="436"/>
      <c r="AJ19" s="436"/>
    </row>
    <row r="20" spans="3:40" s="432" customFormat="1" ht="15" customHeight="1" x14ac:dyDescent="0.15">
      <c r="C20" s="437"/>
      <c r="D20" s="437"/>
      <c r="E20" s="437"/>
      <c r="F20" s="437"/>
      <c r="G20" s="437"/>
      <c r="H20" s="437"/>
      <c r="I20" s="437"/>
      <c r="K20" s="437"/>
      <c r="P20" s="438"/>
      <c r="Q20" s="438"/>
      <c r="R20" s="438"/>
      <c r="S20" s="438"/>
      <c r="T20" s="438"/>
      <c r="U20" s="438"/>
      <c r="V20" s="438"/>
      <c r="W20" s="438"/>
      <c r="X20" s="438"/>
      <c r="Y20" s="438"/>
      <c r="Z20" s="438"/>
      <c r="AA20" s="438"/>
      <c r="AB20" s="438"/>
      <c r="AC20" s="438"/>
      <c r="AD20" s="438"/>
      <c r="AE20" s="438"/>
      <c r="AF20" s="438"/>
      <c r="AG20" s="438"/>
      <c r="AH20" s="438"/>
      <c r="AI20" s="438"/>
    </row>
    <row r="21" spans="3:40" s="432" customFormat="1" ht="19.5" customHeight="1" x14ac:dyDescent="0.15">
      <c r="C21" s="899" t="s">
        <v>1851</v>
      </c>
      <c r="D21" s="899"/>
      <c r="E21" s="899"/>
      <c r="F21" s="899"/>
      <c r="G21" s="899"/>
      <c r="H21" s="899"/>
      <c r="I21" s="899"/>
      <c r="J21" s="900" t="str">
        <f>IF(ITEM_all_first!$E$212="","",ITEM_all_first!$E$212)</f>
        <v/>
      </c>
      <c r="K21" s="900"/>
      <c r="L21" s="900"/>
      <c r="M21" s="900"/>
      <c r="N21" s="900"/>
      <c r="O21" s="900"/>
      <c r="P21" s="900"/>
      <c r="Q21" s="900"/>
      <c r="R21" s="900"/>
      <c r="S21" s="900"/>
      <c r="T21" s="900"/>
      <c r="U21" s="900"/>
      <c r="V21" s="900"/>
      <c r="W21" s="900"/>
      <c r="X21" s="900"/>
      <c r="Y21" s="900"/>
      <c r="Z21" s="900"/>
      <c r="AA21" s="900"/>
      <c r="AB21" s="900"/>
      <c r="AC21" s="900"/>
      <c r="AD21" s="900"/>
      <c r="AE21" s="900"/>
      <c r="AF21" s="900"/>
      <c r="AG21" s="900"/>
      <c r="AH21" s="900"/>
      <c r="AI21" s="900"/>
      <c r="AJ21" s="900"/>
      <c r="AK21" s="900"/>
      <c r="AL21" s="900"/>
    </row>
    <row r="22" spans="3:40" s="432" customFormat="1" ht="20.100000000000001" customHeight="1" x14ac:dyDescent="0.15">
      <c r="C22" s="899"/>
      <c r="D22" s="899"/>
      <c r="E22" s="899"/>
      <c r="F22" s="899"/>
      <c r="G22" s="899"/>
      <c r="H22" s="899"/>
      <c r="I22" s="899"/>
      <c r="J22" s="900"/>
      <c r="K22" s="900"/>
      <c r="L22" s="900"/>
      <c r="M22" s="900"/>
      <c r="N22" s="900"/>
      <c r="O22" s="900"/>
      <c r="P22" s="900"/>
      <c r="Q22" s="900"/>
      <c r="R22" s="900"/>
      <c r="S22" s="900"/>
      <c r="T22" s="900"/>
      <c r="U22" s="900"/>
      <c r="V22" s="900"/>
      <c r="W22" s="900"/>
      <c r="X22" s="900"/>
      <c r="Y22" s="900"/>
      <c r="Z22" s="900"/>
      <c r="AA22" s="900"/>
      <c r="AB22" s="900"/>
      <c r="AC22" s="900"/>
      <c r="AD22" s="900"/>
      <c r="AE22" s="900"/>
      <c r="AF22" s="900"/>
      <c r="AG22" s="900"/>
      <c r="AH22" s="900"/>
      <c r="AI22" s="900"/>
      <c r="AJ22" s="900"/>
      <c r="AK22" s="900"/>
      <c r="AL22" s="900"/>
    </row>
    <row r="23" spans="3:40" s="432" customFormat="1" ht="20.100000000000001" customHeight="1" x14ac:dyDescent="0.15">
      <c r="C23" s="899" t="s">
        <v>1852</v>
      </c>
      <c r="D23" s="899"/>
      <c r="E23" s="899"/>
      <c r="F23" s="899"/>
      <c r="G23" s="899"/>
      <c r="H23" s="899"/>
      <c r="I23" s="899"/>
      <c r="J23" s="900" t="str">
        <f>IF(ITEM_all_first!$E$232="","",ITEM_all_first!$E$232)</f>
        <v/>
      </c>
      <c r="K23" s="900"/>
      <c r="L23" s="900"/>
      <c r="M23" s="900"/>
      <c r="N23" s="900"/>
      <c r="O23" s="900"/>
      <c r="P23" s="900"/>
      <c r="Q23" s="900"/>
      <c r="R23" s="900"/>
      <c r="S23" s="900"/>
      <c r="T23" s="900"/>
      <c r="U23" s="900"/>
      <c r="V23" s="900"/>
      <c r="W23" s="900"/>
      <c r="X23" s="900"/>
      <c r="Y23" s="900"/>
      <c r="Z23" s="900"/>
      <c r="AA23" s="900"/>
      <c r="AB23" s="900"/>
      <c r="AC23" s="900"/>
      <c r="AD23" s="900"/>
      <c r="AE23" s="900"/>
      <c r="AF23" s="900"/>
      <c r="AG23" s="900"/>
      <c r="AH23" s="900"/>
      <c r="AI23" s="900"/>
      <c r="AJ23" s="900"/>
      <c r="AK23" s="900"/>
      <c r="AL23" s="900"/>
    </row>
    <row r="24" spans="3:40" s="432" customFormat="1" ht="20.100000000000001" customHeight="1" x14ac:dyDescent="0.15">
      <c r="C24" s="899"/>
      <c r="D24" s="899"/>
      <c r="E24" s="899"/>
      <c r="F24" s="899"/>
      <c r="G24" s="899"/>
      <c r="H24" s="899"/>
      <c r="I24" s="899"/>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row>
    <row r="27" spans="3:40" s="432" customFormat="1" ht="30" customHeight="1" x14ac:dyDescent="0.15">
      <c r="AA27" s="901" t="s">
        <v>1302</v>
      </c>
      <c r="AB27" s="901"/>
      <c r="AC27" s="901"/>
      <c r="AD27" s="902"/>
      <c r="AE27" s="902"/>
      <c r="AF27" s="439" t="s">
        <v>6</v>
      </c>
      <c r="AG27" s="902"/>
      <c r="AH27" s="902"/>
      <c r="AI27" s="439" t="s">
        <v>7</v>
      </c>
      <c r="AJ27" s="902"/>
      <c r="AK27" s="902"/>
      <c r="AL27" s="439" t="s">
        <v>695</v>
      </c>
    </row>
    <row r="28" spans="3:40" s="432" customFormat="1" ht="15" customHeight="1" x14ac:dyDescent="0.15">
      <c r="Z28" s="439"/>
      <c r="AA28" s="439"/>
      <c r="AB28" s="439"/>
      <c r="AC28" s="439"/>
      <c r="AD28" s="439"/>
      <c r="AE28" s="439"/>
      <c r="AF28" s="439"/>
      <c r="AG28" s="439"/>
      <c r="AH28" s="439"/>
      <c r="AI28" s="439"/>
      <c r="AJ28" s="439"/>
    </row>
    <row r="30" spans="3:40" s="432" customFormat="1" ht="30" customHeight="1" x14ac:dyDescent="0.15">
      <c r="D30" s="441"/>
      <c r="G30" s="435" t="s">
        <v>1854</v>
      </c>
      <c r="Q30" s="442" t="s">
        <v>741</v>
      </c>
      <c r="S30" s="898" t="str">
        <f>IF(ITEM_all_first!$E$12="","",ITEM_all_first!$E$12)</f>
        <v/>
      </c>
      <c r="T30" s="898"/>
      <c r="U30" s="898"/>
      <c r="V30" s="898"/>
      <c r="W30" s="898"/>
      <c r="X30" s="898"/>
      <c r="Y30" s="898"/>
      <c r="Z30" s="898"/>
      <c r="AA30" s="898"/>
      <c r="AB30" s="898"/>
      <c r="AC30" s="898"/>
      <c r="AD30" s="898"/>
      <c r="AE30" s="898"/>
      <c r="AF30" s="898"/>
      <c r="AG30" s="898"/>
      <c r="AH30" s="898"/>
      <c r="AI30" s="898"/>
      <c r="AJ30" s="898"/>
      <c r="AK30" s="898"/>
      <c r="AL30" s="898"/>
    </row>
    <row r="31" spans="3:40" s="432" customFormat="1" ht="30" customHeight="1" x14ac:dyDescent="0.15">
      <c r="G31" s="435"/>
      <c r="Q31" s="442" t="s">
        <v>742</v>
      </c>
      <c r="S31" s="898" t="str">
        <f>IF(ITEM_all_first!$E$9="","",ITEM_all_first!$E$9)</f>
        <v/>
      </c>
      <c r="T31" s="898"/>
      <c r="U31" s="898"/>
      <c r="V31" s="898"/>
      <c r="W31" s="898"/>
      <c r="X31" s="898"/>
      <c r="Y31" s="898"/>
      <c r="Z31" s="898"/>
      <c r="AA31" s="898"/>
      <c r="AB31" s="898"/>
      <c r="AC31" s="898"/>
      <c r="AD31" s="898"/>
      <c r="AE31" s="898"/>
      <c r="AF31" s="898"/>
      <c r="AG31" s="898"/>
      <c r="AH31" s="898"/>
      <c r="AI31" s="898"/>
      <c r="AJ31" s="898"/>
      <c r="AK31" s="898"/>
      <c r="AL31" s="898"/>
    </row>
    <row r="35" spans="3:6" s="432" customFormat="1" ht="15" customHeight="1" x14ac:dyDescent="0.15">
      <c r="C35" s="433"/>
      <c r="D35" s="433"/>
      <c r="E35" s="433"/>
      <c r="F35" s="433"/>
    </row>
    <row r="36" spans="3:6" s="432" customFormat="1" ht="15" customHeight="1" x14ac:dyDescent="0.15">
      <c r="C36" s="433"/>
      <c r="D36" s="433"/>
      <c r="E36" s="433"/>
      <c r="F36" s="433"/>
    </row>
  </sheetData>
  <mergeCells count="14">
    <mergeCell ref="B6:AM6"/>
    <mergeCell ref="D15:AM15"/>
    <mergeCell ref="D16:AM16"/>
    <mergeCell ref="D17:AM17"/>
    <mergeCell ref="C21:I22"/>
    <mergeCell ref="J21:AL22"/>
    <mergeCell ref="S30:AL30"/>
    <mergeCell ref="S31:AL31"/>
    <mergeCell ref="C23:I24"/>
    <mergeCell ref="J23:AL24"/>
    <mergeCell ref="AA27:AC27"/>
    <mergeCell ref="AD27:AE27"/>
    <mergeCell ref="AG27:AH27"/>
    <mergeCell ref="AJ27:AK27"/>
  </mergeCells>
  <phoneticPr fontId="47"/>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59984-6204-4FF7-9A0D-1ED18FE91299}">
  <sheetPr>
    <tabColor theme="8" tint="-0.249977111117893"/>
  </sheetPr>
  <dimension ref="A4:BU47"/>
  <sheetViews>
    <sheetView showGridLines="0" topLeftCell="A32" zoomScaleNormal="100" zoomScaleSheetLayoutView="100" workbookViewId="0">
      <selection activeCell="AO3" sqref="AO3"/>
    </sheetView>
  </sheetViews>
  <sheetFormatPr defaultColWidth="2.5" defaultRowHeight="15" customHeight="1" x14ac:dyDescent="0.15"/>
  <cols>
    <col min="1" max="73" width="2.5" style="432" customWidth="1"/>
    <col min="74" max="16384" width="2.5" style="441"/>
  </cols>
  <sheetData>
    <row r="4" spans="2:40" s="432" customFormat="1" ht="15" customHeight="1" x14ac:dyDescent="0.15">
      <c r="B4" s="432" t="s">
        <v>2491</v>
      </c>
    </row>
    <row r="6" spans="2:40" s="432" customFormat="1" ht="39.950000000000003" customHeight="1" x14ac:dyDescent="0.15">
      <c r="B6" s="903" t="s">
        <v>2492</v>
      </c>
      <c r="C6" s="903"/>
      <c r="D6" s="903"/>
      <c r="E6" s="903"/>
      <c r="F6" s="903"/>
      <c r="G6" s="903"/>
      <c r="H6" s="903"/>
      <c r="I6" s="903"/>
      <c r="J6" s="903"/>
      <c r="K6" s="903"/>
      <c r="L6" s="903"/>
      <c r="M6" s="903"/>
      <c r="N6" s="903"/>
      <c r="O6" s="903"/>
      <c r="P6" s="903"/>
      <c r="Q6" s="903"/>
      <c r="R6" s="903"/>
      <c r="S6" s="903"/>
      <c r="T6" s="903"/>
      <c r="U6" s="903"/>
      <c r="V6" s="903"/>
      <c r="W6" s="903"/>
      <c r="X6" s="903"/>
      <c r="Y6" s="903"/>
      <c r="Z6" s="903"/>
      <c r="AA6" s="903"/>
      <c r="AB6" s="903"/>
      <c r="AC6" s="903"/>
      <c r="AD6" s="903"/>
      <c r="AE6" s="903"/>
      <c r="AF6" s="903"/>
      <c r="AG6" s="903"/>
      <c r="AH6" s="903"/>
      <c r="AI6" s="903"/>
      <c r="AJ6" s="903"/>
      <c r="AK6" s="903"/>
      <c r="AL6" s="903"/>
      <c r="AM6" s="903"/>
    </row>
    <row r="9" spans="2:40" s="432" customFormat="1" ht="20.100000000000001" customHeight="1" x14ac:dyDescent="0.15">
      <c r="B9" s="433" t="s">
        <v>1840</v>
      </c>
      <c r="C9" s="441"/>
    </row>
    <row r="10" spans="2:40" s="432" customFormat="1" ht="15" customHeight="1" x14ac:dyDescent="0.15">
      <c r="B10" s="433"/>
      <c r="C10" s="441"/>
    </row>
    <row r="12" spans="2:40" s="432" customFormat="1" ht="20.100000000000001" customHeight="1" x14ac:dyDescent="0.15">
      <c r="D12" s="914" t="s">
        <v>1841</v>
      </c>
      <c r="E12" s="914"/>
      <c r="F12" s="914"/>
      <c r="G12" s="914"/>
      <c r="H12" s="914"/>
      <c r="I12" s="914"/>
      <c r="J12" s="914"/>
      <c r="K12" s="914"/>
      <c r="L12" s="914"/>
      <c r="M12" s="914"/>
      <c r="N12" s="914"/>
      <c r="O12" s="914"/>
      <c r="P12" s="914"/>
      <c r="Q12" s="914"/>
      <c r="R12" s="914"/>
      <c r="S12" s="914"/>
      <c r="T12" s="914"/>
      <c r="U12" s="914"/>
      <c r="V12" s="914"/>
      <c r="W12" s="914"/>
      <c r="X12" s="914"/>
      <c r="Y12" s="914"/>
      <c r="Z12" s="914"/>
      <c r="AA12" s="914"/>
      <c r="AB12" s="914"/>
      <c r="AC12" s="914"/>
      <c r="AD12" s="914"/>
      <c r="AE12" s="914"/>
      <c r="AF12" s="914"/>
      <c r="AG12" s="914"/>
      <c r="AH12" s="914"/>
      <c r="AI12" s="914"/>
      <c r="AJ12" s="914"/>
      <c r="AK12" s="914"/>
      <c r="AL12" s="914"/>
      <c r="AM12" s="914"/>
      <c r="AN12" s="914"/>
    </row>
    <row r="13" spans="2:40" s="143" customFormat="1" ht="17.25" customHeight="1" x14ac:dyDescent="0.15">
      <c r="D13" s="914" t="s">
        <v>2873</v>
      </c>
      <c r="E13" s="914"/>
      <c r="F13" s="914"/>
      <c r="G13" s="914"/>
      <c r="H13" s="914"/>
      <c r="I13" s="914"/>
      <c r="J13" s="914"/>
      <c r="K13" s="914"/>
      <c r="L13" s="914"/>
      <c r="M13" s="914"/>
      <c r="N13" s="914"/>
      <c r="O13" s="914"/>
      <c r="P13" s="914"/>
      <c r="Q13" s="914"/>
      <c r="R13" s="914"/>
      <c r="S13" s="914"/>
      <c r="T13" s="914"/>
      <c r="U13" s="914"/>
      <c r="V13" s="914"/>
      <c r="W13" s="914"/>
      <c r="X13" s="914"/>
      <c r="Y13" s="914"/>
      <c r="Z13" s="914"/>
      <c r="AA13" s="914"/>
      <c r="AB13" s="914"/>
      <c r="AC13" s="914"/>
      <c r="AD13" s="914"/>
      <c r="AE13" s="914"/>
      <c r="AF13" s="914"/>
      <c r="AG13" s="914"/>
      <c r="AH13" s="914"/>
      <c r="AI13" s="914"/>
      <c r="AJ13" s="914"/>
      <c r="AK13" s="914"/>
      <c r="AL13" s="914"/>
      <c r="AM13" s="914"/>
      <c r="AN13" s="914"/>
    </row>
    <row r="14" spans="2:40" s="143" customFormat="1" ht="17.25" customHeight="1" x14ac:dyDescent="0.15">
      <c r="D14" s="914" t="s">
        <v>2874</v>
      </c>
      <c r="E14" s="914"/>
      <c r="F14" s="914"/>
      <c r="G14" s="914"/>
      <c r="H14" s="914"/>
      <c r="I14" s="914"/>
      <c r="J14" s="914"/>
      <c r="K14" s="914"/>
      <c r="L14" s="914"/>
      <c r="M14" s="914"/>
      <c r="N14" s="914"/>
      <c r="O14" s="914"/>
      <c r="P14" s="914"/>
      <c r="Q14" s="914"/>
      <c r="R14" s="914"/>
      <c r="S14" s="914"/>
      <c r="T14" s="914"/>
      <c r="U14" s="914"/>
      <c r="V14" s="914"/>
      <c r="W14" s="914"/>
      <c r="X14" s="914"/>
      <c r="Y14" s="914"/>
      <c r="Z14" s="914"/>
      <c r="AA14" s="914"/>
      <c r="AB14" s="914"/>
      <c r="AC14" s="914"/>
      <c r="AD14" s="914"/>
      <c r="AE14" s="914"/>
      <c r="AF14" s="914"/>
      <c r="AG14" s="914"/>
      <c r="AH14" s="914"/>
      <c r="AI14" s="914"/>
      <c r="AJ14" s="914"/>
      <c r="AK14" s="914"/>
      <c r="AL14" s="914"/>
      <c r="AM14" s="914"/>
      <c r="AN14" s="914"/>
    </row>
    <row r="15" spans="2:40" s="143" customFormat="1" ht="17.25" customHeight="1" x14ac:dyDescent="0.15">
      <c r="D15" s="914" t="s">
        <v>2875</v>
      </c>
      <c r="E15" s="914"/>
      <c r="F15" s="914"/>
      <c r="G15" s="914"/>
      <c r="H15" s="914"/>
      <c r="I15" s="914"/>
      <c r="J15" s="914"/>
      <c r="K15" s="914"/>
      <c r="L15" s="914"/>
      <c r="M15" s="914"/>
      <c r="N15" s="914"/>
      <c r="O15" s="914"/>
      <c r="P15" s="914"/>
      <c r="Q15" s="914"/>
      <c r="R15" s="914"/>
      <c r="S15" s="914"/>
      <c r="T15" s="914"/>
      <c r="U15" s="914"/>
      <c r="V15" s="914"/>
      <c r="W15" s="914"/>
      <c r="X15" s="914"/>
      <c r="Y15" s="914"/>
      <c r="Z15" s="914"/>
      <c r="AA15" s="914"/>
      <c r="AB15" s="914"/>
      <c r="AC15" s="914"/>
      <c r="AD15" s="914"/>
      <c r="AE15" s="914"/>
      <c r="AF15" s="914"/>
      <c r="AG15" s="914"/>
      <c r="AH15" s="914"/>
      <c r="AI15" s="914"/>
      <c r="AJ15" s="914"/>
      <c r="AK15" s="914"/>
      <c r="AL15" s="914"/>
      <c r="AM15" s="914"/>
      <c r="AN15" s="914"/>
    </row>
    <row r="16" spans="2:40" s="432" customFormat="1" ht="15" customHeight="1" x14ac:dyDescent="0.15">
      <c r="D16" s="914" t="s">
        <v>2810</v>
      </c>
      <c r="E16" s="914"/>
      <c r="F16" s="914"/>
      <c r="G16" s="914"/>
      <c r="H16" s="914"/>
      <c r="I16" s="914"/>
      <c r="J16" s="914"/>
      <c r="K16" s="914"/>
      <c r="L16" s="914"/>
      <c r="M16" s="914"/>
      <c r="N16" s="914"/>
      <c r="O16" s="914"/>
      <c r="P16" s="914"/>
      <c r="Q16" s="914"/>
      <c r="R16" s="914"/>
      <c r="S16" s="914"/>
      <c r="T16" s="914"/>
      <c r="U16" s="914"/>
      <c r="V16" s="914"/>
      <c r="W16" s="914"/>
      <c r="X16" s="914"/>
      <c r="Y16" s="914"/>
      <c r="Z16" s="914"/>
      <c r="AA16" s="914"/>
      <c r="AB16" s="914"/>
      <c r="AC16" s="914"/>
      <c r="AD16" s="914"/>
      <c r="AE16" s="914"/>
      <c r="AF16" s="914"/>
      <c r="AG16" s="914"/>
      <c r="AH16" s="914"/>
      <c r="AI16" s="914"/>
      <c r="AJ16" s="914"/>
      <c r="AK16" s="914"/>
      <c r="AL16" s="914"/>
      <c r="AM16" s="914"/>
      <c r="AN16" s="914"/>
    </row>
    <row r="19" spans="2:73" ht="30" customHeight="1" x14ac:dyDescent="0.15">
      <c r="E19" s="441"/>
      <c r="H19" s="441"/>
      <c r="J19" s="435" t="s">
        <v>1842</v>
      </c>
      <c r="L19" s="434"/>
      <c r="R19" s="442" t="s">
        <v>741</v>
      </c>
      <c r="T19" s="898" t="str">
        <f>IF(ITEM_all_first!$E$23="","",ITEM_all_first!$E$23)</f>
        <v/>
      </c>
      <c r="U19" s="898"/>
      <c r="V19" s="898"/>
      <c r="W19" s="898"/>
      <c r="X19" s="898"/>
      <c r="Y19" s="898"/>
      <c r="Z19" s="898"/>
      <c r="AA19" s="898"/>
      <c r="AB19" s="898"/>
      <c r="AC19" s="898"/>
      <c r="AD19" s="898"/>
      <c r="AE19" s="898"/>
      <c r="AF19" s="898"/>
      <c r="AG19" s="898"/>
      <c r="AH19" s="898"/>
      <c r="AI19" s="898"/>
      <c r="AJ19" s="898"/>
      <c r="AK19" s="898"/>
      <c r="AL19" s="898"/>
      <c r="AM19" s="898"/>
      <c r="BQ19" s="441"/>
      <c r="BR19" s="441"/>
      <c r="BS19" s="441"/>
      <c r="BT19" s="441"/>
      <c r="BU19" s="441"/>
    </row>
    <row r="20" spans="2:73" ht="30" customHeight="1" x14ac:dyDescent="0.15">
      <c r="E20" s="441"/>
      <c r="H20" s="441"/>
      <c r="J20" s="435" t="s">
        <v>1843</v>
      </c>
      <c r="L20" s="434"/>
      <c r="R20" s="442" t="s">
        <v>1844</v>
      </c>
      <c r="T20" s="898" t="str">
        <f>IF(ITEM_all_first!$E$21="","",ITEM_all_first!$E$21)</f>
        <v/>
      </c>
      <c r="U20" s="898"/>
      <c r="V20" s="898"/>
      <c r="W20" s="898"/>
      <c r="X20" s="898"/>
      <c r="Y20" s="898"/>
      <c r="Z20" s="898"/>
      <c r="AA20" s="898"/>
      <c r="AB20" s="898"/>
      <c r="AC20" s="898"/>
      <c r="AD20" s="898"/>
      <c r="AE20" s="898"/>
      <c r="AF20" s="898"/>
      <c r="AG20" s="898"/>
      <c r="AH20" s="898"/>
      <c r="AI20" s="898"/>
      <c r="AJ20" s="898"/>
      <c r="AK20" s="898"/>
      <c r="AL20" s="898"/>
      <c r="AM20" s="898"/>
      <c r="BQ20" s="441"/>
      <c r="BR20" s="441"/>
      <c r="BS20" s="441"/>
      <c r="BT20" s="441"/>
      <c r="BU20" s="441"/>
    </row>
    <row r="21" spans="2:73" ht="30" customHeight="1" x14ac:dyDescent="0.15">
      <c r="L21" s="434"/>
      <c r="R21" s="442" t="s">
        <v>742</v>
      </c>
      <c r="T21" s="898" t="str">
        <f>IF(ITEM_all_first!$E$17="","",ITEM_all_first!$E$17)</f>
        <v/>
      </c>
      <c r="U21" s="898"/>
      <c r="V21" s="898"/>
      <c r="W21" s="898"/>
      <c r="X21" s="898"/>
      <c r="Y21" s="898"/>
      <c r="Z21" s="898"/>
      <c r="AA21" s="898"/>
      <c r="AB21" s="898"/>
      <c r="AC21" s="898"/>
      <c r="AD21" s="898"/>
      <c r="AE21" s="898"/>
      <c r="AF21" s="898"/>
      <c r="AG21" s="898"/>
      <c r="AH21" s="898"/>
      <c r="AI21" s="898"/>
      <c r="AJ21" s="898"/>
      <c r="AK21" s="898"/>
      <c r="AL21" s="898"/>
      <c r="AM21" s="898"/>
      <c r="BQ21" s="441"/>
      <c r="BR21" s="441"/>
      <c r="BS21" s="441"/>
      <c r="BT21" s="441"/>
      <c r="BU21" s="441"/>
    </row>
    <row r="22" spans="2:73" ht="15" customHeight="1" x14ac:dyDescent="0.15">
      <c r="R22" s="435"/>
      <c r="T22" s="443"/>
      <c r="U22" s="443"/>
      <c r="V22" s="443"/>
      <c r="W22" s="443"/>
      <c r="X22" s="443"/>
      <c r="Y22" s="443"/>
      <c r="Z22" s="443"/>
      <c r="AA22" s="443"/>
      <c r="AB22" s="443"/>
      <c r="AC22" s="443"/>
      <c r="AD22" s="443"/>
      <c r="AE22" s="443"/>
      <c r="AF22" s="443"/>
      <c r="AG22" s="443"/>
      <c r="AH22" s="443"/>
      <c r="AI22" s="443"/>
      <c r="AJ22" s="443"/>
      <c r="AK22" s="443"/>
      <c r="AL22" s="443"/>
      <c r="AM22" s="443"/>
      <c r="BQ22" s="441"/>
      <c r="BR22" s="441"/>
      <c r="BS22" s="441"/>
      <c r="BT22" s="441"/>
      <c r="BU22" s="441"/>
    </row>
    <row r="23" spans="2:73" ht="15" customHeight="1" x14ac:dyDescent="0.15">
      <c r="R23" s="435"/>
      <c r="T23" s="443"/>
      <c r="U23" s="443"/>
      <c r="V23" s="443"/>
      <c r="W23" s="443"/>
      <c r="X23" s="443"/>
      <c r="Y23" s="443"/>
      <c r="Z23" s="443"/>
      <c r="AA23" s="443"/>
      <c r="AB23" s="443"/>
      <c r="AC23" s="443"/>
      <c r="AD23" s="443"/>
      <c r="AE23" s="443"/>
      <c r="AF23" s="443"/>
      <c r="AG23" s="443"/>
      <c r="AH23" s="443"/>
      <c r="AI23" s="443"/>
      <c r="AJ23" s="443"/>
      <c r="AK23" s="443"/>
      <c r="AL23" s="443"/>
      <c r="AM23" s="443"/>
      <c r="BQ23" s="441"/>
      <c r="BR23" s="441"/>
      <c r="BS23" s="441"/>
      <c r="BT23" s="441"/>
      <c r="BU23" s="441"/>
    </row>
    <row r="24" spans="2:73" s="432" customFormat="1" ht="15" customHeight="1" x14ac:dyDescent="0.15">
      <c r="B24" s="909" t="s">
        <v>2811</v>
      </c>
      <c r="C24" s="909"/>
      <c r="D24" s="909"/>
      <c r="E24" s="899" t="s">
        <v>2812</v>
      </c>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899"/>
      <c r="AD24" s="899"/>
      <c r="AE24" s="899"/>
      <c r="AF24" s="899"/>
      <c r="AG24" s="899"/>
      <c r="AH24" s="899"/>
      <c r="AI24" s="899"/>
      <c r="AJ24" s="899"/>
      <c r="AK24" s="899"/>
      <c r="AL24" s="899"/>
      <c r="AM24" s="899"/>
    </row>
    <row r="25" spans="2:73" s="432" customFormat="1" ht="20.100000000000001" customHeight="1" x14ac:dyDescent="0.15">
      <c r="B25" s="908" t="s">
        <v>2813</v>
      </c>
      <c r="C25" s="908"/>
      <c r="D25" s="909"/>
      <c r="E25" s="444"/>
      <c r="F25" s="445" t="s">
        <v>158</v>
      </c>
      <c r="G25" s="446" t="s">
        <v>1845</v>
      </c>
      <c r="H25" s="447"/>
      <c r="I25" s="447"/>
      <c r="J25" s="447"/>
      <c r="K25" s="447"/>
      <c r="L25" s="447"/>
      <c r="M25" s="447"/>
      <c r="N25" s="447"/>
      <c r="O25" s="447"/>
      <c r="P25" s="447"/>
      <c r="Q25" s="447"/>
      <c r="R25" s="447"/>
      <c r="S25" s="447"/>
      <c r="T25" s="448"/>
      <c r="U25" s="445" t="s">
        <v>158</v>
      </c>
      <c r="V25" s="446" t="s">
        <v>2814</v>
      </c>
      <c r="W25" s="447"/>
      <c r="X25" s="447"/>
      <c r="Y25" s="447"/>
      <c r="Z25" s="447"/>
      <c r="AA25" s="447"/>
      <c r="AB25" s="447"/>
      <c r="AC25" s="447"/>
      <c r="AD25" s="447"/>
      <c r="AE25" s="447"/>
      <c r="AF25" s="447"/>
      <c r="AG25" s="447"/>
      <c r="AH25" s="447"/>
      <c r="AI25" s="447"/>
      <c r="AJ25" s="447"/>
      <c r="AK25" s="447"/>
      <c r="AL25" s="447"/>
      <c r="AM25" s="449"/>
    </row>
    <row r="26" spans="2:73" s="432" customFormat="1" ht="20.100000000000001" customHeight="1" x14ac:dyDescent="0.15">
      <c r="B26" s="909"/>
      <c r="C26" s="909"/>
      <c r="D26" s="909"/>
      <c r="E26" s="450"/>
      <c r="F26" s="440" t="s">
        <v>158</v>
      </c>
      <c r="G26" s="433" t="s">
        <v>1846</v>
      </c>
      <c r="T26" s="451"/>
      <c r="U26" s="440" t="s">
        <v>158</v>
      </c>
      <c r="V26" s="433" t="s">
        <v>2815</v>
      </c>
      <c r="AM26" s="452"/>
    </row>
    <row r="27" spans="2:73" s="432" customFormat="1" ht="20.100000000000001" customHeight="1" x14ac:dyDescent="0.15">
      <c r="B27" s="909"/>
      <c r="C27" s="909"/>
      <c r="D27" s="909"/>
      <c r="E27" s="450"/>
      <c r="F27" s="440" t="s">
        <v>158</v>
      </c>
      <c r="G27" s="433" t="s">
        <v>1847</v>
      </c>
      <c r="T27" s="451"/>
      <c r="U27" s="440" t="s">
        <v>158</v>
      </c>
      <c r="V27" s="433" t="s">
        <v>2816</v>
      </c>
      <c r="AM27" s="452"/>
    </row>
    <row r="28" spans="2:73" s="432" customFormat="1" ht="20.100000000000001" customHeight="1" x14ac:dyDescent="0.15">
      <c r="B28" s="909"/>
      <c r="C28" s="909"/>
      <c r="D28" s="909"/>
      <c r="E28" s="453"/>
      <c r="F28" s="454" t="s">
        <v>158</v>
      </c>
      <c r="G28" s="455" t="s">
        <v>1848</v>
      </c>
      <c r="H28" s="456"/>
      <c r="I28" s="456"/>
      <c r="J28" s="456"/>
      <c r="K28" s="456"/>
      <c r="L28" s="456"/>
      <c r="M28" s="456"/>
      <c r="N28" s="456"/>
      <c r="O28" s="456"/>
      <c r="P28" s="456"/>
      <c r="Q28" s="456"/>
      <c r="R28" s="456"/>
      <c r="S28" s="456"/>
      <c r="T28" s="456"/>
      <c r="U28" s="454" t="s">
        <v>158</v>
      </c>
      <c r="V28" s="455" t="s">
        <v>1849</v>
      </c>
      <c r="W28" s="456"/>
      <c r="X28" s="456"/>
      <c r="Y28" s="456"/>
      <c r="Z28" s="456"/>
      <c r="AA28" s="456"/>
      <c r="AB28" s="456"/>
      <c r="AC28" s="456"/>
      <c r="AD28" s="456"/>
      <c r="AE28" s="456"/>
      <c r="AF28" s="456"/>
      <c r="AG28" s="456"/>
      <c r="AH28" s="456"/>
      <c r="AI28" s="456"/>
      <c r="AJ28" s="456"/>
      <c r="AK28" s="456"/>
      <c r="AL28" s="456"/>
      <c r="AM28" s="457"/>
    </row>
    <row r="29" spans="2:73" ht="19.5" customHeight="1" x14ac:dyDescent="0.15">
      <c r="B29" s="908" t="s">
        <v>2817</v>
      </c>
      <c r="C29" s="908"/>
      <c r="D29" s="908"/>
      <c r="E29" s="444"/>
      <c r="F29" s="445" t="s">
        <v>158</v>
      </c>
      <c r="G29" s="446" t="s">
        <v>2818</v>
      </c>
      <c r="H29" s="447"/>
      <c r="I29" s="447"/>
      <c r="J29" s="447"/>
      <c r="K29" s="447"/>
      <c r="L29" s="447"/>
      <c r="M29" s="458"/>
      <c r="N29" s="458"/>
      <c r="O29" s="458"/>
      <c r="P29" s="447"/>
      <c r="Q29" s="447"/>
      <c r="R29" s="447"/>
      <c r="S29" s="447"/>
      <c r="T29" s="459"/>
      <c r="U29" s="445" t="s">
        <v>158</v>
      </c>
      <c r="V29" s="446" t="s">
        <v>2819</v>
      </c>
      <c r="W29" s="458"/>
      <c r="X29" s="447"/>
      <c r="Y29" s="458"/>
      <c r="Z29" s="458"/>
      <c r="AA29" s="447"/>
      <c r="AB29" s="447"/>
      <c r="AC29" s="447"/>
      <c r="AD29" s="446"/>
      <c r="AE29" s="446"/>
      <c r="AF29" s="447"/>
      <c r="AG29" s="447"/>
      <c r="AH29" s="447"/>
      <c r="AI29" s="447"/>
      <c r="AJ29" s="447"/>
      <c r="AK29" s="447"/>
      <c r="AL29" s="447"/>
      <c r="AM29" s="449"/>
      <c r="AP29" s="441"/>
      <c r="AQ29" s="441"/>
      <c r="AR29" s="441"/>
      <c r="AS29" s="441"/>
      <c r="AT29" s="441"/>
      <c r="AU29" s="441"/>
      <c r="AV29" s="441"/>
      <c r="AW29" s="441"/>
      <c r="AX29" s="441"/>
      <c r="AY29" s="441"/>
      <c r="AZ29" s="441"/>
      <c r="BA29" s="441"/>
      <c r="BB29" s="441"/>
      <c r="BC29" s="441"/>
      <c r="BD29" s="441"/>
      <c r="BE29" s="441"/>
      <c r="BF29" s="441"/>
      <c r="BG29" s="441"/>
      <c r="BH29" s="441"/>
      <c r="BI29" s="441"/>
      <c r="BJ29" s="441"/>
      <c r="BK29" s="441"/>
      <c r="BL29" s="441"/>
      <c r="BM29" s="441"/>
      <c r="BN29" s="441"/>
      <c r="BO29" s="441"/>
      <c r="BP29" s="441"/>
      <c r="BQ29" s="441"/>
      <c r="BR29" s="441"/>
      <c r="BS29" s="441"/>
      <c r="BT29" s="441"/>
      <c r="BU29" s="441"/>
    </row>
    <row r="30" spans="2:73" ht="19.5" customHeight="1" x14ac:dyDescent="0.15">
      <c r="B30" s="908"/>
      <c r="C30" s="908"/>
      <c r="D30" s="908"/>
      <c r="E30" s="450"/>
      <c r="F30" s="440" t="s">
        <v>158</v>
      </c>
      <c r="G30" s="433" t="s">
        <v>2820</v>
      </c>
      <c r="M30" s="441"/>
      <c r="N30" s="441"/>
      <c r="O30" s="441"/>
      <c r="T30" s="459"/>
      <c r="U30" s="440" t="s">
        <v>158</v>
      </c>
      <c r="V30" s="433" t="s">
        <v>2876</v>
      </c>
      <c r="W30" s="441"/>
      <c r="Y30" s="441"/>
      <c r="Z30" s="441"/>
      <c r="AM30" s="452"/>
      <c r="AP30" s="441"/>
      <c r="AQ30" s="441"/>
      <c r="AR30" s="441"/>
      <c r="AS30" s="441"/>
      <c r="AT30" s="441"/>
      <c r="AU30" s="441"/>
      <c r="AV30" s="441"/>
      <c r="AW30" s="441"/>
      <c r="AX30" s="441"/>
      <c r="AY30" s="441"/>
      <c r="AZ30" s="441"/>
      <c r="BA30" s="441"/>
      <c r="BB30" s="441"/>
      <c r="BC30" s="441"/>
      <c r="BD30" s="441"/>
      <c r="BE30" s="441"/>
      <c r="BF30" s="441"/>
      <c r="BG30" s="441"/>
      <c r="BH30" s="441"/>
      <c r="BI30" s="441"/>
      <c r="BJ30" s="441"/>
      <c r="BK30" s="441"/>
      <c r="BL30" s="441"/>
      <c r="BM30" s="441"/>
      <c r="BN30" s="441"/>
      <c r="BO30" s="441"/>
      <c r="BP30" s="441"/>
      <c r="BQ30" s="441"/>
      <c r="BR30" s="441"/>
      <c r="BS30" s="441"/>
      <c r="BT30" s="441"/>
      <c r="BU30" s="441"/>
    </row>
    <row r="31" spans="2:73" ht="19.5" customHeight="1" x14ac:dyDescent="0.15">
      <c r="B31" s="908"/>
      <c r="C31" s="908"/>
      <c r="D31" s="908"/>
      <c r="E31" s="450"/>
      <c r="F31" s="440" t="s">
        <v>158</v>
      </c>
      <c r="G31" s="433" t="s">
        <v>2822</v>
      </c>
      <c r="M31" s="441"/>
      <c r="N31" s="441"/>
      <c r="O31" s="441"/>
      <c r="T31" s="459"/>
      <c r="U31" s="460" t="s">
        <v>158</v>
      </c>
      <c r="V31" s="461" t="s">
        <v>2823</v>
      </c>
      <c r="W31" s="441"/>
      <c r="Y31" s="441"/>
      <c r="Z31" s="441"/>
      <c r="AM31" s="452"/>
      <c r="AP31" s="441"/>
      <c r="AQ31" s="441"/>
      <c r="AR31" s="441"/>
      <c r="AS31" s="441"/>
      <c r="AT31" s="441"/>
      <c r="AU31" s="441"/>
      <c r="AV31" s="441"/>
      <c r="AW31" s="441"/>
      <c r="AX31" s="441"/>
      <c r="AY31" s="441"/>
      <c r="AZ31" s="441"/>
      <c r="BA31" s="441"/>
      <c r="BB31" s="441"/>
      <c r="BC31" s="441"/>
      <c r="BD31" s="441"/>
      <c r="BE31" s="441"/>
      <c r="BF31" s="441"/>
      <c r="BG31" s="441"/>
      <c r="BH31" s="441"/>
      <c r="BI31" s="441"/>
      <c r="BJ31" s="441"/>
      <c r="BK31" s="441"/>
      <c r="BL31" s="441"/>
      <c r="BM31" s="441"/>
      <c r="BN31" s="441"/>
      <c r="BO31" s="441"/>
      <c r="BP31" s="441"/>
      <c r="BQ31" s="441"/>
      <c r="BR31" s="441"/>
      <c r="BS31" s="441"/>
      <c r="BT31" s="441"/>
      <c r="BU31" s="441"/>
    </row>
    <row r="32" spans="2:73" s="432" customFormat="1" ht="20.100000000000001" customHeight="1" x14ac:dyDescent="0.15">
      <c r="B32" s="909" t="s">
        <v>2829</v>
      </c>
      <c r="C32" s="909"/>
      <c r="D32" s="909"/>
      <c r="E32" s="444"/>
      <c r="F32" s="445" t="s">
        <v>158</v>
      </c>
      <c r="G32" s="446" t="s">
        <v>2493</v>
      </c>
      <c r="H32" s="447"/>
      <c r="I32" s="447"/>
      <c r="J32" s="447"/>
      <c r="K32" s="447"/>
      <c r="L32" s="447"/>
      <c r="M32" s="447"/>
      <c r="N32" s="447"/>
      <c r="O32" s="447"/>
      <c r="P32" s="447"/>
      <c r="Q32" s="447"/>
      <c r="R32" s="447"/>
      <c r="S32" s="447"/>
      <c r="T32" s="447"/>
      <c r="U32" s="446"/>
      <c r="V32" s="446"/>
      <c r="W32" s="447"/>
      <c r="X32" s="447"/>
      <c r="Y32" s="447"/>
      <c r="Z32" s="447"/>
      <c r="AA32" s="447"/>
      <c r="AB32" s="447"/>
      <c r="AC32" s="447"/>
      <c r="AD32" s="447"/>
      <c r="AE32" s="447"/>
      <c r="AF32" s="447"/>
      <c r="AG32" s="447"/>
      <c r="AH32" s="447"/>
      <c r="AI32" s="447"/>
      <c r="AJ32" s="447"/>
      <c r="AK32" s="447"/>
      <c r="AL32" s="447"/>
      <c r="AM32" s="449"/>
    </row>
    <row r="33" spans="2:73" s="432" customFormat="1" ht="20.100000000000001" customHeight="1" x14ac:dyDescent="0.15">
      <c r="B33" s="909"/>
      <c r="C33" s="909"/>
      <c r="D33" s="909"/>
      <c r="E33" s="462"/>
      <c r="F33" s="463" t="s">
        <v>158</v>
      </c>
      <c r="G33" s="464" t="s">
        <v>2494</v>
      </c>
      <c r="H33" s="465"/>
      <c r="I33" s="465"/>
      <c r="J33" s="465"/>
      <c r="K33" s="465"/>
      <c r="L33" s="465"/>
      <c r="M33" s="465"/>
      <c r="N33" s="465"/>
      <c r="O33" s="465"/>
      <c r="P33" s="465"/>
      <c r="Q33" s="465"/>
      <c r="R33" s="465"/>
      <c r="S33" s="465"/>
      <c r="T33" s="465"/>
      <c r="U33" s="464"/>
      <c r="V33" s="464"/>
      <c r="W33" s="465"/>
      <c r="X33" s="465"/>
      <c r="Y33" s="465"/>
      <c r="Z33" s="465"/>
      <c r="AA33" s="465"/>
      <c r="AB33" s="465"/>
      <c r="AC33" s="465"/>
      <c r="AD33" s="465"/>
      <c r="AE33" s="465"/>
      <c r="AF33" s="465"/>
      <c r="AG33" s="465"/>
      <c r="AH33" s="465"/>
      <c r="AI33" s="465"/>
      <c r="AJ33" s="465"/>
      <c r="AK33" s="465"/>
      <c r="AL33" s="465"/>
      <c r="AM33" s="466"/>
    </row>
    <row r="34" spans="2:73" s="432" customFormat="1" ht="20.100000000000001" customHeight="1" x14ac:dyDescent="0.15">
      <c r="B34" s="909" t="s">
        <v>2838</v>
      </c>
      <c r="C34" s="909"/>
      <c r="D34" s="909"/>
      <c r="E34" s="467"/>
      <c r="F34" s="468" t="s">
        <v>158</v>
      </c>
      <c r="G34" s="469" t="s">
        <v>2839</v>
      </c>
      <c r="H34" s="470"/>
      <c r="I34" s="470"/>
      <c r="J34" s="910"/>
      <c r="K34" s="910"/>
      <c r="L34" s="910"/>
      <c r="M34" s="910"/>
      <c r="N34" s="910"/>
      <c r="O34" s="910"/>
      <c r="P34" s="910"/>
      <c r="Q34" s="910"/>
      <c r="R34" s="910"/>
      <c r="S34" s="910"/>
      <c r="T34" s="910"/>
      <c r="U34" s="910"/>
      <c r="V34" s="910"/>
      <c r="W34" s="910"/>
      <c r="X34" s="910"/>
      <c r="Y34" s="910"/>
      <c r="Z34" s="910"/>
      <c r="AA34" s="910"/>
      <c r="AB34" s="910"/>
      <c r="AC34" s="910"/>
      <c r="AD34" s="910"/>
      <c r="AE34" s="910"/>
      <c r="AF34" s="910"/>
      <c r="AG34" s="910"/>
      <c r="AH34" s="910"/>
      <c r="AI34" s="910"/>
      <c r="AJ34" s="910"/>
      <c r="AK34" s="910"/>
      <c r="AL34" s="910"/>
      <c r="AM34" s="471" t="s">
        <v>1817</v>
      </c>
    </row>
    <row r="35" spans="2:73" s="432" customFormat="1" ht="15" customHeight="1" x14ac:dyDescent="0.15">
      <c r="B35" s="470"/>
      <c r="C35" s="470"/>
      <c r="D35" s="470"/>
      <c r="E35" s="472"/>
      <c r="F35" s="473"/>
      <c r="G35" s="469"/>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row>
    <row r="36" spans="2:73" s="432" customFormat="1" ht="30" customHeight="1" x14ac:dyDescent="0.15">
      <c r="B36" s="911" t="s">
        <v>1851</v>
      </c>
      <c r="C36" s="912"/>
      <c r="D36" s="912"/>
      <c r="E36" s="912"/>
      <c r="F36" s="912"/>
      <c r="G36" s="912"/>
      <c r="H36" s="913"/>
      <c r="I36" s="470"/>
      <c r="J36" s="907" t="str">
        <f>IF(ITEM_all_first!$E$212="","",ITEM_all_first!$E$212)</f>
        <v/>
      </c>
      <c r="K36" s="907"/>
      <c r="L36" s="907"/>
      <c r="M36" s="907"/>
      <c r="N36" s="907"/>
      <c r="O36" s="907"/>
      <c r="P36" s="907"/>
      <c r="Q36" s="907"/>
      <c r="R36" s="907"/>
      <c r="S36" s="907"/>
      <c r="T36" s="907"/>
      <c r="U36" s="907"/>
      <c r="V36" s="907"/>
      <c r="W36" s="907"/>
      <c r="X36" s="907"/>
      <c r="Y36" s="907"/>
      <c r="Z36" s="907"/>
      <c r="AA36" s="907"/>
      <c r="AB36" s="907"/>
      <c r="AC36" s="907"/>
      <c r="AD36" s="907"/>
      <c r="AE36" s="907"/>
      <c r="AF36" s="907"/>
      <c r="AG36" s="907"/>
      <c r="AH36" s="907"/>
      <c r="AI36" s="907"/>
      <c r="AJ36" s="907"/>
      <c r="AK36" s="907"/>
      <c r="AL36" s="907"/>
      <c r="AM36" s="471"/>
    </row>
    <row r="37" spans="2:73" s="432" customFormat="1" ht="30" customHeight="1" x14ac:dyDescent="0.15">
      <c r="B37" s="905" t="s">
        <v>1852</v>
      </c>
      <c r="C37" s="906"/>
      <c r="D37" s="906"/>
      <c r="E37" s="906"/>
      <c r="F37" s="906"/>
      <c r="G37" s="906"/>
      <c r="H37" s="906"/>
      <c r="I37" s="467"/>
      <c r="J37" s="907" t="str">
        <f>IF(ITEM_all_first!$E$232="","",ITEM_all_first!$E$232)</f>
        <v/>
      </c>
      <c r="K37" s="907"/>
      <c r="L37" s="907"/>
      <c r="M37" s="907"/>
      <c r="N37" s="907"/>
      <c r="O37" s="907"/>
      <c r="P37" s="907"/>
      <c r="Q37" s="907"/>
      <c r="R37" s="907"/>
      <c r="S37" s="907"/>
      <c r="T37" s="907"/>
      <c r="U37" s="907"/>
      <c r="V37" s="907"/>
      <c r="W37" s="907"/>
      <c r="X37" s="907"/>
      <c r="Y37" s="907"/>
      <c r="Z37" s="907"/>
      <c r="AA37" s="907"/>
      <c r="AB37" s="907"/>
      <c r="AC37" s="907"/>
      <c r="AD37" s="907"/>
      <c r="AE37" s="907"/>
      <c r="AF37" s="907"/>
      <c r="AG37" s="907"/>
      <c r="AH37" s="907"/>
      <c r="AI37" s="907"/>
      <c r="AJ37" s="907"/>
      <c r="AK37" s="907"/>
      <c r="AL37" s="907"/>
      <c r="AM37" s="471"/>
    </row>
    <row r="38" spans="2:73" ht="15" customHeight="1" x14ac:dyDescent="0.15">
      <c r="BQ38" s="441"/>
      <c r="BR38" s="441"/>
      <c r="BS38" s="441"/>
      <c r="BT38" s="441"/>
      <c r="BU38" s="441"/>
    </row>
    <row r="39" spans="2:73" ht="15" customHeight="1" x14ac:dyDescent="0.15">
      <c r="BQ39" s="441"/>
      <c r="BR39" s="441"/>
      <c r="BS39" s="441"/>
      <c r="BT39" s="441"/>
      <c r="BU39" s="441"/>
    </row>
    <row r="40" spans="2:73" s="432" customFormat="1" ht="30" customHeight="1" x14ac:dyDescent="0.15">
      <c r="AB40" s="901" t="s">
        <v>1302</v>
      </c>
      <c r="AC40" s="901"/>
      <c r="AD40" s="901"/>
      <c r="AE40" s="902"/>
      <c r="AF40" s="902"/>
      <c r="AG40" s="439" t="s">
        <v>6</v>
      </c>
      <c r="AH40" s="902"/>
      <c r="AI40" s="902"/>
      <c r="AJ40" s="439" t="s">
        <v>7</v>
      </c>
      <c r="AK40" s="902"/>
      <c r="AL40" s="902"/>
      <c r="AM40" s="439" t="s">
        <v>695</v>
      </c>
    </row>
    <row r="41" spans="2:73" ht="15" customHeight="1" x14ac:dyDescent="0.15">
      <c r="BQ41" s="441"/>
      <c r="BR41" s="441"/>
      <c r="BS41" s="441"/>
      <c r="BT41" s="441"/>
      <c r="BU41" s="441"/>
    </row>
    <row r="42" spans="2:73" s="432" customFormat="1" ht="30" customHeight="1" x14ac:dyDescent="0.15">
      <c r="E42" s="441"/>
      <c r="J42" s="435" t="s">
        <v>1853</v>
      </c>
      <c r="R42" s="442" t="s">
        <v>741</v>
      </c>
      <c r="T42" s="898" t="str">
        <f>IF(ITEM_all_first!$E$12="","",ITEM_all_first!$E$12)</f>
        <v/>
      </c>
      <c r="U42" s="898"/>
      <c r="V42" s="898"/>
      <c r="W42" s="898"/>
      <c r="X42" s="898"/>
      <c r="Y42" s="898"/>
      <c r="Z42" s="898"/>
      <c r="AA42" s="898"/>
      <c r="AB42" s="898"/>
      <c r="AC42" s="898"/>
      <c r="AD42" s="898"/>
      <c r="AE42" s="898"/>
      <c r="AF42" s="898"/>
      <c r="AG42" s="898"/>
      <c r="AH42" s="898"/>
      <c r="AI42" s="898"/>
      <c r="AJ42" s="898"/>
      <c r="AK42" s="898"/>
      <c r="AL42" s="898"/>
      <c r="AM42" s="898"/>
    </row>
    <row r="43" spans="2:73" s="432" customFormat="1" ht="30" customHeight="1" x14ac:dyDescent="0.15">
      <c r="J43" s="435" t="s">
        <v>1854</v>
      </c>
      <c r="R43" s="442" t="s">
        <v>742</v>
      </c>
      <c r="T43" s="898" t="str">
        <f>IF(ITEM_all_first!$E$9="","",ITEM_all_first!$E$9)</f>
        <v/>
      </c>
      <c r="U43" s="898"/>
      <c r="V43" s="898"/>
      <c r="W43" s="898"/>
      <c r="X43" s="898"/>
      <c r="Y43" s="898"/>
      <c r="Z43" s="898"/>
      <c r="AA43" s="898"/>
      <c r="AB43" s="898"/>
      <c r="AC43" s="898"/>
      <c r="AD43" s="898"/>
      <c r="AE43" s="898"/>
      <c r="AF43" s="898"/>
      <c r="AG43" s="898"/>
      <c r="AH43" s="898"/>
      <c r="AI43" s="898"/>
      <c r="AJ43" s="898"/>
      <c r="AK43" s="898"/>
      <c r="AL43" s="898"/>
      <c r="AM43" s="898"/>
    </row>
    <row r="46" spans="2:73" s="432" customFormat="1" ht="15" customHeight="1" x14ac:dyDescent="0.15">
      <c r="C46" s="433"/>
      <c r="D46" s="433"/>
      <c r="E46" s="433"/>
      <c r="F46" s="433"/>
    </row>
    <row r="47" spans="2:73" s="432" customFormat="1" ht="15" customHeight="1" x14ac:dyDescent="0.15">
      <c r="C47" s="433"/>
      <c r="D47" s="433"/>
      <c r="E47" s="433"/>
      <c r="F47" s="433"/>
    </row>
  </sheetData>
  <mergeCells count="26">
    <mergeCell ref="B25:D28"/>
    <mergeCell ref="B6:AM6"/>
    <mergeCell ref="D12:AN12"/>
    <mergeCell ref="D13:AN13"/>
    <mergeCell ref="D14:AN14"/>
    <mergeCell ref="D15:AN15"/>
    <mergeCell ref="D16:AN16"/>
    <mergeCell ref="T19:AM19"/>
    <mergeCell ref="T20:AM20"/>
    <mergeCell ref="T21:AM21"/>
    <mergeCell ref="B24:D24"/>
    <mergeCell ref="E24:AM24"/>
    <mergeCell ref="B29:D31"/>
    <mergeCell ref="B32:D33"/>
    <mergeCell ref="B34:D34"/>
    <mergeCell ref="J34:AL34"/>
    <mergeCell ref="B36:H36"/>
    <mergeCell ref="J36:AL36"/>
    <mergeCell ref="T42:AM42"/>
    <mergeCell ref="T43:AM43"/>
    <mergeCell ref="B37:H37"/>
    <mergeCell ref="J37:AL37"/>
    <mergeCell ref="AB40:AD40"/>
    <mergeCell ref="AE40:AF40"/>
    <mergeCell ref="AH40:AI40"/>
    <mergeCell ref="AK40:AL40"/>
  </mergeCells>
  <phoneticPr fontId="47"/>
  <dataValidations count="1">
    <dataValidation type="list" allowBlank="1" showInputMessage="1" prompt="選択" sqref="U25:U31 F25:F34" xr:uid="{F79DF2A1-53EA-45A6-9257-4B8A44B6DDCC}">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96E96-5D38-444D-9C9B-D4718CAB4854}">
  <sheetPr>
    <tabColor theme="8" tint="-0.249977111117893"/>
  </sheetPr>
  <dimension ref="A1:BU49"/>
  <sheetViews>
    <sheetView showGridLines="0" showZeros="0" topLeftCell="A25" zoomScaleNormal="100" zoomScaleSheetLayoutView="100" workbookViewId="0">
      <selection activeCell="AU22" sqref="AU22"/>
    </sheetView>
  </sheetViews>
  <sheetFormatPr defaultColWidth="2.625" defaultRowHeight="15" customHeight="1" x14ac:dyDescent="0.15"/>
  <cols>
    <col min="1" max="16384" width="2.625" style="143"/>
  </cols>
  <sheetData>
    <row r="1" spans="1:73" s="2" customFormat="1"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row>
    <row r="2" spans="1:73" s="2" customFormat="1" ht="1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row>
    <row r="3" spans="1:73" s="1" customFormat="1" ht="15" customHeight="1" x14ac:dyDescent="0.15"/>
    <row r="4" spans="1:73" s="1" customFormat="1" ht="15" customHeight="1" x14ac:dyDescent="0.15">
      <c r="B4" s="1" t="s">
        <v>2501</v>
      </c>
      <c r="C4" s="2"/>
    </row>
    <row r="5" spans="1:73" s="1" customFormat="1" ht="15" customHeight="1" x14ac:dyDescent="0.15">
      <c r="C5" s="2"/>
    </row>
    <row r="6" spans="1:73" s="1" customFormat="1" ht="30" customHeight="1" x14ac:dyDescent="0.15">
      <c r="B6" s="894" t="s">
        <v>2469</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row>
    <row r="7" spans="1:73" s="1" customFormat="1" ht="15" customHeight="1" x14ac:dyDescent="0.15"/>
    <row r="8" spans="1:73" s="1" customFormat="1" ht="15" customHeight="1" x14ac:dyDescent="0.15"/>
    <row r="9" spans="1:73" s="1" customFormat="1" ht="20.100000000000001" customHeight="1" x14ac:dyDescent="0.15">
      <c r="Z9" s="915" t="s">
        <v>1302</v>
      </c>
      <c r="AA9" s="915"/>
      <c r="AB9" s="916"/>
      <c r="AC9" s="916"/>
      <c r="AD9" s="107" t="s">
        <v>6</v>
      </c>
      <c r="AE9" s="617"/>
      <c r="AF9" s="617"/>
      <c r="AG9" s="107" t="s">
        <v>7</v>
      </c>
      <c r="AH9" s="617"/>
      <c r="AI9" s="617"/>
      <c r="AJ9" s="107" t="s">
        <v>2470</v>
      </c>
    </row>
    <row r="10" spans="1:73" s="1" customFormat="1" ht="15" customHeight="1" x14ac:dyDescent="0.15"/>
    <row r="11" spans="1:73" s="1" customFormat="1" ht="15" customHeight="1" x14ac:dyDescent="0.15"/>
    <row r="12" spans="1:73" s="1" customFormat="1" ht="20.100000000000001" customHeight="1" x14ac:dyDescent="0.15">
      <c r="B12" s="1" t="s">
        <v>1840</v>
      </c>
    </row>
    <row r="13" spans="1:73" s="1" customFormat="1" ht="15" customHeight="1" x14ac:dyDescent="0.15"/>
    <row r="14" spans="1:73" s="1" customFormat="1" ht="15" customHeight="1" x14ac:dyDescent="0.15"/>
    <row r="15" spans="1:73" s="1" customFormat="1" ht="35.1" customHeight="1" x14ac:dyDescent="0.15">
      <c r="S15" s="279" t="s">
        <v>2502</v>
      </c>
      <c r="U15" s="132" t="s">
        <v>2471</v>
      </c>
      <c r="X15" s="919" t="str">
        <f>IF(ITEM_all_first!$E$12="","",ITEM_all_first!$E$12)</f>
        <v/>
      </c>
      <c r="Y15" s="919"/>
      <c r="Z15" s="919"/>
      <c r="AA15" s="919"/>
      <c r="AB15" s="919"/>
      <c r="AC15" s="919"/>
      <c r="AD15" s="919"/>
      <c r="AE15" s="919"/>
      <c r="AF15" s="919"/>
      <c r="AG15" s="919"/>
      <c r="AH15" s="919"/>
      <c r="AI15" s="919"/>
      <c r="AJ15" s="919"/>
    </row>
    <row r="16" spans="1:73" s="1" customFormat="1" ht="35.1" customHeight="1" x14ac:dyDescent="0.15">
      <c r="U16" s="132" t="s">
        <v>2472</v>
      </c>
      <c r="X16" s="919" t="str">
        <f>IF(ITEM_all_first!$E$9="","",ITEM_all_first!$E$9)</f>
        <v/>
      </c>
      <c r="Y16" s="919"/>
      <c r="Z16" s="919"/>
      <c r="AA16" s="919"/>
      <c r="AB16" s="919"/>
      <c r="AC16" s="919"/>
      <c r="AD16" s="919"/>
      <c r="AE16" s="919"/>
      <c r="AF16" s="919"/>
      <c r="AG16" s="919"/>
      <c r="AH16" s="919"/>
      <c r="AI16" s="919"/>
      <c r="AJ16" s="919"/>
    </row>
    <row r="17" spans="2:36" s="1" customFormat="1" ht="35.1" customHeight="1" x14ac:dyDescent="0.15">
      <c r="S17" s="279" t="s">
        <v>2503</v>
      </c>
      <c r="U17" s="132" t="s">
        <v>2471</v>
      </c>
      <c r="X17" s="919" t="str">
        <f>IF(ITEM_all_first!$E$23="","",ITEM_all_first!$E$23)</f>
        <v/>
      </c>
      <c r="Y17" s="919"/>
      <c r="Z17" s="919"/>
      <c r="AA17" s="919"/>
      <c r="AB17" s="919"/>
      <c r="AC17" s="919"/>
      <c r="AD17" s="919"/>
      <c r="AE17" s="919"/>
      <c r="AF17" s="919"/>
      <c r="AG17" s="919"/>
      <c r="AH17" s="919"/>
      <c r="AI17" s="919"/>
      <c r="AJ17" s="919"/>
    </row>
    <row r="18" spans="2:36" s="1" customFormat="1" ht="35.1" customHeight="1" x14ac:dyDescent="0.15">
      <c r="U18" s="132" t="s">
        <v>2504</v>
      </c>
      <c r="X18" s="919" t="str">
        <f>IF(ITEM_all_first!$E$21="","",ITEM_all_first!$E$21)</f>
        <v/>
      </c>
      <c r="Y18" s="919"/>
      <c r="Z18" s="919"/>
      <c r="AA18" s="919"/>
      <c r="AB18" s="919"/>
      <c r="AC18" s="919"/>
      <c r="AD18" s="919"/>
      <c r="AE18" s="919"/>
      <c r="AF18" s="919"/>
      <c r="AG18" s="919"/>
      <c r="AH18" s="919"/>
      <c r="AI18" s="919"/>
      <c r="AJ18" s="919"/>
    </row>
    <row r="19" spans="2:36" s="1" customFormat="1" ht="35.1" customHeight="1" x14ac:dyDescent="0.15">
      <c r="U19" s="132" t="s">
        <v>2472</v>
      </c>
      <c r="X19" s="919" t="str">
        <f>IF(ITEM_all_first!$E$17="","",ITEM_all_first!$E$17)</f>
        <v/>
      </c>
      <c r="Y19" s="919"/>
      <c r="Z19" s="919"/>
      <c r="AA19" s="919"/>
      <c r="AB19" s="919"/>
      <c r="AC19" s="919"/>
      <c r="AD19" s="919"/>
      <c r="AE19" s="919"/>
      <c r="AF19" s="919"/>
      <c r="AG19" s="919"/>
      <c r="AH19" s="919"/>
      <c r="AI19" s="919"/>
      <c r="AJ19" s="919"/>
    </row>
    <row r="20" spans="2:36" s="1" customFormat="1" ht="15" customHeight="1" x14ac:dyDescent="0.15"/>
    <row r="21" spans="2:36" s="1" customFormat="1" ht="15" customHeight="1" x14ac:dyDescent="0.15"/>
    <row r="22" spans="2:36" s="1" customFormat="1" ht="17.45" customHeight="1" x14ac:dyDescent="0.15">
      <c r="C22" s="1" t="s">
        <v>2505</v>
      </c>
    </row>
    <row r="23" spans="2:36" s="1" customFormat="1" ht="17.45" customHeight="1" x14ac:dyDescent="0.15">
      <c r="C23" s="1" t="s">
        <v>2506</v>
      </c>
    </row>
    <row r="24" spans="2:36" s="1" customFormat="1" ht="17.45" customHeight="1" x14ac:dyDescent="0.15">
      <c r="C24" s="1" t="s">
        <v>2507</v>
      </c>
    </row>
    <row r="25" spans="2:36" s="1" customFormat="1" ht="17.45" customHeight="1" x14ac:dyDescent="0.15">
      <c r="C25" s="1" t="s">
        <v>2508</v>
      </c>
    </row>
    <row r="26" spans="2:36" s="1" customFormat="1" ht="17.45" customHeight="1" x14ac:dyDescent="0.15">
      <c r="C26" s="1" t="s">
        <v>2509</v>
      </c>
    </row>
    <row r="27" spans="2:36" s="1" customFormat="1" ht="15" customHeight="1" x14ac:dyDescent="0.15"/>
    <row r="28" spans="2:36" s="1" customFormat="1" ht="17.45" customHeight="1" x14ac:dyDescent="0.15">
      <c r="B28" s="915" t="s">
        <v>2473</v>
      </c>
      <c r="C28" s="915"/>
      <c r="D28" s="915"/>
      <c r="E28" s="915"/>
      <c r="F28" s="915"/>
      <c r="G28" s="915"/>
      <c r="H28" s="915"/>
      <c r="I28" s="915"/>
      <c r="J28" s="915"/>
      <c r="K28" s="915"/>
      <c r="L28" s="915"/>
      <c r="M28" s="915"/>
      <c r="N28" s="915"/>
      <c r="O28" s="915"/>
      <c r="P28" s="915"/>
      <c r="Q28" s="915"/>
      <c r="R28" s="915"/>
      <c r="S28" s="915"/>
      <c r="T28" s="915"/>
      <c r="U28" s="915"/>
      <c r="V28" s="915"/>
      <c r="W28" s="915"/>
      <c r="X28" s="915"/>
      <c r="Y28" s="915"/>
      <c r="Z28" s="915"/>
      <c r="AA28" s="915"/>
      <c r="AB28" s="915"/>
      <c r="AC28" s="915"/>
      <c r="AD28" s="915"/>
      <c r="AE28" s="915"/>
      <c r="AF28" s="915"/>
      <c r="AG28" s="915"/>
      <c r="AH28" s="915"/>
      <c r="AI28" s="915"/>
      <c r="AJ28" s="915"/>
    </row>
    <row r="29" spans="2:36" s="1" customFormat="1" ht="15" customHeight="1" x14ac:dyDescent="0.15"/>
    <row r="30" spans="2:36" s="1" customFormat="1" ht="17.45" customHeight="1" x14ac:dyDescent="0.15">
      <c r="C30" s="1" t="s">
        <v>2474</v>
      </c>
    </row>
    <row r="31" spans="2:36" s="1" customFormat="1" ht="17.45" customHeight="1" x14ac:dyDescent="0.15">
      <c r="D31" s="36" t="s">
        <v>158</v>
      </c>
      <c r="E31" s="1" t="s">
        <v>2510</v>
      </c>
    </row>
    <row r="32" spans="2:36" s="1" customFormat="1" ht="17.45" customHeight="1" x14ac:dyDescent="0.15">
      <c r="D32" s="36" t="s">
        <v>158</v>
      </c>
      <c r="E32" s="1" t="s">
        <v>2511</v>
      </c>
    </row>
    <row r="33" spans="2:36" s="1" customFormat="1" ht="17.45" customHeight="1" x14ac:dyDescent="0.15">
      <c r="B33" s="1" t="s">
        <v>2475</v>
      </c>
      <c r="D33" s="36" t="s">
        <v>158</v>
      </c>
      <c r="E33" s="1" t="s">
        <v>2512</v>
      </c>
    </row>
    <row r="34" spans="2:36" s="1" customFormat="1" ht="15" customHeight="1" x14ac:dyDescent="0.15">
      <c r="D34" s="107"/>
    </row>
    <row r="35" spans="2:36" s="1" customFormat="1" ht="17.45" customHeight="1" x14ac:dyDescent="0.15">
      <c r="C35" s="1" t="s">
        <v>2476</v>
      </c>
    </row>
    <row r="36" spans="2:36" s="1" customFormat="1" ht="17.45" customHeight="1" x14ac:dyDescent="0.15">
      <c r="D36" s="36" t="s">
        <v>158</v>
      </c>
      <c r="E36" s="1" t="s">
        <v>2477</v>
      </c>
      <c r="I36" s="1" t="s">
        <v>2478</v>
      </c>
      <c r="O36" s="107" t="s">
        <v>2479</v>
      </c>
      <c r="P36" s="915" t="s">
        <v>1302</v>
      </c>
      <c r="Q36" s="915"/>
      <c r="R36" s="916"/>
      <c r="S36" s="916"/>
      <c r="T36" s="107" t="s">
        <v>6</v>
      </c>
      <c r="U36" s="617"/>
      <c r="V36" s="617"/>
      <c r="W36" s="107" t="s">
        <v>7</v>
      </c>
      <c r="X36" s="617"/>
      <c r="Y36" s="617"/>
      <c r="Z36" s="107" t="s">
        <v>2470</v>
      </c>
      <c r="AA36" s="107" t="s">
        <v>2480</v>
      </c>
    </row>
    <row r="37" spans="2:36" s="1" customFormat="1" ht="17.45" customHeight="1" x14ac:dyDescent="0.15">
      <c r="D37" s="36" t="s">
        <v>158</v>
      </c>
      <c r="E37" s="1" t="s">
        <v>2481</v>
      </c>
      <c r="I37" s="1" t="s">
        <v>2482</v>
      </c>
      <c r="O37" s="107" t="s">
        <v>2479</v>
      </c>
      <c r="P37" s="915" t="s">
        <v>1302</v>
      </c>
      <c r="Q37" s="915"/>
      <c r="R37" s="916"/>
      <c r="S37" s="916"/>
      <c r="T37" s="107" t="s">
        <v>6</v>
      </c>
      <c r="U37" s="617"/>
      <c r="V37" s="617"/>
      <c r="W37" s="107" t="s">
        <v>7</v>
      </c>
      <c r="X37" s="617"/>
      <c r="Y37" s="617"/>
      <c r="Z37" s="107" t="s">
        <v>2470</v>
      </c>
      <c r="AA37" s="107" t="s">
        <v>2480</v>
      </c>
    </row>
    <row r="38" spans="2:36" s="1" customFormat="1" ht="15" customHeight="1" x14ac:dyDescent="0.15"/>
    <row r="39" spans="2:36" s="1" customFormat="1" ht="17.45" customHeight="1" x14ac:dyDescent="0.15">
      <c r="E39" s="1" t="s">
        <v>2483</v>
      </c>
      <c r="J39" s="674" t="s">
        <v>2484</v>
      </c>
      <c r="K39" s="674"/>
      <c r="L39" s="674"/>
      <c r="M39" s="674"/>
      <c r="N39" s="674"/>
      <c r="O39" s="674"/>
      <c r="P39" s="674"/>
      <c r="Q39" s="674"/>
      <c r="R39" s="674"/>
      <c r="S39" s="674"/>
      <c r="T39" s="674"/>
      <c r="U39" s="674"/>
      <c r="V39" s="674"/>
      <c r="W39" s="674"/>
      <c r="X39" s="674"/>
      <c r="Y39" s="674"/>
      <c r="Z39" s="674"/>
      <c r="AA39" s="674"/>
      <c r="AB39" s="674"/>
      <c r="AC39" s="674"/>
      <c r="AD39" s="674"/>
      <c r="AE39" s="674"/>
      <c r="AF39" s="674"/>
      <c r="AG39" s="674"/>
      <c r="AH39" s="674"/>
      <c r="AI39" s="674"/>
      <c r="AJ39" s="674"/>
    </row>
    <row r="40" spans="2:36" s="1" customFormat="1" ht="17.45" customHeight="1" x14ac:dyDescent="0.15">
      <c r="E40" s="1" t="s">
        <v>2485</v>
      </c>
      <c r="J40" s="674" t="s">
        <v>2513</v>
      </c>
      <c r="K40" s="674"/>
      <c r="L40" s="674"/>
      <c r="M40" s="674"/>
      <c r="N40" s="674"/>
      <c r="O40" s="674"/>
      <c r="P40" s="674"/>
      <c r="Q40" s="674"/>
      <c r="R40" s="674"/>
      <c r="S40" s="674"/>
      <c r="T40" s="674"/>
      <c r="U40" s="674"/>
      <c r="V40" s="674"/>
      <c r="W40" s="674"/>
      <c r="X40" s="674"/>
      <c r="Y40" s="674"/>
      <c r="Z40" s="674"/>
      <c r="AA40" s="674"/>
      <c r="AB40" s="674"/>
      <c r="AC40" s="674"/>
      <c r="AD40" s="674"/>
      <c r="AE40" s="674"/>
      <c r="AF40" s="674"/>
      <c r="AG40" s="674"/>
      <c r="AH40" s="674"/>
      <c r="AI40" s="674"/>
      <c r="AJ40" s="674"/>
    </row>
    <row r="41" spans="2:36" s="1" customFormat="1" ht="15" customHeight="1" x14ac:dyDescent="0.15"/>
    <row r="42" spans="2:36" s="1" customFormat="1" ht="17.45" customHeight="1" x14ac:dyDescent="0.15">
      <c r="D42" s="107" t="s">
        <v>2486</v>
      </c>
      <c r="E42" s="1" t="s">
        <v>2487</v>
      </c>
    </row>
    <row r="43" spans="2:36" s="1" customFormat="1" ht="17.45" customHeight="1" x14ac:dyDescent="0.15">
      <c r="E43" s="1" t="s">
        <v>2488</v>
      </c>
    </row>
    <row r="44" spans="2:36" s="1" customFormat="1" ht="17.45" customHeight="1" x14ac:dyDescent="0.15">
      <c r="D44" s="107" t="s">
        <v>2486</v>
      </c>
      <c r="E44" s="1" t="s">
        <v>2489</v>
      </c>
    </row>
    <row r="45" spans="2:36" s="1" customFormat="1" ht="15" customHeight="1" x14ac:dyDescent="0.15"/>
    <row r="46" spans="2:36" s="1" customFormat="1" ht="17.45" customHeight="1" x14ac:dyDescent="0.15">
      <c r="C46" s="271" t="s">
        <v>2514</v>
      </c>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row>
    <row r="47" spans="2:36" s="1" customFormat="1" ht="17.45" customHeight="1" x14ac:dyDescent="0.15">
      <c r="C47" s="280"/>
      <c r="E47" s="271" t="s">
        <v>2515</v>
      </c>
      <c r="F47" s="271"/>
      <c r="H47" s="272" t="s">
        <v>2516</v>
      </c>
      <c r="I47" s="917" t="str">
        <f>IF(ITEM_all_first!$E$212="","",ITEM_all_first!$E$212)</f>
        <v/>
      </c>
      <c r="J47" s="917"/>
      <c r="K47" s="917"/>
      <c r="L47" s="917"/>
      <c r="M47" s="917"/>
      <c r="N47" s="917"/>
      <c r="O47" s="917"/>
      <c r="P47" s="917"/>
      <c r="Q47" s="917"/>
      <c r="R47" s="917"/>
      <c r="S47" s="917"/>
      <c r="T47" s="917"/>
      <c r="U47" s="917"/>
      <c r="V47" s="917"/>
      <c r="W47" s="917"/>
      <c r="X47" s="917"/>
      <c r="Y47" s="917"/>
      <c r="Z47" s="917"/>
      <c r="AA47" s="917"/>
      <c r="AB47" s="917"/>
      <c r="AC47" s="917"/>
      <c r="AD47" s="917"/>
      <c r="AE47" s="917"/>
      <c r="AF47" s="917"/>
      <c r="AG47" s="917"/>
      <c r="AH47" s="917"/>
      <c r="AI47" s="917"/>
      <c r="AJ47" s="917"/>
    </row>
    <row r="48" spans="2:36" s="1" customFormat="1" ht="17.45" customHeight="1" x14ac:dyDescent="0.15">
      <c r="C48" s="280"/>
      <c r="E48" s="271" t="s">
        <v>2517</v>
      </c>
      <c r="F48" s="271"/>
      <c r="H48" s="272" t="s">
        <v>2516</v>
      </c>
      <c r="I48" s="918" t="str">
        <f>IF(ITEM_all_first!$E$232="","",ITEM_all_first!$E$232)</f>
        <v/>
      </c>
      <c r="J48" s="918"/>
      <c r="K48" s="918"/>
      <c r="L48" s="918"/>
      <c r="M48" s="918"/>
      <c r="N48" s="918"/>
      <c r="O48" s="918"/>
      <c r="P48" s="918"/>
      <c r="Q48" s="918"/>
      <c r="R48" s="918"/>
      <c r="S48" s="918"/>
      <c r="T48" s="918"/>
      <c r="U48" s="918"/>
      <c r="V48" s="918"/>
      <c r="W48" s="918"/>
      <c r="X48" s="918"/>
      <c r="Y48" s="918"/>
      <c r="Z48" s="918"/>
      <c r="AA48" s="918"/>
      <c r="AB48" s="918"/>
      <c r="AC48" s="918"/>
      <c r="AD48" s="918"/>
      <c r="AE48" s="918"/>
      <c r="AF48" s="918"/>
      <c r="AG48" s="918"/>
      <c r="AH48" s="918"/>
      <c r="AI48" s="918"/>
      <c r="AJ48" s="918"/>
    </row>
    <row r="49" s="1" customFormat="1" ht="15" customHeight="1" x14ac:dyDescent="0.15"/>
  </sheetData>
  <mergeCells count="23">
    <mergeCell ref="J39:AJ39"/>
    <mergeCell ref="J40:AJ40"/>
    <mergeCell ref="I47:AJ47"/>
    <mergeCell ref="I48:AJ48"/>
    <mergeCell ref="X15:AJ15"/>
    <mergeCell ref="X16:AJ16"/>
    <mergeCell ref="X17:AJ17"/>
    <mergeCell ref="X18:AJ18"/>
    <mergeCell ref="X19:AJ19"/>
    <mergeCell ref="B28:AJ28"/>
    <mergeCell ref="P36:Q36"/>
    <mergeCell ref="R36:S36"/>
    <mergeCell ref="U36:V36"/>
    <mergeCell ref="X36:Y36"/>
    <mergeCell ref="P37:Q37"/>
    <mergeCell ref="R37:S37"/>
    <mergeCell ref="U37:V37"/>
    <mergeCell ref="X37:Y37"/>
    <mergeCell ref="B6:AJ6"/>
    <mergeCell ref="Z9:AA9"/>
    <mergeCell ref="AB9:AC9"/>
    <mergeCell ref="AE9:AF9"/>
    <mergeCell ref="AH9:AI9"/>
  </mergeCells>
  <phoneticPr fontId="47"/>
  <dataValidations count="2">
    <dataValidation type="list" allowBlank="1" showInputMessage="1" sqref="D34" xr:uid="{31854EB2-1D09-40AE-8EC2-6D7B95032AA4}">
      <formula1>"□,■"</formula1>
    </dataValidation>
    <dataValidation type="list" allowBlank="1" showInputMessage="1" sqref="D31:D33 D36:D37" xr:uid="{A7EC9658-34BF-4C34-8D3B-7B63F9286846}">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BU556"/>
  <sheetViews>
    <sheetView topLeftCell="A361" workbookViewId="0"/>
  </sheetViews>
  <sheetFormatPr defaultColWidth="2.5" defaultRowHeight="15" customHeight="1" x14ac:dyDescent="0.15"/>
  <cols>
    <col min="1" max="1" width="2.5" style="1" customWidth="1"/>
    <col min="2" max="2" width="5.625" style="56" customWidth="1"/>
    <col min="3" max="3" width="32.125" style="56" bestFit="1" customWidth="1"/>
    <col min="4" max="4" width="75.5" style="57" bestFit="1" customWidth="1"/>
    <col min="5" max="5" width="50.625" style="57" customWidth="1"/>
    <col min="6" max="6" width="20.625" style="58" customWidth="1"/>
    <col min="7" max="73" width="2.5" style="1" customWidth="1"/>
    <col min="74" max="16384" width="2.5" style="2"/>
  </cols>
  <sheetData>
    <row r="2" spans="2:6" ht="15" customHeight="1" x14ac:dyDescent="0.15">
      <c r="B2" s="58" t="s">
        <v>1105</v>
      </c>
      <c r="C2" s="58"/>
    </row>
    <row r="4" spans="2:6" ht="15" customHeight="1" x14ac:dyDescent="0.15">
      <c r="B4" s="58" t="s">
        <v>752</v>
      </c>
      <c r="C4" s="58" t="s">
        <v>1017</v>
      </c>
      <c r="D4" s="58" t="s">
        <v>751</v>
      </c>
      <c r="E4" s="58" t="s">
        <v>753</v>
      </c>
      <c r="F4" s="58" t="s">
        <v>930</v>
      </c>
    </row>
    <row r="5" spans="2:6" ht="15" customHeight="1" x14ac:dyDescent="0.15">
      <c r="B5" s="58"/>
      <c r="C5" s="57" t="s">
        <v>1183</v>
      </c>
      <c r="D5" s="57" t="s">
        <v>1191</v>
      </c>
      <c r="E5" s="57" t="str">
        <f>IF(確建第一面!$AC$20="","",確建第一面!$AC$20)</f>
        <v/>
      </c>
      <c r="F5" s="58" t="s">
        <v>1188</v>
      </c>
    </row>
    <row r="6" spans="2:6" ht="15" customHeight="1" x14ac:dyDescent="0.15">
      <c r="B6" s="58"/>
      <c r="C6" s="57"/>
      <c r="D6" s="57" t="s">
        <v>1192</v>
      </c>
      <c r="E6" s="57" t="str">
        <f>IF(確建第一面!$AF$20="","",確建第一面!$AF$20)</f>
        <v/>
      </c>
      <c r="F6" s="58" t="s">
        <v>1188</v>
      </c>
    </row>
    <row r="7" spans="2:6" ht="15" customHeight="1" x14ac:dyDescent="0.15">
      <c r="B7" s="58"/>
      <c r="C7" s="57"/>
      <c r="D7" s="57" t="s">
        <v>1193</v>
      </c>
      <c r="E7" s="57" t="str">
        <f>IF(確建第一面!$AI$20="","",確建第一面!$AI$20)</f>
        <v/>
      </c>
      <c r="F7" s="58" t="s">
        <v>1188</v>
      </c>
    </row>
    <row r="8" spans="2:6" ht="15" customHeight="1" x14ac:dyDescent="0.15">
      <c r="C8" s="57" t="s">
        <v>948</v>
      </c>
      <c r="D8" s="57" t="s">
        <v>933</v>
      </c>
      <c r="E8" s="57" t="str">
        <f>IF(確建第二面!$M$7="","",確建第二面!$M$7)</f>
        <v/>
      </c>
      <c r="F8" s="58" t="s">
        <v>1189</v>
      </c>
    </row>
    <row r="9" spans="2:6" ht="15" customHeight="1" x14ac:dyDescent="0.15">
      <c r="D9" s="57" t="s">
        <v>932</v>
      </c>
      <c r="E9" s="57" t="str">
        <f>IF(確建第二面!$M$8="","",確建第二面!$M$8)</f>
        <v/>
      </c>
      <c r="F9" s="58" t="s">
        <v>1189</v>
      </c>
    </row>
    <row r="10" spans="2:6" ht="15" customHeight="1" x14ac:dyDescent="0.15">
      <c r="D10" s="57" t="s">
        <v>1156</v>
      </c>
      <c r="E10" s="57" t="str">
        <f>IF(確建第二面!$AH$9="","",確建第二面!$AH$9)</f>
        <v/>
      </c>
      <c r="F10" s="58" t="s">
        <v>1189</v>
      </c>
    </row>
    <row r="11" spans="2:6" ht="15" customHeight="1" x14ac:dyDescent="0.15">
      <c r="D11" s="57" t="s">
        <v>1126</v>
      </c>
      <c r="E11" s="57" t="str">
        <f>IF(確建第二面!$N$10="","",確建第二面!$N$10)</f>
        <v/>
      </c>
      <c r="F11" s="58" t="s">
        <v>1189</v>
      </c>
    </row>
    <row r="12" spans="2:6" ht="15" customHeight="1" x14ac:dyDescent="0.15">
      <c r="D12" s="57" t="s">
        <v>764</v>
      </c>
      <c r="E12" s="57" t="str">
        <f>IF(確建第二面!$M$11="","",確建第二面!$M$11)</f>
        <v/>
      </c>
      <c r="F12" s="58" t="s">
        <v>1189</v>
      </c>
    </row>
    <row r="13" spans="2:6" ht="15" customHeight="1" x14ac:dyDescent="0.15">
      <c r="D13" s="57" t="s">
        <v>1127</v>
      </c>
      <c r="E13" s="57" t="str">
        <f>IF(確建第二面!$M$12="","",確建第二面!$M$12)</f>
        <v/>
      </c>
      <c r="F13" s="58" t="s">
        <v>1189</v>
      </c>
    </row>
    <row r="14" spans="2:6" ht="15" customHeight="1" x14ac:dyDescent="0.15">
      <c r="C14" s="56" t="s">
        <v>949</v>
      </c>
      <c r="D14" s="57" t="s">
        <v>755</v>
      </c>
      <c r="E14" s="57" t="str">
        <f>IF(確建第二面!$N$14="","",確建第二面!$N$14)</f>
        <v/>
      </c>
      <c r="F14" s="58" t="s">
        <v>1189</v>
      </c>
    </row>
    <row r="15" spans="2:6" ht="15" customHeight="1" x14ac:dyDescent="0.15">
      <c r="D15" s="57" t="s">
        <v>756</v>
      </c>
      <c r="E15" s="57" t="str">
        <f>IF(確建第二面!$Y$14="","",確建第二面!$Y$14)</f>
        <v/>
      </c>
      <c r="F15" s="58" t="s">
        <v>1189</v>
      </c>
    </row>
    <row r="16" spans="2:6" ht="15" customHeight="1" x14ac:dyDescent="0.15">
      <c r="D16" s="57" t="s">
        <v>757</v>
      </c>
      <c r="E16" s="57" t="str">
        <f>IF(確建第二面!$AH$14="","",確建第二面!$AH$14)</f>
        <v/>
      </c>
      <c r="F16" s="58" t="s">
        <v>1189</v>
      </c>
    </row>
    <row r="17" spans="3:6" ht="15" customHeight="1" x14ac:dyDescent="0.15">
      <c r="D17" s="57" t="s">
        <v>758</v>
      </c>
      <c r="E17" s="57" t="str">
        <f>IF(確建第二面!$M$15="","",確建第二面!$M$15)</f>
        <v/>
      </c>
      <c r="F17" s="58" t="s">
        <v>1189</v>
      </c>
    </row>
    <row r="18" spans="3:6" ht="15" customHeight="1" x14ac:dyDescent="0.15">
      <c r="D18" s="57" t="s">
        <v>759</v>
      </c>
      <c r="E18" s="57" t="str">
        <f>IF(確建第二面!$N$16="","",確建第二面!$N$16)</f>
        <v/>
      </c>
      <c r="F18" s="58" t="s">
        <v>1189</v>
      </c>
    </row>
    <row r="19" spans="3:6" ht="15" customHeight="1" x14ac:dyDescent="0.15">
      <c r="D19" s="57" t="s">
        <v>760</v>
      </c>
      <c r="E19" s="57" t="str">
        <f>IF(確建第二面!$Y$16="","",確建第二面!$Y$16)</f>
        <v/>
      </c>
      <c r="F19" s="58" t="s">
        <v>1189</v>
      </c>
    </row>
    <row r="20" spans="3:6" ht="15" customHeight="1" x14ac:dyDescent="0.15">
      <c r="D20" s="57" t="s">
        <v>761</v>
      </c>
      <c r="E20" s="57" t="str">
        <f>IF(確建第二面!$AH$16="","",確建第二面!$AH$16)</f>
        <v/>
      </c>
      <c r="F20" s="58" t="s">
        <v>1189</v>
      </c>
    </row>
    <row r="21" spans="3:6" ht="15" customHeight="1" x14ac:dyDescent="0.15">
      <c r="D21" s="57" t="s">
        <v>762</v>
      </c>
      <c r="E21" s="57" t="str">
        <f>IF(確建第二面!$M$17="","",確建第二面!$M$17)</f>
        <v/>
      </c>
      <c r="F21" s="58" t="s">
        <v>1189</v>
      </c>
    </row>
    <row r="22" spans="3:6" ht="15" customHeight="1" x14ac:dyDescent="0.15">
      <c r="D22" s="57" t="s">
        <v>1128</v>
      </c>
      <c r="E22" s="57" t="str">
        <f>IF(確建第二面!$N$18="","",確建第二面!$N$18)</f>
        <v/>
      </c>
      <c r="F22" s="58" t="s">
        <v>1189</v>
      </c>
    </row>
    <row r="23" spans="3:6" ht="15" customHeight="1" x14ac:dyDescent="0.15">
      <c r="D23" s="57" t="s">
        <v>763</v>
      </c>
      <c r="E23" s="57" t="str">
        <f>IF(確建第二面!$M$19="","",確建第二面!$M$19)</f>
        <v/>
      </c>
      <c r="F23" s="58" t="s">
        <v>1189</v>
      </c>
    </row>
    <row r="24" spans="3:6" ht="15" customHeight="1" x14ac:dyDescent="0.15">
      <c r="D24" s="57" t="s">
        <v>1129</v>
      </c>
      <c r="E24" s="57" t="str">
        <f>IF(確建第二面!$M$20="","",確建第二面!$M$20)</f>
        <v/>
      </c>
      <c r="F24" s="58" t="s">
        <v>1189</v>
      </c>
    </row>
    <row r="25" spans="3:6" ht="15" customHeight="1" x14ac:dyDescent="0.15">
      <c r="C25" s="56" t="s">
        <v>950</v>
      </c>
      <c r="D25" s="57" t="s">
        <v>765</v>
      </c>
      <c r="E25" s="57" t="str">
        <f>IF(確建第二面!$N$23="","",確建第二面!$N$23)</f>
        <v/>
      </c>
      <c r="F25" s="58" t="s">
        <v>1189</v>
      </c>
    </row>
    <row r="26" spans="3:6" ht="15" customHeight="1" x14ac:dyDescent="0.15">
      <c r="D26" s="57" t="s">
        <v>766</v>
      </c>
      <c r="E26" s="57" t="str">
        <f>IF(確建第二面!$Y$23="","",確建第二面!$Y$23)</f>
        <v/>
      </c>
      <c r="F26" s="58" t="s">
        <v>1189</v>
      </c>
    </row>
    <row r="27" spans="3:6" ht="15" customHeight="1" x14ac:dyDescent="0.15">
      <c r="D27" s="57" t="s">
        <v>767</v>
      </c>
      <c r="E27" s="57" t="str">
        <f>IF(確建第二面!$AH$23="","",確建第二面!$AH$23)</f>
        <v/>
      </c>
      <c r="F27" s="58" t="s">
        <v>1189</v>
      </c>
    </row>
    <row r="28" spans="3:6" ht="15" customHeight="1" x14ac:dyDescent="0.15">
      <c r="D28" s="57" t="s">
        <v>768</v>
      </c>
      <c r="E28" s="57" t="str">
        <f>IF(確建第二面!$M$24="","",確建第二面!$M$24)</f>
        <v/>
      </c>
      <c r="F28" s="58" t="s">
        <v>1189</v>
      </c>
    </row>
    <row r="29" spans="3:6" ht="15" customHeight="1" x14ac:dyDescent="0.15">
      <c r="D29" s="57" t="s">
        <v>769</v>
      </c>
      <c r="E29" s="57" t="str">
        <f>IF(確建第二面!$N$25="","",確建第二面!$N$25)</f>
        <v/>
      </c>
      <c r="F29" s="58" t="s">
        <v>1189</v>
      </c>
    </row>
    <row r="30" spans="3:6" ht="15" customHeight="1" x14ac:dyDescent="0.15">
      <c r="D30" s="57" t="s">
        <v>770</v>
      </c>
      <c r="E30" s="57" t="str">
        <f>IF(確建第二面!$Y$25="","",確建第二面!$Y$25)</f>
        <v/>
      </c>
      <c r="F30" s="58" t="s">
        <v>1189</v>
      </c>
    </row>
    <row r="31" spans="3:6" ht="15" customHeight="1" x14ac:dyDescent="0.15">
      <c r="D31" s="57" t="s">
        <v>771</v>
      </c>
      <c r="E31" s="57" t="str">
        <f>IF(確建第二面!$AH$25="","",確建第二面!$AH$25)</f>
        <v/>
      </c>
      <c r="F31" s="58" t="s">
        <v>1189</v>
      </c>
    </row>
    <row r="32" spans="3:6" ht="15" customHeight="1" x14ac:dyDescent="0.15">
      <c r="D32" s="57" t="s">
        <v>772</v>
      </c>
      <c r="E32" s="57" t="str">
        <f>IF(確建第二面!$M$26="","",確建第二面!$M$26)</f>
        <v/>
      </c>
      <c r="F32" s="58" t="s">
        <v>1189</v>
      </c>
    </row>
    <row r="33" spans="4:6" ht="15" customHeight="1" x14ac:dyDescent="0.15">
      <c r="D33" s="57" t="s">
        <v>1130</v>
      </c>
      <c r="E33" s="57" t="str">
        <f>IF(確建第二面!$N$27="","",確建第二面!$N$27)</f>
        <v/>
      </c>
      <c r="F33" s="58" t="s">
        <v>1189</v>
      </c>
    </row>
    <row r="34" spans="4:6" ht="15" customHeight="1" x14ac:dyDescent="0.15">
      <c r="D34" s="57" t="s">
        <v>773</v>
      </c>
      <c r="E34" s="57" t="str">
        <f>IF(確建第二面!$M$28="","",確建第二面!$M$28)</f>
        <v/>
      </c>
      <c r="F34" s="58" t="s">
        <v>1189</v>
      </c>
    </row>
    <row r="35" spans="4:6" ht="15" customHeight="1" x14ac:dyDescent="0.15">
      <c r="D35" s="57" t="s">
        <v>1131</v>
      </c>
      <c r="E35" s="57" t="str">
        <f>IF(確建第二面!$M$29="","",確建第二面!$M$29)</f>
        <v/>
      </c>
      <c r="F35" s="58" t="s">
        <v>1189</v>
      </c>
    </row>
    <row r="36" spans="4:6" ht="15" customHeight="1" x14ac:dyDescent="0.15">
      <c r="D36" s="57" t="s">
        <v>774</v>
      </c>
      <c r="E36" s="57" t="str">
        <f>IF(確建第二面!$P$30="","",確建第二面!$P$30)</f>
        <v/>
      </c>
      <c r="F36" s="58" t="s">
        <v>1189</v>
      </c>
    </row>
    <row r="37" spans="4:6" ht="15" customHeight="1" x14ac:dyDescent="0.15">
      <c r="D37" s="57" t="s">
        <v>775</v>
      </c>
      <c r="E37" s="57" t="str">
        <f>IF(確建第二面!$U$30="","",確建第二面!$U$30)</f>
        <v/>
      </c>
      <c r="F37" s="58" t="s">
        <v>1189</v>
      </c>
    </row>
    <row r="38" spans="4:6" ht="15" customHeight="1" x14ac:dyDescent="0.15">
      <c r="D38" s="57" t="s">
        <v>776</v>
      </c>
      <c r="E38" s="57" t="str">
        <f>IF(確建第二面!$Z$30="","",確建第二面!$Z$30)</f>
        <v/>
      </c>
      <c r="F38" s="58" t="s">
        <v>1189</v>
      </c>
    </row>
    <row r="39" spans="4:6" ht="15" customHeight="1" x14ac:dyDescent="0.15">
      <c r="D39" s="57" t="s">
        <v>777</v>
      </c>
      <c r="E39" s="57" t="str">
        <f>IF(確建第二面!$AE$30="","",確建第二面!$AE$30)</f>
        <v/>
      </c>
      <c r="F39" s="58" t="s">
        <v>1189</v>
      </c>
    </row>
    <row r="40" spans="4:6" ht="15" customHeight="1" x14ac:dyDescent="0.15">
      <c r="D40" s="57" t="s">
        <v>778</v>
      </c>
      <c r="E40" s="57" t="str">
        <f>IF(確建第二面!$N$33="","",確建第二面!$N$33)</f>
        <v/>
      </c>
      <c r="F40" s="58" t="s">
        <v>1189</v>
      </c>
    </row>
    <row r="41" spans="4:6" ht="15" customHeight="1" x14ac:dyDescent="0.15">
      <c r="D41" s="57" t="s">
        <v>779</v>
      </c>
      <c r="E41" s="57" t="str">
        <f>IF(確建第二面!$Y$33="","",確建第二面!$Y$33)</f>
        <v/>
      </c>
      <c r="F41" s="58" t="s">
        <v>1189</v>
      </c>
    </row>
    <row r="42" spans="4:6" ht="15" customHeight="1" x14ac:dyDescent="0.15">
      <c r="D42" s="57" t="s">
        <v>780</v>
      </c>
      <c r="E42" s="57" t="str">
        <f>IF(確建第二面!$AH$33="","",確建第二面!$AH$33)</f>
        <v/>
      </c>
      <c r="F42" s="58" t="s">
        <v>1189</v>
      </c>
    </row>
    <row r="43" spans="4:6" ht="15" customHeight="1" x14ac:dyDescent="0.15">
      <c r="D43" s="57" t="s">
        <v>781</v>
      </c>
      <c r="E43" s="57" t="str">
        <f>IF(確建第二面!$M$34="","",確建第二面!$M$34)</f>
        <v/>
      </c>
      <c r="F43" s="58" t="s">
        <v>1189</v>
      </c>
    </row>
    <row r="44" spans="4:6" ht="15" customHeight="1" x14ac:dyDescent="0.15">
      <c r="D44" s="57" t="s">
        <v>782</v>
      </c>
      <c r="E44" s="57" t="str">
        <f>IF(確建第二面!$N$35="","",確建第二面!$N$35)</f>
        <v/>
      </c>
      <c r="F44" s="58" t="s">
        <v>1189</v>
      </c>
    </row>
    <row r="45" spans="4:6" ht="15" customHeight="1" x14ac:dyDescent="0.15">
      <c r="D45" s="57" t="s">
        <v>783</v>
      </c>
      <c r="E45" s="57" t="str">
        <f>IF(確建第二面!$Y$35="","",確建第二面!$Y$35)</f>
        <v/>
      </c>
      <c r="F45" s="58" t="s">
        <v>1189</v>
      </c>
    </row>
    <row r="46" spans="4:6" ht="15" customHeight="1" x14ac:dyDescent="0.15">
      <c r="D46" s="57" t="s">
        <v>784</v>
      </c>
      <c r="E46" s="57" t="str">
        <f>IF(確建第二面!$AH$35="","",確建第二面!$AH$35)</f>
        <v/>
      </c>
      <c r="F46" s="58" t="s">
        <v>1189</v>
      </c>
    </row>
    <row r="47" spans="4:6" ht="15" customHeight="1" x14ac:dyDescent="0.15">
      <c r="D47" s="57" t="s">
        <v>785</v>
      </c>
      <c r="E47" s="57" t="str">
        <f>IF(確建第二面!$M$36="","",確建第二面!$M$36)</f>
        <v/>
      </c>
      <c r="F47" s="58" t="s">
        <v>1189</v>
      </c>
    </row>
    <row r="48" spans="4:6" ht="15" customHeight="1" x14ac:dyDescent="0.15">
      <c r="D48" s="57" t="s">
        <v>1137</v>
      </c>
      <c r="E48" s="57" t="str">
        <f>IF(確建第二面!$N$37="","",確建第二面!$N$37)</f>
        <v/>
      </c>
      <c r="F48" s="58" t="s">
        <v>1189</v>
      </c>
    </row>
    <row r="49" spans="4:6" ht="15" customHeight="1" x14ac:dyDescent="0.15">
      <c r="D49" s="57" t="s">
        <v>786</v>
      </c>
      <c r="E49" s="57" t="str">
        <f>IF(確建第二面!$M$38="","",確建第二面!$M$38)</f>
        <v/>
      </c>
      <c r="F49" s="58" t="s">
        <v>1189</v>
      </c>
    </row>
    <row r="50" spans="4:6" ht="15" customHeight="1" x14ac:dyDescent="0.15">
      <c r="D50" s="57" t="s">
        <v>1132</v>
      </c>
      <c r="E50" s="57" t="str">
        <f>IF(確建第二面!$M$39="","",確建第二面!$M$39)</f>
        <v/>
      </c>
      <c r="F50" s="58" t="s">
        <v>1189</v>
      </c>
    </row>
    <row r="51" spans="4:6" ht="15" customHeight="1" x14ac:dyDescent="0.15">
      <c r="D51" s="57" t="s">
        <v>787</v>
      </c>
      <c r="E51" s="57" t="str">
        <f>IF(確建第二面!$P$40="","",確建第二面!$P$40)</f>
        <v/>
      </c>
      <c r="F51" s="58" t="s">
        <v>1189</v>
      </c>
    </row>
    <row r="52" spans="4:6" ht="15" customHeight="1" x14ac:dyDescent="0.15">
      <c r="D52" s="57" t="s">
        <v>788</v>
      </c>
      <c r="E52" s="57" t="str">
        <f>IF(確建第二面!$U$40="","",確建第二面!$U$40)</f>
        <v/>
      </c>
      <c r="F52" s="58" t="s">
        <v>1189</v>
      </c>
    </row>
    <row r="53" spans="4:6" ht="15" customHeight="1" x14ac:dyDescent="0.15">
      <c r="D53" s="57" t="s">
        <v>789</v>
      </c>
      <c r="E53" s="57" t="str">
        <f>IF(確建第二面!$Z$40="","",確建第二面!$Z$40)</f>
        <v/>
      </c>
      <c r="F53" s="58" t="s">
        <v>1189</v>
      </c>
    </row>
    <row r="54" spans="4:6" ht="15" customHeight="1" x14ac:dyDescent="0.15">
      <c r="D54" s="57" t="s">
        <v>790</v>
      </c>
      <c r="E54" s="57" t="str">
        <f>IF(確建第二面!$AE$40="","",確建第二面!$AE$40)</f>
        <v/>
      </c>
      <c r="F54" s="58" t="s">
        <v>1189</v>
      </c>
    </row>
    <row r="55" spans="4:6" ht="15" customHeight="1" x14ac:dyDescent="0.15">
      <c r="D55" s="57" t="s">
        <v>815</v>
      </c>
      <c r="E55" s="57" t="str">
        <f>IF(確建第二面!$N$42="","",確建第二面!$N$42)</f>
        <v/>
      </c>
      <c r="F55" s="58" t="s">
        <v>1189</v>
      </c>
    </row>
    <row r="56" spans="4:6" ht="15" customHeight="1" x14ac:dyDescent="0.15">
      <c r="D56" s="57" t="s">
        <v>791</v>
      </c>
      <c r="E56" s="57" t="str">
        <f>IF(確建第二面!$Y$42="","",確建第二面!$Y$42)</f>
        <v/>
      </c>
      <c r="F56" s="58" t="s">
        <v>1189</v>
      </c>
    </row>
    <row r="57" spans="4:6" ht="15" customHeight="1" x14ac:dyDescent="0.15">
      <c r="D57" s="57" t="s">
        <v>792</v>
      </c>
      <c r="E57" s="57" t="str">
        <f>IF(確建第二面!$AH$42="","",確建第二面!$AH$42)</f>
        <v/>
      </c>
      <c r="F57" s="58" t="s">
        <v>1189</v>
      </c>
    </row>
    <row r="58" spans="4:6" ht="15" customHeight="1" x14ac:dyDescent="0.15">
      <c r="D58" s="57" t="s">
        <v>793</v>
      </c>
      <c r="E58" s="57" t="str">
        <f>IF(確建第二面!$M$43="","",確建第二面!$M$43)</f>
        <v/>
      </c>
      <c r="F58" s="58" t="s">
        <v>1189</v>
      </c>
    </row>
    <row r="59" spans="4:6" ht="15" customHeight="1" x14ac:dyDescent="0.15">
      <c r="D59" s="57" t="s">
        <v>794</v>
      </c>
      <c r="E59" s="57" t="str">
        <f>IF(確建第二面!$N$44="","",確建第二面!$N$44)</f>
        <v/>
      </c>
      <c r="F59" s="58" t="s">
        <v>1189</v>
      </c>
    </row>
    <row r="60" spans="4:6" ht="15" customHeight="1" x14ac:dyDescent="0.15">
      <c r="D60" s="57" t="s">
        <v>795</v>
      </c>
      <c r="E60" s="57" t="str">
        <f>IF(確建第二面!$Y$44="","",確建第二面!$Y$44)</f>
        <v/>
      </c>
      <c r="F60" s="58" t="s">
        <v>1189</v>
      </c>
    </row>
    <row r="61" spans="4:6" ht="15" customHeight="1" x14ac:dyDescent="0.15">
      <c r="D61" s="57" t="s">
        <v>796</v>
      </c>
      <c r="E61" s="57" t="str">
        <f>IF(確建第二面!$AH$44="","",確建第二面!$AH$44)</f>
        <v/>
      </c>
      <c r="F61" s="58" t="s">
        <v>1189</v>
      </c>
    </row>
    <row r="62" spans="4:6" ht="15" customHeight="1" x14ac:dyDescent="0.15">
      <c r="D62" s="57" t="s">
        <v>797</v>
      </c>
      <c r="E62" s="57" t="str">
        <f>IF(確建第二面!$M$45="","",確建第二面!$M$45)</f>
        <v/>
      </c>
      <c r="F62" s="58" t="s">
        <v>1189</v>
      </c>
    </row>
    <row r="63" spans="4:6" ht="15" customHeight="1" x14ac:dyDescent="0.15">
      <c r="D63" s="57" t="s">
        <v>1133</v>
      </c>
      <c r="E63" s="57" t="str">
        <f>IF(確建第二面!$N$46="","",確建第二面!$N$46)</f>
        <v/>
      </c>
      <c r="F63" s="58" t="s">
        <v>1189</v>
      </c>
    </row>
    <row r="64" spans="4:6" ht="15" customHeight="1" x14ac:dyDescent="0.15">
      <c r="D64" s="57" t="s">
        <v>798</v>
      </c>
      <c r="E64" s="57" t="str">
        <f>IF(確建第二面!$M$47="","",確建第二面!$M$47)</f>
        <v/>
      </c>
      <c r="F64" s="58" t="s">
        <v>1189</v>
      </c>
    </row>
    <row r="65" spans="4:6" ht="15" customHeight="1" x14ac:dyDescent="0.15">
      <c r="D65" s="57" t="s">
        <v>1134</v>
      </c>
      <c r="E65" s="57" t="str">
        <f>IF(確建第二面!$M$48="","",確建第二面!$M$48)</f>
        <v/>
      </c>
      <c r="F65" s="58" t="s">
        <v>1189</v>
      </c>
    </row>
    <row r="66" spans="4:6" ht="15" customHeight="1" x14ac:dyDescent="0.15">
      <c r="D66" s="57" t="s">
        <v>799</v>
      </c>
      <c r="E66" s="57" t="str">
        <f>IF(確建第二面!$P$49="","",確建第二面!$P$49)</f>
        <v/>
      </c>
      <c r="F66" s="58" t="s">
        <v>1189</v>
      </c>
    </row>
    <row r="67" spans="4:6" ht="15" customHeight="1" x14ac:dyDescent="0.15">
      <c r="D67" s="57" t="s">
        <v>802</v>
      </c>
      <c r="E67" s="57" t="str">
        <f>IF(確建第二面!$U$49="","",確建第二面!$U$49)</f>
        <v/>
      </c>
      <c r="F67" s="58" t="s">
        <v>1189</v>
      </c>
    </row>
    <row r="68" spans="4:6" ht="15" customHeight="1" x14ac:dyDescent="0.15">
      <c r="D68" s="57" t="s">
        <v>800</v>
      </c>
      <c r="E68" s="57" t="str">
        <f>IF(確建第二面!$Z$49="","",確建第二面!$Z$49)</f>
        <v/>
      </c>
      <c r="F68" s="58" t="s">
        <v>1189</v>
      </c>
    </row>
    <row r="69" spans="4:6" ht="15" customHeight="1" x14ac:dyDescent="0.15">
      <c r="D69" s="57" t="s">
        <v>801</v>
      </c>
      <c r="E69" s="57" t="str">
        <f>IF(確建第二面!$AE$49="","",確建第二面!$AE$49)</f>
        <v/>
      </c>
      <c r="F69" s="58" t="s">
        <v>1189</v>
      </c>
    </row>
    <row r="70" spans="4:6" ht="15" customHeight="1" x14ac:dyDescent="0.15">
      <c r="D70" s="57" t="s">
        <v>803</v>
      </c>
      <c r="E70" s="57" t="str">
        <f>IF(確建第二面!$N$51="","",確建第二面!$N$51)</f>
        <v/>
      </c>
      <c r="F70" s="58" t="s">
        <v>1189</v>
      </c>
    </row>
    <row r="71" spans="4:6" ht="15" customHeight="1" x14ac:dyDescent="0.15">
      <c r="D71" s="57" t="s">
        <v>804</v>
      </c>
      <c r="E71" s="57" t="str">
        <f>IF(確建第二面!$Y$51="","",確建第二面!$Y$51)</f>
        <v/>
      </c>
      <c r="F71" s="58" t="s">
        <v>1189</v>
      </c>
    </row>
    <row r="72" spans="4:6" ht="15" customHeight="1" x14ac:dyDescent="0.15">
      <c r="D72" s="57" t="s">
        <v>805</v>
      </c>
      <c r="E72" s="57" t="str">
        <f>IF(確建第二面!$AH$51="","",確建第二面!$AH$51)</f>
        <v/>
      </c>
      <c r="F72" s="58" t="s">
        <v>1189</v>
      </c>
    </row>
    <row r="73" spans="4:6" ht="15" customHeight="1" x14ac:dyDescent="0.15">
      <c r="D73" s="57" t="s">
        <v>806</v>
      </c>
      <c r="E73" s="57" t="str">
        <f>IF(確建第二面!$M$52="","",確建第二面!$M$52)</f>
        <v/>
      </c>
      <c r="F73" s="58" t="s">
        <v>1189</v>
      </c>
    </row>
    <row r="74" spans="4:6" ht="15" customHeight="1" x14ac:dyDescent="0.15">
      <c r="D74" s="57" t="s">
        <v>807</v>
      </c>
      <c r="E74" s="57" t="str">
        <f>IF(確建第二面!$N$53="","",確建第二面!$N$53)</f>
        <v/>
      </c>
      <c r="F74" s="58" t="s">
        <v>1189</v>
      </c>
    </row>
    <row r="75" spans="4:6" ht="15" customHeight="1" x14ac:dyDescent="0.15">
      <c r="D75" s="57" t="s">
        <v>808</v>
      </c>
      <c r="E75" s="57" t="str">
        <f>IF(確建第二面!$Y$53="","",確建第二面!$Y$53)</f>
        <v/>
      </c>
      <c r="F75" s="58" t="s">
        <v>1189</v>
      </c>
    </row>
    <row r="76" spans="4:6" ht="15" customHeight="1" x14ac:dyDescent="0.15">
      <c r="D76" s="57" t="s">
        <v>809</v>
      </c>
      <c r="E76" s="57" t="str">
        <f>IF(確建第二面!$AH$53="","",確建第二面!$AH$53)</f>
        <v/>
      </c>
      <c r="F76" s="58" t="s">
        <v>1189</v>
      </c>
    </row>
    <row r="77" spans="4:6" ht="15" customHeight="1" x14ac:dyDescent="0.15">
      <c r="D77" s="57" t="s">
        <v>810</v>
      </c>
      <c r="E77" s="57" t="str">
        <f>IF(確建第二面!$M$54="","",確建第二面!$M$54)</f>
        <v/>
      </c>
      <c r="F77" s="58" t="s">
        <v>1189</v>
      </c>
    </row>
    <row r="78" spans="4:6" ht="15" customHeight="1" x14ac:dyDescent="0.15">
      <c r="D78" s="57" t="s">
        <v>1135</v>
      </c>
      <c r="E78" s="57" t="str">
        <f>IF(確建第二面!$N$55="","",確建第二面!$N$55)</f>
        <v/>
      </c>
      <c r="F78" s="58" t="s">
        <v>1189</v>
      </c>
    </row>
    <row r="79" spans="4:6" ht="15" customHeight="1" x14ac:dyDescent="0.15">
      <c r="D79" s="57" t="s">
        <v>811</v>
      </c>
      <c r="E79" s="57" t="str">
        <f>IF(確建第二面!$M$56="","",確建第二面!$M$56)</f>
        <v/>
      </c>
      <c r="F79" s="58" t="s">
        <v>1189</v>
      </c>
    </row>
    <row r="80" spans="4:6" ht="15" customHeight="1" x14ac:dyDescent="0.15">
      <c r="D80" s="57" t="s">
        <v>1136</v>
      </c>
      <c r="E80" s="57" t="str">
        <f>IF(確建第二面!$M$57="","",確建第二面!$M$57)</f>
        <v/>
      </c>
      <c r="F80" s="58" t="s">
        <v>1189</v>
      </c>
    </row>
    <row r="81" spans="3:6" ht="15" customHeight="1" x14ac:dyDescent="0.15">
      <c r="D81" s="57" t="s">
        <v>812</v>
      </c>
      <c r="E81" s="57" t="str">
        <f>IF(確建第二面!$P$58="","",確建第二面!$P$58)</f>
        <v/>
      </c>
      <c r="F81" s="58" t="s">
        <v>1189</v>
      </c>
    </row>
    <row r="82" spans="3:6" ht="15" customHeight="1" x14ac:dyDescent="0.15">
      <c r="D82" s="57" t="s">
        <v>813</v>
      </c>
      <c r="E82" s="57" t="str">
        <f>IF(確建第二面!$U$58="","",確建第二面!$U$58)</f>
        <v/>
      </c>
      <c r="F82" s="58" t="s">
        <v>1189</v>
      </c>
    </row>
    <row r="83" spans="3:6" ht="15" customHeight="1" x14ac:dyDescent="0.15">
      <c r="D83" s="57" t="s">
        <v>814</v>
      </c>
      <c r="E83" s="57" t="str">
        <f>IF(確建第二面!$Z$58="","",確建第二面!$Z$58)</f>
        <v/>
      </c>
      <c r="F83" s="58" t="s">
        <v>1189</v>
      </c>
    </row>
    <row r="84" spans="3:6" ht="15" customHeight="1" x14ac:dyDescent="0.15">
      <c r="D84" s="57" t="s">
        <v>816</v>
      </c>
      <c r="E84" s="57" t="str">
        <f>IF(確建第二面!$AE$58="","",確建第二面!$AE$58)</f>
        <v/>
      </c>
      <c r="F84" s="58" t="s">
        <v>1189</v>
      </c>
    </row>
    <row r="85" spans="3:6" ht="15" customHeight="1" x14ac:dyDescent="0.15">
      <c r="C85" s="56" t="s">
        <v>951</v>
      </c>
      <c r="D85" s="57" t="s">
        <v>838</v>
      </c>
      <c r="E85" s="57" t="str">
        <f>IF(確建第二面!$D$65="","",確建第二面!$D$65)</f>
        <v>□</v>
      </c>
      <c r="F85" s="58" t="s">
        <v>1189</v>
      </c>
    </row>
    <row r="86" spans="3:6" ht="15" customHeight="1" x14ac:dyDescent="0.15">
      <c r="D86" s="57" t="s">
        <v>839</v>
      </c>
      <c r="E86" s="57" t="str">
        <f>IF(確建第二面!$M$66="","",確建第二面!$M$66)</f>
        <v/>
      </c>
      <c r="F86" s="58" t="s">
        <v>1189</v>
      </c>
    </row>
    <row r="87" spans="3:6" ht="15" customHeight="1" x14ac:dyDescent="0.15">
      <c r="D87" s="57" t="s">
        <v>840</v>
      </c>
      <c r="E87" s="57" t="str">
        <f>IF(確建第二面!$U$67="","",確建第二面!$U$67)</f>
        <v/>
      </c>
      <c r="F87" s="58" t="s">
        <v>1189</v>
      </c>
    </row>
    <row r="88" spans="3:6" ht="15" customHeight="1" x14ac:dyDescent="0.15">
      <c r="D88" s="57" t="s">
        <v>841</v>
      </c>
      <c r="E88" s="57" t="str">
        <f>IF(確建第二面!$D$69="","",確建第二面!$D$69)</f>
        <v>□</v>
      </c>
      <c r="F88" s="58" t="s">
        <v>1189</v>
      </c>
    </row>
    <row r="89" spans="3:6" ht="15" customHeight="1" x14ac:dyDescent="0.15">
      <c r="D89" s="57" t="s">
        <v>842</v>
      </c>
      <c r="E89" s="57" t="str">
        <f>IF(確建第二面!$M$70="","",確建第二面!$M$70)</f>
        <v/>
      </c>
      <c r="F89" s="58" t="s">
        <v>1189</v>
      </c>
    </row>
    <row r="90" spans="3:6" ht="15" customHeight="1" x14ac:dyDescent="0.15">
      <c r="D90" s="57" t="s">
        <v>843</v>
      </c>
      <c r="E90" s="57" t="str">
        <f>IF(確建第二面!$U$71="","",確建第二面!$U$71)</f>
        <v/>
      </c>
      <c r="F90" s="58" t="s">
        <v>1189</v>
      </c>
    </row>
    <row r="91" spans="3:6" ht="15" customHeight="1" x14ac:dyDescent="0.15">
      <c r="D91" s="57" t="s">
        <v>844</v>
      </c>
      <c r="E91" s="57" t="str">
        <f>IF(確建第二面!$D$73="","",確建第二面!$D$73)</f>
        <v>□</v>
      </c>
      <c r="F91" s="58" t="s">
        <v>1189</v>
      </c>
    </row>
    <row r="92" spans="3:6" ht="15" customHeight="1" x14ac:dyDescent="0.15">
      <c r="D92" s="57" t="s">
        <v>845</v>
      </c>
      <c r="E92" s="57" t="str">
        <f>IF(確建第二面!$M$74="","",確建第二面!$M$74)</f>
        <v/>
      </c>
      <c r="F92" s="58" t="s">
        <v>1189</v>
      </c>
    </row>
    <row r="93" spans="3:6" ht="15" customHeight="1" x14ac:dyDescent="0.15">
      <c r="D93" s="57" t="s">
        <v>846</v>
      </c>
      <c r="E93" s="57" t="str">
        <f>IF(確建第二面!$U$75="","",確建第二面!$U$75)</f>
        <v/>
      </c>
      <c r="F93" s="58" t="s">
        <v>1189</v>
      </c>
    </row>
    <row r="94" spans="3:6" ht="15" customHeight="1" x14ac:dyDescent="0.15">
      <c r="D94" s="57" t="s">
        <v>847</v>
      </c>
      <c r="E94" s="57" t="str">
        <f>IF(確建第二面!$M$76="","",確建第二面!$M$76)</f>
        <v/>
      </c>
      <c r="F94" s="58" t="s">
        <v>1189</v>
      </c>
    </row>
    <row r="95" spans="3:6" ht="15" customHeight="1" x14ac:dyDescent="0.15">
      <c r="D95" s="57" t="s">
        <v>848</v>
      </c>
      <c r="E95" s="57" t="str">
        <f>IF(確建第二面!$U$77="","",確建第二面!$U$77)</f>
        <v/>
      </c>
      <c r="F95" s="58" t="s">
        <v>1189</v>
      </c>
    </row>
    <row r="96" spans="3:6" ht="15" customHeight="1" x14ac:dyDescent="0.15">
      <c r="D96" s="57" t="s">
        <v>849</v>
      </c>
      <c r="E96" s="57" t="str">
        <f>IF(確建第二面!$M$78="","",確建第二面!$M$78)</f>
        <v/>
      </c>
      <c r="F96" s="58" t="s">
        <v>1189</v>
      </c>
    </row>
    <row r="97" spans="3:6" ht="15" customHeight="1" x14ac:dyDescent="0.15">
      <c r="D97" s="57" t="s">
        <v>850</v>
      </c>
      <c r="E97" s="57" t="str">
        <f>IF(確建第二面!$U$79="","",確建第二面!$U$79)</f>
        <v/>
      </c>
      <c r="F97" s="58" t="s">
        <v>1189</v>
      </c>
    </row>
    <row r="98" spans="3:6" ht="15" customHeight="1" x14ac:dyDescent="0.15">
      <c r="D98" s="57" t="s">
        <v>851</v>
      </c>
      <c r="E98" s="57" t="str">
        <f>IF(確建第二面!$D$81="","",確建第二面!$D$81)</f>
        <v>□</v>
      </c>
      <c r="F98" s="58" t="s">
        <v>1189</v>
      </c>
    </row>
    <row r="99" spans="3:6" ht="15" customHeight="1" x14ac:dyDescent="0.15">
      <c r="D99" s="57" t="s">
        <v>852</v>
      </c>
      <c r="E99" s="57" t="str">
        <f>IF(確建第二面!$M$82="","",確建第二面!$M$82)</f>
        <v/>
      </c>
      <c r="F99" s="58" t="s">
        <v>1189</v>
      </c>
    </row>
    <row r="100" spans="3:6" ht="15" customHeight="1" x14ac:dyDescent="0.15">
      <c r="D100" s="57" t="s">
        <v>853</v>
      </c>
      <c r="E100" s="57" t="str">
        <f>IF(確建第二面!$U$83="","",確建第二面!$U$83)</f>
        <v/>
      </c>
      <c r="F100" s="58" t="s">
        <v>1189</v>
      </c>
    </row>
    <row r="101" spans="3:6" ht="15" customHeight="1" x14ac:dyDescent="0.15">
      <c r="D101" s="57" t="s">
        <v>854</v>
      </c>
      <c r="E101" s="57" t="str">
        <f>IF(確建第二面!$M$84="","",確建第二面!$M$84)</f>
        <v/>
      </c>
      <c r="F101" s="58" t="s">
        <v>1189</v>
      </c>
    </row>
    <row r="102" spans="3:6" ht="15" customHeight="1" x14ac:dyDescent="0.15">
      <c r="D102" s="57" t="s">
        <v>855</v>
      </c>
      <c r="E102" s="57" t="str">
        <f>IF(確建第二面!$U$85="","",確建第二面!$U$85)</f>
        <v/>
      </c>
      <c r="F102" s="58" t="s">
        <v>1189</v>
      </c>
    </row>
    <row r="103" spans="3:6" ht="15" customHeight="1" x14ac:dyDescent="0.15">
      <c r="D103" s="57" t="s">
        <v>856</v>
      </c>
      <c r="E103" s="57" t="str">
        <f>IF(確建第二面!$M$86="","",確建第二面!$M$86)</f>
        <v/>
      </c>
      <c r="F103" s="58" t="s">
        <v>1189</v>
      </c>
    </row>
    <row r="104" spans="3:6" ht="15" customHeight="1" x14ac:dyDescent="0.15">
      <c r="D104" s="57" t="s">
        <v>857</v>
      </c>
      <c r="E104" s="57" t="str">
        <f>IF(確建第二面!$U$87="","",確建第二面!$U$87)</f>
        <v/>
      </c>
      <c r="F104" s="58" t="s">
        <v>1189</v>
      </c>
    </row>
    <row r="105" spans="3:6" ht="15" customHeight="1" x14ac:dyDescent="0.15">
      <c r="C105" s="56" t="s">
        <v>952</v>
      </c>
      <c r="D105" s="57" t="s">
        <v>818</v>
      </c>
      <c r="E105" s="57" t="str">
        <f>IF(確建第二面!$M$90="","",確建第二面!$M$90)</f>
        <v/>
      </c>
      <c r="F105" s="58" t="s">
        <v>1189</v>
      </c>
    </row>
    <row r="106" spans="3:6" ht="15" customHeight="1" x14ac:dyDescent="0.15">
      <c r="D106" s="57" t="s">
        <v>819</v>
      </c>
      <c r="E106" s="57" t="str">
        <f>IF(確建第二面!$M$91="","",確建第二面!$M$91)</f>
        <v/>
      </c>
      <c r="F106" s="58" t="s">
        <v>1189</v>
      </c>
    </row>
    <row r="107" spans="3:6" ht="15" customHeight="1" x14ac:dyDescent="0.15">
      <c r="D107" s="57" t="s">
        <v>1138</v>
      </c>
      <c r="E107" s="57" t="str">
        <f>IF(確建第二面!$N$92="","",確建第二面!$N$92)</f>
        <v/>
      </c>
      <c r="F107" s="58" t="s">
        <v>1189</v>
      </c>
    </row>
    <row r="108" spans="3:6" ht="15" customHeight="1" x14ac:dyDescent="0.15">
      <c r="D108" s="57" t="s">
        <v>820</v>
      </c>
      <c r="E108" s="57" t="str">
        <f>IF(確建第二面!$M$93="","",確建第二面!$M$93)</f>
        <v/>
      </c>
      <c r="F108" s="58" t="s">
        <v>1189</v>
      </c>
    </row>
    <row r="109" spans="3:6" ht="15" customHeight="1" x14ac:dyDescent="0.15">
      <c r="D109" s="57" t="s">
        <v>1139</v>
      </c>
      <c r="E109" s="57" t="str">
        <f>IF(確建第二面!$M$94="","",確建第二面!$M$94)</f>
        <v/>
      </c>
      <c r="F109" s="58" t="s">
        <v>1189</v>
      </c>
    </row>
    <row r="110" spans="3:6" ht="15" customHeight="1" x14ac:dyDescent="0.15">
      <c r="D110" s="57" t="s">
        <v>821</v>
      </c>
      <c r="E110" s="57" t="str">
        <f>IF(確建第二面!$M$95="","",確建第二面!$M$95)</f>
        <v/>
      </c>
      <c r="F110" s="58" t="s">
        <v>1189</v>
      </c>
    </row>
    <row r="111" spans="3:6" ht="15" customHeight="1" x14ac:dyDescent="0.15">
      <c r="D111" s="57" t="s">
        <v>822</v>
      </c>
      <c r="E111" s="57" t="str">
        <f>IF(確建第二面!$O$96="","",確建第二面!$O$96)</f>
        <v/>
      </c>
      <c r="F111" s="58" t="s">
        <v>1189</v>
      </c>
    </row>
    <row r="112" spans="3:6" ht="15" customHeight="1" x14ac:dyDescent="0.15">
      <c r="D112" s="57" t="s">
        <v>823</v>
      </c>
      <c r="E112" s="57" t="str">
        <f>IF(確建第二面!$M$99="","",確建第二面!$M$99)</f>
        <v/>
      </c>
      <c r="F112" s="58" t="s">
        <v>1189</v>
      </c>
    </row>
    <row r="113" spans="4:6" ht="15" customHeight="1" x14ac:dyDescent="0.15">
      <c r="D113" s="57" t="s">
        <v>824</v>
      </c>
      <c r="E113" s="57" t="str">
        <f>IF(確建第二面!$M$100="","",確建第二面!$M$100)</f>
        <v/>
      </c>
      <c r="F113" s="58" t="s">
        <v>1189</v>
      </c>
    </row>
    <row r="114" spans="4:6" ht="15" customHeight="1" x14ac:dyDescent="0.15">
      <c r="D114" s="57" t="s">
        <v>1140</v>
      </c>
      <c r="E114" s="57" t="str">
        <f>IF(確建第二面!$N$101="","",確建第二面!$N$101)</f>
        <v/>
      </c>
      <c r="F114" s="58" t="s">
        <v>1189</v>
      </c>
    </row>
    <row r="115" spans="4:6" ht="15" customHeight="1" x14ac:dyDescent="0.15">
      <c r="D115" s="57" t="s">
        <v>825</v>
      </c>
      <c r="E115" s="57" t="str">
        <f>IF(確建第二面!$M$102="","",確建第二面!$M$102)</f>
        <v/>
      </c>
      <c r="F115" s="58" t="s">
        <v>1189</v>
      </c>
    </row>
    <row r="116" spans="4:6" ht="15" customHeight="1" x14ac:dyDescent="0.15">
      <c r="D116" s="57" t="s">
        <v>1141</v>
      </c>
      <c r="E116" s="57" t="str">
        <f>IF(確建第二面!$M$103="","",確建第二面!$M$103)</f>
        <v/>
      </c>
      <c r="F116" s="58" t="s">
        <v>1189</v>
      </c>
    </row>
    <row r="117" spans="4:6" ht="15" customHeight="1" x14ac:dyDescent="0.15">
      <c r="D117" s="57" t="s">
        <v>826</v>
      </c>
      <c r="E117" s="57" t="str">
        <f>IF(確建第二面!$M$104="","",確建第二面!$M$104)</f>
        <v/>
      </c>
      <c r="F117" s="58" t="s">
        <v>1189</v>
      </c>
    </row>
    <row r="118" spans="4:6" ht="15" customHeight="1" x14ac:dyDescent="0.15">
      <c r="D118" s="57" t="s">
        <v>827</v>
      </c>
      <c r="E118" s="57" t="str">
        <f>IF(確建第二面!$O$105="","",確建第二面!$O$105)</f>
        <v/>
      </c>
      <c r="F118" s="58" t="s">
        <v>1189</v>
      </c>
    </row>
    <row r="119" spans="4:6" ht="15" customHeight="1" x14ac:dyDescent="0.15">
      <c r="D119" s="57" t="s">
        <v>828</v>
      </c>
      <c r="E119" s="57" t="str">
        <f>IF(確建第二面!$M$107="","",確建第二面!$M$107)</f>
        <v/>
      </c>
      <c r="F119" s="58" t="s">
        <v>1189</v>
      </c>
    </row>
    <row r="120" spans="4:6" ht="15" customHeight="1" x14ac:dyDescent="0.15">
      <c r="D120" s="57" t="s">
        <v>829</v>
      </c>
      <c r="E120" s="57" t="str">
        <f>IF(確建第二面!$M$108="","",確建第二面!$M$108)</f>
        <v/>
      </c>
      <c r="F120" s="58" t="s">
        <v>1189</v>
      </c>
    </row>
    <row r="121" spans="4:6" ht="15" customHeight="1" x14ac:dyDescent="0.15">
      <c r="D121" s="57" t="s">
        <v>1142</v>
      </c>
      <c r="E121" s="57" t="str">
        <f>IF(確建第二面!$N$109="","",確建第二面!$N$109)</f>
        <v/>
      </c>
      <c r="F121" s="58" t="s">
        <v>1189</v>
      </c>
    </row>
    <row r="122" spans="4:6" ht="15" customHeight="1" x14ac:dyDescent="0.15">
      <c r="D122" s="57" t="s">
        <v>830</v>
      </c>
      <c r="E122" s="57" t="str">
        <f>IF(確建第二面!$M$110="","",確建第二面!$M$110)</f>
        <v/>
      </c>
      <c r="F122" s="58" t="s">
        <v>1189</v>
      </c>
    </row>
    <row r="123" spans="4:6" ht="15" customHeight="1" x14ac:dyDescent="0.15">
      <c r="D123" s="57" t="s">
        <v>1143</v>
      </c>
      <c r="E123" s="57" t="str">
        <f>IF(確建第二面!$M$111="","",確建第二面!$M$111)</f>
        <v/>
      </c>
      <c r="F123" s="58" t="s">
        <v>1189</v>
      </c>
    </row>
    <row r="124" spans="4:6" ht="15" customHeight="1" x14ac:dyDescent="0.15">
      <c r="D124" s="57" t="s">
        <v>831</v>
      </c>
      <c r="E124" s="57" t="str">
        <f>IF(確建第二面!$M$112="","",確建第二面!$M$112)</f>
        <v/>
      </c>
      <c r="F124" s="58" t="s">
        <v>1189</v>
      </c>
    </row>
    <row r="125" spans="4:6" ht="15" customHeight="1" x14ac:dyDescent="0.15">
      <c r="D125" s="57" t="s">
        <v>832</v>
      </c>
      <c r="E125" s="57" t="str">
        <f>IF(確建第二面!$O$113="","",確建第二面!$O$113)</f>
        <v/>
      </c>
      <c r="F125" s="58" t="s">
        <v>1189</v>
      </c>
    </row>
    <row r="126" spans="4:6" ht="15" customHeight="1" x14ac:dyDescent="0.15">
      <c r="D126" s="57" t="s">
        <v>833</v>
      </c>
      <c r="E126" s="57" t="str">
        <f>IF(確建第二面!$M$115="","",確建第二面!$M$115)</f>
        <v/>
      </c>
      <c r="F126" s="58" t="s">
        <v>1189</v>
      </c>
    </row>
    <row r="127" spans="4:6" ht="15" customHeight="1" x14ac:dyDescent="0.15">
      <c r="D127" s="57" t="s">
        <v>834</v>
      </c>
      <c r="E127" s="57" t="str">
        <f>IF(確建第二面!$M$116="","",確建第二面!$M$116)</f>
        <v/>
      </c>
      <c r="F127" s="58" t="s">
        <v>1189</v>
      </c>
    </row>
    <row r="128" spans="4:6" ht="15" customHeight="1" x14ac:dyDescent="0.15">
      <c r="D128" s="57" t="s">
        <v>1144</v>
      </c>
      <c r="E128" s="57" t="str">
        <f>IF(確建第二面!$N$117="","",確建第二面!$N$117)</f>
        <v/>
      </c>
      <c r="F128" s="58" t="s">
        <v>1189</v>
      </c>
    </row>
    <row r="129" spans="3:6" ht="15" customHeight="1" x14ac:dyDescent="0.15">
      <c r="D129" s="57" t="s">
        <v>835</v>
      </c>
      <c r="E129" s="57" t="str">
        <f>IF(確建第二面!$M$118="","",確建第二面!$M$118)</f>
        <v/>
      </c>
      <c r="F129" s="58" t="s">
        <v>1189</v>
      </c>
    </row>
    <row r="130" spans="3:6" ht="15" customHeight="1" x14ac:dyDescent="0.15">
      <c r="D130" s="57" t="s">
        <v>1145</v>
      </c>
      <c r="E130" s="57" t="str">
        <f>IF(確建第二面!$M$119="","",確建第二面!$M$119)</f>
        <v/>
      </c>
      <c r="F130" s="58" t="s">
        <v>1189</v>
      </c>
    </row>
    <row r="131" spans="3:6" ht="15" customHeight="1" x14ac:dyDescent="0.15">
      <c r="D131" s="57" t="s">
        <v>836</v>
      </c>
      <c r="E131" s="57" t="str">
        <f>IF(確建第二面!$M$120="","",確建第二面!$M$120)</f>
        <v/>
      </c>
      <c r="F131" s="58" t="s">
        <v>1189</v>
      </c>
    </row>
    <row r="132" spans="3:6" ht="15" customHeight="1" x14ac:dyDescent="0.15">
      <c r="D132" s="57" t="s">
        <v>837</v>
      </c>
      <c r="E132" s="57" t="str">
        <f>IF(確建第二面!$O$121="","",確建第二面!$O$121)</f>
        <v/>
      </c>
      <c r="F132" s="58" t="s">
        <v>1189</v>
      </c>
    </row>
    <row r="133" spans="3:6" ht="15" customHeight="1" x14ac:dyDescent="0.15">
      <c r="C133" s="56" t="s">
        <v>953</v>
      </c>
      <c r="D133" s="57" t="s">
        <v>858</v>
      </c>
      <c r="E133" s="57" t="str">
        <f>IF(確建第二面!$N$126="","",確建第二面!$N$126)</f>
        <v/>
      </c>
      <c r="F133" s="58" t="s">
        <v>1189</v>
      </c>
    </row>
    <row r="134" spans="3:6" ht="15" customHeight="1" x14ac:dyDescent="0.15">
      <c r="D134" s="57" t="s">
        <v>859</v>
      </c>
      <c r="E134" s="57" t="str">
        <f>IF(確建第二面!$Y$126="","",確建第二面!$Y$126)</f>
        <v/>
      </c>
      <c r="F134" s="58" t="s">
        <v>1189</v>
      </c>
    </row>
    <row r="135" spans="3:6" ht="15" customHeight="1" x14ac:dyDescent="0.15">
      <c r="D135" s="57" t="s">
        <v>860</v>
      </c>
      <c r="E135" s="57" t="str">
        <f>IF(確建第二面!$AH$126="","",確建第二面!$AH$126)</f>
        <v/>
      </c>
      <c r="F135" s="58" t="s">
        <v>1189</v>
      </c>
    </row>
    <row r="136" spans="3:6" ht="15" customHeight="1" x14ac:dyDescent="0.15">
      <c r="D136" s="57" t="s">
        <v>861</v>
      </c>
      <c r="E136" s="57" t="str">
        <f>IF(確建第二面!$M$127="","",確建第二面!$M$127)</f>
        <v/>
      </c>
      <c r="F136" s="58" t="s">
        <v>1189</v>
      </c>
    </row>
    <row r="137" spans="3:6" ht="15" customHeight="1" x14ac:dyDescent="0.15">
      <c r="D137" s="57" t="s">
        <v>862</v>
      </c>
      <c r="E137" s="57" t="str">
        <f>IF(確建第二面!$N$128="","",確建第二面!$N$128)</f>
        <v/>
      </c>
      <c r="F137" s="58" t="s">
        <v>1189</v>
      </c>
    </row>
    <row r="138" spans="3:6" ht="15" customHeight="1" x14ac:dyDescent="0.15">
      <c r="D138" s="57" t="s">
        <v>863</v>
      </c>
      <c r="E138" s="57" t="str">
        <f>IF(確建第二面!$Y$128="","",確建第二面!$Y$128)</f>
        <v/>
      </c>
      <c r="F138" s="58" t="s">
        <v>1189</v>
      </c>
    </row>
    <row r="139" spans="3:6" ht="15" customHeight="1" x14ac:dyDescent="0.15">
      <c r="D139" s="57" t="s">
        <v>864</v>
      </c>
      <c r="E139" s="57" t="str">
        <f>IF(確建第二面!$AH$128="","",確建第二面!$AH$128)</f>
        <v/>
      </c>
      <c r="F139" s="58" t="s">
        <v>1189</v>
      </c>
    </row>
    <row r="140" spans="3:6" ht="15" customHeight="1" x14ac:dyDescent="0.15">
      <c r="D140" s="57" t="s">
        <v>865</v>
      </c>
      <c r="E140" s="57" t="str">
        <f>IF(確建第二面!$M$129="","",確建第二面!$M$129)</f>
        <v/>
      </c>
      <c r="F140" s="58" t="s">
        <v>1189</v>
      </c>
    </row>
    <row r="141" spans="3:6" ht="15" customHeight="1" x14ac:dyDescent="0.15">
      <c r="D141" s="57" t="s">
        <v>1146</v>
      </c>
      <c r="E141" s="57" t="str">
        <f>IF(確建第二面!$N$130="","",確建第二面!$N$130)</f>
        <v/>
      </c>
      <c r="F141" s="58" t="s">
        <v>1189</v>
      </c>
    </row>
    <row r="142" spans="3:6" ht="15" customHeight="1" x14ac:dyDescent="0.15">
      <c r="D142" s="57" t="s">
        <v>866</v>
      </c>
      <c r="E142" s="57" t="str">
        <f>IF(確建第二面!$M$131="","",確建第二面!$M$131)</f>
        <v/>
      </c>
      <c r="F142" s="58" t="s">
        <v>1189</v>
      </c>
    </row>
    <row r="143" spans="3:6" ht="15" customHeight="1" x14ac:dyDescent="0.15">
      <c r="D143" s="57" t="s">
        <v>1147</v>
      </c>
      <c r="E143" s="57" t="str">
        <f>IF(確建第二面!$M$132="","",確建第二面!$M$132)</f>
        <v/>
      </c>
      <c r="F143" s="58" t="s">
        <v>1189</v>
      </c>
    </row>
    <row r="144" spans="3:6" ht="15" customHeight="1" x14ac:dyDescent="0.15">
      <c r="D144" s="57" t="s">
        <v>867</v>
      </c>
      <c r="E144" s="57" t="str">
        <f>IF(確建第二面!$P$133="","",確建第二面!$P$133)</f>
        <v/>
      </c>
      <c r="F144" s="58" t="s">
        <v>1189</v>
      </c>
    </row>
    <row r="145" spans="4:6" ht="15" customHeight="1" x14ac:dyDescent="0.15">
      <c r="D145" s="57" t="s">
        <v>868</v>
      </c>
      <c r="E145" s="57" t="str">
        <f>IF(確建第二面!$U$133="","",確建第二面!$U$133)</f>
        <v/>
      </c>
      <c r="F145" s="58" t="s">
        <v>1189</v>
      </c>
    </row>
    <row r="146" spans="4:6" ht="15" customHeight="1" x14ac:dyDescent="0.15">
      <c r="D146" s="57" t="s">
        <v>869</v>
      </c>
      <c r="E146" s="57" t="str">
        <f>IF(確建第二面!$Z$133="","",確建第二面!$Z$133)</f>
        <v/>
      </c>
      <c r="F146" s="58" t="s">
        <v>1189</v>
      </c>
    </row>
    <row r="147" spans="4:6" ht="15" customHeight="1" x14ac:dyDescent="0.15">
      <c r="D147" s="57" t="s">
        <v>870</v>
      </c>
      <c r="E147" s="57" t="str">
        <f>IF(確建第二面!$AE$133="","",確建第二面!$AE$133)</f>
        <v/>
      </c>
      <c r="F147" s="58" t="s">
        <v>1189</v>
      </c>
    </row>
    <row r="148" spans="4:6" ht="15" customHeight="1" x14ac:dyDescent="0.15">
      <c r="D148" s="57" t="s">
        <v>871</v>
      </c>
      <c r="E148" s="57" t="str">
        <f>IF(確建第二面!$N$136="","",確建第二面!$N$136)</f>
        <v/>
      </c>
      <c r="F148" s="58" t="s">
        <v>1189</v>
      </c>
    </row>
    <row r="149" spans="4:6" ht="15" customHeight="1" x14ac:dyDescent="0.15">
      <c r="D149" s="57" t="s">
        <v>872</v>
      </c>
      <c r="E149" s="57" t="str">
        <f>IF(確建第二面!$Y$136="","",確建第二面!$Y$136)</f>
        <v/>
      </c>
      <c r="F149" s="58" t="s">
        <v>1189</v>
      </c>
    </row>
    <row r="150" spans="4:6" ht="15" customHeight="1" x14ac:dyDescent="0.15">
      <c r="D150" s="57" t="s">
        <v>873</v>
      </c>
      <c r="E150" s="57" t="str">
        <f>IF(確建第二面!$AH$136="","",確建第二面!$AH$136)</f>
        <v/>
      </c>
      <c r="F150" s="58" t="s">
        <v>1189</v>
      </c>
    </row>
    <row r="151" spans="4:6" ht="15" customHeight="1" x14ac:dyDescent="0.15">
      <c r="D151" s="57" t="s">
        <v>874</v>
      </c>
      <c r="E151" s="57" t="str">
        <f>IF(確建第二面!$M$137="","",確建第二面!$M$137)</f>
        <v/>
      </c>
      <c r="F151" s="58" t="s">
        <v>1189</v>
      </c>
    </row>
    <row r="152" spans="4:6" ht="15" customHeight="1" x14ac:dyDescent="0.15">
      <c r="D152" s="57" t="s">
        <v>875</v>
      </c>
      <c r="E152" s="57" t="str">
        <f>IF(確建第二面!$N$138="","",確建第二面!$N$138)</f>
        <v/>
      </c>
      <c r="F152" s="58" t="s">
        <v>1189</v>
      </c>
    </row>
    <row r="153" spans="4:6" ht="15" customHeight="1" x14ac:dyDescent="0.15">
      <c r="D153" s="57" t="s">
        <v>876</v>
      </c>
      <c r="E153" s="57" t="str">
        <f>IF(確建第二面!$Y$138="","",確建第二面!$Y$138)</f>
        <v/>
      </c>
      <c r="F153" s="58" t="s">
        <v>1189</v>
      </c>
    </row>
    <row r="154" spans="4:6" ht="15" customHeight="1" x14ac:dyDescent="0.15">
      <c r="D154" s="57" t="s">
        <v>877</v>
      </c>
      <c r="E154" s="57" t="str">
        <f>IF(確建第二面!$AH$138="","",確建第二面!$AH$138)</f>
        <v/>
      </c>
      <c r="F154" s="58" t="s">
        <v>1189</v>
      </c>
    </row>
    <row r="155" spans="4:6" ht="15" customHeight="1" x14ac:dyDescent="0.15">
      <c r="D155" s="57" t="s">
        <v>878</v>
      </c>
      <c r="E155" s="57" t="str">
        <f>IF(確建第二面!$M$139="","",確建第二面!$M$139)</f>
        <v/>
      </c>
      <c r="F155" s="58" t="s">
        <v>1189</v>
      </c>
    </row>
    <row r="156" spans="4:6" ht="15" customHeight="1" x14ac:dyDescent="0.15">
      <c r="D156" s="57" t="s">
        <v>1148</v>
      </c>
      <c r="E156" s="57" t="str">
        <f>IF(確建第二面!$N$140="","",確建第二面!$N$140)</f>
        <v/>
      </c>
      <c r="F156" s="58" t="s">
        <v>1189</v>
      </c>
    </row>
    <row r="157" spans="4:6" ht="15" customHeight="1" x14ac:dyDescent="0.15">
      <c r="D157" s="57" t="s">
        <v>879</v>
      </c>
      <c r="E157" s="57" t="str">
        <f>IF(確建第二面!$M$141="","",確建第二面!$M$141)</f>
        <v/>
      </c>
      <c r="F157" s="58" t="s">
        <v>1189</v>
      </c>
    </row>
    <row r="158" spans="4:6" ht="15" customHeight="1" x14ac:dyDescent="0.15">
      <c r="D158" s="57" t="s">
        <v>1149</v>
      </c>
      <c r="E158" s="57" t="str">
        <f>IF(確建第二面!$M$142="","",確建第二面!$M$142)</f>
        <v/>
      </c>
      <c r="F158" s="58" t="s">
        <v>1189</v>
      </c>
    </row>
    <row r="159" spans="4:6" ht="15" customHeight="1" x14ac:dyDescent="0.15">
      <c r="D159" s="57" t="s">
        <v>880</v>
      </c>
      <c r="E159" s="57" t="str">
        <f>IF(確建第二面!$P$143="","",確建第二面!$P$143)</f>
        <v/>
      </c>
      <c r="F159" s="58" t="s">
        <v>1189</v>
      </c>
    </row>
    <row r="160" spans="4:6" ht="15" customHeight="1" x14ac:dyDescent="0.15">
      <c r="D160" s="57" t="s">
        <v>881</v>
      </c>
      <c r="E160" s="57" t="str">
        <f>IF(確建第二面!$U$143="","",確建第二面!$U$143)</f>
        <v/>
      </c>
      <c r="F160" s="58" t="s">
        <v>1189</v>
      </c>
    </row>
    <row r="161" spans="4:6" ht="15" customHeight="1" x14ac:dyDescent="0.15">
      <c r="D161" s="57" t="s">
        <v>882</v>
      </c>
      <c r="E161" s="57" t="str">
        <f>IF(確建第二面!$Z$143="","",確建第二面!$Z$143)</f>
        <v/>
      </c>
      <c r="F161" s="58" t="s">
        <v>1189</v>
      </c>
    </row>
    <row r="162" spans="4:6" ht="15" customHeight="1" x14ac:dyDescent="0.15">
      <c r="D162" s="57" t="s">
        <v>883</v>
      </c>
      <c r="E162" s="57" t="str">
        <f>IF(確建第二面!$AE$143="","",確建第二面!$AE$143)</f>
        <v/>
      </c>
      <c r="F162" s="58" t="s">
        <v>1189</v>
      </c>
    </row>
    <row r="163" spans="4:6" ht="15" customHeight="1" x14ac:dyDescent="0.15">
      <c r="D163" s="57" t="s">
        <v>884</v>
      </c>
      <c r="E163" s="57" t="str">
        <f>IF(確建第二面!$N$145="","",確建第二面!$N$145)</f>
        <v/>
      </c>
      <c r="F163" s="58" t="s">
        <v>1189</v>
      </c>
    </row>
    <row r="164" spans="4:6" ht="15" customHeight="1" x14ac:dyDescent="0.15">
      <c r="D164" s="57" t="s">
        <v>885</v>
      </c>
      <c r="E164" s="57" t="str">
        <f>IF(確建第二面!$Y$145="","",確建第二面!$Y$145)</f>
        <v/>
      </c>
      <c r="F164" s="58" t="s">
        <v>1189</v>
      </c>
    </row>
    <row r="165" spans="4:6" ht="15" customHeight="1" x14ac:dyDescent="0.15">
      <c r="D165" s="57" t="s">
        <v>886</v>
      </c>
      <c r="E165" s="57" t="str">
        <f>IF(確建第二面!$AH$145="","",確建第二面!$AH$145)</f>
        <v/>
      </c>
      <c r="F165" s="58" t="s">
        <v>1189</v>
      </c>
    </row>
    <row r="166" spans="4:6" ht="15" customHeight="1" x14ac:dyDescent="0.15">
      <c r="D166" s="57" t="s">
        <v>887</v>
      </c>
      <c r="E166" s="57" t="str">
        <f>IF(確建第二面!$M$146="","",確建第二面!$M$146)</f>
        <v/>
      </c>
      <c r="F166" s="58" t="s">
        <v>1189</v>
      </c>
    </row>
    <row r="167" spans="4:6" ht="15" customHeight="1" x14ac:dyDescent="0.15">
      <c r="D167" s="57" t="s">
        <v>888</v>
      </c>
      <c r="E167" s="57" t="str">
        <f>IF(確建第二面!$N$147="","",確建第二面!$N$147)</f>
        <v/>
      </c>
      <c r="F167" s="58" t="s">
        <v>1189</v>
      </c>
    </row>
    <row r="168" spans="4:6" ht="15" customHeight="1" x14ac:dyDescent="0.15">
      <c r="D168" s="57" t="s">
        <v>889</v>
      </c>
      <c r="E168" s="57" t="str">
        <f>IF(確建第二面!$Y$147="","",確建第二面!$Y$147)</f>
        <v/>
      </c>
      <c r="F168" s="58" t="s">
        <v>1189</v>
      </c>
    </row>
    <row r="169" spans="4:6" ht="15" customHeight="1" x14ac:dyDescent="0.15">
      <c r="D169" s="57" t="s">
        <v>890</v>
      </c>
      <c r="E169" s="57" t="str">
        <f>IF(確建第二面!$AH$147="","",確建第二面!$AH$147)</f>
        <v/>
      </c>
      <c r="F169" s="58" t="s">
        <v>1189</v>
      </c>
    </row>
    <row r="170" spans="4:6" ht="15" customHeight="1" x14ac:dyDescent="0.15">
      <c r="D170" s="57" t="s">
        <v>891</v>
      </c>
      <c r="E170" s="57" t="str">
        <f>IF(確建第二面!$M$148="","",確建第二面!$M$148)</f>
        <v/>
      </c>
      <c r="F170" s="58" t="s">
        <v>1189</v>
      </c>
    </row>
    <row r="171" spans="4:6" ht="15" customHeight="1" x14ac:dyDescent="0.15">
      <c r="D171" s="57" t="s">
        <v>1150</v>
      </c>
      <c r="E171" s="57" t="str">
        <f>IF(確建第二面!$N$149="","",確建第二面!$N$149)</f>
        <v/>
      </c>
      <c r="F171" s="58" t="s">
        <v>1189</v>
      </c>
    </row>
    <row r="172" spans="4:6" ht="15" customHeight="1" x14ac:dyDescent="0.15">
      <c r="D172" s="57" t="s">
        <v>892</v>
      </c>
      <c r="E172" s="57" t="str">
        <f>IF(確建第二面!$M$150="","",確建第二面!$M$150)</f>
        <v/>
      </c>
      <c r="F172" s="58" t="s">
        <v>1189</v>
      </c>
    </row>
    <row r="173" spans="4:6" ht="15" customHeight="1" x14ac:dyDescent="0.15">
      <c r="D173" s="57" t="s">
        <v>1151</v>
      </c>
      <c r="E173" s="57" t="str">
        <f>IF(確建第二面!$M$151="","",確建第二面!$M$151)</f>
        <v/>
      </c>
      <c r="F173" s="58" t="s">
        <v>1189</v>
      </c>
    </row>
    <row r="174" spans="4:6" ht="15" customHeight="1" x14ac:dyDescent="0.15">
      <c r="D174" s="57" t="s">
        <v>893</v>
      </c>
      <c r="E174" s="57" t="str">
        <f>IF(確建第二面!$P$152="","",確建第二面!$P$152)</f>
        <v/>
      </c>
      <c r="F174" s="58" t="s">
        <v>1189</v>
      </c>
    </row>
    <row r="175" spans="4:6" ht="15" customHeight="1" x14ac:dyDescent="0.15">
      <c r="D175" s="57" t="s">
        <v>894</v>
      </c>
      <c r="E175" s="57" t="str">
        <f>IF(確建第二面!$U$152="","",確建第二面!$U$152)</f>
        <v/>
      </c>
      <c r="F175" s="58" t="s">
        <v>1189</v>
      </c>
    </row>
    <row r="176" spans="4:6" ht="15" customHeight="1" x14ac:dyDescent="0.15">
      <c r="D176" s="57" t="s">
        <v>895</v>
      </c>
      <c r="E176" s="57" t="str">
        <f>IF(確建第二面!$Z$152="","",確建第二面!$Z$152)</f>
        <v/>
      </c>
      <c r="F176" s="58" t="s">
        <v>1189</v>
      </c>
    </row>
    <row r="177" spans="4:6" ht="15" customHeight="1" x14ac:dyDescent="0.15">
      <c r="D177" s="57" t="s">
        <v>896</v>
      </c>
      <c r="E177" s="57" t="str">
        <f>IF(確建第二面!$AE$152="","",確建第二面!$AE$152)</f>
        <v/>
      </c>
      <c r="F177" s="58" t="s">
        <v>1189</v>
      </c>
    </row>
    <row r="178" spans="4:6" ht="15" customHeight="1" x14ac:dyDescent="0.15">
      <c r="D178" s="57" t="s">
        <v>897</v>
      </c>
      <c r="E178" s="57" t="str">
        <f>IF(確建第二面!$N$154="","",確建第二面!$N$154)</f>
        <v/>
      </c>
      <c r="F178" s="58" t="s">
        <v>1189</v>
      </c>
    </row>
    <row r="179" spans="4:6" ht="15" customHeight="1" x14ac:dyDescent="0.15">
      <c r="D179" s="57" t="s">
        <v>898</v>
      </c>
      <c r="E179" s="57" t="str">
        <f>IF(確建第二面!$Y$154="","",確建第二面!$Y$154)</f>
        <v/>
      </c>
      <c r="F179" s="58" t="s">
        <v>1189</v>
      </c>
    </row>
    <row r="180" spans="4:6" ht="15" customHeight="1" x14ac:dyDescent="0.15">
      <c r="D180" s="57" t="s">
        <v>899</v>
      </c>
      <c r="E180" s="57" t="str">
        <f>IF(確建第二面!$AH$154="","",確建第二面!$AH$154)</f>
        <v/>
      </c>
      <c r="F180" s="58" t="s">
        <v>1189</v>
      </c>
    </row>
    <row r="181" spans="4:6" ht="15" customHeight="1" x14ac:dyDescent="0.15">
      <c r="D181" s="57" t="s">
        <v>900</v>
      </c>
      <c r="E181" s="57" t="str">
        <f>IF(確建第二面!$M$155="","",確建第二面!$M$155)</f>
        <v/>
      </c>
      <c r="F181" s="58" t="s">
        <v>1189</v>
      </c>
    </row>
    <row r="182" spans="4:6" ht="15" customHeight="1" x14ac:dyDescent="0.15">
      <c r="D182" s="57" t="s">
        <v>901</v>
      </c>
      <c r="E182" s="57" t="str">
        <f>IF(確建第二面!$N$156="","",確建第二面!$N$156)</f>
        <v/>
      </c>
      <c r="F182" s="58" t="s">
        <v>1189</v>
      </c>
    </row>
    <row r="183" spans="4:6" ht="15" customHeight="1" x14ac:dyDescent="0.15">
      <c r="D183" s="57" t="s">
        <v>902</v>
      </c>
      <c r="E183" s="57" t="str">
        <f>IF(確建第二面!$Y$156="","",確建第二面!$Y$156)</f>
        <v/>
      </c>
      <c r="F183" s="58" t="s">
        <v>1189</v>
      </c>
    </row>
    <row r="184" spans="4:6" ht="15" customHeight="1" x14ac:dyDescent="0.15">
      <c r="D184" s="57" t="s">
        <v>903</v>
      </c>
      <c r="E184" s="57" t="str">
        <f>IF(確建第二面!$AH$156="","",確建第二面!$AH$156)</f>
        <v/>
      </c>
      <c r="F184" s="58" t="s">
        <v>1189</v>
      </c>
    </row>
    <row r="185" spans="4:6" ht="15" customHeight="1" x14ac:dyDescent="0.15">
      <c r="D185" s="57" t="s">
        <v>904</v>
      </c>
      <c r="E185" s="57" t="str">
        <f>IF(確建第二面!$M$157="","",確建第二面!$M$157)</f>
        <v/>
      </c>
      <c r="F185" s="58" t="s">
        <v>1189</v>
      </c>
    </row>
    <row r="186" spans="4:6" ht="15" customHeight="1" x14ac:dyDescent="0.15">
      <c r="D186" s="57" t="s">
        <v>1152</v>
      </c>
      <c r="E186" s="57" t="str">
        <f>IF(確建第二面!$N$158="","",確建第二面!$N$158)</f>
        <v/>
      </c>
      <c r="F186" s="58" t="s">
        <v>1189</v>
      </c>
    </row>
    <row r="187" spans="4:6" ht="15" customHeight="1" x14ac:dyDescent="0.15">
      <c r="D187" s="57" t="s">
        <v>905</v>
      </c>
      <c r="E187" s="57" t="str">
        <f>IF(確建第二面!$M$159="","",確建第二面!$M$159)</f>
        <v/>
      </c>
      <c r="F187" s="58" t="s">
        <v>1189</v>
      </c>
    </row>
    <row r="188" spans="4:6" ht="15" customHeight="1" x14ac:dyDescent="0.15">
      <c r="D188" s="57" t="s">
        <v>1153</v>
      </c>
      <c r="E188" s="57" t="str">
        <f>IF(確建第二面!$M$160="","",確建第二面!$M$160)</f>
        <v/>
      </c>
      <c r="F188" s="58" t="s">
        <v>1189</v>
      </c>
    </row>
    <row r="189" spans="4:6" ht="15" customHeight="1" x14ac:dyDescent="0.15">
      <c r="D189" s="57" t="s">
        <v>906</v>
      </c>
      <c r="E189" s="57" t="str">
        <f>IF(確建第二面!$P$161="","",確建第二面!$P$161)</f>
        <v/>
      </c>
      <c r="F189" s="58" t="s">
        <v>1189</v>
      </c>
    </row>
    <row r="190" spans="4:6" ht="15" customHeight="1" x14ac:dyDescent="0.15">
      <c r="D190" s="57" t="s">
        <v>907</v>
      </c>
      <c r="E190" s="57" t="str">
        <f>IF(確建第二面!$U$161="","",確建第二面!$U$161)</f>
        <v/>
      </c>
      <c r="F190" s="58" t="s">
        <v>1189</v>
      </c>
    </row>
    <row r="191" spans="4:6" ht="15" customHeight="1" x14ac:dyDescent="0.15">
      <c r="D191" s="57" t="s">
        <v>908</v>
      </c>
      <c r="E191" s="57" t="str">
        <f>IF(確建第二面!$Z$161="","",確建第二面!$Z$161)</f>
        <v/>
      </c>
      <c r="F191" s="58" t="s">
        <v>1189</v>
      </c>
    </row>
    <row r="192" spans="4:6" ht="15" customHeight="1" x14ac:dyDescent="0.15">
      <c r="D192" s="57" t="s">
        <v>909</v>
      </c>
      <c r="E192" s="57" t="str">
        <f>IF(確建第二面!$AE$161="","",確建第二面!$AE$161)</f>
        <v/>
      </c>
      <c r="F192" s="58" t="s">
        <v>1189</v>
      </c>
    </row>
    <row r="193" spans="3:6" ht="15" customHeight="1" x14ac:dyDescent="0.15">
      <c r="C193" s="56" t="s">
        <v>954</v>
      </c>
      <c r="D193" s="57" t="s">
        <v>910</v>
      </c>
      <c r="E193" s="57" t="str">
        <f>IF(確建第二面!$M$163="","",確建第二面!$M$163)</f>
        <v/>
      </c>
      <c r="F193" s="58" t="s">
        <v>1189</v>
      </c>
    </row>
    <row r="194" spans="3:6" ht="15" customHeight="1" x14ac:dyDescent="0.15">
      <c r="D194" s="57" t="s">
        <v>911</v>
      </c>
      <c r="E194" s="57" t="str">
        <f>IF(確建第二面!$S$164="","",確建第二面!$S$164)</f>
        <v/>
      </c>
      <c r="F194" s="58" t="s">
        <v>1189</v>
      </c>
    </row>
    <row r="195" spans="3:6" ht="15" customHeight="1" x14ac:dyDescent="0.15">
      <c r="D195" s="57" t="s">
        <v>1163</v>
      </c>
      <c r="E195" s="57" t="str">
        <f>IF(確建第二面!$AA$164="","",確建第二面!$AA$164)</f>
        <v/>
      </c>
      <c r="F195" s="58" t="s">
        <v>1189</v>
      </c>
    </row>
    <row r="196" spans="3:6" ht="15" customHeight="1" x14ac:dyDescent="0.15">
      <c r="D196" s="57" t="s">
        <v>912</v>
      </c>
      <c r="E196" s="57" t="str">
        <f>IF(確建第二面!$AD$164="","",確建第二面!$AD$164)</f>
        <v/>
      </c>
      <c r="F196" s="58" t="s">
        <v>1189</v>
      </c>
    </row>
    <row r="197" spans="3:6" ht="15" customHeight="1" x14ac:dyDescent="0.15">
      <c r="D197" s="57" t="s">
        <v>913</v>
      </c>
      <c r="E197" s="57" t="str">
        <f>IF(確建第二面!$M$165="","",確建第二面!$M$165)</f>
        <v/>
      </c>
      <c r="F197" s="58" t="s">
        <v>1189</v>
      </c>
    </row>
    <row r="198" spans="3:6" ht="15" customHeight="1" x14ac:dyDescent="0.15">
      <c r="D198" s="57" t="s">
        <v>1154</v>
      </c>
      <c r="E198" s="57" t="str">
        <f>IF(確建第二面!$N$166="","",確建第二面!$N$166)</f>
        <v/>
      </c>
      <c r="F198" s="58" t="s">
        <v>1189</v>
      </c>
    </row>
    <row r="199" spans="3:6" ht="15" customHeight="1" x14ac:dyDescent="0.15">
      <c r="D199" s="57" t="s">
        <v>914</v>
      </c>
      <c r="E199" s="57" t="str">
        <f>IF(確建第二面!$M$167="","",確建第二面!$M$167)</f>
        <v/>
      </c>
      <c r="F199" s="58" t="s">
        <v>1189</v>
      </c>
    </row>
    <row r="200" spans="3:6" ht="15" customHeight="1" x14ac:dyDescent="0.15">
      <c r="D200" s="57" t="s">
        <v>1155</v>
      </c>
      <c r="E200" s="57" t="str">
        <f>IF(確建第二面!$M$168="","",確建第二面!$M$168)</f>
        <v/>
      </c>
      <c r="F200" s="58" t="s">
        <v>1189</v>
      </c>
    </row>
    <row r="201" spans="3:6" ht="15" customHeight="1" x14ac:dyDescent="0.15">
      <c r="C201" s="56" t="s">
        <v>955</v>
      </c>
      <c r="D201" s="57" t="s">
        <v>915</v>
      </c>
      <c r="E201" s="57" t="str">
        <f>IF(確建第二面!$E$170="","",確建第二面!$E$170)</f>
        <v>□</v>
      </c>
      <c r="F201" s="58" t="s">
        <v>1189</v>
      </c>
    </row>
    <row r="202" spans="3:6" ht="15" customHeight="1" x14ac:dyDescent="0.15">
      <c r="D202" s="57" t="s">
        <v>916</v>
      </c>
      <c r="E202" s="57" t="str">
        <f>IF(確建第二面!$N$170="","",確建第二面!$N$170)</f>
        <v/>
      </c>
      <c r="F202" s="58" t="s">
        <v>1189</v>
      </c>
    </row>
    <row r="203" spans="3:6" ht="15" customHeight="1" x14ac:dyDescent="0.15">
      <c r="D203" s="57" t="s">
        <v>917</v>
      </c>
      <c r="E203" s="57" t="str">
        <f>IF(確建第二面!$E$171="","",確建第二面!$E$171)</f>
        <v>□</v>
      </c>
      <c r="F203" s="58" t="s">
        <v>1189</v>
      </c>
    </row>
    <row r="204" spans="3:6" ht="15" customHeight="1" x14ac:dyDescent="0.15">
      <c r="D204" s="57" t="s">
        <v>918</v>
      </c>
      <c r="E204" s="57" t="str">
        <f>IF(確建第二面!$N$171="","",確建第二面!$N$171)</f>
        <v/>
      </c>
      <c r="F204" s="58" t="s">
        <v>1189</v>
      </c>
    </row>
    <row r="205" spans="3:6" ht="15" customHeight="1" x14ac:dyDescent="0.15">
      <c r="D205" s="57" t="s">
        <v>919</v>
      </c>
      <c r="E205" s="57" t="str">
        <f>IF(確建第二面!$E$172="","",確建第二面!$E$172)</f>
        <v>□</v>
      </c>
      <c r="F205" s="58" t="s">
        <v>1189</v>
      </c>
    </row>
    <row r="206" spans="3:6" ht="15" customHeight="1" x14ac:dyDescent="0.15">
      <c r="C206" s="56" t="s">
        <v>956</v>
      </c>
      <c r="D206" s="57" t="s">
        <v>920</v>
      </c>
      <c r="E206" s="57" t="str">
        <f>IF(確建第二面!$E$174="","",確建第二面!$E$174)</f>
        <v>□</v>
      </c>
      <c r="F206" s="58" t="s">
        <v>1189</v>
      </c>
    </row>
    <row r="207" spans="3:6" ht="15" customHeight="1" x14ac:dyDescent="0.15">
      <c r="D207" s="57" t="s">
        <v>921</v>
      </c>
      <c r="E207" s="57" t="str">
        <f>IF(確建第二面!$N$174="","",確建第二面!$N$174)</f>
        <v/>
      </c>
      <c r="F207" s="58" t="s">
        <v>1189</v>
      </c>
    </row>
    <row r="208" spans="3:6" ht="15" customHeight="1" x14ac:dyDescent="0.15">
      <c r="D208" s="57" t="s">
        <v>922</v>
      </c>
      <c r="E208" s="57" t="str">
        <f>IF(確建第二面!$E$175="","",確建第二面!$E$175)</f>
        <v>□</v>
      </c>
      <c r="F208" s="58" t="s">
        <v>1189</v>
      </c>
    </row>
    <row r="209" spans="3:6" ht="15" customHeight="1" x14ac:dyDescent="0.15">
      <c r="D209" s="57" t="s">
        <v>923</v>
      </c>
      <c r="E209" s="57" t="str">
        <f>IF(確建第二面!$N$175="","",確建第二面!$N$175)</f>
        <v/>
      </c>
      <c r="F209" s="58" t="s">
        <v>1189</v>
      </c>
    </row>
    <row r="210" spans="3:6" ht="15" customHeight="1" x14ac:dyDescent="0.15">
      <c r="D210" s="57" t="s">
        <v>924</v>
      </c>
      <c r="E210" s="57" t="str">
        <f>IF(確建第二面!$E$176="","",確建第二面!$E$176)</f>
        <v>□</v>
      </c>
      <c r="F210" s="58" t="s">
        <v>1189</v>
      </c>
    </row>
    <row r="211" spans="3:6" ht="15" customHeight="1" x14ac:dyDescent="0.15">
      <c r="D211" s="57" t="s">
        <v>2648</v>
      </c>
      <c r="E211" s="57" t="str">
        <f>IF(確建第二面!$N$176="","",確建第二面!$N$176)</f>
        <v/>
      </c>
      <c r="F211" s="58" t="s">
        <v>1189</v>
      </c>
    </row>
    <row r="212" spans="3:6" ht="15" customHeight="1" x14ac:dyDescent="0.15">
      <c r="C212" s="56" t="s">
        <v>754</v>
      </c>
      <c r="D212" s="57" t="s">
        <v>925</v>
      </c>
      <c r="E212" s="57" t="str">
        <f>IF(確建第二面!$M$177="","",確建第二面!$M$177)</f>
        <v/>
      </c>
      <c r="F212" s="58" t="s">
        <v>1189</v>
      </c>
    </row>
    <row r="213" spans="3:6" ht="15" customHeight="1" x14ac:dyDescent="0.15">
      <c r="D213" s="57" t="s">
        <v>926</v>
      </c>
      <c r="E213" s="57" t="str">
        <f>IF(確建第二面!$M$178="","",確建第二面!$M$178)</f>
        <v/>
      </c>
      <c r="F213" s="58" t="s">
        <v>1189</v>
      </c>
    </row>
    <row r="214" spans="3:6" ht="15" customHeight="1" x14ac:dyDescent="0.15">
      <c r="D214" s="57" t="s">
        <v>927</v>
      </c>
      <c r="E214" s="57" t="str">
        <f>IF(確建第二面!$M$179="","",確建第二面!$M$179)</f>
        <v/>
      </c>
      <c r="F214" s="58" t="s">
        <v>1189</v>
      </c>
    </row>
    <row r="215" spans="3:6" ht="15" customHeight="1" x14ac:dyDescent="0.15">
      <c r="D215" s="57" t="s">
        <v>928</v>
      </c>
      <c r="E215" s="57" t="str">
        <f>IF(確建第二面!$M$180="","",確建第二面!$M$180)</f>
        <v/>
      </c>
      <c r="F215" s="58" t="s">
        <v>1189</v>
      </c>
    </row>
    <row r="216" spans="3:6" ht="15" customHeight="1" x14ac:dyDescent="0.15">
      <c r="D216" s="57" t="s">
        <v>929</v>
      </c>
      <c r="E216" s="57" t="str">
        <f>IF(確建第二面!$M$181="","",確建第二面!$M$181)</f>
        <v/>
      </c>
      <c r="F216" s="58" t="s">
        <v>1189</v>
      </c>
    </row>
    <row r="217" spans="3:6" ht="15" customHeight="1" x14ac:dyDescent="0.15">
      <c r="C217" s="56" t="s">
        <v>957</v>
      </c>
      <c r="D217" s="57" t="s">
        <v>934</v>
      </c>
      <c r="E217" s="57" t="str">
        <f>IF(確建第二面建築主追加!$M$7="","",確建第二面建築主追加!$M$7)</f>
        <v/>
      </c>
      <c r="F217" s="58" t="s">
        <v>931</v>
      </c>
    </row>
    <row r="218" spans="3:6" ht="15" customHeight="1" x14ac:dyDescent="0.15">
      <c r="D218" s="57" t="s">
        <v>935</v>
      </c>
      <c r="E218" s="57" t="str">
        <f>IF(確建第二面建築主追加!$M$8="","",確建第二面建築主追加!$M$8)</f>
        <v/>
      </c>
      <c r="F218" s="58" t="s">
        <v>931</v>
      </c>
    </row>
    <row r="219" spans="3:6" ht="15" customHeight="1" x14ac:dyDescent="0.15">
      <c r="D219" s="57" t="s">
        <v>1157</v>
      </c>
      <c r="E219" s="57" t="str">
        <f>IF(確建第二面建築主追加!$N$10="","",確建第二面建築主追加!$N$10)</f>
        <v/>
      </c>
      <c r="F219" s="58" t="s">
        <v>931</v>
      </c>
    </row>
    <row r="220" spans="3:6" ht="15" customHeight="1" x14ac:dyDescent="0.15">
      <c r="D220" s="57" t="s">
        <v>936</v>
      </c>
      <c r="E220" s="57" t="str">
        <f>IF(確建第二面建築主追加!$M$11="","",確建第二面建築主追加!$M$11)</f>
        <v/>
      </c>
      <c r="F220" s="58" t="s">
        <v>931</v>
      </c>
    </row>
    <row r="221" spans="3:6" ht="15" customHeight="1" x14ac:dyDescent="0.15">
      <c r="D221" s="57" t="s">
        <v>1158</v>
      </c>
      <c r="E221" s="57" t="str">
        <f>IF(確建第二面建築主追加!$M$12="","",確建第二面建築主追加!$M$12)</f>
        <v/>
      </c>
      <c r="F221" s="58" t="s">
        <v>931</v>
      </c>
    </row>
    <row r="222" spans="3:6" ht="15" customHeight="1" x14ac:dyDescent="0.15">
      <c r="D222" s="57" t="s">
        <v>939</v>
      </c>
      <c r="E222" s="57" t="str">
        <f>IF(確建第二面建築主追加!$M$15="","",確建第二面建築主追加!$M$15)</f>
        <v/>
      </c>
      <c r="F222" s="58" t="s">
        <v>931</v>
      </c>
    </row>
    <row r="223" spans="3:6" ht="15" customHeight="1" x14ac:dyDescent="0.15">
      <c r="D223" s="57" t="s">
        <v>937</v>
      </c>
      <c r="E223" s="57" t="str">
        <f>IF(確建第二面建築主追加!$M$16="","",確建第二面建築主追加!$M$16)</f>
        <v/>
      </c>
      <c r="F223" s="58" t="s">
        <v>931</v>
      </c>
    </row>
    <row r="224" spans="3:6" ht="15" customHeight="1" x14ac:dyDescent="0.15">
      <c r="D224" s="57" t="s">
        <v>1159</v>
      </c>
      <c r="E224" s="57" t="str">
        <f>IF(確建第二面建築主追加!$N$18="","",確建第二面建築主追加!$N$18)</f>
        <v/>
      </c>
      <c r="F224" s="58" t="s">
        <v>931</v>
      </c>
    </row>
    <row r="225" spans="3:6" ht="15" customHeight="1" x14ac:dyDescent="0.15">
      <c r="D225" s="57" t="s">
        <v>938</v>
      </c>
      <c r="E225" s="57" t="str">
        <f>IF(確建第二面建築主追加!$M$19="","",確建第二面建築主追加!$M$19)</f>
        <v/>
      </c>
      <c r="F225" s="58" t="s">
        <v>931</v>
      </c>
    </row>
    <row r="226" spans="3:6" ht="15" customHeight="1" x14ac:dyDescent="0.15">
      <c r="D226" s="57" t="s">
        <v>1160</v>
      </c>
      <c r="E226" s="57" t="str">
        <f>IF(確建第二面建築主追加!$M$20="","",確建第二面建築主追加!$M$20)</f>
        <v/>
      </c>
      <c r="F226" s="58" t="s">
        <v>931</v>
      </c>
    </row>
    <row r="227" spans="3:6" ht="15" customHeight="1" x14ac:dyDescent="0.15">
      <c r="D227" s="57" t="s">
        <v>940</v>
      </c>
      <c r="E227" s="57" t="str">
        <f>IF(確建第二面建築主追加!$M$23="","",確建第二面建築主追加!$M$23)</f>
        <v/>
      </c>
      <c r="F227" s="58" t="s">
        <v>931</v>
      </c>
    </row>
    <row r="228" spans="3:6" ht="15" customHeight="1" x14ac:dyDescent="0.15">
      <c r="D228" s="57" t="s">
        <v>941</v>
      </c>
      <c r="E228" s="57" t="str">
        <f>IF(確建第二面建築主追加!$M$24="","",確建第二面建築主追加!$M$24)</f>
        <v/>
      </c>
      <c r="F228" s="58" t="s">
        <v>931</v>
      </c>
    </row>
    <row r="229" spans="3:6" ht="15" customHeight="1" x14ac:dyDescent="0.15">
      <c r="D229" s="57" t="s">
        <v>1161</v>
      </c>
      <c r="E229" s="57" t="str">
        <f>IF(確建第二面建築主追加!$N$26="","",確建第二面建築主追加!$N$26)</f>
        <v/>
      </c>
      <c r="F229" s="58" t="s">
        <v>931</v>
      </c>
    </row>
    <row r="230" spans="3:6" ht="15" customHeight="1" x14ac:dyDescent="0.15">
      <c r="D230" s="57" t="s">
        <v>942</v>
      </c>
      <c r="E230" s="57" t="str">
        <f>IF(確建第二面建築主追加!$M$27="","",確建第二面建築主追加!$M$27)</f>
        <v/>
      </c>
      <c r="F230" s="58" t="s">
        <v>931</v>
      </c>
    </row>
    <row r="231" spans="3:6" ht="15" customHeight="1" x14ac:dyDescent="0.15">
      <c r="D231" s="57" t="s">
        <v>1162</v>
      </c>
      <c r="E231" s="57" t="str">
        <f>IF(確建第二面建築主追加!$M$28="","",確建第二面建築主追加!$M$28)</f>
        <v/>
      </c>
      <c r="F231" s="58" t="s">
        <v>931</v>
      </c>
    </row>
    <row r="232" spans="3:6" ht="15" customHeight="1" x14ac:dyDescent="0.15">
      <c r="C232" s="56" t="s">
        <v>958</v>
      </c>
      <c r="D232" s="57" t="s">
        <v>943</v>
      </c>
      <c r="E232" s="57" t="str">
        <f>IF(確建第三面!$H$6="","",確建第三面!$H$6)</f>
        <v/>
      </c>
      <c r="F232" s="58" t="s">
        <v>1190</v>
      </c>
    </row>
    <row r="233" spans="3:6" ht="15" customHeight="1" x14ac:dyDescent="0.15">
      <c r="C233" s="57" t="s">
        <v>947</v>
      </c>
      <c r="D233" s="57" t="s">
        <v>947</v>
      </c>
      <c r="E233" s="57" t="str">
        <f>IF(確建第三面!$H$7="","",確建第三面!$H$7)</f>
        <v/>
      </c>
      <c r="F233" s="58" t="s">
        <v>1190</v>
      </c>
    </row>
    <row r="234" spans="3:6" ht="15" customHeight="1" x14ac:dyDescent="0.15">
      <c r="C234" s="56" t="s">
        <v>959</v>
      </c>
      <c r="D234" s="57" t="s">
        <v>944</v>
      </c>
      <c r="E234" s="57" t="str">
        <f>IF(確建第三面!$H$9="","",確建第三面!$H$9)</f>
        <v>□</v>
      </c>
      <c r="F234" s="58" t="s">
        <v>1190</v>
      </c>
    </row>
    <row r="235" spans="3:6" ht="15" customHeight="1" x14ac:dyDescent="0.15">
      <c r="D235" s="57" t="s">
        <v>703</v>
      </c>
      <c r="E235" s="57" t="str">
        <f>IF(確建第三面!$O$9="","",確建第三面!$O$9)</f>
        <v>□</v>
      </c>
      <c r="F235" s="58" t="s">
        <v>1190</v>
      </c>
    </row>
    <row r="236" spans="3:6" ht="15" customHeight="1" x14ac:dyDescent="0.15">
      <c r="D236" s="57" t="s">
        <v>704</v>
      </c>
      <c r="E236" s="57" t="str">
        <f>IF(確建第三面!$T$9="","",確建第三面!$T$9)</f>
        <v>□</v>
      </c>
      <c r="F236" s="58" t="s">
        <v>1190</v>
      </c>
    </row>
    <row r="237" spans="3:6" ht="15" customHeight="1" x14ac:dyDescent="0.15">
      <c r="D237" s="57" t="s">
        <v>945</v>
      </c>
      <c r="E237" s="57" t="str">
        <f>IF(確建第三面!$Z$9="","",確建第三面!$Z$9)</f>
        <v>□</v>
      </c>
      <c r="F237" s="58" t="s">
        <v>1190</v>
      </c>
    </row>
    <row r="238" spans="3:6" ht="15" customHeight="1" x14ac:dyDescent="0.15">
      <c r="D238" s="57" t="s">
        <v>946</v>
      </c>
      <c r="E238" s="57" t="str">
        <f>IF(確建第三面!$H$10="","",確建第三面!$H$10)</f>
        <v>□</v>
      </c>
      <c r="F238" s="58" t="s">
        <v>1190</v>
      </c>
    </row>
    <row r="239" spans="3:6" ht="15" customHeight="1" x14ac:dyDescent="0.15">
      <c r="D239" s="57" t="s">
        <v>705</v>
      </c>
      <c r="E239" s="57" t="str">
        <f>IF(確建第三面!$O$10="","",確建第三面!$O$10)</f>
        <v>□</v>
      </c>
      <c r="F239" s="58" t="s">
        <v>1190</v>
      </c>
    </row>
    <row r="240" spans="3:6" ht="15" customHeight="1" x14ac:dyDescent="0.15">
      <c r="C240" s="56" t="s">
        <v>960</v>
      </c>
      <c r="D240" s="57" t="s">
        <v>961</v>
      </c>
      <c r="E240" s="57" t="str">
        <f>IF(確建第三面!$H$11="","",確建第三面!$H$11)</f>
        <v>□</v>
      </c>
      <c r="F240" s="58" t="s">
        <v>1190</v>
      </c>
    </row>
    <row r="241" spans="3:6" ht="15" customHeight="1" x14ac:dyDescent="0.15">
      <c r="D241" s="57" t="s">
        <v>962</v>
      </c>
      <c r="E241" s="57" t="str">
        <f>IF(確建第三面!$M$11="","",確建第三面!$M$11)</f>
        <v>□</v>
      </c>
      <c r="F241" s="58" t="s">
        <v>1190</v>
      </c>
    </row>
    <row r="242" spans="3:6" ht="15" customHeight="1" x14ac:dyDescent="0.15">
      <c r="D242" s="57" t="s">
        <v>963</v>
      </c>
      <c r="E242" s="57" t="str">
        <f>IF(確建第三面!$R$11="","",確建第三面!$R$11)</f>
        <v>□</v>
      </c>
      <c r="F242" s="58" t="s">
        <v>1190</v>
      </c>
    </row>
    <row r="243" spans="3:6" ht="15" customHeight="1" x14ac:dyDescent="0.15">
      <c r="C243" s="56" t="s">
        <v>964</v>
      </c>
      <c r="D243" s="56" t="s">
        <v>965</v>
      </c>
      <c r="E243" s="57" t="str">
        <f>IF(確建第三面!$P$12="","",確建第三面!$P$12)</f>
        <v/>
      </c>
      <c r="F243" s="58" t="s">
        <v>1190</v>
      </c>
    </row>
    <row r="244" spans="3:6" ht="15" customHeight="1" x14ac:dyDescent="0.15">
      <c r="D244" s="56" t="s">
        <v>966</v>
      </c>
      <c r="E244" s="57" t="str">
        <f>IF(確建第三面!$U$12="","",確建第三面!$U$12)</f>
        <v xml:space="preserve"> </v>
      </c>
      <c r="F244" s="58" t="s">
        <v>1190</v>
      </c>
    </row>
    <row r="245" spans="3:6" ht="15" customHeight="1" x14ac:dyDescent="0.15">
      <c r="D245" s="56" t="s">
        <v>967</v>
      </c>
      <c r="E245" s="57" t="str">
        <f>IF(確建第三面!$Z$12="","",確建第三面!$Z$12)</f>
        <v xml:space="preserve"> </v>
      </c>
      <c r="F245" s="58" t="s">
        <v>1190</v>
      </c>
    </row>
    <row r="246" spans="3:6" ht="15" customHeight="1" x14ac:dyDescent="0.15">
      <c r="D246" s="56" t="s">
        <v>968</v>
      </c>
      <c r="E246" s="57" t="str">
        <f>IF(確建第三面!$AE$12="","",確建第三面!$AE$12)</f>
        <v/>
      </c>
      <c r="F246" s="58" t="s">
        <v>1190</v>
      </c>
    </row>
    <row r="247" spans="3:6" ht="15" customHeight="1" x14ac:dyDescent="0.15">
      <c r="C247" s="56" t="s">
        <v>969</v>
      </c>
      <c r="D247" s="57" t="s">
        <v>970</v>
      </c>
      <c r="E247" s="57" t="str">
        <f>IF(確建第三面!$P$14="","",TEXT(確建第三面!$P$14,"#0.000"))</f>
        <v/>
      </c>
      <c r="F247" s="58" t="s">
        <v>1190</v>
      </c>
    </row>
    <row r="248" spans="3:6" ht="15" customHeight="1" x14ac:dyDescent="0.15">
      <c r="D248" s="57" t="s">
        <v>971</v>
      </c>
      <c r="E248" s="57" t="str">
        <f>IF(確建第三面!$P$15="","",TEXT(確建第三面!$P$15,"#0.000"))</f>
        <v/>
      </c>
      <c r="F248" s="58" t="s">
        <v>1190</v>
      </c>
    </row>
    <row r="249" spans="3:6" ht="15" customHeight="1" x14ac:dyDescent="0.15">
      <c r="C249" s="56" t="s">
        <v>972</v>
      </c>
      <c r="D249" s="57" t="s">
        <v>973</v>
      </c>
      <c r="E249" s="57" t="str">
        <f>IF(確建第三面!$O$17="","",TEXT(確建第三面!$O$17,"#0.00"))</f>
        <v/>
      </c>
      <c r="F249" s="58" t="s">
        <v>1190</v>
      </c>
    </row>
    <row r="250" spans="3:6" ht="15" customHeight="1" x14ac:dyDescent="0.15">
      <c r="D250" s="57" t="s">
        <v>974</v>
      </c>
      <c r="E250" s="57" t="str">
        <f>IF(確建第三面!$U$17="","",TEXT(確建第三面!$U$17,"#0.00"))</f>
        <v/>
      </c>
      <c r="F250" s="58" t="s">
        <v>1190</v>
      </c>
    </row>
    <row r="251" spans="3:6" ht="15" customHeight="1" x14ac:dyDescent="0.15">
      <c r="D251" s="57" t="s">
        <v>975</v>
      </c>
      <c r="E251" s="57" t="str">
        <f>IF(確建第三面!$AA$17="","",TEXT(確建第三面!$AA$17,"#0.00"))</f>
        <v/>
      </c>
      <c r="F251" s="58" t="s">
        <v>1190</v>
      </c>
    </row>
    <row r="252" spans="3:6" ht="15" customHeight="1" x14ac:dyDescent="0.15">
      <c r="D252" s="57" t="s">
        <v>976</v>
      </c>
      <c r="E252" s="57" t="str">
        <f>IF(確建第三面!$AG$17="","",TEXT(確建第三面!$AG$17,"#0.00"))</f>
        <v/>
      </c>
      <c r="F252" s="58" t="s">
        <v>1190</v>
      </c>
    </row>
    <row r="253" spans="3:6" ht="15" customHeight="1" x14ac:dyDescent="0.15">
      <c r="D253" s="57" t="s">
        <v>988</v>
      </c>
      <c r="E253" s="57" t="str">
        <f>IF(確建第三面!$O$18="","",TEXT(確建第三面!$O$18,"#0.00"))</f>
        <v/>
      </c>
      <c r="F253" s="58" t="s">
        <v>1190</v>
      </c>
    </row>
    <row r="254" spans="3:6" ht="15" customHeight="1" x14ac:dyDescent="0.15">
      <c r="D254" s="57" t="s">
        <v>989</v>
      </c>
      <c r="E254" s="57" t="str">
        <f>IF(確建第三面!$U$18="","",TEXT(確建第三面!$U$18,"#0.00"))</f>
        <v/>
      </c>
      <c r="F254" s="58" t="s">
        <v>1190</v>
      </c>
    </row>
    <row r="255" spans="3:6" ht="15" customHeight="1" x14ac:dyDescent="0.15">
      <c r="D255" s="57" t="s">
        <v>990</v>
      </c>
      <c r="E255" s="57" t="str">
        <f>IF(確建第三面!$AA$18="","",TEXT(確建第三面!$AA$18,"#0.00"))</f>
        <v/>
      </c>
      <c r="F255" s="58" t="s">
        <v>1190</v>
      </c>
    </row>
    <row r="256" spans="3:6" ht="15" customHeight="1" x14ac:dyDescent="0.15">
      <c r="D256" s="57" t="s">
        <v>991</v>
      </c>
      <c r="E256" s="57" t="str">
        <f>IF(確建第三面!$AG$18="","",TEXT(確建第三面!$AG$18,"#0.00"))</f>
        <v/>
      </c>
      <c r="F256" s="58" t="s">
        <v>1190</v>
      </c>
    </row>
    <row r="257" spans="3:6" ht="15" customHeight="1" x14ac:dyDescent="0.15">
      <c r="C257" s="56" t="s">
        <v>977</v>
      </c>
      <c r="D257" s="57" t="s">
        <v>978</v>
      </c>
      <c r="E257" s="57" t="str">
        <f>IF(確建第三面!$O$19="","",確建第三面!$O$19)</f>
        <v/>
      </c>
      <c r="F257" s="58" t="s">
        <v>1190</v>
      </c>
    </row>
    <row r="258" spans="3:6" ht="15" customHeight="1" x14ac:dyDescent="0.15">
      <c r="D258" s="57" t="s">
        <v>979</v>
      </c>
      <c r="E258" s="57" t="str">
        <f>IF(確建第三面!$U$19="","",確建第三面!$U$19)</f>
        <v/>
      </c>
      <c r="F258" s="58" t="s">
        <v>1190</v>
      </c>
    </row>
    <row r="259" spans="3:6" ht="15" customHeight="1" x14ac:dyDescent="0.15">
      <c r="D259" s="57" t="s">
        <v>980</v>
      </c>
      <c r="E259" s="57" t="str">
        <f>IF(確建第三面!$AA$19="","",確建第三面!$AA$19)</f>
        <v/>
      </c>
      <c r="F259" s="58" t="s">
        <v>1190</v>
      </c>
    </row>
    <row r="260" spans="3:6" ht="15" customHeight="1" x14ac:dyDescent="0.15">
      <c r="D260" s="57" t="s">
        <v>981</v>
      </c>
      <c r="E260" s="57" t="str">
        <f>IF(確建第三面!$AG$19="","",確建第三面!$AG$19)</f>
        <v/>
      </c>
      <c r="F260" s="58" t="s">
        <v>1190</v>
      </c>
    </row>
    <row r="261" spans="3:6" ht="15" customHeight="1" x14ac:dyDescent="0.15">
      <c r="C261" s="56" t="s">
        <v>997</v>
      </c>
      <c r="D261" s="57" t="s">
        <v>993</v>
      </c>
      <c r="E261" s="57" t="str">
        <f>IF(確建第三面!$O$21="","",TEXT(確建第三面!$O$21,"#0.00"))</f>
        <v/>
      </c>
      <c r="F261" s="58" t="s">
        <v>1190</v>
      </c>
    </row>
    <row r="262" spans="3:6" ht="15" customHeight="1" x14ac:dyDescent="0.15">
      <c r="D262" s="57" t="s">
        <v>994</v>
      </c>
      <c r="E262" s="57" t="str">
        <f>IF(確建第三面!$U$21="","",TEXT(確建第三面!$U$21,"#0.00"))</f>
        <v/>
      </c>
      <c r="F262" s="58" t="s">
        <v>1190</v>
      </c>
    </row>
    <row r="263" spans="3:6" ht="15" customHeight="1" x14ac:dyDescent="0.15">
      <c r="D263" s="57" t="s">
        <v>995</v>
      </c>
      <c r="E263" s="57" t="str">
        <f>IF(確建第三面!$AA$21="","",TEXT(確建第三面!$AA$21,"#0.00"))</f>
        <v/>
      </c>
      <c r="F263" s="58" t="s">
        <v>1190</v>
      </c>
    </row>
    <row r="264" spans="3:6" ht="15" customHeight="1" x14ac:dyDescent="0.15">
      <c r="D264" s="57" t="s">
        <v>996</v>
      </c>
      <c r="E264" s="57" t="str">
        <f>IF(確建第三面!$AG$21="","",TEXT(確建第三面!$AG$21,"#0.00"))</f>
        <v/>
      </c>
      <c r="F264" s="58" t="s">
        <v>1190</v>
      </c>
    </row>
    <row r="265" spans="3:6" ht="15" customHeight="1" x14ac:dyDescent="0.15">
      <c r="C265" s="57" t="s">
        <v>982</v>
      </c>
      <c r="D265" s="57" t="s">
        <v>983</v>
      </c>
      <c r="E265" s="57" t="str">
        <f>IF(確建第三面!$O$23="","",TEXT(確建第三面!$O$23,"#0.00"))</f>
        <v/>
      </c>
      <c r="F265" s="58" t="s">
        <v>1190</v>
      </c>
    </row>
    <row r="266" spans="3:6" ht="15" customHeight="1" x14ac:dyDescent="0.15">
      <c r="D266" s="57" t="s">
        <v>984</v>
      </c>
      <c r="E266" s="57" t="str">
        <f>IF(確建第三面!$U$23="","",TEXT(確建第三面!$U$23,"#0.00"))</f>
        <v/>
      </c>
      <c r="F266" s="58" t="s">
        <v>1190</v>
      </c>
    </row>
    <row r="267" spans="3:6" ht="15" customHeight="1" x14ac:dyDescent="0.15">
      <c r="D267" s="57" t="s">
        <v>985</v>
      </c>
      <c r="E267" s="57" t="str">
        <f>IF(確建第三面!$AA$23="","",TEXT(確建第三面!$AA$23,"#0.00"))</f>
        <v/>
      </c>
      <c r="F267" s="58" t="s">
        <v>1190</v>
      </c>
    </row>
    <row r="268" spans="3:6" ht="15" customHeight="1" x14ac:dyDescent="0.15">
      <c r="D268" s="57" t="s">
        <v>986</v>
      </c>
      <c r="E268" s="57" t="str">
        <f>IF(確建第三面!$AG$23="","",TEXT(確建第三面!$AG$23,"#0.00"))</f>
        <v/>
      </c>
      <c r="F268" s="58" t="s">
        <v>1190</v>
      </c>
    </row>
    <row r="269" spans="3:6" ht="15" customHeight="1" x14ac:dyDescent="0.15">
      <c r="C269" s="56" t="s">
        <v>987</v>
      </c>
      <c r="D269" s="56" t="s">
        <v>987</v>
      </c>
      <c r="E269" s="57" t="str">
        <f>IF(確建第三面!$O$24=0,"",TEXT(確建第三面!$O$24,"#0.00"))</f>
        <v/>
      </c>
      <c r="F269" s="58" t="s">
        <v>1190</v>
      </c>
    </row>
    <row r="270" spans="3:6" ht="15" customHeight="1" x14ac:dyDescent="0.15">
      <c r="D270" s="56" t="s">
        <v>992</v>
      </c>
      <c r="E270" s="57" t="str">
        <f>IF(確建第三面!$O$25=0,"",TEXT(確建第三面!$O$25,"#0.00"))</f>
        <v/>
      </c>
      <c r="F270" s="58" t="s">
        <v>1190</v>
      </c>
    </row>
    <row r="271" spans="3:6" ht="15" customHeight="1" x14ac:dyDescent="0.15">
      <c r="C271" s="56" t="s">
        <v>998</v>
      </c>
      <c r="D271" s="56" t="s">
        <v>998</v>
      </c>
      <c r="E271" s="57" t="str">
        <f>IF(確建第三面!$W$26="","",TEXT(確建第三面!$W$26,"#0.00"))</f>
        <v/>
      </c>
      <c r="F271" s="58" t="s">
        <v>1190</v>
      </c>
    </row>
    <row r="272" spans="3:6" ht="15" customHeight="1" x14ac:dyDescent="0.15">
      <c r="C272" s="56" t="s">
        <v>1018</v>
      </c>
      <c r="D272" s="56" t="s">
        <v>1018</v>
      </c>
      <c r="E272" s="57" t="str">
        <f>IF(確建第三面!$W$27="","",TEXT(確建第三面!$W$27,"#0.00"))</f>
        <v/>
      </c>
      <c r="F272" s="58" t="s">
        <v>1190</v>
      </c>
    </row>
    <row r="273" spans="3:6" ht="15" customHeight="1" x14ac:dyDescent="0.15">
      <c r="C273" s="56" t="s">
        <v>999</v>
      </c>
      <c r="D273" s="56" t="s">
        <v>999</v>
      </c>
      <c r="E273" s="57" t="str">
        <f>IF(確建第三面!$L$28="","",確建第三面!$L$28)</f>
        <v/>
      </c>
      <c r="F273" s="58" t="s">
        <v>1190</v>
      </c>
    </row>
    <row r="274" spans="3:6" ht="15" customHeight="1" x14ac:dyDescent="0.15">
      <c r="C274" s="56" t="s">
        <v>1000</v>
      </c>
      <c r="D274" s="56" t="s">
        <v>1002</v>
      </c>
      <c r="E274" s="57" t="str">
        <f>IF(確建第三面!$K$29="","",確建第三面!$K$29)</f>
        <v/>
      </c>
      <c r="F274" s="58" t="s">
        <v>1190</v>
      </c>
    </row>
    <row r="275" spans="3:6" ht="15" customHeight="1" x14ac:dyDescent="0.15">
      <c r="D275" s="56" t="s">
        <v>1001</v>
      </c>
      <c r="E275" s="57" t="str">
        <f>IF(確建第三面!$N$29="","",確建第三面!$N$29)</f>
        <v/>
      </c>
      <c r="F275" s="58" t="s">
        <v>1190</v>
      </c>
    </row>
    <row r="276" spans="3:6" ht="15" customHeight="1" x14ac:dyDescent="0.15">
      <c r="D276" s="56" t="s">
        <v>1003</v>
      </c>
      <c r="E276" s="57" t="str">
        <f>IF(確建第三面!$Y$29="","",確建第三面!$Y$29)</f>
        <v/>
      </c>
      <c r="F276" s="58" t="s">
        <v>1190</v>
      </c>
    </row>
    <row r="277" spans="3:6" ht="15" customHeight="1" x14ac:dyDescent="0.15">
      <c r="D277" s="56" t="s">
        <v>1004</v>
      </c>
      <c r="E277" s="57" t="str">
        <f>IF(確建第三面!$AB$29="","",確建第三面!$AB$29)</f>
        <v/>
      </c>
      <c r="F277" s="58" t="s">
        <v>1190</v>
      </c>
    </row>
    <row r="278" spans="3:6" ht="15" customHeight="1" x14ac:dyDescent="0.15">
      <c r="D278" s="56" t="s">
        <v>1005</v>
      </c>
      <c r="E278" s="57" t="str">
        <f>IF(確建第三面!$K$30="","",確建第三面!$K$30)</f>
        <v/>
      </c>
      <c r="F278" s="58" t="s">
        <v>1190</v>
      </c>
    </row>
    <row r="279" spans="3:6" ht="15" customHeight="1" x14ac:dyDescent="0.15">
      <c r="D279" s="56" t="s">
        <v>1006</v>
      </c>
      <c r="E279" s="57" t="str">
        <f>IF(確建第三面!$N$30="","",確建第三面!$N$30)</f>
        <v/>
      </c>
      <c r="F279" s="58" t="s">
        <v>1190</v>
      </c>
    </row>
    <row r="280" spans="3:6" ht="15" customHeight="1" x14ac:dyDescent="0.15">
      <c r="D280" s="56" t="s">
        <v>1007</v>
      </c>
      <c r="E280" s="57" t="str">
        <f>IF(確建第三面!$Y$30="","",確建第三面!$Y$30)</f>
        <v/>
      </c>
      <c r="F280" s="58" t="s">
        <v>1190</v>
      </c>
    </row>
    <row r="281" spans="3:6" ht="15" customHeight="1" x14ac:dyDescent="0.15">
      <c r="D281" s="56" t="s">
        <v>1008</v>
      </c>
      <c r="E281" s="57" t="str">
        <f>IF(確建第三面!$AB$30="","",確建第三面!$AB$30)</f>
        <v/>
      </c>
      <c r="F281" s="58" t="s">
        <v>1190</v>
      </c>
    </row>
    <row r="282" spans="3:6" ht="15" customHeight="1" x14ac:dyDescent="0.15">
      <c r="C282" s="56" t="s">
        <v>1009</v>
      </c>
      <c r="D282" s="57" t="s">
        <v>706</v>
      </c>
      <c r="E282" s="57" t="str">
        <f>IF(確建第三面!$H$31="","",確建第三面!$H$31)</f>
        <v>□</v>
      </c>
      <c r="F282" s="58" t="s">
        <v>1190</v>
      </c>
    </row>
    <row r="283" spans="3:6" ht="15" customHeight="1" x14ac:dyDescent="0.15">
      <c r="D283" s="57" t="s">
        <v>707</v>
      </c>
      <c r="E283" s="57" t="str">
        <f>IF(確建第三面!$K$31="","",確建第三面!$K$31)</f>
        <v>□</v>
      </c>
      <c r="F283" s="58" t="s">
        <v>1190</v>
      </c>
    </row>
    <row r="284" spans="3:6" ht="15" customHeight="1" x14ac:dyDescent="0.15">
      <c r="D284" s="57" t="s">
        <v>708</v>
      </c>
      <c r="E284" s="57" t="str">
        <f>IF(確建第三面!$N$31="","",確建第三面!$N$31)</f>
        <v>□</v>
      </c>
      <c r="F284" s="58" t="s">
        <v>1190</v>
      </c>
    </row>
    <row r="285" spans="3:6" ht="15" customHeight="1" x14ac:dyDescent="0.15">
      <c r="D285" s="57" t="s">
        <v>709</v>
      </c>
      <c r="E285" s="57" t="str">
        <f>IF(確建第三面!$Q$31="","",確建第三面!$Q$31)</f>
        <v>□</v>
      </c>
      <c r="F285" s="58" t="s">
        <v>1190</v>
      </c>
    </row>
    <row r="286" spans="3:6" ht="15" customHeight="1" x14ac:dyDescent="0.15">
      <c r="D286" s="57" t="s">
        <v>1010</v>
      </c>
      <c r="E286" s="57" t="str">
        <f>IF(確建第三面!$T$31="","",確建第三面!$T$31)</f>
        <v>□</v>
      </c>
      <c r="F286" s="58" t="s">
        <v>1190</v>
      </c>
    </row>
    <row r="287" spans="3:6" ht="15" customHeight="1" x14ac:dyDescent="0.15">
      <c r="D287" s="57" t="s">
        <v>1011</v>
      </c>
      <c r="E287" s="57" t="str">
        <f>IF(確建第三面!$X$31="","",確建第三面!$X$31)</f>
        <v>□</v>
      </c>
      <c r="F287" s="58" t="s">
        <v>1190</v>
      </c>
    </row>
    <row r="288" spans="3:6" ht="15" customHeight="1" x14ac:dyDescent="0.15">
      <c r="D288" s="57" t="s">
        <v>1012</v>
      </c>
      <c r="E288" s="57" t="str">
        <f>IF(確建第三面!$AD$31="","",確建第三面!$AD$31)</f>
        <v>□</v>
      </c>
      <c r="F288" s="58" t="s">
        <v>1190</v>
      </c>
    </row>
    <row r="289" spans="3:6" ht="15" customHeight="1" x14ac:dyDescent="0.15">
      <c r="C289" s="56" t="s">
        <v>1013</v>
      </c>
      <c r="D289" s="57" t="s">
        <v>1572</v>
      </c>
      <c r="E289" s="57" t="str">
        <f>IF(確建第三面!$O$33="","",TEXT(確建第三面!$O$33,"#0.00"))</f>
        <v/>
      </c>
      <c r="F289" s="58" t="s">
        <v>1190</v>
      </c>
    </row>
    <row r="290" spans="3:6" ht="15" customHeight="1" x14ac:dyDescent="0.15">
      <c r="D290" s="57" t="s">
        <v>1573</v>
      </c>
      <c r="E290" s="57" t="str">
        <f>IF(確建第三面!$W$33="","",TEXT(確建第三面!$W$33,"#0.00"))</f>
        <v/>
      </c>
      <c r="F290" s="58" t="s">
        <v>1190</v>
      </c>
    </row>
    <row r="291" spans="3:6" ht="15" customHeight="1" x14ac:dyDescent="0.15">
      <c r="D291" s="57" t="s">
        <v>1574</v>
      </c>
      <c r="E291" s="57" t="str">
        <f>IF(確建第三面!$AE$33=0,"",TEXT(確建第三面!$AE$33,"#0.00"))</f>
        <v/>
      </c>
      <c r="F291" s="58" t="s">
        <v>1190</v>
      </c>
    </row>
    <row r="292" spans="3:6" ht="15" customHeight="1" x14ac:dyDescent="0.15">
      <c r="D292" s="57" t="s">
        <v>1583</v>
      </c>
      <c r="E292" s="57" t="str">
        <f>IF(確建第三面!$O$35="","",TEXT(確建第三面!$O$35,"#0.00"))</f>
        <v/>
      </c>
      <c r="F292" s="58" t="s">
        <v>1190</v>
      </c>
    </row>
    <row r="293" spans="3:6" ht="15" customHeight="1" x14ac:dyDescent="0.15">
      <c r="D293" s="57" t="s">
        <v>1584</v>
      </c>
      <c r="E293" s="57" t="str">
        <f>IF(確建第三面!$W$35="","",TEXT(確建第三面!$W$35,"#0.00"))</f>
        <v/>
      </c>
      <c r="F293" s="58" t="s">
        <v>1190</v>
      </c>
    </row>
    <row r="294" spans="3:6" ht="15" customHeight="1" x14ac:dyDescent="0.15">
      <c r="D294" s="57" t="s">
        <v>1575</v>
      </c>
      <c r="E294" s="57" t="str">
        <f>IF(確建第三面!$AE$35=0,"",TEXT(確建第三面!$AE$35,"#0.00"))</f>
        <v/>
      </c>
      <c r="F294" s="58" t="s">
        <v>1190</v>
      </c>
    </row>
    <row r="295" spans="3:6" ht="15" customHeight="1" x14ac:dyDescent="0.15">
      <c r="C295" s="57" t="s">
        <v>982</v>
      </c>
      <c r="D295" s="57" t="s">
        <v>982</v>
      </c>
      <c r="E295" s="57" t="e">
        <f>IF(確建第三面!$O$36=0,"",TEXT(確建第三面!$O$36,"#0.00"))</f>
        <v>#VALUE!</v>
      </c>
      <c r="F295" s="58" t="s">
        <v>1190</v>
      </c>
    </row>
    <row r="296" spans="3:6" ht="15" customHeight="1" x14ac:dyDescent="0.15">
      <c r="C296" s="56" t="s">
        <v>1019</v>
      </c>
      <c r="D296" s="57" t="s">
        <v>1036</v>
      </c>
      <c r="E296" s="57" t="str">
        <f>IF(確建第三面!$O$38="","",TEXT(確建第三面!$O$38,"#0.00"))</f>
        <v/>
      </c>
      <c r="F296" s="58" t="s">
        <v>1190</v>
      </c>
    </row>
    <row r="297" spans="3:6" ht="15" customHeight="1" x14ac:dyDescent="0.15">
      <c r="D297" s="57" t="s">
        <v>1020</v>
      </c>
      <c r="E297" s="57" t="str">
        <f>IF(確建第三面!$W$38="","",TEXT(確建第三面!$W$38,"#0.00"))</f>
        <v/>
      </c>
      <c r="F297" s="58" t="s">
        <v>1190</v>
      </c>
    </row>
    <row r="298" spans="3:6" ht="15" customHeight="1" x14ac:dyDescent="0.15">
      <c r="D298" s="57" t="s">
        <v>1031</v>
      </c>
      <c r="E298" s="57" t="str">
        <f>IF(確建第三面!$AE$38=0,"",TEXT(確建第三面!$AE$38,"#0.00"))</f>
        <v/>
      </c>
      <c r="F298" s="58" t="s">
        <v>1190</v>
      </c>
    </row>
    <row r="299" spans="3:6" ht="15" customHeight="1" x14ac:dyDescent="0.15">
      <c r="D299" s="66" t="s">
        <v>1033</v>
      </c>
      <c r="E299" s="57" t="str">
        <f>IF(確建第三面!$O$40="","",TEXT(確建第三面!$O$40,"#0.0000"))</f>
        <v/>
      </c>
      <c r="F299" s="58" t="s">
        <v>1190</v>
      </c>
    </row>
    <row r="300" spans="3:6" ht="15" customHeight="1" x14ac:dyDescent="0.15">
      <c r="D300" s="66" t="s">
        <v>1021</v>
      </c>
      <c r="E300" s="57" t="str">
        <f>IF(確建第三面!$W$40="","",TEXT(確建第三面!$W$40,"#0.0000"))</f>
        <v/>
      </c>
      <c r="F300" s="58" t="s">
        <v>1190</v>
      </c>
    </row>
    <row r="301" spans="3:6" ht="15" customHeight="1" x14ac:dyDescent="0.15">
      <c r="D301" s="66" t="s">
        <v>1032</v>
      </c>
      <c r="E301" s="57" t="str">
        <f>IF(確建第三面!$AE$40=0,"",TEXT(確建第三面!$AE$40,"#0.0000"))</f>
        <v/>
      </c>
      <c r="F301" s="58" t="s">
        <v>1190</v>
      </c>
    </row>
    <row r="302" spans="3:6" ht="15" customHeight="1" x14ac:dyDescent="0.15">
      <c r="D302" s="57" t="s">
        <v>1037</v>
      </c>
      <c r="E302" s="57" t="str">
        <f>IF(確建第三面!$O$42="","",TEXT(確建第三面!$O$42,"#0.00"))</f>
        <v/>
      </c>
      <c r="F302" s="58" t="s">
        <v>1190</v>
      </c>
    </row>
    <row r="303" spans="3:6" ht="15" customHeight="1" x14ac:dyDescent="0.15">
      <c r="D303" s="57" t="s">
        <v>1038</v>
      </c>
      <c r="E303" s="57" t="str">
        <f>IF(確建第三面!$W$42="","",TEXT(確建第三面!$W$42,"#0.00"))</f>
        <v/>
      </c>
      <c r="F303" s="58" t="s">
        <v>1190</v>
      </c>
    </row>
    <row r="304" spans="3:6" ht="15" customHeight="1" x14ac:dyDescent="0.15">
      <c r="D304" s="57" t="s">
        <v>1039</v>
      </c>
      <c r="E304" s="57" t="str">
        <f>IF(確建第三面!$AE$42=0,"",TEXT(確建第三面!$AE$42,"#0.00"))</f>
        <v/>
      </c>
      <c r="F304" s="58" t="s">
        <v>1190</v>
      </c>
    </row>
    <row r="305" spans="4:6" ht="15" customHeight="1" x14ac:dyDescent="0.15">
      <c r="D305" s="57" t="s">
        <v>1022</v>
      </c>
      <c r="E305" s="57" t="str">
        <f>IF(確建第三面!$O$44="","",TEXT(確建第三面!$O$44,"#0.00"))</f>
        <v/>
      </c>
      <c r="F305" s="58" t="s">
        <v>1190</v>
      </c>
    </row>
    <row r="306" spans="4:6" ht="15" customHeight="1" x14ac:dyDescent="0.15">
      <c r="D306" s="57" t="s">
        <v>1023</v>
      </c>
      <c r="E306" s="57" t="str">
        <f>IF(確建第三面!$W$44="","",TEXT(確建第三面!$W$44,"#0.00"))</f>
        <v/>
      </c>
      <c r="F306" s="58" t="s">
        <v>1190</v>
      </c>
    </row>
    <row r="307" spans="4:6" ht="15" customHeight="1" x14ac:dyDescent="0.15">
      <c r="D307" s="57" t="s">
        <v>1024</v>
      </c>
      <c r="E307" s="57" t="str">
        <f>IF(確建第三面!$AE$44=0,"",TEXT(確建第三面!$AE$44,"#0.00"))</f>
        <v/>
      </c>
      <c r="F307" s="58" t="s">
        <v>1190</v>
      </c>
    </row>
    <row r="308" spans="4:6" ht="15" customHeight="1" x14ac:dyDescent="0.15">
      <c r="D308" s="57" t="s">
        <v>1577</v>
      </c>
      <c r="E308" s="57" t="str">
        <f>IF(確建第三面!$O$45="","",TEXT(確建第三面!$O$45,"#0.00"))</f>
        <v/>
      </c>
      <c r="F308" s="58" t="s">
        <v>1190</v>
      </c>
    </row>
    <row r="309" spans="4:6" ht="15" customHeight="1" x14ac:dyDescent="0.15">
      <c r="D309" s="57" t="s">
        <v>1578</v>
      </c>
      <c r="E309" s="57" t="str">
        <f>IF(確建第三面!$W$45="","",TEXT(確建第三面!$W$45,"#0.00"))</f>
        <v/>
      </c>
      <c r="F309" s="58" t="s">
        <v>1190</v>
      </c>
    </row>
    <row r="310" spans="4:6" ht="15" customHeight="1" x14ac:dyDescent="0.15">
      <c r="D310" s="57" t="s">
        <v>1579</v>
      </c>
      <c r="E310" s="57" t="str">
        <f>IF(確建第三面!$AE$45=0,"",TEXT(確建第三面!$AE$45,"#0.00"))</f>
        <v/>
      </c>
      <c r="F310" s="58" t="s">
        <v>1190</v>
      </c>
    </row>
    <row r="311" spans="4:6" ht="15" customHeight="1" x14ac:dyDescent="0.15">
      <c r="D311" s="57" t="s">
        <v>1576</v>
      </c>
      <c r="E311" s="57" t="str">
        <f>IF(確建第三面!$O$46="","",TEXT(確建第三面!$O$46,"#0.00"))</f>
        <v/>
      </c>
      <c r="F311" s="58" t="s">
        <v>1190</v>
      </c>
    </row>
    <row r="312" spans="4:6" ht="15" customHeight="1" x14ac:dyDescent="0.15">
      <c r="D312" s="57" t="s">
        <v>1026</v>
      </c>
      <c r="E312" s="57" t="str">
        <f>IF(確建第三面!$W$46="","",TEXT(確建第三面!$W$46,"#0.00"))</f>
        <v/>
      </c>
      <c r="F312" s="58" t="s">
        <v>1190</v>
      </c>
    </row>
    <row r="313" spans="4:6" ht="15" customHeight="1" x14ac:dyDescent="0.15">
      <c r="D313" s="57" t="s">
        <v>1027</v>
      </c>
      <c r="E313" s="57" t="str">
        <f>IF(確建第三面!$AE$46=0,"",TEXT(確建第三面!$AE$46,"#0.00"))</f>
        <v/>
      </c>
      <c r="F313" s="58" t="s">
        <v>1190</v>
      </c>
    </row>
    <row r="314" spans="4:6" ht="15" customHeight="1" x14ac:dyDescent="0.15">
      <c r="D314" s="57" t="s">
        <v>1040</v>
      </c>
      <c r="E314" s="57" t="str">
        <f>IF(確建第三面!$O$47="","",TEXT(確建第三面!$O$47,"#0.00"))</f>
        <v/>
      </c>
      <c r="F314" s="58" t="s">
        <v>1190</v>
      </c>
    </row>
    <row r="315" spans="4:6" ht="15" customHeight="1" x14ac:dyDescent="0.15">
      <c r="D315" s="57" t="s">
        <v>1041</v>
      </c>
      <c r="E315" s="57" t="str">
        <f>IF(確建第三面!$W$47="","",TEXT(確建第三面!$W$47,"#0.00"))</f>
        <v/>
      </c>
      <c r="F315" s="58" t="s">
        <v>1190</v>
      </c>
    </row>
    <row r="316" spans="4:6" ht="15" customHeight="1" x14ac:dyDescent="0.15">
      <c r="D316" s="57" t="s">
        <v>1042</v>
      </c>
      <c r="E316" s="57" t="str">
        <f>IF(確建第三面!$AE$47=0,"",TEXT(確建第三面!$AE$47,"#0.00"))</f>
        <v/>
      </c>
      <c r="F316" s="58" t="s">
        <v>1190</v>
      </c>
    </row>
    <row r="317" spans="4:6" ht="15" customHeight="1" x14ac:dyDescent="0.15">
      <c r="D317" s="57" t="s">
        <v>1043</v>
      </c>
      <c r="E317" s="57" t="str">
        <f>IF(確建第三面!$O$48="","",TEXT(確建第三面!$O$48,"#0.00"))</f>
        <v/>
      </c>
      <c r="F317" s="58" t="s">
        <v>1190</v>
      </c>
    </row>
    <row r="318" spans="4:6" ht="15" customHeight="1" x14ac:dyDescent="0.15">
      <c r="D318" s="57" t="s">
        <v>1044</v>
      </c>
      <c r="E318" s="57" t="str">
        <f>IF(確建第三面!$W$48="","",TEXT(確建第三面!$W$48,"#0.00"))</f>
        <v/>
      </c>
      <c r="F318" s="58" t="s">
        <v>1190</v>
      </c>
    </row>
    <row r="319" spans="4:6" ht="15" customHeight="1" x14ac:dyDescent="0.15">
      <c r="D319" s="57" t="s">
        <v>1045</v>
      </c>
      <c r="E319" s="57" t="str">
        <f>IF(確建第三面!$AE$48=0,"",TEXT(確建第三面!$AE$48,"#0.00"))</f>
        <v/>
      </c>
      <c r="F319" s="58" t="s">
        <v>1190</v>
      </c>
    </row>
    <row r="320" spans="4:6" ht="15" customHeight="1" x14ac:dyDescent="0.15">
      <c r="D320" s="57" t="s">
        <v>1046</v>
      </c>
      <c r="E320" s="57" t="str">
        <f>IF(確建第三面!$O$49="","",TEXT(確建第三面!$O$49,"#0.00"))</f>
        <v/>
      </c>
      <c r="F320" s="58" t="s">
        <v>1190</v>
      </c>
    </row>
    <row r="321" spans="4:6" ht="15" customHeight="1" x14ac:dyDescent="0.15">
      <c r="D321" s="57" t="s">
        <v>1047</v>
      </c>
      <c r="E321" s="57" t="str">
        <f>IF(確建第三面!$W$49="","",TEXT(確建第三面!$W$49,"#0.00"))</f>
        <v/>
      </c>
      <c r="F321" s="58" t="s">
        <v>1190</v>
      </c>
    </row>
    <row r="322" spans="4:6" ht="15" customHeight="1" x14ac:dyDescent="0.15">
      <c r="D322" s="57" t="s">
        <v>1048</v>
      </c>
      <c r="E322" s="57" t="str">
        <f>IF(確建第三面!$AE$49=0,"",TEXT(確建第三面!$AE$49,"#0.00"))</f>
        <v/>
      </c>
      <c r="F322" s="58" t="s">
        <v>1190</v>
      </c>
    </row>
    <row r="323" spans="4:6" ht="15" customHeight="1" x14ac:dyDescent="0.15">
      <c r="D323" s="123" t="s">
        <v>1049</v>
      </c>
      <c r="E323" s="122" t="str">
        <f>IF(確建第三面!$O$50="","",TEXT(確建第三面!$O$50,"#0.00"))</f>
        <v/>
      </c>
      <c r="F323" s="58" t="s">
        <v>1190</v>
      </c>
    </row>
    <row r="324" spans="4:6" ht="15" customHeight="1" x14ac:dyDescent="0.15">
      <c r="D324" s="123" t="s">
        <v>1050</v>
      </c>
      <c r="E324" s="57" t="str">
        <f>IF(確建第三面!$W$50="","",TEXT(確建第三面!$W$50,"#0.00"))</f>
        <v/>
      </c>
      <c r="F324" s="58" t="s">
        <v>1190</v>
      </c>
    </row>
    <row r="325" spans="4:6" ht="15.75" customHeight="1" x14ac:dyDescent="0.15">
      <c r="D325" s="123" t="s">
        <v>1051</v>
      </c>
      <c r="E325" s="57" t="str">
        <f>IF(確建第三面!$AE$50=0,"",TEXT(確建第三面!$AE$50,"#0.00"))</f>
        <v/>
      </c>
      <c r="F325" s="58" t="s">
        <v>1190</v>
      </c>
    </row>
    <row r="326" spans="4:6" ht="15.75" customHeight="1" x14ac:dyDescent="0.15">
      <c r="D326" s="122" t="s">
        <v>1299</v>
      </c>
      <c r="E326" s="122" t="str">
        <f>IF(確建第三面!$O$51="","",TEXT(確建第三面!$O$51,"#0.00"))</f>
        <v/>
      </c>
      <c r="F326" s="58" t="s">
        <v>1190</v>
      </c>
    </row>
    <row r="327" spans="4:6" ht="15.75" customHeight="1" x14ac:dyDescent="0.15">
      <c r="D327" s="122" t="s">
        <v>1300</v>
      </c>
      <c r="E327" s="57" t="str">
        <f>IF(確建第三面!$W$51="","",TEXT(確建第三面!$W$51,"#0.00"))</f>
        <v/>
      </c>
      <c r="F327" s="58" t="s">
        <v>1190</v>
      </c>
    </row>
    <row r="328" spans="4:6" ht="15.75" customHeight="1" x14ac:dyDescent="0.15">
      <c r="D328" s="122" t="s">
        <v>1301</v>
      </c>
      <c r="E328" s="57" t="str">
        <f>IF(確建第三面!$AE$51=0,"",TEXT(確建第三面!$AE$51,"#0.00"))</f>
        <v/>
      </c>
      <c r="F328" s="58" t="s">
        <v>1190</v>
      </c>
    </row>
    <row r="329" spans="4:6" ht="15.75" customHeight="1" x14ac:dyDescent="0.15">
      <c r="D329" s="57" t="s">
        <v>1580</v>
      </c>
      <c r="E329" s="57" t="str">
        <f>IF(確建第三面!$O$52="","",TEXT(確建第三面!$O$52,"#0.00"))</f>
        <v/>
      </c>
      <c r="F329" s="58" t="s">
        <v>1190</v>
      </c>
    </row>
    <row r="330" spans="4:6" ht="15.75" customHeight="1" x14ac:dyDescent="0.15">
      <c r="D330" s="57" t="s">
        <v>1581</v>
      </c>
      <c r="E330" s="57" t="str">
        <f>IF(確建第三面!$W$52="","",TEXT(確建第三面!$W$52,"#0.00"))</f>
        <v/>
      </c>
      <c r="F330" s="58" t="s">
        <v>1190</v>
      </c>
    </row>
    <row r="331" spans="4:6" ht="15.75" customHeight="1" x14ac:dyDescent="0.15">
      <c r="D331" s="57" t="s">
        <v>1582</v>
      </c>
      <c r="E331" s="57" t="str">
        <f>IF(確建第三面!$AE$52=0,"",TEXT(確建第三面!$AE$52,"#0.00"))</f>
        <v/>
      </c>
      <c r="F331" s="58" t="s">
        <v>1190</v>
      </c>
    </row>
    <row r="332" spans="4:6" ht="15" customHeight="1" x14ac:dyDescent="0.15">
      <c r="D332" s="66" t="s">
        <v>1028</v>
      </c>
      <c r="E332" s="57" t="str">
        <f>IF(確建第三面!$O$53="","",TEXT(確建第三面!$O$53,"#0.0000"))</f>
        <v/>
      </c>
      <c r="F332" s="58" t="s">
        <v>1190</v>
      </c>
    </row>
    <row r="333" spans="4:6" ht="15" customHeight="1" x14ac:dyDescent="0.15">
      <c r="D333" s="66" t="s">
        <v>1029</v>
      </c>
      <c r="E333" s="57" t="str">
        <f>IF(確建第三面!$W$53="","",TEXT(確建第三面!$W$53,"#0.0000"))</f>
        <v/>
      </c>
      <c r="F333" s="58" t="s">
        <v>1190</v>
      </c>
    </row>
    <row r="334" spans="4:6" ht="15" customHeight="1" x14ac:dyDescent="0.15">
      <c r="D334" s="66" t="s">
        <v>1030</v>
      </c>
      <c r="E334" s="57" t="str">
        <f>IF(確建第三面!$AE$53=0,"",TEXT(確建第三面!$AE$53,"#0.0000"))</f>
        <v/>
      </c>
      <c r="F334" s="58" t="s">
        <v>1190</v>
      </c>
    </row>
    <row r="335" spans="4:6" ht="15" customHeight="1" x14ac:dyDescent="0.15">
      <c r="D335" s="66" t="s">
        <v>1052</v>
      </c>
      <c r="E335" s="57" t="str">
        <f>IF(確建第三面!$O$54="","",TEXT(確建第三面!$O$54,"#0.0000"))</f>
        <v/>
      </c>
      <c r="F335" s="58" t="s">
        <v>1190</v>
      </c>
    </row>
    <row r="336" spans="4:6" ht="15" customHeight="1" x14ac:dyDescent="0.15">
      <c r="D336" s="66" t="s">
        <v>1053</v>
      </c>
      <c r="E336" s="57" t="str">
        <f>IF(確建第三面!$W$54="","",TEXT(確建第三面!$W$54,"#0.0000"))</f>
        <v/>
      </c>
      <c r="F336" s="58" t="s">
        <v>1190</v>
      </c>
    </row>
    <row r="337" spans="3:6" ht="15" customHeight="1" x14ac:dyDescent="0.15">
      <c r="D337" s="66" t="s">
        <v>1054</v>
      </c>
      <c r="E337" s="57" t="str">
        <f>IF(確建第三面!$AE$54=0,"",TEXT(確建第三面!$AE$54,"#0.0000"))</f>
        <v/>
      </c>
      <c r="F337" s="58" t="s">
        <v>1190</v>
      </c>
    </row>
    <row r="338" spans="3:6" ht="15" customHeight="1" x14ac:dyDescent="0.15">
      <c r="D338" s="57" t="s">
        <v>1034</v>
      </c>
      <c r="E338" s="57" t="e">
        <f>IF(確建第三面!$O$55=0,"",TEXT(確建第三面!$O$55,"#0.00"))</f>
        <v>#VALUE!</v>
      </c>
      <c r="F338" s="58" t="s">
        <v>1190</v>
      </c>
    </row>
    <row r="339" spans="3:6" ht="15" customHeight="1" x14ac:dyDescent="0.15">
      <c r="D339" s="57" t="s">
        <v>1035</v>
      </c>
      <c r="E339" s="57" t="e">
        <f>IF(確建第三面!$O$56=0,"",TEXT(確建第三面!$O$56,"#0.00"))</f>
        <v>#VALUE!</v>
      </c>
      <c r="F339" s="58" t="s">
        <v>1190</v>
      </c>
    </row>
    <row r="340" spans="3:6" ht="15" customHeight="1" x14ac:dyDescent="0.15">
      <c r="C340" s="56" t="s">
        <v>1055</v>
      </c>
      <c r="D340" s="57" t="s">
        <v>1056</v>
      </c>
      <c r="E340" s="57" t="str">
        <f>IF(確建第三面!$P$58="","",確建第三面!$P$58)</f>
        <v/>
      </c>
      <c r="F340" s="58" t="s">
        <v>1190</v>
      </c>
    </row>
    <row r="341" spans="3:6" ht="15" customHeight="1" x14ac:dyDescent="0.15">
      <c r="D341" s="57" t="s">
        <v>1057</v>
      </c>
      <c r="E341" s="57" t="str">
        <f>IF(確建第三面!$P$59="","",確建第三面!$P$59)</f>
        <v/>
      </c>
      <c r="F341" s="58" t="s">
        <v>1190</v>
      </c>
    </row>
    <row r="342" spans="3:6" ht="15" customHeight="1" x14ac:dyDescent="0.15">
      <c r="C342" s="56" t="s">
        <v>1058</v>
      </c>
      <c r="D342" s="57" t="s">
        <v>1059</v>
      </c>
      <c r="E342" s="57" t="str">
        <f>IF(確建第三面!$O$63="","",TEXT(確建第三面!$O$63,"#0.000"))</f>
        <v/>
      </c>
      <c r="F342" s="58" t="s">
        <v>1190</v>
      </c>
    </row>
    <row r="343" spans="3:6" ht="15" customHeight="1" x14ac:dyDescent="0.15">
      <c r="D343" s="57" t="s">
        <v>1060</v>
      </c>
      <c r="E343" s="57" t="str">
        <f>IF(確建第三面!$W$63="","",TEXT(確建第三面!$W$63,"#0.000"))</f>
        <v/>
      </c>
      <c r="F343" s="58" t="s">
        <v>1190</v>
      </c>
    </row>
    <row r="344" spans="3:6" ht="15" customHeight="1" x14ac:dyDescent="0.15">
      <c r="D344" s="57" t="s">
        <v>1061</v>
      </c>
      <c r="E344" s="57" t="str">
        <f>IF(確建第三面!$O$64="","",確建第三面!$O$64)</f>
        <v/>
      </c>
      <c r="F344" s="58" t="s">
        <v>1190</v>
      </c>
    </row>
    <row r="345" spans="3:6" ht="15" customHeight="1" x14ac:dyDescent="0.15">
      <c r="D345" s="57" t="s">
        <v>1062</v>
      </c>
      <c r="E345" s="57" t="str">
        <f>IF(確建第三面!$W$64="","",確建第三面!$W$64)</f>
        <v/>
      </c>
      <c r="F345" s="58" t="s">
        <v>1190</v>
      </c>
    </row>
    <row r="346" spans="3:6" ht="15" customHeight="1" x14ac:dyDescent="0.15">
      <c r="D346" s="57" t="s">
        <v>1063</v>
      </c>
      <c r="E346" s="57" t="str">
        <f>IF(確建第三面!$O$65="","",確建第三面!$O$65)</f>
        <v/>
      </c>
      <c r="F346" s="58" t="s">
        <v>1190</v>
      </c>
    </row>
    <row r="347" spans="3:6" ht="15" customHeight="1" x14ac:dyDescent="0.15">
      <c r="D347" s="57" t="s">
        <v>1064</v>
      </c>
      <c r="E347" s="57" t="str">
        <f>IF(確建第三面!$W$65="","",確建第三面!$W$65)</f>
        <v/>
      </c>
      <c r="F347" s="58" t="s">
        <v>1190</v>
      </c>
    </row>
    <row r="348" spans="3:6" ht="15" customHeight="1" x14ac:dyDescent="0.15">
      <c r="D348" s="57" t="s">
        <v>1065</v>
      </c>
      <c r="E348" s="57" t="str">
        <f>IF(確建第三面!$L$66="","",確建第三面!$L$66)</f>
        <v/>
      </c>
      <c r="F348" s="58" t="s">
        <v>1190</v>
      </c>
    </row>
    <row r="349" spans="3:6" ht="15" customHeight="1" x14ac:dyDescent="0.15">
      <c r="D349" s="57" t="s">
        <v>1066</v>
      </c>
      <c r="E349" s="57" t="str">
        <f>IF(確建第三面!$W$66="","",確建第三面!$W$66)</f>
        <v/>
      </c>
      <c r="F349" s="58" t="s">
        <v>1190</v>
      </c>
    </row>
    <row r="350" spans="3:6" ht="15" customHeight="1" x14ac:dyDescent="0.15">
      <c r="D350" s="57" t="s">
        <v>1067</v>
      </c>
      <c r="E350" s="57" t="str">
        <f>IF(確建第三面!$Y$67="","",確建第三面!$Y$67)</f>
        <v>□</v>
      </c>
      <c r="F350" s="58" t="s">
        <v>1190</v>
      </c>
    </row>
    <row r="351" spans="3:6" ht="15" customHeight="1" x14ac:dyDescent="0.15">
      <c r="D351" s="57" t="s">
        <v>1068</v>
      </c>
      <c r="E351" s="57" t="str">
        <f>IF(確建第三面!$AB$67="","",確建第三面!$AB$67)</f>
        <v>□</v>
      </c>
      <c r="F351" s="58" t="s">
        <v>1190</v>
      </c>
    </row>
    <row r="352" spans="3:6" ht="15" customHeight="1" x14ac:dyDescent="0.15">
      <c r="D352" s="57" t="s">
        <v>1070</v>
      </c>
      <c r="E352" s="57" t="str">
        <f>IF(確建第三面!$E$69="","",確建第三面!$E$69)</f>
        <v>□</v>
      </c>
      <c r="F352" s="58" t="s">
        <v>1190</v>
      </c>
    </row>
    <row r="353" spans="3:6" ht="15" customHeight="1" x14ac:dyDescent="0.15">
      <c r="D353" s="57" t="s">
        <v>1072</v>
      </c>
      <c r="E353" s="57" t="str">
        <f>IF(確建第三面!$M$69="","",確建第三面!$M$69)</f>
        <v>□</v>
      </c>
      <c r="F353" s="58" t="s">
        <v>1190</v>
      </c>
    </row>
    <row r="354" spans="3:6" ht="15" customHeight="1" x14ac:dyDescent="0.15">
      <c r="D354" s="57" t="s">
        <v>1074</v>
      </c>
      <c r="E354" s="57" t="str">
        <f>IF(確建第三面!$U$69="","",確建第三面!$U$69)</f>
        <v>□</v>
      </c>
      <c r="F354" s="58" t="s">
        <v>1190</v>
      </c>
    </row>
    <row r="355" spans="3:6" ht="15" customHeight="1" x14ac:dyDescent="0.15">
      <c r="C355" s="56" t="s">
        <v>1075</v>
      </c>
      <c r="D355" s="57" t="s">
        <v>1076</v>
      </c>
      <c r="E355" s="57" t="str">
        <f>IF(確建第三面!$L$70="","",確建第三面!$L$70)</f>
        <v/>
      </c>
      <c r="F355" s="58" t="s">
        <v>1190</v>
      </c>
    </row>
    <row r="356" spans="3:6" ht="15" customHeight="1" x14ac:dyDescent="0.15">
      <c r="D356" s="57" t="s">
        <v>1077</v>
      </c>
      <c r="E356" s="57" t="str">
        <f>IF(確建第三面!$L$71="","",確建第三面!$L$71)</f>
        <v/>
      </c>
      <c r="F356" s="58" t="s">
        <v>1190</v>
      </c>
    </row>
    <row r="357" spans="3:6" ht="15" customHeight="1" x14ac:dyDescent="0.15">
      <c r="D357" s="57" t="s">
        <v>1078</v>
      </c>
      <c r="E357" s="57" t="str">
        <f>IF(確建第三面!$L$72="","",確建第三面!$L$72)</f>
        <v/>
      </c>
      <c r="F357" s="58" t="s">
        <v>1190</v>
      </c>
    </row>
    <row r="358" spans="3:6" ht="15" customHeight="1" x14ac:dyDescent="0.15">
      <c r="C358" s="56" t="s">
        <v>1080</v>
      </c>
      <c r="D358" s="57" t="s">
        <v>1081</v>
      </c>
      <c r="E358" s="57" t="str">
        <f>IF(確建第三面!$N$73="","",確建第三面!$N$73)</f>
        <v/>
      </c>
      <c r="F358" s="58" t="s">
        <v>1190</v>
      </c>
    </row>
    <row r="359" spans="3:6" ht="15" customHeight="1" x14ac:dyDescent="0.15">
      <c r="D359" s="57" t="s">
        <v>1082</v>
      </c>
      <c r="E359" s="57" t="str">
        <f>IF(確建第三面!$Q$73="","",確建第三面!$Q$73)</f>
        <v/>
      </c>
      <c r="F359" s="58" t="s">
        <v>1190</v>
      </c>
    </row>
    <row r="360" spans="3:6" ht="15" customHeight="1" x14ac:dyDescent="0.15">
      <c r="D360" s="57" t="s">
        <v>1083</v>
      </c>
      <c r="E360" s="57" t="str">
        <f>IF(確建第三面!$T$73="","",確建第三面!$T$73)</f>
        <v/>
      </c>
      <c r="F360" s="58" t="s">
        <v>1190</v>
      </c>
    </row>
    <row r="361" spans="3:6" ht="15" customHeight="1" x14ac:dyDescent="0.15">
      <c r="C361" s="56" t="s">
        <v>1079</v>
      </c>
      <c r="D361" s="57" t="s">
        <v>1084</v>
      </c>
      <c r="E361" s="57" t="str">
        <f>IF(確建第三面!$N$74="","",確建第三面!$N$74)</f>
        <v/>
      </c>
      <c r="F361" s="58" t="s">
        <v>1190</v>
      </c>
    </row>
    <row r="362" spans="3:6" ht="15" customHeight="1" x14ac:dyDescent="0.15">
      <c r="D362" s="57" t="s">
        <v>1085</v>
      </c>
      <c r="E362" s="57" t="str">
        <f>IF(確建第三面!$Q$74="","",確建第三面!$Q$74)</f>
        <v/>
      </c>
      <c r="F362" s="58" t="s">
        <v>1190</v>
      </c>
    </row>
    <row r="363" spans="3:6" ht="15" customHeight="1" x14ac:dyDescent="0.15">
      <c r="D363" s="57" t="s">
        <v>1086</v>
      </c>
      <c r="E363" s="57" t="str">
        <f>IF(確建第三面!$T$74="","",確建第三面!$T$74)</f>
        <v/>
      </c>
      <c r="F363" s="58" t="s">
        <v>1190</v>
      </c>
    </row>
    <row r="364" spans="3:6" ht="15" customHeight="1" x14ac:dyDescent="0.15">
      <c r="C364" s="56" t="s">
        <v>1087</v>
      </c>
      <c r="D364" s="57" t="s">
        <v>1088</v>
      </c>
      <c r="E364" s="57" t="str">
        <f>IF(確建第三面!$H$76="","",確建第三面!$H$76)</f>
        <v/>
      </c>
      <c r="F364" s="58" t="s">
        <v>1190</v>
      </c>
    </row>
    <row r="365" spans="3:6" ht="15" customHeight="1" x14ac:dyDescent="0.15">
      <c r="D365" s="57" t="s">
        <v>1094</v>
      </c>
      <c r="E365" s="57" t="str">
        <f>IF(確建第三面!$N$76="","",確建第三面!$N$76)</f>
        <v/>
      </c>
      <c r="F365" s="58" t="s">
        <v>1190</v>
      </c>
    </row>
    <row r="366" spans="3:6" ht="15" customHeight="1" x14ac:dyDescent="0.15">
      <c r="D366" s="57" t="s">
        <v>1095</v>
      </c>
      <c r="E366" s="57" t="str">
        <f>IF(確建第三面!$Q$76="","",確建第三面!$Q$76)</f>
        <v/>
      </c>
      <c r="F366" s="58" t="s">
        <v>1190</v>
      </c>
    </row>
    <row r="367" spans="3:6" ht="15" customHeight="1" x14ac:dyDescent="0.15">
      <c r="D367" s="57" t="s">
        <v>1096</v>
      </c>
      <c r="E367" s="57" t="str">
        <f>IF(確建第三面!$T$76="","",確建第三面!$T$76)</f>
        <v/>
      </c>
      <c r="F367" s="58" t="s">
        <v>1190</v>
      </c>
    </row>
    <row r="368" spans="3:6" ht="15" customHeight="1" x14ac:dyDescent="0.15">
      <c r="D368" s="57" t="s">
        <v>1089</v>
      </c>
      <c r="E368" s="57" t="str">
        <f>IF(確建第三面!$X$76="","",確建第三面!$X$76)</f>
        <v/>
      </c>
      <c r="F368" s="58" t="s">
        <v>1190</v>
      </c>
    </row>
    <row r="369" spans="3:7" ht="15" customHeight="1" x14ac:dyDescent="0.15">
      <c r="D369" s="57" t="s">
        <v>1090</v>
      </c>
      <c r="E369" s="57" t="str">
        <f>IF(確建第三面!$H$77="","",確建第三面!$H$77)</f>
        <v/>
      </c>
      <c r="F369" s="58" t="s">
        <v>1190</v>
      </c>
    </row>
    <row r="370" spans="3:7" ht="15" customHeight="1" x14ac:dyDescent="0.15">
      <c r="D370" s="57" t="s">
        <v>1097</v>
      </c>
      <c r="E370" s="57" t="str">
        <f>IF(確建第三面!$N$77="","",確建第三面!$N$77)</f>
        <v/>
      </c>
      <c r="F370" s="58" t="s">
        <v>1190</v>
      </c>
    </row>
    <row r="371" spans="3:7" ht="15" customHeight="1" x14ac:dyDescent="0.15">
      <c r="D371" s="57" t="s">
        <v>1098</v>
      </c>
      <c r="E371" s="57" t="str">
        <f>IF(確建第三面!$Q$77="","",確建第三面!$Q$77)</f>
        <v/>
      </c>
      <c r="F371" s="58" t="s">
        <v>1190</v>
      </c>
    </row>
    <row r="372" spans="3:7" ht="15" customHeight="1" x14ac:dyDescent="0.15">
      <c r="D372" s="57" t="s">
        <v>1099</v>
      </c>
      <c r="E372" s="57" t="str">
        <f>IF(確建第三面!$T$77="","",確建第三面!$T$77)</f>
        <v/>
      </c>
      <c r="F372" s="58" t="s">
        <v>1190</v>
      </c>
    </row>
    <row r="373" spans="3:7" ht="15" customHeight="1" x14ac:dyDescent="0.15">
      <c r="D373" s="57" t="s">
        <v>1091</v>
      </c>
      <c r="E373" s="57" t="str">
        <f>IF(確建第三面!$X$77="","",確建第三面!$X$77)</f>
        <v/>
      </c>
      <c r="F373" s="58" t="s">
        <v>1190</v>
      </c>
    </row>
    <row r="374" spans="3:7" ht="15" customHeight="1" x14ac:dyDescent="0.15">
      <c r="D374" s="57" t="s">
        <v>1092</v>
      </c>
      <c r="E374" s="57" t="str">
        <f>IF(確建第三面!$H$78="","",確建第三面!$H$78)</f>
        <v/>
      </c>
      <c r="F374" s="58" t="s">
        <v>1190</v>
      </c>
    </row>
    <row r="375" spans="3:7" ht="15" customHeight="1" x14ac:dyDescent="0.15">
      <c r="D375" s="57" t="s">
        <v>1100</v>
      </c>
      <c r="E375" s="57" t="str">
        <f>IF(確建第三面!$N$78="","",確建第三面!$N$78)</f>
        <v/>
      </c>
      <c r="F375" s="58" t="s">
        <v>1190</v>
      </c>
    </row>
    <row r="376" spans="3:7" ht="15" customHeight="1" x14ac:dyDescent="0.15">
      <c r="D376" s="57" t="s">
        <v>1101</v>
      </c>
      <c r="E376" s="57" t="str">
        <f>IF(確建第三面!$Q$78="","",確建第三面!$Q$78)</f>
        <v/>
      </c>
      <c r="F376" s="58" t="s">
        <v>1190</v>
      </c>
    </row>
    <row r="377" spans="3:7" ht="15" customHeight="1" x14ac:dyDescent="0.15">
      <c r="D377" s="57" t="s">
        <v>1102</v>
      </c>
      <c r="E377" s="57" t="str">
        <f>IF(確建第三面!$T$78="","",確建第三面!$T$78)</f>
        <v/>
      </c>
      <c r="F377" s="58" t="s">
        <v>1190</v>
      </c>
    </row>
    <row r="378" spans="3:7" ht="15" customHeight="1" x14ac:dyDescent="0.15">
      <c r="D378" s="57" t="s">
        <v>1093</v>
      </c>
      <c r="E378" s="57" t="str">
        <f>IF(確建第三面!$X$78="","",確建第三面!$X$78)</f>
        <v/>
      </c>
      <c r="F378" s="58" t="s">
        <v>1190</v>
      </c>
    </row>
    <row r="379" spans="3:7" ht="15" customHeight="1" x14ac:dyDescent="0.15">
      <c r="C379" s="484" t="s">
        <v>2364</v>
      </c>
      <c r="D379" s="122" t="s">
        <v>2365</v>
      </c>
      <c r="E379" s="122"/>
      <c r="F379" s="485" t="s">
        <v>1190</v>
      </c>
      <c r="G379" s="1" t="s">
        <v>2933</v>
      </c>
    </row>
    <row r="380" spans="3:7" ht="15" customHeight="1" x14ac:dyDescent="0.15">
      <c r="C380" s="484"/>
      <c r="D380" s="122" t="s">
        <v>2366</v>
      </c>
      <c r="E380" s="122"/>
      <c r="F380" s="485" t="s">
        <v>1190</v>
      </c>
    </row>
    <row r="381" spans="3:7" ht="15" customHeight="1" x14ac:dyDescent="0.15">
      <c r="C381" s="484"/>
      <c r="D381" s="122" t="s">
        <v>2368</v>
      </c>
      <c r="E381" s="122"/>
      <c r="F381" s="485" t="s">
        <v>1190</v>
      </c>
    </row>
    <row r="382" spans="3:7" ht="15" customHeight="1" x14ac:dyDescent="0.15">
      <c r="C382" s="484"/>
      <c r="D382" s="122" t="s">
        <v>2367</v>
      </c>
      <c r="E382" s="122"/>
      <c r="F382" s="485" t="s">
        <v>1190</v>
      </c>
    </row>
    <row r="383" spans="3:7" ht="15" customHeight="1" x14ac:dyDescent="0.15">
      <c r="C383" s="56" t="s">
        <v>1106</v>
      </c>
      <c r="D383" s="56" t="s">
        <v>1107</v>
      </c>
      <c r="E383" s="57" t="str">
        <f>IF(確建第三面!$L$80="","",確建第三面!$L$80)</f>
        <v/>
      </c>
      <c r="F383" s="58" t="s">
        <v>1190</v>
      </c>
    </row>
    <row r="384" spans="3:7" ht="15" customHeight="1" x14ac:dyDescent="0.15">
      <c r="D384" s="56" t="s">
        <v>1108</v>
      </c>
      <c r="E384" s="57" t="str">
        <f>IF(確建第三面!$L$81="","",確建第三面!$L$81)</f>
        <v/>
      </c>
      <c r="F384" s="58" t="s">
        <v>1190</v>
      </c>
    </row>
    <row r="385" spans="3:6" ht="15" customHeight="1" x14ac:dyDescent="0.15">
      <c r="C385" s="56" t="s">
        <v>754</v>
      </c>
      <c r="D385" s="56" t="s">
        <v>926</v>
      </c>
      <c r="E385" s="57" t="str">
        <f>IF(確建第三面!$L$83="","",確建第三面!$L$83)</f>
        <v/>
      </c>
      <c r="F385" s="58" t="s">
        <v>1190</v>
      </c>
    </row>
    <row r="386" spans="3:6" ht="15" customHeight="1" x14ac:dyDescent="0.15">
      <c r="D386" s="56" t="s">
        <v>927</v>
      </c>
      <c r="E386" s="57" t="str">
        <f>IF(確建第三面!$L$84="","",確建第三面!$L$84)</f>
        <v/>
      </c>
      <c r="F386" s="58" t="s">
        <v>1190</v>
      </c>
    </row>
    <row r="387" spans="3:6" ht="15" customHeight="1" x14ac:dyDescent="0.15">
      <c r="C387" s="56" t="s">
        <v>1391</v>
      </c>
      <c r="D387" s="57" t="s">
        <v>1391</v>
      </c>
      <c r="E387" s="57" t="str">
        <f>IF(確建第四面!$L$6="","",確建第四面!$L$6)</f>
        <v/>
      </c>
      <c r="F387" s="58" t="s">
        <v>1392</v>
      </c>
    </row>
    <row r="388" spans="3:6" ht="15" customHeight="1" x14ac:dyDescent="0.15">
      <c r="C388" s="56" t="s">
        <v>1393</v>
      </c>
      <c r="D388" s="57" t="s">
        <v>1394</v>
      </c>
      <c r="E388" s="57" t="str">
        <f>IF(確建第四面!$O$7="","",確建第四面!$O$7)</f>
        <v/>
      </c>
      <c r="F388" s="58" t="s">
        <v>1392</v>
      </c>
    </row>
    <row r="389" spans="3:6" ht="15" customHeight="1" x14ac:dyDescent="0.15">
      <c r="D389" s="57" t="s">
        <v>1395</v>
      </c>
      <c r="E389" s="57" t="str">
        <f>IF(確建第四面!$O$8="","",確建第四面!$O$8)</f>
        <v/>
      </c>
      <c r="F389" s="58" t="s">
        <v>1392</v>
      </c>
    </row>
    <row r="390" spans="3:6" ht="15" customHeight="1" x14ac:dyDescent="0.15">
      <c r="D390" s="57" t="s">
        <v>1396</v>
      </c>
      <c r="E390" s="57" t="str">
        <f>IF(確建第四面!$O$9="","",確建第四面!$O$9)</f>
        <v/>
      </c>
      <c r="F390" s="58" t="s">
        <v>1392</v>
      </c>
    </row>
    <row r="391" spans="3:6" ht="15" customHeight="1" x14ac:dyDescent="0.15">
      <c r="D391" s="57" t="s">
        <v>1397</v>
      </c>
      <c r="E391" s="57" t="str">
        <f>IF(確建第四面!$O$10="","",確建第四面!$O$10)</f>
        <v/>
      </c>
      <c r="F391" s="58" t="s">
        <v>1392</v>
      </c>
    </row>
    <row r="392" spans="3:6" ht="15" customHeight="1" x14ac:dyDescent="0.15">
      <c r="D392" s="57" t="s">
        <v>1398</v>
      </c>
      <c r="E392" s="57" t="str">
        <f>IF(確建第四面!$O$11="","",確建第四面!$O$11)</f>
        <v/>
      </c>
      <c r="F392" s="58" t="s">
        <v>1392</v>
      </c>
    </row>
    <row r="393" spans="3:6" ht="15" customHeight="1" x14ac:dyDescent="0.15">
      <c r="C393" s="56" t="s">
        <v>1009</v>
      </c>
      <c r="D393" s="57" t="s">
        <v>706</v>
      </c>
      <c r="E393" s="57" t="str">
        <f>IF(確建第四面!$J$12="","",確建第四面!$J$12)</f>
        <v>□</v>
      </c>
      <c r="F393" s="58" t="s">
        <v>1392</v>
      </c>
    </row>
    <row r="394" spans="3:6" ht="15" customHeight="1" x14ac:dyDescent="0.15">
      <c r="D394" s="57" t="s">
        <v>707</v>
      </c>
      <c r="E394" s="57" t="str">
        <f>IF(確建第四面!$M$12="","",確建第四面!$M$12)</f>
        <v>□</v>
      </c>
      <c r="F394" s="58" t="s">
        <v>1392</v>
      </c>
    </row>
    <row r="395" spans="3:6" ht="15" customHeight="1" x14ac:dyDescent="0.15">
      <c r="D395" s="57" t="s">
        <v>708</v>
      </c>
      <c r="E395" s="57" t="str">
        <f>IF(確建第四面!$P$12="","",確建第四面!$P$12)</f>
        <v>□</v>
      </c>
      <c r="F395" s="58" t="s">
        <v>1392</v>
      </c>
    </row>
    <row r="396" spans="3:6" ht="15" customHeight="1" x14ac:dyDescent="0.15">
      <c r="D396" s="57" t="s">
        <v>709</v>
      </c>
      <c r="E396" s="57" t="str">
        <f>IF(確建第四面!$S$12="","",確建第四面!$S$12)</f>
        <v>□</v>
      </c>
      <c r="F396" s="58" t="s">
        <v>1392</v>
      </c>
    </row>
    <row r="397" spans="3:6" ht="15" customHeight="1" x14ac:dyDescent="0.15">
      <c r="D397" s="57" t="s">
        <v>1010</v>
      </c>
      <c r="E397" s="57" t="str">
        <f>IF(確建第四面!$V$12="","",確建第四面!$V$12)</f>
        <v>□</v>
      </c>
      <c r="F397" s="58" t="s">
        <v>1392</v>
      </c>
    </row>
    <row r="398" spans="3:6" ht="15" customHeight="1" x14ac:dyDescent="0.15">
      <c r="D398" s="57" t="s">
        <v>1011</v>
      </c>
      <c r="E398" s="57" t="str">
        <f>IF(確建第四面!$Z$12="","",確建第四面!$Z$12)</f>
        <v>□</v>
      </c>
      <c r="F398" s="58" t="s">
        <v>1392</v>
      </c>
    </row>
    <row r="399" spans="3:6" ht="15" customHeight="1" x14ac:dyDescent="0.15">
      <c r="D399" s="57" t="s">
        <v>1012</v>
      </c>
      <c r="E399" s="57" t="str">
        <f>IF(確建第四面!$AF$12="","",確建第四面!$AF$12)</f>
        <v>□</v>
      </c>
      <c r="F399" s="58" t="s">
        <v>1392</v>
      </c>
    </row>
    <row r="400" spans="3:6" ht="15" customHeight="1" x14ac:dyDescent="0.15">
      <c r="C400" s="56" t="s">
        <v>1399</v>
      </c>
      <c r="D400" s="57" t="s">
        <v>1065</v>
      </c>
      <c r="E400" s="57" t="str">
        <f>IF(確建第四面!$J$13="","",確建第四面!$J$13)</f>
        <v/>
      </c>
      <c r="F400" s="58" t="s">
        <v>1392</v>
      </c>
    </row>
    <row r="401" spans="3:6" ht="15" customHeight="1" x14ac:dyDescent="0.15">
      <c r="D401" s="57" t="s">
        <v>1066</v>
      </c>
      <c r="E401" s="57" t="str">
        <f>IF(確建第四面!$U$13="","",確建第四面!$U$13)</f>
        <v/>
      </c>
      <c r="F401" s="58" t="s">
        <v>1392</v>
      </c>
    </row>
    <row r="402" spans="3:6" ht="15" customHeight="1" x14ac:dyDescent="0.15">
      <c r="C402" s="56" t="s">
        <v>1400</v>
      </c>
      <c r="D402" s="57" t="s">
        <v>1602</v>
      </c>
      <c r="E402" s="57" t="str">
        <f>IF(確建第四面!$J$14="","",確建第四面!$J$14)</f>
        <v>□</v>
      </c>
      <c r="F402" s="58" t="s">
        <v>1392</v>
      </c>
    </row>
    <row r="403" spans="3:6" ht="15" customHeight="1" x14ac:dyDescent="0.15">
      <c r="D403" s="57" t="s">
        <v>1603</v>
      </c>
      <c r="E403" s="57" t="str">
        <f>IF(確建第四面!$J$15="","",確建第四面!$J$15)</f>
        <v>□</v>
      </c>
      <c r="F403" s="58" t="s">
        <v>1392</v>
      </c>
    </row>
    <row r="404" spans="3:6" ht="15" customHeight="1" x14ac:dyDescent="0.15">
      <c r="D404" s="57" t="s">
        <v>1604</v>
      </c>
      <c r="E404" s="57" t="str">
        <f>IF(確建第四面!$J$16="","",確建第四面!$J$16)</f>
        <v>□</v>
      </c>
      <c r="F404" s="58" t="s">
        <v>1392</v>
      </c>
    </row>
    <row r="405" spans="3:6" ht="15" customHeight="1" x14ac:dyDescent="0.15">
      <c r="D405" s="57" t="s">
        <v>1401</v>
      </c>
      <c r="E405" s="57" t="str">
        <f>IF(確建第四面!$J$17="","",確建第四面!$J$17)</f>
        <v>□</v>
      </c>
      <c r="F405" s="58" t="s">
        <v>1392</v>
      </c>
    </row>
    <row r="406" spans="3:6" ht="15" customHeight="1" x14ac:dyDescent="0.15">
      <c r="D406" s="57" t="s">
        <v>1402</v>
      </c>
      <c r="E406" s="57" t="str">
        <f>IF(確建第四面!$Q$17="","",確建第四面!$Q$17)</f>
        <v>□</v>
      </c>
      <c r="F406" s="58" t="s">
        <v>1392</v>
      </c>
    </row>
    <row r="407" spans="3:6" ht="15" customHeight="1" x14ac:dyDescent="0.15">
      <c r="D407" s="57" t="s">
        <v>1403</v>
      </c>
      <c r="E407" s="57" t="str">
        <f>IF(確建第四面!$J$18="","",確建第四面!$J$18)</f>
        <v>□</v>
      </c>
      <c r="F407" s="58" t="s">
        <v>1392</v>
      </c>
    </row>
    <row r="408" spans="3:6" ht="15" customHeight="1" x14ac:dyDescent="0.15">
      <c r="D408" s="57" t="s">
        <v>1404</v>
      </c>
      <c r="E408" s="57" t="str">
        <f>IF(確建第四面!$AB$18="","",確建第四面!$AB$18)</f>
        <v>□</v>
      </c>
      <c r="F408" s="58" t="s">
        <v>1392</v>
      </c>
    </row>
    <row r="409" spans="3:6" ht="15" customHeight="1" x14ac:dyDescent="0.15">
      <c r="C409" s="56" t="s">
        <v>1405</v>
      </c>
      <c r="D409" s="57" t="s">
        <v>1406</v>
      </c>
      <c r="E409" s="57" t="str">
        <f>IF(確建第四面!$J$20="","",確建第四面!$J$20)</f>
        <v>□</v>
      </c>
      <c r="F409" s="58" t="s">
        <v>1392</v>
      </c>
    </row>
    <row r="410" spans="3:6" ht="15" customHeight="1" x14ac:dyDescent="0.15">
      <c r="D410" s="1" t="s">
        <v>1313</v>
      </c>
      <c r="E410" s="57" t="str">
        <f>IF(確建第四面!$J$21="","",確建第四面!$J$21)</f>
        <v>□</v>
      </c>
      <c r="F410" s="58" t="s">
        <v>1392</v>
      </c>
    </row>
    <row r="411" spans="3:6" ht="15" customHeight="1" x14ac:dyDescent="0.15">
      <c r="D411" s="1" t="s">
        <v>1605</v>
      </c>
      <c r="E411" s="57" t="str">
        <f>IF(確建第四面!$J$22="","",確建第四面!$J$22)</f>
        <v>□</v>
      </c>
      <c r="F411" s="58" t="s">
        <v>1392</v>
      </c>
    </row>
    <row r="412" spans="3:6" ht="15" customHeight="1" x14ac:dyDescent="0.15">
      <c r="D412" s="1" t="s">
        <v>1314</v>
      </c>
      <c r="E412" s="57" t="str">
        <f>IF(確建第四面!$J$23="","",確建第四面!$J$23)</f>
        <v>□</v>
      </c>
      <c r="F412" s="58" t="s">
        <v>1392</v>
      </c>
    </row>
    <row r="413" spans="3:6" ht="15" customHeight="1" x14ac:dyDescent="0.15">
      <c r="D413" s="57" t="s">
        <v>1404</v>
      </c>
      <c r="E413" s="57" t="str">
        <f>IF(確建第四面!$J$24="","",確建第四面!$J$24)</f>
        <v>□</v>
      </c>
      <c r="F413" s="58" t="s">
        <v>1392</v>
      </c>
    </row>
    <row r="414" spans="3:6" ht="15" customHeight="1" x14ac:dyDescent="0.15">
      <c r="D414" s="57" t="s">
        <v>1407</v>
      </c>
      <c r="E414" s="57" t="str">
        <f>IF(確建第四面!$Q$24="","",確建第四面!$Q$24)</f>
        <v>□</v>
      </c>
      <c r="F414" s="58" t="s">
        <v>1392</v>
      </c>
    </row>
    <row r="415" spans="3:6" ht="15" customHeight="1" x14ac:dyDescent="0.15">
      <c r="C415" s="56" t="s">
        <v>1408</v>
      </c>
      <c r="D415" s="57" t="s">
        <v>1409</v>
      </c>
      <c r="E415" s="57" t="str">
        <f>IF(確建第四面!$J$26="","",確建第四面!$J$26)</f>
        <v>□</v>
      </c>
      <c r="F415" s="58" t="s">
        <v>1392</v>
      </c>
    </row>
    <row r="416" spans="3:6" ht="15" customHeight="1" x14ac:dyDescent="0.15">
      <c r="D416" s="57" t="s">
        <v>1410</v>
      </c>
      <c r="E416" s="57" t="str">
        <f>IF(確建第四面!$Q$26="","",確建第四面!$Q$26)</f>
        <v>□</v>
      </c>
      <c r="F416" s="58" t="s">
        <v>1392</v>
      </c>
    </row>
    <row r="417" spans="3:6" ht="15" customHeight="1" x14ac:dyDescent="0.15">
      <c r="D417" s="57" t="s">
        <v>1411</v>
      </c>
      <c r="E417" s="57" t="str">
        <f>IF(確建第四面!$X$26="","",確建第四面!$X$26)</f>
        <v>□</v>
      </c>
      <c r="F417" s="58" t="s">
        <v>1392</v>
      </c>
    </row>
    <row r="418" spans="3:6" ht="15" customHeight="1" x14ac:dyDescent="0.15">
      <c r="D418" s="57" t="s">
        <v>1412</v>
      </c>
      <c r="E418" s="57" t="str">
        <f>IF(確建第四面!$J$27="","",確建第四面!$J$27)</f>
        <v>□</v>
      </c>
      <c r="F418" s="58" t="s">
        <v>1392</v>
      </c>
    </row>
    <row r="419" spans="3:6" ht="15" customHeight="1" x14ac:dyDescent="0.15">
      <c r="D419" s="57" t="s">
        <v>1404</v>
      </c>
      <c r="E419" s="57" t="str">
        <f>IF(確建第四面!$Q$27="","",確建第四面!$Q$27)</f>
        <v>□</v>
      </c>
      <c r="F419" s="58" t="s">
        <v>1392</v>
      </c>
    </row>
    <row r="420" spans="3:6" ht="15" customHeight="1" x14ac:dyDescent="0.15">
      <c r="D420" s="57" t="s">
        <v>1413</v>
      </c>
      <c r="E420" s="57" t="str">
        <f>IF(確建第四面!$X$27="","",確建第四面!$X$27)</f>
        <v>□</v>
      </c>
      <c r="F420" s="58" t="s">
        <v>1392</v>
      </c>
    </row>
    <row r="421" spans="3:6" ht="15" customHeight="1" x14ac:dyDescent="0.15">
      <c r="C421" s="56" t="s">
        <v>1414</v>
      </c>
      <c r="D421" s="57" t="s">
        <v>1415</v>
      </c>
      <c r="E421" s="57" t="str">
        <f>IF(確建第四面!$N$29="","",確建第四面!$N$29)</f>
        <v/>
      </c>
      <c r="F421" s="58" t="s">
        <v>1392</v>
      </c>
    </row>
    <row r="422" spans="3:6" ht="15" customHeight="1" x14ac:dyDescent="0.15">
      <c r="D422" s="57" t="s">
        <v>1416</v>
      </c>
      <c r="E422" s="57" t="str">
        <f>IF(確建第四面!$N$30="","",確建第四面!$N$30)</f>
        <v/>
      </c>
      <c r="F422" s="58" t="s">
        <v>1392</v>
      </c>
    </row>
    <row r="423" spans="3:6" ht="15" customHeight="1" x14ac:dyDescent="0.15">
      <c r="D423" s="57" t="s">
        <v>1417</v>
      </c>
      <c r="E423" s="57" t="str">
        <f>IF(確建第四面!$N$31="","",確建第四面!$N$31)</f>
        <v/>
      </c>
      <c r="F423" s="58" t="s">
        <v>1392</v>
      </c>
    </row>
    <row r="424" spans="3:6" ht="15" customHeight="1" x14ac:dyDescent="0.15">
      <c r="D424" s="57" t="s">
        <v>1418</v>
      </c>
      <c r="E424" s="57" t="str">
        <f>IF(確建第四面!$N$32="","",確建第四面!$N$32)</f>
        <v/>
      </c>
      <c r="F424" s="58" t="s">
        <v>1392</v>
      </c>
    </row>
    <row r="425" spans="3:6" ht="15" customHeight="1" x14ac:dyDescent="0.15">
      <c r="C425" s="56" t="s">
        <v>1419</v>
      </c>
      <c r="D425" s="57" t="s">
        <v>1420</v>
      </c>
      <c r="E425" s="57" t="str">
        <f>IF(確建第四面!$N$34="","",TEXT(確建第四面!$N$34,"#0.000"))</f>
        <v/>
      </c>
      <c r="F425" s="58" t="s">
        <v>1392</v>
      </c>
    </row>
    <row r="426" spans="3:6" ht="15" customHeight="1" x14ac:dyDescent="0.15">
      <c r="D426" s="57" t="s">
        <v>1421</v>
      </c>
      <c r="E426" s="57" t="str">
        <f>IF(確建第四面!$N$35="","",TEXT(確建第四面!$N$35,"#0.000"))</f>
        <v/>
      </c>
      <c r="F426" s="58" t="s">
        <v>1392</v>
      </c>
    </row>
    <row r="427" spans="3:6" ht="15" customHeight="1" x14ac:dyDescent="0.15">
      <c r="C427" s="56" t="s">
        <v>1422</v>
      </c>
      <c r="D427" s="57" t="s">
        <v>1422</v>
      </c>
      <c r="E427" s="57" t="str">
        <f>IF(確建第四面!$N$36="","",確建第四面!$N$36)</f>
        <v/>
      </c>
      <c r="F427" s="58" t="s">
        <v>1392</v>
      </c>
    </row>
    <row r="428" spans="3:6" ht="15" customHeight="1" x14ac:dyDescent="0.15">
      <c r="C428" s="56" t="s">
        <v>1423</v>
      </c>
      <c r="D428" s="57" t="s">
        <v>1424</v>
      </c>
      <c r="E428" s="57" t="s">
        <v>1427</v>
      </c>
      <c r="F428" s="58" t="s">
        <v>1392</v>
      </c>
    </row>
    <row r="429" spans="3:6" ht="15" customHeight="1" x14ac:dyDescent="0.15">
      <c r="D429" s="57" t="s">
        <v>1425</v>
      </c>
      <c r="E429" s="57" t="str">
        <f>IF(確建第四面!$E$39="","",確建第四面!$E$39)</f>
        <v>□</v>
      </c>
      <c r="F429" s="58" t="s">
        <v>1392</v>
      </c>
    </row>
    <row r="430" spans="3:6" ht="15" customHeight="1" x14ac:dyDescent="0.15">
      <c r="D430" s="57" t="s">
        <v>1426</v>
      </c>
      <c r="E430" s="57" t="str">
        <f>IF(確建第四面!$H$39="","",確建第四面!$H$39)</f>
        <v>□</v>
      </c>
      <c r="F430" s="58" t="s">
        <v>1392</v>
      </c>
    </row>
    <row r="431" spans="3:6" ht="15" customHeight="1" x14ac:dyDescent="0.15">
      <c r="D431" s="131" t="s">
        <v>2415</v>
      </c>
      <c r="E431" s="57" t="str">
        <f>IF(確建第四面!$E$41="","",確建第四面!$E$41)</f>
        <v>□</v>
      </c>
      <c r="F431" s="58" t="s">
        <v>1392</v>
      </c>
    </row>
    <row r="432" spans="3:6" ht="15" customHeight="1" x14ac:dyDescent="0.15">
      <c r="D432" s="131" t="s">
        <v>2416</v>
      </c>
      <c r="E432" s="57" t="str">
        <f>IF(確建第四面!$E$42="","",確建第四面!$E$42)</f>
        <v>□</v>
      </c>
      <c r="F432" s="58" t="s">
        <v>1392</v>
      </c>
    </row>
    <row r="433" spans="3:6" ht="15" customHeight="1" x14ac:dyDescent="0.15">
      <c r="D433" s="57" t="s">
        <v>2417</v>
      </c>
      <c r="E433" s="57" t="str">
        <f>IF(確建第四面!$J$44="","",確建第四面!$J$44)</f>
        <v/>
      </c>
      <c r="F433" s="58" t="s">
        <v>1392</v>
      </c>
    </row>
    <row r="434" spans="3:6" ht="15" customHeight="1" x14ac:dyDescent="0.15">
      <c r="D434" s="57" t="s">
        <v>2418</v>
      </c>
      <c r="E434" s="57" t="str">
        <f>IF(確建第四面!$R$45="","",確建第四面!$R$45)</f>
        <v/>
      </c>
      <c r="F434" s="58" t="s">
        <v>1392</v>
      </c>
    </row>
    <row r="435" spans="3:6" ht="15" customHeight="1" x14ac:dyDescent="0.15">
      <c r="D435" s="1" t="s">
        <v>517</v>
      </c>
      <c r="E435" s="57" t="s">
        <v>1427</v>
      </c>
      <c r="F435" s="58" t="s">
        <v>1392</v>
      </c>
    </row>
    <row r="436" spans="3:6" ht="15" customHeight="1" x14ac:dyDescent="0.15">
      <c r="D436" s="57" t="s">
        <v>1425</v>
      </c>
      <c r="E436" s="57" t="str">
        <f>IF(確建第四面!$AD$46="","",確建第四面!$AD$46)</f>
        <v>□</v>
      </c>
      <c r="F436" s="58" t="s">
        <v>1392</v>
      </c>
    </row>
    <row r="437" spans="3:6" ht="15" customHeight="1" x14ac:dyDescent="0.15">
      <c r="D437" s="57" t="s">
        <v>1426</v>
      </c>
      <c r="E437" s="57" t="str">
        <f>IF(確建第四面!$AG$46="","",確建第四面!$AG$46)</f>
        <v>□</v>
      </c>
      <c r="F437" s="58" t="s">
        <v>1392</v>
      </c>
    </row>
    <row r="438" spans="3:6" ht="15" customHeight="1" x14ac:dyDescent="0.15">
      <c r="D438" s="1" t="s">
        <v>518</v>
      </c>
      <c r="E438" s="57" t="str">
        <f>IF(確建第四面!$AE$47="","",確建第四面!$AE$47)</f>
        <v/>
      </c>
      <c r="F438" s="58" t="s">
        <v>1392</v>
      </c>
    </row>
    <row r="439" spans="3:6" ht="15" customHeight="1" x14ac:dyDescent="0.15">
      <c r="D439" s="1" t="s">
        <v>519</v>
      </c>
      <c r="E439" s="57" t="str">
        <f>IF(確建第四面!$AE$48="","",確建第四面!$AE$48)</f>
        <v/>
      </c>
      <c r="F439" s="58" t="s">
        <v>1392</v>
      </c>
    </row>
    <row r="440" spans="3:6" ht="15" customHeight="1" x14ac:dyDescent="0.15">
      <c r="D440" s="1" t="s">
        <v>523</v>
      </c>
      <c r="E440" s="57" t="str">
        <f>IF(確建第四面!$E$50="","",確建第四面!$E$50)</f>
        <v>□</v>
      </c>
      <c r="F440" s="58" t="s">
        <v>1392</v>
      </c>
    </row>
    <row r="441" spans="3:6" ht="15" customHeight="1" x14ac:dyDescent="0.15">
      <c r="D441" s="1" t="s">
        <v>522</v>
      </c>
      <c r="E441" s="57" t="str">
        <f>IF(確建第四面!$E$51="","",確建第四面!$E$51)</f>
        <v>□</v>
      </c>
      <c r="F441" s="58" t="s">
        <v>1392</v>
      </c>
    </row>
    <row r="442" spans="3:6" ht="15" customHeight="1" x14ac:dyDescent="0.15">
      <c r="D442" s="1" t="s">
        <v>524</v>
      </c>
      <c r="E442" s="57" t="str">
        <f>IF(確建第四面!$AE$52="","",確建第四面!$AE$52)</f>
        <v/>
      </c>
      <c r="F442" s="58" t="s">
        <v>1392</v>
      </c>
    </row>
    <row r="443" spans="3:6" ht="15" customHeight="1" x14ac:dyDescent="0.15">
      <c r="C443" s="56" t="s">
        <v>1428</v>
      </c>
      <c r="D443" s="57" t="s">
        <v>1429</v>
      </c>
      <c r="E443" s="57" t="str">
        <f>IF(確建第四面!$M$54="","",確建第四面!$M$54)</f>
        <v/>
      </c>
      <c r="F443" s="58" t="s">
        <v>1392</v>
      </c>
    </row>
    <row r="444" spans="3:6" ht="15" customHeight="1" x14ac:dyDescent="0.15">
      <c r="D444" s="57" t="s">
        <v>1430</v>
      </c>
      <c r="E444" s="57" t="str">
        <f>IF(確建第四面!$Q$54="","",TEXT(確建第四面!$Q$54,"#0.00"))</f>
        <v/>
      </c>
      <c r="F444" s="58" t="s">
        <v>1392</v>
      </c>
    </row>
    <row r="445" spans="3:6" ht="15" customHeight="1" x14ac:dyDescent="0.15">
      <c r="D445" s="57" t="s">
        <v>1431</v>
      </c>
      <c r="E445" s="57" t="str">
        <f>IF(確建第四面!$X$54="","",TEXT(確建第四面!$X$54,"#0.00"))</f>
        <v/>
      </c>
      <c r="F445" s="58" t="s">
        <v>1392</v>
      </c>
    </row>
    <row r="446" spans="3:6" ht="15" customHeight="1" x14ac:dyDescent="0.15">
      <c r="D446" s="57" t="s">
        <v>1432</v>
      </c>
      <c r="E446" s="57" t="str">
        <f>IF(確建第四面!$M$55="","",確建第四面!$M$55)</f>
        <v/>
      </c>
      <c r="F446" s="58" t="s">
        <v>1392</v>
      </c>
    </row>
    <row r="447" spans="3:6" ht="15" customHeight="1" x14ac:dyDescent="0.15">
      <c r="D447" s="57" t="s">
        <v>1433</v>
      </c>
      <c r="E447" s="57" t="str">
        <f>IF(確建第四面!$Q$55="","",TEXT(確建第四面!$Q$55,"#0.00"))</f>
        <v/>
      </c>
      <c r="F447" s="58" t="s">
        <v>1392</v>
      </c>
    </row>
    <row r="448" spans="3:6" ht="15" customHeight="1" x14ac:dyDescent="0.15">
      <c r="D448" s="57" t="s">
        <v>1434</v>
      </c>
      <c r="E448" s="57" t="str">
        <f>IF(確建第四面!$X$55="","",TEXT(確建第四面!$X$55,"#0.00"))</f>
        <v/>
      </c>
      <c r="F448" s="58" t="s">
        <v>1392</v>
      </c>
    </row>
    <row r="449" spans="3:6" ht="15" customHeight="1" x14ac:dyDescent="0.15">
      <c r="D449" s="57" t="s">
        <v>1435</v>
      </c>
      <c r="E449" s="57" t="str">
        <f>IF(確建第四面!$M$56="","",確建第四面!$M$56)</f>
        <v/>
      </c>
      <c r="F449" s="58" t="s">
        <v>1392</v>
      </c>
    </row>
    <row r="450" spans="3:6" ht="15" customHeight="1" x14ac:dyDescent="0.15">
      <c r="D450" s="57" t="s">
        <v>1436</v>
      </c>
      <c r="E450" s="57" t="str">
        <f>IF(確建第四面!$Q$56="","",TEXT(確建第四面!$Q$56,"#0.00"))</f>
        <v/>
      </c>
      <c r="F450" s="58" t="s">
        <v>1392</v>
      </c>
    </row>
    <row r="451" spans="3:6" ht="15" customHeight="1" x14ac:dyDescent="0.15">
      <c r="D451" s="57" t="s">
        <v>1437</v>
      </c>
      <c r="E451" s="57" t="str">
        <f>IF(確建第四面!$X$56="","",TEXT(確建第四面!$X$56,"#0.00"))</f>
        <v/>
      </c>
      <c r="F451" s="58" t="s">
        <v>1392</v>
      </c>
    </row>
    <row r="452" spans="3:6" ht="15" customHeight="1" x14ac:dyDescent="0.15">
      <c r="D452" s="57" t="s">
        <v>1438</v>
      </c>
      <c r="E452" s="57" t="str">
        <f>IF(確建第四面!$M$57="","",確建第四面!$M$57)</f>
        <v/>
      </c>
      <c r="F452" s="58" t="s">
        <v>1392</v>
      </c>
    </row>
    <row r="453" spans="3:6" ht="15" customHeight="1" x14ac:dyDescent="0.15">
      <c r="D453" s="57" t="s">
        <v>1439</v>
      </c>
      <c r="E453" s="57" t="str">
        <f>IF(確建第四面!$Q$57="","",TEXT(確建第四面!$Q$57,"#0.00"))</f>
        <v/>
      </c>
      <c r="F453" s="58" t="s">
        <v>1392</v>
      </c>
    </row>
    <row r="454" spans="3:6" ht="15" customHeight="1" x14ac:dyDescent="0.15">
      <c r="D454" s="57" t="s">
        <v>1440</v>
      </c>
      <c r="E454" s="57" t="str">
        <f>IF(確建第四面!$X$57="","",TEXT(確建第四面!$X$57,"#0.00"))</f>
        <v/>
      </c>
      <c r="F454" s="58" t="s">
        <v>1392</v>
      </c>
    </row>
    <row r="455" spans="3:6" ht="15" customHeight="1" x14ac:dyDescent="0.15">
      <c r="D455" s="57" t="s">
        <v>1441</v>
      </c>
      <c r="E455" s="57" t="str">
        <f>IF(確建第四面!$M$58="","",確建第四面!$M$58)</f>
        <v/>
      </c>
      <c r="F455" s="58" t="s">
        <v>1392</v>
      </c>
    </row>
    <row r="456" spans="3:6" ht="15" customHeight="1" x14ac:dyDescent="0.15">
      <c r="D456" s="57" t="s">
        <v>1442</v>
      </c>
      <c r="E456" s="57" t="str">
        <f>IF(確建第四面!$Q$58="","",TEXT(確建第四面!$Q$58,"#0.00"))</f>
        <v/>
      </c>
      <c r="F456" s="58" t="s">
        <v>1392</v>
      </c>
    </row>
    <row r="457" spans="3:6" ht="15" customHeight="1" x14ac:dyDescent="0.15">
      <c r="D457" s="57" t="s">
        <v>1443</v>
      </c>
      <c r="E457" s="57" t="str">
        <f>IF(確建第四面!$X$58="","",TEXT(確建第四面!$X$58,"#0.00"))</f>
        <v/>
      </c>
      <c r="F457" s="58" t="s">
        <v>1392</v>
      </c>
    </row>
    <row r="458" spans="3:6" ht="15" customHeight="1" x14ac:dyDescent="0.15">
      <c r="D458" s="57" t="s">
        <v>1444</v>
      </c>
      <c r="E458" s="57" t="str">
        <f>IF(確建第四面!$M$59="","",確建第四面!$M$59)</f>
        <v/>
      </c>
      <c r="F458" s="58" t="s">
        <v>1392</v>
      </c>
    </row>
    <row r="459" spans="3:6" ht="15" customHeight="1" x14ac:dyDescent="0.15">
      <c r="D459" s="57" t="s">
        <v>1445</v>
      </c>
      <c r="E459" s="57" t="str">
        <f>IF(確建第四面!$Q$59="","",TEXT(確建第四面!$Q$59,"#0.00"))</f>
        <v/>
      </c>
      <c r="F459" s="58" t="s">
        <v>1392</v>
      </c>
    </row>
    <row r="460" spans="3:6" ht="15" customHeight="1" x14ac:dyDescent="0.15">
      <c r="D460" s="57" t="s">
        <v>1446</v>
      </c>
      <c r="E460" s="57" t="str">
        <f>IF(確建第四面!$X$59="","",TEXT(確建第四面!$X$59,"#0.00"))</f>
        <v/>
      </c>
      <c r="F460" s="58" t="s">
        <v>1392</v>
      </c>
    </row>
    <row r="461" spans="3:6" ht="15" customHeight="1" x14ac:dyDescent="0.15">
      <c r="C461" s="56" t="s">
        <v>1447</v>
      </c>
      <c r="D461" s="57" t="s">
        <v>1447</v>
      </c>
      <c r="E461" s="57" t="str">
        <f>IF(確建第四面!$L$61="","",確建第四面!$L$61)</f>
        <v/>
      </c>
      <c r="F461" s="58" t="s">
        <v>1392</v>
      </c>
    </row>
    <row r="462" spans="3:6" ht="15" customHeight="1" x14ac:dyDescent="0.15">
      <c r="C462" s="56" t="s">
        <v>1448</v>
      </c>
      <c r="D462" s="56" t="s">
        <v>1448</v>
      </c>
      <c r="E462" s="57" t="str">
        <f>IF(確建第四面!$L$62="","",確建第四面!$L$62)</f>
        <v/>
      </c>
      <c r="F462" s="58" t="s">
        <v>1392</v>
      </c>
    </row>
    <row r="463" spans="3:6" ht="15" customHeight="1" x14ac:dyDescent="0.15">
      <c r="C463" s="56" t="s">
        <v>1449</v>
      </c>
      <c r="D463" s="56" t="s">
        <v>1449</v>
      </c>
      <c r="E463" s="57" t="str">
        <f>IF(確建第四面!$L$63="","",確建第四面!$L$63)</f>
        <v/>
      </c>
      <c r="F463" s="58" t="s">
        <v>1392</v>
      </c>
    </row>
    <row r="464" spans="3:6" ht="15" customHeight="1" x14ac:dyDescent="0.15">
      <c r="C464" s="56" t="s">
        <v>1450</v>
      </c>
      <c r="D464" s="57" t="s">
        <v>1450</v>
      </c>
      <c r="E464" s="57" t="str">
        <f>IF(確建第四面!$L$64="","",TEXT(確建第四面!$L$64,"#0.000"))</f>
        <v/>
      </c>
      <c r="F464" s="58" t="s">
        <v>1392</v>
      </c>
    </row>
    <row r="465" spans="3:6" ht="15" customHeight="1" x14ac:dyDescent="0.15">
      <c r="C465" s="56" t="s">
        <v>1451</v>
      </c>
      <c r="D465" s="57" t="s">
        <v>1452</v>
      </c>
      <c r="E465" s="57" t="str">
        <f>IF(確建第四面!$L$65="","",確建第四面!$L$65)</f>
        <v/>
      </c>
      <c r="F465" s="58" t="s">
        <v>1392</v>
      </c>
    </row>
    <row r="466" spans="3:6" ht="15" customHeight="1" x14ac:dyDescent="0.15">
      <c r="C466" s="56" t="s">
        <v>1453</v>
      </c>
      <c r="D466" s="57" t="s">
        <v>1107</v>
      </c>
      <c r="E466" s="57" t="str">
        <f>IF(確建第四面!$L$66="","",確建第四面!$L$66)</f>
        <v/>
      </c>
      <c r="F466" s="58" t="s">
        <v>1392</v>
      </c>
    </row>
    <row r="467" spans="3:6" ht="15" customHeight="1" x14ac:dyDescent="0.15">
      <c r="D467" s="57" t="s">
        <v>1108</v>
      </c>
      <c r="E467" s="57" t="str">
        <f>IF(確建第四面!$Y$66="","",確建第四面!$Y$66)</f>
        <v/>
      </c>
      <c r="F467" s="58" t="s">
        <v>1392</v>
      </c>
    </row>
    <row r="468" spans="3:6" ht="15" customHeight="1" x14ac:dyDescent="0.15">
      <c r="C468" s="56" t="s">
        <v>754</v>
      </c>
      <c r="D468" s="57" t="s">
        <v>926</v>
      </c>
      <c r="E468" s="57" t="str">
        <f>IF(確建第四面!$L$67="","",確建第四面!$L$67)</f>
        <v/>
      </c>
      <c r="F468" s="58" t="s">
        <v>1392</v>
      </c>
    </row>
    <row r="469" spans="3:6" ht="15" customHeight="1" x14ac:dyDescent="0.15">
      <c r="D469" s="57" t="s">
        <v>927</v>
      </c>
      <c r="E469" s="57" t="str">
        <f>IF(確建第四面!$L$68="","",確建第四面!$L$68)</f>
        <v/>
      </c>
      <c r="F469" s="58" t="s">
        <v>1392</v>
      </c>
    </row>
    <row r="470" spans="3:6" ht="15" customHeight="1" x14ac:dyDescent="0.15">
      <c r="C470" s="56" t="s">
        <v>1391</v>
      </c>
      <c r="D470" s="57" t="s">
        <v>1391</v>
      </c>
      <c r="E470" s="57" t="str">
        <f>IF(確建第四面!$L$73="","",確建第四面!$L$73)</f>
        <v/>
      </c>
      <c r="F470" s="58" t="s">
        <v>1392</v>
      </c>
    </row>
    <row r="471" spans="3:6" ht="15" customHeight="1" x14ac:dyDescent="0.15">
      <c r="C471" s="56" t="s">
        <v>1393</v>
      </c>
      <c r="D471" s="57" t="s">
        <v>1394</v>
      </c>
      <c r="E471" s="57" t="str">
        <f>IF(確建第四面!$O$74="","",確建第四面!$O$74)</f>
        <v/>
      </c>
      <c r="F471" s="58" t="s">
        <v>1392</v>
      </c>
    </row>
    <row r="472" spans="3:6" ht="15" customHeight="1" x14ac:dyDescent="0.15">
      <c r="D472" s="57" t="s">
        <v>1395</v>
      </c>
      <c r="E472" s="57" t="str">
        <f>IF(確建第四面!$O$75="","",確建第四面!$O$75)</f>
        <v/>
      </c>
      <c r="F472" s="58" t="s">
        <v>1392</v>
      </c>
    </row>
    <row r="473" spans="3:6" ht="15" customHeight="1" x14ac:dyDescent="0.15">
      <c r="D473" s="57" t="s">
        <v>1396</v>
      </c>
      <c r="E473" s="57" t="str">
        <f>IF(確建第四面!$O$76="","",確建第四面!$O$76)</f>
        <v/>
      </c>
      <c r="F473" s="58" t="s">
        <v>1392</v>
      </c>
    </row>
    <row r="474" spans="3:6" ht="15" customHeight="1" x14ac:dyDescent="0.15">
      <c r="D474" s="57" t="s">
        <v>1397</v>
      </c>
      <c r="E474" s="57" t="str">
        <f>IF(確建第四面!$O$77="","",確建第四面!$O$77)</f>
        <v/>
      </c>
      <c r="F474" s="58" t="s">
        <v>1392</v>
      </c>
    </row>
    <row r="475" spans="3:6" ht="15" customHeight="1" x14ac:dyDescent="0.15">
      <c r="D475" s="57" t="s">
        <v>1398</v>
      </c>
      <c r="E475" s="57" t="str">
        <f>IF(確建第四面!$O$78="","",確建第四面!$O$78)</f>
        <v/>
      </c>
      <c r="F475" s="58" t="s">
        <v>1392</v>
      </c>
    </row>
    <row r="476" spans="3:6" ht="15" customHeight="1" x14ac:dyDescent="0.15">
      <c r="C476" s="56" t="s">
        <v>1009</v>
      </c>
      <c r="D476" s="57" t="s">
        <v>706</v>
      </c>
      <c r="E476" s="57" t="str">
        <f>IF(確建第四面!$J$79="","",確建第四面!$J$79)</f>
        <v>□</v>
      </c>
      <c r="F476" s="58" t="s">
        <v>1392</v>
      </c>
    </row>
    <row r="477" spans="3:6" ht="15" customHeight="1" x14ac:dyDescent="0.15">
      <c r="D477" s="57" t="s">
        <v>707</v>
      </c>
      <c r="E477" s="57" t="str">
        <f>IF(確建第四面!$M$79="","",確建第四面!$M$79)</f>
        <v>□</v>
      </c>
      <c r="F477" s="58" t="s">
        <v>1392</v>
      </c>
    </row>
    <row r="478" spans="3:6" ht="15" customHeight="1" x14ac:dyDescent="0.15">
      <c r="D478" s="57" t="s">
        <v>708</v>
      </c>
      <c r="E478" s="57" t="str">
        <f>IF(確建第四面!$P$79="","",確建第四面!$P$79)</f>
        <v>□</v>
      </c>
      <c r="F478" s="58" t="s">
        <v>1392</v>
      </c>
    </row>
    <row r="479" spans="3:6" ht="15" customHeight="1" x14ac:dyDescent="0.15">
      <c r="D479" s="57" t="s">
        <v>709</v>
      </c>
      <c r="E479" s="57" t="str">
        <f>IF(確建第四面!$S$79="","",確建第四面!$S$79)</f>
        <v>□</v>
      </c>
      <c r="F479" s="58" t="s">
        <v>1392</v>
      </c>
    </row>
    <row r="480" spans="3:6" ht="15" customHeight="1" x14ac:dyDescent="0.15">
      <c r="D480" s="57" t="s">
        <v>1010</v>
      </c>
      <c r="E480" s="57" t="str">
        <f>IF(確建第四面!$V$79="","",確建第四面!$V$79)</f>
        <v>□</v>
      </c>
      <c r="F480" s="58" t="s">
        <v>1392</v>
      </c>
    </row>
    <row r="481" spans="3:6" ht="15" customHeight="1" x14ac:dyDescent="0.15">
      <c r="D481" s="57" t="s">
        <v>1011</v>
      </c>
      <c r="E481" s="57" t="str">
        <f>IF(確建第四面!$Z$79="","",確建第四面!$Z$79)</f>
        <v>□</v>
      </c>
      <c r="F481" s="58" t="s">
        <v>1392</v>
      </c>
    </row>
    <row r="482" spans="3:6" ht="15" customHeight="1" x14ac:dyDescent="0.15">
      <c r="D482" s="57" t="s">
        <v>1012</v>
      </c>
      <c r="E482" s="57" t="str">
        <f>IF(確建第四面!$AF$79="","",確建第四面!$AF$79)</f>
        <v>□</v>
      </c>
      <c r="F482" s="58" t="s">
        <v>1392</v>
      </c>
    </row>
    <row r="483" spans="3:6" ht="15" customHeight="1" x14ac:dyDescent="0.15">
      <c r="C483" s="56" t="s">
        <v>1399</v>
      </c>
      <c r="D483" s="57" t="s">
        <v>1065</v>
      </c>
      <c r="E483" s="57" t="str">
        <f>IF(確建第四面!$J$80="","",確建第四面!$J$80)</f>
        <v/>
      </c>
      <c r="F483" s="58" t="s">
        <v>1392</v>
      </c>
    </row>
    <row r="484" spans="3:6" ht="15" customHeight="1" x14ac:dyDescent="0.15">
      <c r="D484" s="57" t="s">
        <v>1066</v>
      </c>
      <c r="E484" s="57" t="str">
        <f>IF(確建第四面!$U$80="","",確建第四面!$U$80)</f>
        <v/>
      </c>
      <c r="F484" s="58" t="s">
        <v>1392</v>
      </c>
    </row>
    <row r="485" spans="3:6" ht="15" customHeight="1" x14ac:dyDescent="0.15">
      <c r="C485" s="56" t="s">
        <v>1400</v>
      </c>
      <c r="D485" s="57" t="s">
        <v>1602</v>
      </c>
      <c r="E485" s="57" t="str">
        <f>IF(確建第四面!$J$81="","",確建第四面!$J$81)</f>
        <v>□</v>
      </c>
      <c r="F485" s="58" t="s">
        <v>1392</v>
      </c>
    </row>
    <row r="486" spans="3:6" ht="15" customHeight="1" x14ac:dyDescent="0.15">
      <c r="D486" s="57" t="s">
        <v>1603</v>
      </c>
      <c r="E486" s="57" t="str">
        <f>IF(確建第四面!$J$82="","",確建第四面!$J$82)</f>
        <v>□</v>
      </c>
      <c r="F486" s="58" t="s">
        <v>1392</v>
      </c>
    </row>
    <row r="487" spans="3:6" ht="15" customHeight="1" x14ac:dyDescent="0.15">
      <c r="D487" s="57" t="s">
        <v>1604</v>
      </c>
      <c r="E487" s="57" t="str">
        <f>IF(確建第四面!$J$83="","",確建第四面!$J$83)</f>
        <v>□</v>
      </c>
      <c r="F487" s="58" t="s">
        <v>1392</v>
      </c>
    </row>
    <row r="488" spans="3:6" ht="15" customHeight="1" x14ac:dyDescent="0.15">
      <c r="D488" s="57" t="s">
        <v>1401</v>
      </c>
      <c r="E488" s="57" t="str">
        <f>IF(確建第四面!$J$84="","",確建第四面!$J$84)</f>
        <v>□</v>
      </c>
      <c r="F488" s="58" t="s">
        <v>1392</v>
      </c>
    </row>
    <row r="489" spans="3:6" ht="15" customHeight="1" x14ac:dyDescent="0.15">
      <c r="D489" s="57" t="s">
        <v>1402</v>
      </c>
      <c r="E489" s="57" t="str">
        <f>IF(確建第四面!$Q$84="","",確建第四面!$Q$84)</f>
        <v>□</v>
      </c>
      <c r="F489" s="58" t="s">
        <v>1392</v>
      </c>
    </row>
    <row r="490" spans="3:6" ht="15" customHeight="1" x14ac:dyDescent="0.15">
      <c r="D490" s="57" t="s">
        <v>1403</v>
      </c>
      <c r="E490" s="57" t="str">
        <f>IF(確建第四面!$J$85="","",確建第四面!$J$85)</f>
        <v>□</v>
      </c>
      <c r="F490" s="58" t="s">
        <v>1392</v>
      </c>
    </row>
    <row r="491" spans="3:6" ht="15" customHeight="1" x14ac:dyDescent="0.15">
      <c r="D491" s="57" t="s">
        <v>1404</v>
      </c>
      <c r="E491" s="57" t="str">
        <f>IF(確建第四面!$AB$85="","",確建第四面!$AB$85)</f>
        <v>□</v>
      </c>
      <c r="F491" s="58" t="s">
        <v>1392</v>
      </c>
    </row>
    <row r="492" spans="3:6" ht="15" customHeight="1" x14ac:dyDescent="0.15">
      <c r="C492" s="56" t="s">
        <v>1405</v>
      </c>
      <c r="D492" s="57" t="s">
        <v>1406</v>
      </c>
      <c r="E492" s="57" t="str">
        <f>IF(確建第四面!$J$87="","",確建第四面!$J$87)</f>
        <v>□</v>
      </c>
      <c r="F492" s="58" t="s">
        <v>1392</v>
      </c>
    </row>
    <row r="493" spans="3:6" ht="15" customHeight="1" x14ac:dyDescent="0.15">
      <c r="D493" s="1" t="s">
        <v>1313</v>
      </c>
      <c r="E493" s="57" t="str">
        <f>IF(確建第四面!$J$88="","",確建第四面!$J$88)</f>
        <v>□</v>
      </c>
      <c r="F493" s="58" t="s">
        <v>1392</v>
      </c>
    </row>
    <row r="494" spans="3:6" ht="15" customHeight="1" x14ac:dyDescent="0.15">
      <c r="D494" s="1" t="s">
        <v>1605</v>
      </c>
      <c r="E494" s="57" t="str">
        <f>IF(確建第四面!$J$89="","",確建第四面!$J$89)</f>
        <v>□</v>
      </c>
      <c r="F494" s="58" t="s">
        <v>1392</v>
      </c>
    </row>
    <row r="495" spans="3:6" ht="15" customHeight="1" x14ac:dyDescent="0.15">
      <c r="D495" s="1" t="s">
        <v>1314</v>
      </c>
      <c r="E495" s="57" t="str">
        <f>IF(確建第四面!$J$90="","",確建第四面!$J$90)</f>
        <v>□</v>
      </c>
      <c r="F495" s="58" t="s">
        <v>1392</v>
      </c>
    </row>
    <row r="496" spans="3:6" ht="15" customHeight="1" x14ac:dyDescent="0.15">
      <c r="D496" s="57" t="s">
        <v>1404</v>
      </c>
      <c r="E496" s="57" t="str">
        <f>IF(確建第四面!$J$91="","",確建第四面!$J$91)</f>
        <v>□</v>
      </c>
      <c r="F496" s="58" t="s">
        <v>1392</v>
      </c>
    </row>
    <row r="497" spans="3:6" ht="15" customHeight="1" x14ac:dyDescent="0.15">
      <c r="D497" s="57" t="s">
        <v>1407</v>
      </c>
      <c r="E497" s="57" t="str">
        <f>IF(確建第四面!$Q$91="","",確建第四面!$Q$91)</f>
        <v>□</v>
      </c>
      <c r="F497" s="58" t="s">
        <v>1392</v>
      </c>
    </row>
    <row r="498" spans="3:6" ht="15" customHeight="1" x14ac:dyDescent="0.15">
      <c r="C498" s="56" t="s">
        <v>1408</v>
      </c>
      <c r="D498" s="57" t="s">
        <v>1409</v>
      </c>
      <c r="E498" s="57" t="str">
        <f>IF(確建第四面!$J$93="","",確建第四面!$J$93)</f>
        <v>□</v>
      </c>
      <c r="F498" s="58" t="s">
        <v>1392</v>
      </c>
    </row>
    <row r="499" spans="3:6" ht="15" customHeight="1" x14ac:dyDescent="0.15">
      <c r="D499" s="57" t="s">
        <v>1410</v>
      </c>
      <c r="E499" s="57" t="str">
        <f>IF(確建第四面!$Q$93="","",確建第四面!$Q$93)</f>
        <v>□</v>
      </c>
      <c r="F499" s="58" t="s">
        <v>1392</v>
      </c>
    </row>
    <row r="500" spans="3:6" ht="15" customHeight="1" x14ac:dyDescent="0.15">
      <c r="D500" s="57" t="s">
        <v>1411</v>
      </c>
      <c r="E500" s="57" t="str">
        <f>IF(確建第四面!$X$93="","",確建第四面!$X$93)</f>
        <v>□</v>
      </c>
      <c r="F500" s="58" t="s">
        <v>1392</v>
      </c>
    </row>
    <row r="501" spans="3:6" ht="15" customHeight="1" x14ac:dyDescent="0.15">
      <c r="D501" s="57" t="s">
        <v>1412</v>
      </c>
      <c r="E501" s="57" t="str">
        <f>IF(確建第四面!$J$94="","",確建第四面!$J$94)</f>
        <v>□</v>
      </c>
      <c r="F501" s="58" t="s">
        <v>1392</v>
      </c>
    </row>
    <row r="502" spans="3:6" ht="15" customHeight="1" x14ac:dyDescent="0.15">
      <c r="D502" s="57" t="s">
        <v>1404</v>
      </c>
      <c r="E502" s="57" t="str">
        <f>IF(確建第四面!$Q$94="","",確建第四面!$Q$94)</f>
        <v>□</v>
      </c>
      <c r="F502" s="58" t="s">
        <v>1392</v>
      </c>
    </row>
    <row r="503" spans="3:6" ht="15" customHeight="1" x14ac:dyDescent="0.15">
      <c r="D503" s="57" t="s">
        <v>1413</v>
      </c>
      <c r="E503" s="57" t="str">
        <f>IF(確建第四面!$X$94="","",確建第四面!$X$94)</f>
        <v>□</v>
      </c>
      <c r="F503" s="58" t="s">
        <v>1392</v>
      </c>
    </row>
    <row r="504" spans="3:6" ht="15" customHeight="1" x14ac:dyDescent="0.15">
      <c r="C504" s="56" t="s">
        <v>1414</v>
      </c>
      <c r="D504" s="57" t="s">
        <v>1415</v>
      </c>
      <c r="E504" s="57" t="str">
        <f>IF(確建第四面!$N$96="","",確建第四面!$N$96)</f>
        <v/>
      </c>
      <c r="F504" s="58" t="s">
        <v>1392</v>
      </c>
    </row>
    <row r="505" spans="3:6" ht="15" customHeight="1" x14ac:dyDescent="0.15">
      <c r="D505" s="57" t="s">
        <v>1416</v>
      </c>
      <c r="E505" s="57" t="str">
        <f>IF(確建第四面!$N$97="","",確建第四面!$N$97)</f>
        <v/>
      </c>
      <c r="F505" s="58" t="s">
        <v>1392</v>
      </c>
    </row>
    <row r="506" spans="3:6" ht="15" customHeight="1" x14ac:dyDescent="0.15">
      <c r="D506" s="57" t="s">
        <v>1417</v>
      </c>
      <c r="E506" s="57" t="str">
        <f>IF(確建第四面!$N$98="","",確建第四面!$N$98)</f>
        <v/>
      </c>
      <c r="F506" s="58" t="s">
        <v>1392</v>
      </c>
    </row>
    <row r="507" spans="3:6" ht="15" customHeight="1" x14ac:dyDescent="0.15">
      <c r="D507" s="57" t="s">
        <v>1418</v>
      </c>
      <c r="E507" s="57" t="str">
        <f>IF(確建第四面!$N$99="","",確建第四面!$N$99)</f>
        <v/>
      </c>
      <c r="F507" s="58" t="s">
        <v>1392</v>
      </c>
    </row>
    <row r="508" spans="3:6" ht="15" customHeight="1" x14ac:dyDescent="0.15">
      <c r="C508" s="56" t="s">
        <v>1419</v>
      </c>
      <c r="D508" s="57" t="s">
        <v>1420</v>
      </c>
      <c r="E508" s="57" t="str">
        <f>IF(確建第四面!$N$101="","",TEXT(確建第四面!$N$101,"#0.000"))</f>
        <v/>
      </c>
      <c r="F508" s="58" t="s">
        <v>1392</v>
      </c>
    </row>
    <row r="509" spans="3:6" ht="15" customHeight="1" x14ac:dyDescent="0.15">
      <c r="D509" s="57" t="s">
        <v>1421</v>
      </c>
      <c r="E509" s="57" t="str">
        <f>IF(確建第四面!$N$102="","",TEXT(確建第四面!$N$102,"#0.000"))</f>
        <v/>
      </c>
      <c r="F509" s="58" t="s">
        <v>1392</v>
      </c>
    </row>
    <row r="510" spans="3:6" ht="15" customHeight="1" x14ac:dyDescent="0.15">
      <c r="C510" s="56" t="s">
        <v>1422</v>
      </c>
      <c r="D510" s="57" t="s">
        <v>1422</v>
      </c>
      <c r="E510" s="57" t="str">
        <f>IF(確建第四面!$N$103="","",確建第四面!$N$103)</f>
        <v/>
      </c>
      <c r="F510" s="58" t="s">
        <v>1392</v>
      </c>
    </row>
    <row r="511" spans="3:6" ht="15" customHeight="1" x14ac:dyDescent="0.15">
      <c r="C511" s="56" t="s">
        <v>1423</v>
      </c>
      <c r="D511" s="57" t="s">
        <v>1424</v>
      </c>
      <c r="E511" s="57" t="s">
        <v>1427</v>
      </c>
      <c r="F511" s="58" t="s">
        <v>1392</v>
      </c>
    </row>
    <row r="512" spans="3:6" ht="15" customHeight="1" x14ac:dyDescent="0.15">
      <c r="D512" s="57" t="s">
        <v>1425</v>
      </c>
      <c r="E512" s="57" t="str">
        <f>IF(確建第四面!$E$106="","",確建第四面!$E$106)</f>
        <v>□</v>
      </c>
      <c r="F512" s="58" t="s">
        <v>1392</v>
      </c>
    </row>
    <row r="513" spans="3:6" ht="15" customHeight="1" x14ac:dyDescent="0.15">
      <c r="D513" s="57" t="s">
        <v>1426</v>
      </c>
      <c r="E513" s="57" t="str">
        <f>IF(確建第四面!$H$106="","",確建第四面!$H$106)</f>
        <v>□</v>
      </c>
      <c r="F513" s="58" t="s">
        <v>1392</v>
      </c>
    </row>
    <row r="514" spans="3:6" ht="15" customHeight="1" x14ac:dyDescent="0.15">
      <c r="D514" s="131" t="s">
        <v>2415</v>
      </c>
      <c r="E514" s="57" t="str">
        <f>IF(確建第四面!$E$108="","",確建第四面!$E$108)</f>
        <v>□</v>
      </c>
      <c r="F514" s="58" t="s">
        <v>1392</v>
      </c>
    </row>
    <row r="515" spans="3:6" ht="15" customHeight="1" x14ac:dyDescent="0.15">
      <c r="D515" s="131" t="s">
        <v>2416</v>
      </c>
      <c r="E515" s="57" t="str">
        <f>IF(確建第四面!$E$109="","",確建第四面!$E$109)</f>
        <v>□</v>
      </c>
      <c r="F515" s="58" t="s">
        <v>1392</v>
      </c>
    </row>
    <row r="516" spans="3:6" ht="15" customHeight="1" x14ac:dyDescent="0.15">
      <c r="D516" s="57" t="s">
        <v>2417</v>
      </c>
      <c r="E516" s="57" t="str">
        <f>IF(確建第四面!$J$111="","",確建第四面!$J$111)</f>
        <v/>
      </c>
      <c r="F516" s="58" t="s">
        <v>1392</v>
      </c>
    </row>
    <row r="517" spans="3:6" ht="15" customHeight="1" x14ac:dyDescent="0.15">
      <c r="D517" s="57" t="s">
        <v>2418</v>
      </c>
      <c r="E517" s="57" t="str">
        <f>IF(確建第四面!$R$112="","",確建第四面!$R$112)</f>
        <v/>
      </c>
      <c r="F517" s="58" t="s">
        <v>1392</v>
      </c>
    </row>
    <row r="518" spans="3:6" ht="15" customHeight="1" x14ac:dyDescent="0.15">
      <c r="D518" s="1" t="s">
        <v>517</v>
      </c>
      <c r="E518" s="57" t="s">
        <v>1427</v>
      </c>
      <c r="F518" s="58" t="s">
        <v>1392</v>
      </c>
    </row>
    <row r="519" spans="3:6" ht="15" customHeight="1" x14ac:dyDescent="0.15">
      <c r="D519" s="57" t="s">
        <v>1425</v>
      </c>
      <c r="E519" s="57" t="str">
        <f>IF(確建第四面!$AD$113="","",確建第四面!$AD$113)</f>
        <v>□</v>
      </c>
      <c r="F519" s="58" t="s">
        <v>1392</v>
      </c>
    </row>
    <row r="520" spans="3:6" ht="15" customHeight="1" x14ac:dyDescent="0.15">
      <c r="D520" s="57" t="s">
        <v>1426</v>
      </c>
      <c r="E520" s="57" t="str">
        <f>IF(確建第四面!$AG$113="","",確建第四面!$AG$113)</f>
        <v>□</v>
      </c>
      <c r="F520" s="58" t="s">
        <v>1392</v>
      </c>
    </row>
    <row r="521" spans="3:6" ht="15" customHeight="1" x14ac:dyDescent="0.15">
      <c r="D521" s="1" t="s">
        <v>518</v>
      </c>
      <c r="E521" s="57" t="str">
        <f>IF(確建第四面!$AE$114="","",確建第四面!$AE$114)</f>
        <v/>
      </c>
      <c r="F521" s="58" t="s">
        <v>1392</v>
      </c>
    </row>
    <row r="522" spans="3:6" ht="15" customHeight="1" x14ac:dyDescent="0.15">
      <c r="D522" s="1" t="s">
        <v>519</v>
      </c>
      <c r="E522" s="57" t="str">
        <f>IF(確建第四面!$AE$115="","",確建第四面!$AE$115)</f>
        <v/>
      </c>
      <c r="F522" s="58" t="s">
        <v>1392</v>
      </c>
    </row>
    <row r="523" spans="3:6" ht="15" customHeight="1" x14ac:dyDescent="0.15">
      <c r="D523" s="1" t="s">
        <v>523</v>
      </c>
      <c r="E523" s="57" t="str">
        <f>IF(確建第四面!$E$117="","",確建第四面!$E$117)</f>
        <v>□</v>
      </c>
      <c r="F523" s="58" t="s">
        <v>1392</v>
      </c>
    </row>
    <row r="524" spans="3:6" ht="15" customHeight="1" x14ac:dyDescent="0.15">
      <c r="D524" s="1" t="s">
        <v>522</v>
      </c>
      <c r="E524" s="57" t="str">
        <f>IF(確建第四面!$E$118="","",確建第四面!$E$118)</f>
        <v>□</v>
      </c>
      <c r="F524" s="58" t="s">
        <v>1392</v>
      </c>
    </row>
    <row r="525" spans="3:6" ht="15" customHeight="1" x14ac:dyDescent="0.15">
      <c r="D525" s="1" t="s">
        <v>524</v>
      </c>
      <c r="E525" s="57" t="str">
        <f>IF(確建第四面!$AE$119="","",確建第四面!$AE$119)</f>
        <v/>
      </c>
      <c r="F525" s="58" t="s">
        <v>1392</v>
      </c>
    </row>
    <row r="526" spans="3:6" ht="15" customHeight="1" x14ac:dyDescent="0.15">
      <c r="C526" s="56" t="s">
        <v>1428</v>
      </c>
      <c r="D526" s="57" t="s">
        <v>1429</v>
      </c>
      <c r="E526" s="57" t="str">
        <f>IF(確建第四面!$M$121="","",確建第四面!$M$121)</f>
        <v/>
      </c>
      <c r="F526" s="58" t="s">
        <v>1392</v>
      </c>
    </row>
    <row r="527" spans="3:6" ht="15" customHeight="1" x14ac:dyDescent="0.15">
      <c r="D527" s="57" t="s">
        <v>1430</v>
      </c>
      <c r="E527" s="57" t="str">
        <f>IF(確建第四面!$Q$121="","",TEXT(確建第四面!$Q$121,"#0.00"))</f>
        <v/>
      </c>
      <c r="F527" s="58" t="s">
        <v>1392</v>
      </c>
    </row>
    <row r="528" spans="3:6" ht="15" customHeight="1" x14ac:dyDescent="0.15">
      <c r="D528" s="57" t="s">
        <v>1431</v>
      </c>
      <c r="E528" s="57" t="str">
        <f>IF(確建第四面!$X$121="","",TEXT(確建第四面!$X$121,"#0.00"))</f>
        <v/>
      </c>
      <c r="F528" s="58" t="s">
        <v>1392</v>
      </c>
    </row>
    <row r="529" spans="3:6" ht="15" customHeight="1" x14ac:dyDescent="0.15">
      <c r="D529" s="57" t="s">
        <v>1432</v>
      </c>
      <c r="E529" s="57" t="str">
        <f>IF(確建第四面!$M$122="","",確建第四面!$M$122)</f>
        <v/>
      </c>
      <c r="F529" s="58" t="s">
        <v>1392</v>
      </c>
    </row>
    <row r="530" spans="3:6" ht="15" customHeight="1" x14ac:dyDescent="0.15">
      <c r="D530" s="57" t="s">
        <v>1433</v>
      </c>
      <c r="E530" s="57" t="str">
        <f>IF(確建第四面!$Q$122="","",TEXT(確建第四面!$Q$122,"#0.00"))</f>
        <v/>
      </c>
      <c r="F530" s="58" t="s">
        <v>1392</v>
      </c>
    </row>
    <row r="531" spans="3:6" ht="15" customHeight="1" x14ac:dyDescent="0.15">
      <c r="D531" s="57" t="s">
        <v>1434</v>
      </c>
      <c r="E531" s="57" t="str">
        <f>IF(確建第四面!$X$122="","",TEXT(確建第四面!$X$122,"#0.00"))</f>
        <v/>
      </c>
      <c r="F531" s="58" t="s">
        <v>1392</v>
      </c>
    </row>
    <row r="532" spans="3:6" ht="15" customHeight="1" x14ac:dyDescent="0.15">
      <c r="D532" s="57" t="s">
        <v>1435</v>
      </c>
      <c r="E532" s="57" t="str">
        <f>IF(確建第四面!$M$123="","",確建第四面!$M$123)</f>
        <v/>
      </c>
      <c r="F532" s="58" t="s">
        <v>1392</v>
      </c>
    </row>
    <row r="533" spans="3:6" ht="15" customHeight="1" x14ac:dyDescent="0.15">
      <c r="D533" s="57" t="s">
        <v>1436</v>
      </c>
      <c r="E533" s="57" t="str">
        <f>IF(確建第四面!$Q$123="","",TEXT(確建第四面!$Q$123,"#0.00"))</f>
        <v/>
      </c>
      <c r="F533" s="58" t="s">
        <v>1392</v>
      </c>
    </row>
    <row r="534" spans="3:6" ht="15" customHeight="1" x14ac:dyDescent="0.15">
      <c r="D534" s="57" t="s">
        <v>1437</v>
      </c>
      <c r="E534" s="57" t="str">
        <f>IF(確建第四面!$X$123="","",TEXT(確建第四面!$X$123,"#0.00"))</f>
        <v/>
      </c>
      <c r="F534" s="58" t="s">
        <v>1392</v>
      </c>
    </row>
    <row r="535" spans="3:6" ht="15" customHeight="1" x14ac:dyDescent="0.15">
      <c r="D535" s="57" t="s">
        <v>1438</v>
      </c>
      <c r="E535" s="57" t="str">
        <f>IF(確建第四面!$M$124="","",確建第四面!$M$124)</f>
        <v/>
      </c>
      <c r="F535" s="58" t="s">
        <v>1392</v>
      </c>
    </row>
    <row r="536" spans="3:6" ht="15" customHeight="1" x14ac:dyDescent="0.15">
      <c r="D536" s="57" t="s">
        <v>1439</v>
      </c>
      <c r="E536" s="57" t="str">
        <f>IF(確建第四面!$Q$124="","",TEXT(確建第四面!$Q$124,"#0.00"))</f>
        <v/>
      </c>
      <c r="F536" s="58" t="s">
        <v>1392</v>
      </c>
    </row>
    <row r="537" spans="3:6" ht="15" customHeight="1" x14ac:dyDescent="0.15">
      <c r="D537" s="57" t="s">
        <v>1440</v>
      </c>
      <c r="E537" s="57" t="str">
        <f>IF(確建第四面!$X$124="","",TEXT(確建第四面!$X$124,"#0.00"))</f>
        <v/>
      </c>
      <c r="F537" s="58" t="s">
        <v>1392</v>
      </c>
    </row>
    <row r="538" spans="3:6" ht="15" customHeight="1" x14ac:dyDescent="0.15">
      <c r="D538" s="57" t="s">
        <v>1441</v>
      </c>
      <c r="E538" s="57" t="str">
        <f>IF(確建第四面!$M$125="","",確建第四面!$M$125)</f>
        <v/>
      </c>
      <c r="F538" s="58" t="s">
        <v>1392</v>
      </c>
    </row>
    <row r="539" spans="3:6" ht="15" customHeight="1" x14ac:dyDescent="0.15">
      <c r="D539" s="57" t="s">
        <v>1442</v>
      </c>
      <c r="E539" s="57" t="str">
        <f>IF(確建第四面!$Q$125="","",TEXT(確建第四面!$Q$125,"#0.00"))</f>
        <v/>
      </c>
      <c r="F539" s="58" t="s">
        <v>1392</v>
      </c>
    </row>
    <row r="540" spans="3:6" ht="15" customHeight="1" x14ac:dyDescent="0.15">
      <c r="D540" s="57" t="s">
        <v>1443</v>
      </c>
      <c r="E540" s="57" t="str">
        <f>IF(確建第四面!$X$125="","",TEXT(確建第四面!$X$125,"#0.00"))</f>
        <v/>
      </c>
      <c r="F540" s="58" t="s">
        <v>1392</v>
      </c>
    </row>
    <row r="541" spans="3:6" ht="15" customHeight="1" x14ac:dyDescent="0.15">
      <c r="D541" s="57" t="s">
        <v>1444</v>
      </c>
      <c r="E541" s="57" t="str">
        <f>IF(確建第四面!$M$126="","",確建第四面!$M$126)</f>
        <v/>
      </c>
      <c r="F541" s="58" t="s">
        <v>1392</v>
      </c>
    </row>
    <row r="542" spans="3:6" ht="15" customHeight="1" x14ac:dyDescent="0.15">
      <c r="D542" s="57" t="s">
        <v>1445</v>
      </c>
      <c r="E542" s="57" t="str">
        <f>IF(確建第四面!$Q$126="","",TEXT(確建第四面!$Q$126,"#0.00"))</f>
        <v/>
      </c>
      <c r="F542" s="58" t="s">
        <v>1392</v>
      </c>
    </row>
    <row r="543" spans="3:6" ht="15" customHeight="1" x14ac:dyDescent="0.15">
      <c r="D543" s="57" t="s">
        <v>1446</v>
      </c>
      <c r="E543" s="57" t="str">
        <f>IF(確建第四面!$X$126="","",TEXT(確建第四面!$X$126,"#0.00"))</f>
        <v/>
      </c>
      <c r="F543" s="58" t="s">
        <v>1392</v>
      </c>
    </row>
    <row r="544" spans="3:6" ht="15" customHeight="1" x14ac:dyDescent="0.15">
      <c r="C544" s="56" t="s">
        <v>1447</v>
      </c>
      <c r="D544" s="57" t="s">
        <v>1447</v>
      </c>
      <c r="E544" s="57" t="str">
        <f>IF(確建第四面!$L$128="","",確建第四面!$L$128)</f>
        <v/>
      </c>
      <c r="F544" s="58" t="s">
        <v>1392</v>
      </c>
    </row>
    <row r="545" spans="3:6" ht="15" customHeight="1" x14ac:dyDescent="0.15">
      <c r="C545" s="56" t="s">
        <v>1448</v>
      </c>
      <c r="D545" s="56" t="s">
        <v>1448</v>
      </c>
      <c r="E545" s="57" t="str">
        <f>IF(確建第四面!$L$129="","",確建第四面!$L$129)</f>
        <v/>
      </c>
      <c r="F545" s="58" t="s">
        <v>1392</v>
      </c>
    </row>
    <row r="546" spans="3:6" ht="15" customHeight="1" x14ac:dyDescent="0.15">
      <c r="C546" s="56" t="s">
        <v>1449</v>
      </c>
      <c r="D546" s="56" t="s">
        <v>1449</v>
      </c>
      <c r="E546" s="57" t="str">
        <f>IF(確建第四面!$L$130="","",確建第四面!$L$130)</f>
        <v/>
      </c>
      <c r="F546" s="58" t="s">
        <v>1392</v>
      </c>
    </row>
    <row r="547" spans="3:6" ht="15" customHeight="1" x14ac:dyDescent="0.15">
      <c r="C547" s="56" t="s">
        <v>1450</v>
      </c>
      <c r="D547" s="57" t="s">
        <v>1450</v>
      </c>
      <c r="E547" s="57" t="str">
        <f>IF(確建第四面!$L$131="","",TEXT(確建第四面!$L$131,"#0.000"))</f>
        <v/>
      </c>
      <c r="F547" s="58" t="s">
        <v>1392</v>
      </c>
    </row>
    <row r="548" spans="3:6" ht="15" customHeight="1" x14ac:dyDescent="0.15">
      <c r="C548" s="56" t="s">
        <v>1451</v>
      </c>
      <c r="D548" s="57" t="s">
        <v>1452</v>
      </c>
      <c r="E548" s="57" t="str">
        <f>IF(確建第四面!$L$132="","",確建第四面!$L$132)</f>
        <v/>
      </c>
      <c r="F548" s="58" t="s">
        <v>1392</v>
      </c>
    </row>
    <row r="549" spans="3:6" ht="15" customHeight="1" x14ac:dyDescent="0.15">
      <c r="C549" s="56" t="s">
        <v>1453</v>
      </c>
      <c r="D549" s="57" t="s">
        <v>1107</v>
      </c>
      <c r="E549" s="57" t="str">
        <f>IF(確建第四面!$L$133="","",確建第四面!$L$133)</f>
        <v/>
      </c>
      <c r="F549" s="58" t="s">
        <v>1392</v>
      </c>
    </row>
    <row r="550" spans="3:6" ht="15" customHeight="1" x14ac:dyDescent="0.15">
      <c r="D550" s="57" t="s">
        <v>1550</v>
      </c>
      <c r="E550" s="57" t="str">
        <f>IF(確建第四面!$Y$133="","",確建第四面!$Y$133)</f>
        <v/>
      </c>
      <c r="F550" s="58" t="s">
        <v>1392</v>
      </c>
    </row>
    <row r="551" spans="3:6" ht="15" customHeight="1" x14ac:dyDescent="0.15">
      <c r="C551" s="56" t="s">
        <v>754</v>
      </c>
      <c r="D551" s="57" t="s">
        <v>926</v>
      </c>
      <c r="E551" s="57" t="str">
        <f>IF(確建第四面!$L$134="","",確建第四面!$L$134)</f>
        <v/>
      </c>
      <c r="F551" s="58" t="s">
        <v>1392</v>
      </c>
    </row>
    <row r="552" spans="3:6" ht="15" customHeight="1" x14ac:dyDescent="0.15">
      <c r="D552" s="57" t="s">
        <v>927</v>
      </c>
      <c r="E552" s="57" t="str">
        <f>IF(確建第四面!$L$135="","",確建第四面!$L$135)</f>
        <v/>
      </c>
      <c r="F552" s="58" t="s">
        <v>1392</v>
      </c>
    </row>
    <row r="553" spans="3:6" ht="15" customHeight="1" x14ac:dyDescent="0.15">
      <c r="C553" s="56" t="s">
        <v>1495</v>
      </c>
      <c r="D553" s="57" t="s">
        <v>1497</v>
      </c>
      <c r="E553" s="57" t="str">
        <f>IF(概要第二面!$Z$79="","",概要第二面!$Z$79)</f>
        <v>□</v>
      </c>
      <c r="F553" s="58" t="s">
        <v>1454</v>
      </c>
    </row>
    <row r="554" spans="3:6" ht="15" customHeight="1" x14ac:dyDescent="0.15">
      <c r="C554" s="56" t="s">
        <v>1496</v>
      </c>
      <c r="D554" s="57" t="s">
        <v>1498</v>
      </c>
      <c r="E554" s="57" t="str">
        <f>IF(概要第二面!$AC$79="","",概要第二面!$AC$79)</f>
        <v>□</v>
      </c>
      <c r="F554" s="58" t="s">
        <v>1454</v>
      </c>
    </row>
    <row r="555" spans="3:6" ht="15" customHeight="1" x14ac:dyDescent="0.15">
      <c r="C555" s="56" t="s">
        <v>1456</v>
      </c>
      <c r="D555" s="57" t="s">
        <v>1425</v>
      </c>
      <c r="E555" s="57" t="str">
        <f>IF(概要第二面!$Z$80="","",概要第二面!$Z$80)</f>
        <v>□</v>
      </c>
      <c r="F555" s="58" t="s">
        <v>1454</v>
      </c>
    </row>
    <row r="556" spans="3:6" ht="15" customHeight="1" x14ac:dyDescent="0.15">
      <c r="C556" s="56" t="s">
        <v>1455</v>
      </c>
      <c r="D556" s="57" t="s">
        <v>1426</v>
      </c>
      <c r="E556" s="57" t="str">
        <f>IF(概要第二面!$AC$80="","",概要第二面!$AC$80)</f>
        <v>□</v>
      </c>
      <c r="F556" s="58" t="s">
        <v>1454</v>
      </c>
    </row>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CB762-E9A1-4B1D-8F82-553E6107BB34}">
  <sheetPr>
    <tabColor theme="1"/>
  </sheetPr>
  <dimension ref="A4:AT315"/>
  <sheetViews>
    <sheetView showGridLines="0" topLeftCell="A123" zoomScaleNormal="100" zoomScaleSheetLayoutView="100" workbookViewId="0">
      <selection activeCell="AY24" sqref="AY24"/>
    </sheetView>
  </sheetViews>
  <sheetFormatPr defaultColWidth="2.625" defaultRowHeight="15" customHeight="1" x14ac:dyDescent="0.15"/>
  <cols>
    <col min="1" max="16384" width="2.625" style="131"/>
  </cols>
  <sheetData>
    <row r="4" spans="2:45" ht="15" customHeight="1" x14ac:dyDescent="0.15">
      <c r="B4" s="131" t="s">
        <v>1308</v>
      </c>
      <c r="AS4" s="283" t="s">
        <v>2878</v>
      </c>
    </row>
    <row r="5" spans="2:45" ht="30" customHeight="1" thickBot="1" x14ac:dyDescent="0.2">
      <c r="Q5" s="1010" t="s">
        <v>2649</v>
      </c>
      <c r="R5" s="1010"/>
      <c r="S5" s="1010"/>
      <c r="T5" s="1010"/>
      <c r="U5" s="1010"/>
      <c r="V5" s="1010"/>
      <c r="W5" s="1010"/>
      <c r="X5" s="1010"/>
      <c r="Y5" s="1010"/>
      <c r="Z5" s="1010"/>
      <c r="AA5" s="1010"/>
      <c r="AB5" s="1010"/>
      <c r="AC5" s="1010"/>
      <c r="AD5" s="1010"/>
      <c r="AI5" s="605" t="s">
        <v>1302</v>
      </c>
      <c r="AJ5" s="605"/>
      <c r="AK5" s="1147"/>
      <c r="AL5" s="1147"/>
      <c r="AM5" s="284" t="s">
        <v>6</v>
      </c>
      <c r="AN5" s="1147"/>
      <c r="AO5" s="1147"/>
      <c r="AP5" s="284" t="s">
        <v>694</v>
      </c>
      <c r="AQ5" s="1147"/>
      <c r="AR5" s="1147"/>
      <c r="AS5" s="284" t="s">
        <v>8</v>
      </c>
    </row>
    <row r="6" spans="2:45" ht="15" customHeight="1" thickTop="1" x14ac:dyDescent="0.15"/>
    <row r="8" spans="2:45" ht="15" customHeight="1" x14ac:dyDescent="0.15">
      <c r="B8" s="131" t="s">
        <v>1834</v>
      </c>
    </row>
    <row r="9" spans="2:45" ht="15" customHeight="1" x14ac:dyDescent="0.15">
      <c r="B9" s="285"/>
    </row>
    <row r="10" spans="2:45" ht="15" customHeight="1" x14ac:dyDescent="0.15">
      <c r="B10" s="286" t="s">
        <v>2650</v>
      </c>
    </row>
    <row r="11" spans="2:45" ht="15" customHeight="1" thickBot="1" x14ac:dyDescent="0.2">
      <c r="AS11" s="284" t="s">
        <v>2651</v>
      </c>
    </row>
    <row r="12" spans="2:45" ht="15.95" customHeight="1" thickBot="1" x14ac:dyDescent="0.2">
      <c r="B12" s="1148" t="s">
        <v>2652</v>
      </c>
      <c r="C12" s="1149"/>
      <c r="D12" s="1149"/>
      <c r="E12" s="1149"/>
      <c r="F12" s="1149"/>
      <c r="G12" s="1149"/>
      <c r="H12" s="1149"/>
      <c r="I12" s="1150"/>
      <c r="J12" s="1151"/>
      <c r="K12" s="1151"/>
      <c r="L12" s="1151"/>
      <c r="M12" s="1151"/>
      <c r="N12" s="1151"/>
      <c r="O12" s="1151"/>
      <c r="P12" s="1151"/>
      <c r="Q12" s="1151"/>
      <c r="R12" s="1151"/>
      <c r="S12" s="1151"/>
      <c r="T12" s="1151"/>
      <c r="U12" s="1151"/>
      <c r="V12" s="1151"/>
      <c r="W12" s="1151"/>
      <c r="X12" s="1151"/>
      <c r="Y12" s="1151"/>
      <c r="Z12" s="1151"/>
      <c r="AA12" s="1151"/>
      <c r="AB12" s="1130" t="s">
        <v>1464</v>
      </c>
      <c r="AC12" s="1130"/>
      <c r="AD12" s="1130"/>
      <c r="AE12" s="1152"/>
      <c r="AF12" s="1143" t="s">
        <v>158</v>
      </c>
      <c r="AG12" s="1143"/>
      <c r="AH12" s="1153" t="s">
        <v>1739</v>
      </c>
      <c r="AI12" s="1153"/>
      <c r="AJ12" s="1153"/>
      <c r="AK12" s="1153"/>
      <c r="AL12" s="1143" t="s">
        <v>1465</v>
      </c>
      <c r="AM12" s="1143"/>
      <c r="AN12" s="1154" t="s">
        <v>1740</v>
      </c>
      <c r="AO12" s="1154"/>
      <c r="AP12" s="1154"/>
      <c r="AQ12" s="1155"/>
      <c r="AR12" s="284" t="s">
        <v>750</v>
      </c>
      <c r="AS12" s="284" t="s">
        <v>158</v>
      </c>
    </row>
    <row r="13" spans="2:45" ht="15.95" customHeight="1" x14ac:dyDescent="0.15">
      <c r="B13" s="1028" t="s">
        <v>158</v>
      </c>
      <c r="C13" s="1029"/>
      <c r="D13" s="1137" t="s">
        <v>1466</v>
      </c>
      <c r="E13" s="1137"/>
      <c r="F13" s="1137"/>
      <c r="G13" s="923"/>
      <c r="H13" s="1144" t="s">
        <v>1465</v>
      </c>
      <c r="I13" s="603"/>
      <c r="J13" s="1037" t="s">
        <v>2653</v>
      </c>
      <c r="K13" s="1145"/>
      <c r="L13" s="1145"/>
      <c r="M13" s="1145"/>
      <c r="N13" s="1037" t="s">
        <v>1465</v>
      </c>
      <c r="O13" s="1145"/>
      <c r="P13" s="926" t="s">
        <v>2654</v>
      </c>
      <c r="Q13" s="926"/>
      <c r="R13" s="926"/>
      <c r="S13" s="926"/>
      <c r="T13" s="603" t="s">
        <v>1465</v>
      </c>
      <c r="U13" s="602"/>
      <c r="V13" s="926" t="s">
        <v>2655</v>
      </c>
      <c r="W13" s="926"/>
      <c r="X13" s="926"/>
      <c r="Y13" s="1146"/>
      <c r="Z13" s="603" t="s">
        <v>1465</v>
      </c>
      <c r="AA13" s="1029"/>
      <c r="AB13" s="923" t="s">
        <v>1468</v>
      </c>
      <c r="AC13" s="924"/>
      <c r="AD13" s="924"/>
      <c r="AE13" s="925"/>
      <c r="AF13" s="1029" t="s">
        <v>1465</v>
      </c>
      <c r="AG13" s="1029"/>
      <c r="AH13" s="1137" t="s">
        <v>1741</v>
      </c>
      <c r="AI13" s="1137"/>
      <c r="AJ13" s="1137"/>
      <c r="AK13" s="1137"/>
      <c r="AL13" s="1029" t="s">
        <v>1465</v>
      </c>
      <c r="AM13" s="1029"/>
      <c r="AN13" s="1137" t="s">
        <v>1469</v>
      </c>
      <c r="AO13" s="1137"/>
      <c r="AP13" s="1137"/>
      <c r="AQ13" s="1139"/>
      <c r="AR13" s="605" t="s">
        <v>750</v>
      </c>
      <c r="AS13" s="605" t="s">
        <v>1465</v>
      </c>
    </row>
    <row r="14" spans="2:45" ht="15.95" customHeight="1" thickBot="1" x14ac:dyDescent="0.2">
      <c r="B14" s="1136" t="s">
        <v>1465</v>
      </c>
      <c r="C14" s="930"/>
      <c r="D14" s="1137" t="s">
        <v>1467</v>
      </c>
      <c r="E14" s="1137"/>
      <c r="F14" s="1137"/>
      <c r="G14" s="923"/>
      <c r="H14" s="1035" t="s">
        <v>1465</v>
      </c>
      <c r="I14" s="597"/>
      <c r="J14" s="596" t="s">
        <v>2656</v>
      </c>
      <c r="K14" s="942"/>
      <c r="L14" s="942"/>
      <c r="M14" s="942"/>
      <c r="N14" s="596" t="s">
        <v>1465</v>
      </c>
      <c r="O14" s="942"/>
      <c r="P14" s="597" t="s">
        <v>2657</v>
      </c>
      <c r="Q14" s="930"/>
      <c r="R14" s="930"/>
      <c r="S14" s="596"/>
      <c r="T14" s="597" t="s">
        <v>1465</v>
      </c>
      <c r="U14" s="596"/>
      <c r="V14" s="597" t="s">
        <v>2658</v>
      </c>
      <c r="W14" s="930"/>
      <c r="X14" s="930"/>
      <c r="Y14" s="1138"/>
      <c r="Z14" s="575" t="s">
        <v>1465</v>
      </c>
      <c r="AA14" s="1048"/>
      <c r="AB14" s="1134" t="s">
        <v>1473</v>
      </c>
      <c r="AC14" s="1134"/>
      <c r="AD14" s="1134"/>
      <c r="AE14" s="1134"/>
      <c r="AF14" s="1048" t="s">
        <v>1465</v>
      </c>
      <c r="AG14" s="1048"/>
      <c r="AH14" s="1048" t="s">
        <v>2659</v>
      </c>
      <c r="AI14" s="1048"/>
      <c r="AJ14" s="1048"/>
      <c r="AK14" s="1048"/>
      <c r="AL14" s="1048" t="s">
        <v>1465</v>
      </c>
      <c r="AM14" s="1048"/>
      <c r="AN14" s="1134" t="s">
        <v>2660</v>
      </c>
      <c r="AO14" s="1134"/>
      <c r="AP14" s="1134"/>
      <c r="AQ14" s="1135"/>
      <c r="AR14" s="605"/>
      <c r="AS14" s="605"/>
    </row>
    <row r="15" spans="2:45" ht="15.95" customHeight="1" thickBot="1" x14ac:dyDescent="0.2">
      <c r="B15" s="1132" t="s">
        <v>1465</v>
      </c>
      <c r="C15" s="999"/>
      <c r="D15" s="1133" t="s">
        <v>750</v>
      </c>
      <c r="E15" s="1133"/>
      <c r="F15" s="1133"/>
      <c r="G15" s="1107"/>
      <c r="H15" s="607" t="s">
        <v>1465</v>
      </c>
      <c r="I15" s="1004"/>
      <c r="J15" s="1003" t="s">
        <v>2661</v>
      </c>
      <c r="K15" s="608"/>
      <c r="L15" s="608"/>
      <c r="M15" s="608"/>
      <c r="N15" s="1003" t="s">
        <v>1465</v>
      </c>
      <c r="O15" s="608"/>
      <c r="P15" s="608" t="s">
        <v>2657</v>
      </c>
      <c r="Q15" s="608"/>
      <c r="R15" s="608"/>
      <c r="S15" s="608"/>
      <c r="T15" s="1004" t="s">
        <v>1465</v>
      </c>
      <c r="U15" s="1003"/>
      <c r="V15" s="1140" t="s">
        <v>2658</v>
      </c>
      <c r="W15" s="1140"/>
      <c r="X15" s="1140"/>
      <c r="Y15" s="1141"/>
      <c r="Z15" s="1142" t="s">
        <v>158</v>
      </c>
      <c r="AA15" s="1143"/>
      <c r="AB15" s="1129" t="s">
        <v>2662</v>
      </c>
      <c r="AC15" s="1130"/>
      <c r="AD15" s="1130"/>
      <c r="AE15" s="1130"/>
      <c r="AF15" s="1131" t="s">
        <v>2663</v>
      </c>
      <c r="AG15" s="1131"/>
      <c r="AH15" s="1130"/>
      <c r="AI15" s="1130"/>
      <c r="AJ15" s="1130"/>
      <c r="AK15" s="1130"/>
      <c r="AL15" s="1130"/>
      <c r="AM15" s="1130"/>
      <c r="AN15" s="1130"/>
      <c r="AO15" s="1130"/>
      <c r="AP15" s="1130"/>
      <c r="AQ15" s="290" t="s">
        <v>2664</v>
      </c>
      <c r="AR15" s="605"/>
      <c r="AS15" s="605"/>
    </row>
    <row r="16" spans="2:45" ht="9.9499999999999993" customHeight="1" x14ac:dyDescent="0.15">
      <c r="B16" s="284"/>
      <c r="C16" s="284"/>
      <c r="D16" s="284"/>
      <c r="E16" s="284"/>
      <c r="F16" s="284"/>
      <c r="G16" s="284"/>
      <c r="H16" s="284"/>
      <c r="I16" s="284"/>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row>
    <row r="17" spans="2:45" ht="15" customHeight="1" x14ac:dyDescent="0.15">
      <c r="B17" s="291" t="s">
        <v>2665</v>
      </c>
      <c r="C17" s="284"/>
      <c r="D17" s="284"/>
      <c r="E17" s="284"/>
      <c r="F17" s="284"/>
      <c r="G17" s="284"/>
      <c r="H17" s="284"/>
      <c r="I17" s="284"/>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row>
    <row r="18" spans="2:45" ht="9.9499999999999993" customHeight="1" thickBot="1" x14ac:dyDescent="0.2">
      <c r="C18" s="284"/>
      <c r="D18" s="284"/>
      <c r="E18" s="284"/>
      <c r="F18" s="284"/>
      <c r="G18" s="284"/>
      <c r="H18" s="284"/>
      <c r="I18" s="284"/>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row>
    <row r="19" spans="2:45" ht="15.95" customHeight="1" x14ac:dyDescent="0.15">
      <c r="B19" s="970" t="s">
        <v>2666</v>
      </c>
      <c r="C19" s="971"/>
      <c r="D19" s="971"/>
      <c r="E19" s="971"/>
      <c r="F19" s="971"/>
      <c r="G19" s="971"/>
      <c r="H19" s="971"/>
      <c r="I19" s="971"/>
      <c r="J19" s="972"/>
      <c r="K19" s="1034" t="s">
        <v>1465</v>
      </c>
      <c r="L19" s="1045"/>
      <c r="M19" s="1036" t="s">
        <v>1470</v>
      </c>
      <c r="N19" s="971"/>
      <c r="O19" s="971"/>
      <c r="P19" s="972"/>
      <c r="Q19" s="1045" t="s">
        <v>158</v>
      </c>
      <c r="R19" s="1045"/>
      <c r="S19" s="1036" t="s">
        <v>1471</v>
      </c>
      <c r="T19" s="971"/>
      <c r="U19" s="971"/>
      <c r="V19" s="1122"/>
      <c r="W19" s="522" t="s">
        <v>2667</v>
      </c>
      <c r="X19" s="522"/>
      <c r="Y19" s="522"/>
      <c r="Z19" s="522"/>
      <c r="AA19" s="522"/>
      <c r="AB19" s="522"/>
      <c r="AC19" s="522"/>
      <c r="AD19" s="522"/>
      <c r="AE19" s="976"/>
      <c r="AF19" s="973" t="s">
        <v>1323</v>
      </c>
      <c r="AG19" s="974"/>
      <c r="AH19" s="974"/>
      <c r="AI19" s="1117"/>
      <c r="AJ19" s="1117"/>
      <c r="AK19" s="292" t="s">
        <v>6</v>
      </c>
      <c r="AL19" s="1118"/>
      <c r="AM19" s="1118"/>
      <c r="AN19" s="292" t="s">
        <v>694</v>
      </c>
      <c r="AO19" s="1117"/>
      <c r="AP19" s="1117"/>
      <c r="AQ19" s="293" t="s">
        <v>695</v>
      </c>
      <c r="AR19" s="605" t="s">
        <v>750</v>
      </c>
      <c r="AS19" s="605" t="s">
        <v>1465</v>
      </c>
    </row>
    <row r="20" spans="2:45" ht="15.95" customHeight="1" thickBot="1" x14ac:dyDescent="0.2">
      <c r="B20" s="1119"/>
      <c r="C20" s="1120"/>
      <c r="D20" s="1120"/>
      <c r="E20" s="1120"/>
      <c r="F20" s="1120"/>
      <c r="G20" s="1120"/>
      <c r="H20" s="1120"/>
      <c r="I20" s="1120"/>
      <c r="J20" s="1121"/>
      <c r="K20" s="1004" t="s">
        <v>158</v>
      </c>
      <c r="L20" s="999"/>
      <c r="M20" s="1123" t="s">
        <v>2668</v>
      </c>
      <c r="N20" s="1120"/>
      <c r="O20" s="1120"/>
      <c r="P20" s="1121"/>
      <c r="Q20" s="999" t="s">
        <v>158</v>
      </c>
      <c r="R20" s="999"/>
      <c r="S20" s="1123" t="s">
        <v>1551</v>
      </c>
      <c r="T20" s="1120"/>
      <c r="U20" s="1120"/>
      <c r="V20" s="1124"/>
      <c r="W20" s="1071" t="s">
        <v>2669</v>
      </c>
      <c r="X20" s="1071"/>
      <c r="Y20" s="1071"/>
      <c r="Z20" s="1071"/>
      <c r="AA20" s="1071"/>
      <c r="AB20" s="1071"/>
      <c r="AC20" s="1071"/>
      <c r="AD20" s="1071"/>
      <c r="AE20" s="1125"/>
      <c r="AF20" s="1004" t="s">
        <v>158</v>
      </c>
      <c r="AG20" s="1003"/>
      <c r="AH20" s="1126" t="s">
        <v>674</v>
      </c>
      <c r="AI20" s="1126"/>
      <c r="AJ20" s="1126"/>
      <c r="AK20" s="1127"/>
      <c r="AL20" s="1004" t="s">
        <v>158</v>
      </c>
      <c r="AM20" s="1003"/>
      <c r="AN20" s="1126" t="s">
        <v>2670</v>
      </c>
      <c r="AO20" s="1126"/>
      <c r="AP20" s="1126"/>
      <c r="AQ20" s="1128"/>
      <c r="AR20" s="605"/>
      <c r="AS20" s="605"/>
    </row>
    <row r="21" spans="2:45" ht="9.9499999999999993" customHeight="1" thickBot="1" x14ac:dyDescent="0.2">
      <c r="AH21" s="295"/>
      <c r="AI21" s="295"/>
      <c r="AJ21" s="295"/>
      <c r="AK21" s="295"/>
      <c r="AN21" s="295"/>
      <c r="AO21" s="295"/>
      <c r="AP21" s="295"/>
      <c r="AQ21" s="295"/>
    </row>
    <row r="22" spans="2:45" ht="15.95" customHeight="1" x14ac:dyDescent="0.15">
      <c r="B22" s="970" t="s">
        <v>2671</v>
      </c>
      <c r="C22" s="971"/>
      <c r="D22" s="971"/>
      <c r="E22" s="971"/>
      <c r="F22" s="971"/>
      <c r="G22" s="971"/>
      <c r="H22" s="971"/>
      <c r="I22" s="971"/>
      <c r="J22" s="972"/>
      <c r="K22" s="973" t="s">
        <v>1323</v>
      </c>
      <c r="L22" s="974"/>
      <c r="M22" s="974"/>
      <c r="N22" s="1117"/>
      <c r="O22" s="1117"/>
      <c r="P22" s="292" t="s">
        <v>6</v>
      </c>
      <c r="Q22" s="1118"/>
      <c r="R22" s="1118"/>
      <c r="S22" s="292" t="s">
        <v>694</v>
      </c>
      <c r="T22" s="1117"/>
      <c r="U22" s="1117"/>
      <c r="V22" s="292" t="s">
        <v>695</v>
      </c>
      <c r="W22" s="1036" t="s">
        <v>2672</v>
      </c>
      <c r="X22" s="971"/>
      <c r="Y22" s="971"/>
      <c r="Z22" s="971"/>
      <c r="AA22" s="971"/>
      <c r="AB22" s="971"/>
      <c r="AC22" s="971"/>
      <c r="AD22" s="971"/>
      <c r="AE22" s="972"/>
      <c r="AF22" s="973" t="s">
        <v>1323</v>
      </c>
      <c r="AG22" s="974"/>
      <c r="AH22" s="974"/>
      <c r="AI22" s="1117"/>
      <c r="AJ22" s="1117"/>
      <c r="AK22" s="292" t="s">
        <v>6</v>
      </c>
      <c r="AL22" s="1118"/>
      <c r="AM22" s="1118"/>
      <c r="AN22" s="292" t="s">
        <v>694</v>
      </c>
      <c r="AO22" s="1117"/>
      <c r="AP22" s="1117"/>
      <c r="AQ22" s="293" t="s">
        <v>695</v>
      </c>
      <c r="AR22" s="605" t="s">
        <v>750</v>
      </c>
      <c r="AS22" s="605" t="s">
        <v>1465</v>
      </c>
    </row>
    <row r="23" spans="2:45" ht="15.95" customHeight="1" x14ac:dyDescent="0.15">
      <c r="B23" s="1113" t="s">
        <v>2673</v>
      </c>
      <c r="C23" s="1114"/>
      <c r="D23" s="1114"/>
      <c r="E23" s="1114"/>
      <c r="F23" s="1114"/>
      <c r="G23" s="1114"/>
      <c r="H23" s="1114"/>
      <c r="I23" s="1114"/>
      <c r="J23" s="1116"/>
      <c r="K23" s="1025" t="s">
        <v>1323</v>
      </c>
      <c r="L23" s="1025"/>
      <c r="M23" s="1025"/>
      <c r="N23" s="1104"/>
      <c r="O23" s="1104"/>
      <c r="P23" s="296" t="s">
        <v>6</v>
      </c>
      <c r="Q23" s="1112"/>
      <c r="R23" s="1112"/>
      <c r="S23" s="296" t="s">
        <v>694</v>
      </c>
      <c r="T23" s="1104"/>
      <c r="U23" s="1104"/>
      <c r="V23" s="296" t="s">
        <v>695</v>
      </c>
      <c r="W23" s="1115" t="s">
        <v>2674</v>
      </c>
      <c r="X23" s="1114"/>
      <c r="Y23" s="1114"/>
      <c r="Z23" s="1114"/>
      <c r="AA23" s="1114"/>
      <c r="AB23" s="1114"/>
      <c r="AC23" s="1114"/>
      <c r="AD23" s="1114"/>
      <c r="AE23" s="1116"/>
      <c r="AF23" s="1025" t="s">
        <v>1323</v>
      </c>
      <c r="AG23" s="1025"/>
      <c r="AH23" s="1025"/>
      <c r="AI23" s="1104"/>
      <c r="AJ23" s="1104"/>
      <c r="AK23" s="296" t="s">
        <v>6</v>
      </c>
      <c r="AL23" s="1112"/>
      <c r="AM23" s="1112"/>
      <c r="AN23" s="296" t="s">
        <v>694</v>
      </c>
      <c r="AO23" s="1104"/>
      <c r="AP23" s="1104"/>
      <c r="AQ23" s="297" t="s">
        <v>695</v>
      </c>
      <c r="AR23" s="605"/>
      <c r="AS23" s="605"/>
    </row>
    <row r="24" spans="2:45" ht="15.95" customHeight="1" x14ac:dyDescent="0.15">
      <c r="B24" s="1113" t="s">
        <v>2675</v>
      </c>
      <c r="C24" s="1114"/>
      <c r="D24" s="1114"/>
      <c r="E24" s="1114"/>
      <c r="F24" s="1114"/>
      <c r="G24" s="1114"/>
      <c r="H24" s="1114"/>
      <c r="I24" s="1114"/>
      <c r="J24" s="1114"/>
      <c r="K24" s="1024" t="s">
        <v>1323</v>
      </c>
      <c r="L24" s="1025"/>
      <c r="M24" s="1025"/>
      <c r="N24" s="1104"/>
      <c r="O24" s="1104"/>
      <c r="P24" s="296" t="s">
        <v>6</v>
      </c>
      <c r="Q24" s="1112"/>
      <c r="R24" s="1112"/>
      <c r="S24" s="296" t="s">
        <v>694</v>
      </c>
      <c r="T24" s="1104"/>
      <c r="U24" s="1104"/>
      <c r="V24" s="296" t="s">
        <v>695</v>
      </c>
      <c r="W24" s="1115" t="s">
        <v>2676</v>
      </c>
      <c r="X24" s="1114"/>
      <c r="Y24" s="1114"/>
      <c r="Z24" s="1114"/>
      <c r="AA24" s="1114"/>
      <c r="AB24" s="1114"/>
      <c r="AC24" s="1114"/>
      <c r="AD24" s="1114"/>
      <c r="AE24" s="1116"/>
      <c r="AF24" s="1024" t="s">
        <v>1323</v>
      </c>
      <c r="AG24" s="1025"/>
      <c r="AH24" s="1025"/>
      <c r="AI24" s="1104"/>
      <c r="AJ24" s="1104"/>
      <c r="AK24" s="296" t="s">
        <v>6</v>
      </c>
      <c r="AL24" s="1112"/>
      <c r="AM24" s="1112"/>
      <c r="AN24" s="296" t="s">
        <v>694</v>
      </c>
      <c r="AO24" s="1104"/>
      <c r="AP24" s="1104"/>
      <c r="AQ24" s="297" t="s">
        <v>695</v>
      </c>
      <c r="AR24" s="605"/>
      <c r="AS24" s="605"/>
    </row>
    <row r="25" spans="2:45" ht="15.95" customHeight="1" x14ac:dyDescent="0.15">
      <c r="B25" s="1113" t="s">
        <v>2677</v>
      </c>
      <c r="C25" s="1114"/>
      <c r="D25" s="1114"/>
      <c r="E25" s="1114"/>
      <c r="F25" s="1114"/>
      <c r="G25" s="1114"/>
      <c r="H25" s="1114"/>
      <c r="I25" s="1114"/>
      <c r="J25" s="1114"/>
      <c r="K25" s="1024" t="s">
        <v>1323</v>
      </c>
      <c r="L25" s="1025"/>
      <c r="M25" s="1025"/>
      <c r="N25" s="1104"/>
      <c r="O25" s="1104"/>
      <c r="P25" s="296" t="s">
        <v>6</v>
      </c>
      <c r="Q25" s="1112"/>
      <c r="R25" s="1112"/>
      <c r="S25" s="296" t="s">
        <v>694</v>
      </c>
      <c r="T25" s="1104"/>
      <c r="U25" s="1104"/>
      <c r="V25" s="296" t="s">
        <v>695</v>
      </c>
      <c r="W25" s="1115" t="s">
        <v>2678</v>
      </c>
      <c r="X25" s="1114"/>
      <c r="Y25" s="1114"/>
      <c r="Z25" s="1114"/>
      <c r="AA25" s="1114"/>
      <c r="AB25" s="1114"/>
      <c r="AC25" s="1114"/>
      <c r="AD25" s="1114"/>
      <c r="AE25" s="1116"/>
      <c r="AF25" s="1024" t="s">
        <v>1323</v>
      </c>
      <c r="AG25" s="1025"/>
      <c r="AH25" s="1025"/>
      <c r="AI25" s="1104"/>
      <c r="AJ25" s="1104"/>
      <c r="AK25" s="296" t="s">
        <v>6</v>
      </c>
      <c r="AL25" s="1112"/>
      <c r="AM25" s="1112"/>
      <c r="AN25" s="296" t="s">
        <v>694</v>
      </c>
      <c r="AO25" s="1104"/>
      <c r="AP25" s="1104"/>
      <c r="AQ25" s="297" t="s">
        <v>695</v>
      </c>
      <c r="AR25" s="605"/>
      <c r="AS25" s="605"/>
    </row>
    <row r="26" spans="2:45" ht="15.95" customHeight="1" thickBot="1" x14ac:dyDescent="0.2">
      <c r="B26" s="1105" t="s">
        <v>2679</v>
      </c>
      <c r="C26" s="1106"/>
      <c r="D26" s="1106"/>
      <c r="E26" s="1106"/>
      <c r="F26" s="1106"/>
      <c r="G26" s="1106"/>
      <c r="H26" s="1106"/>
      <c r="I26" s="1106"/>
      <c r="J26" s="1106"/>
      <c r="K26" s="1107" t="s">
        <v>1323</v>
      </c>
      <c r="L26" s="1108"/>
      <c r="M26" s="1108"/>
      <c r="N26" s="1091"/>
      <c r="O26" s="1091"/>
      <c r="P26" s="298" t="s">
        <v>6</v>
      </c>
      <c r="Q26" s="1109"/>
      <c r="R26" s="1109"/>
      <c r="S26" s="298" t="s">
        <v>694</v>
      </c>
      <c r="T26" s="1091"/>
      <c r="U26" s="1091"/>
      <c r="V26" s="298" t="s">
        <v>695</v>
      </c>
      <c r="W26" s="1110" t="s">
        <v>2680</v>
      </c>
      <c r="X26" s="1106"/>
      <c r="Y26" s="1106"/>
      <c r="Z26" s="1106"/>
      <c r="AA26" s="1106"/>
      <c r="AB26" s="1106"/>
      <c r="AC26" s="1106"/>
      <c r="AD26" s="1106"/>
      <c r="AE26" s="1111"/>
      <c r="AF26" s="1107" t="s">
        <v>1323</v>
      </c>
      <c r="AG26" s="1108"/>
      <c r="AH26" s="1108"/>
      <c r="AI26" s="1091"/>
      <c r="AJ26" s="1091"/>
      <c r="AK26" s="298" t="s">
        <v>6</v>
      </c>
      <c r="AL26" s="1109"/>
      <c r="AM26" s="1109"/>
      <c r="AN26" s="298" t="s">
        <v>694</v>
      </c>
      <c r="AO26" s="1091"/>
      <c r="AP26" s="1091"/>
      <c r="AQ26" s="299" t="s">
        <v>695</v>
      </c>
      <c r="AR26" s="284"/>
      <c r="AS26" s="284"/>
    </row>
    <row r="27" spans="2:45" ht="9.9499999999999993" customHeight="1" x14ac:dyDescent="0.15">
      <c r="B27" s="284"/>
      <c r="C27" s="284"/>
      <c r="D27" s="284"/>
      <c r="E27" s="284"/>
      <c r="F27" s="284"/>
      <c r="G27" s="284"/>
      <c r="H27" s="284"/>
      <c r="I27" s="284"/>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S27" s="284"/>
    </row>
    <row r="28" spans="2:45" ht="15" customHeight="1" x14ac:dyDescent="0.15">
      <c r="B28" s="291" t="s">
        <v>2681</v>
      </c>
      <c r="AS28" s="284"/>
    </row>
    <row r="29" spans="2:45" ht="9.9499999999999993" customHeight="1" thickBot="1" x14ac:dyDescent="0.2">
      <c r="AS29" s="284"/>
    </row>
    <row r="30" spans="2:45" ht="15.95" customHeight="1" x14ac:dyDescent="0.15">
      <c r="B30" s="1092" t="s">
        <v>2682</v>
      </c>
      <c r="C30" s="1093"/>
      <c r="D30" s="1093"/>
      <c r="E30" s="1093"/>
      <c r="F30" s="1093"/>
      <c r="G30" s="1093"/>
      <c r="H30" s="1093"/>
      <c r="I30" s="1093"/>
      <c r="J30" s="1098" t="s">
        <v>1744</v>
      </c>
      <c r="K30" s="1098"/>
      <c r="L30" s="1098"/>
      <c r="M30" s="1098"/>
      <c r="N30" s="1099"/>
      <c r="O30" s="1100"/>
      <c r="P30" s="1100"/>
      <c r="Q30" s="1100"/>
      <c r="R30" s="1100"/>
      <c r="S30" s="1100"/>
      <c r="T30" s="1100"/>
      <c r="U30" s="1100"/>
      <c r="V30" s="1100"/>
      <c r="W30" s="1100"/>
      <c r="X30" s="1100"/>
      <c r="Y30" s="1100"/>
      <c r="Z30" s="1101"/>
      <c r="AA30" s="1102" t="s">
        <v>1745</v>
      </c>
      <c r="AB30" s="1098"/>
      <c r="AC30" s="1098"/>
      <c r="AD30" s="1098"/>
      <c r="AE30" s="1099"/>
      <c r="AF30" s="1100"/>
      <c r="AG30" s="1100"/>
      <c r="AH30" s="1100"/>
      <c r="AI30" s="1100"/>
      <c r="AJ30" s="1100"/>
      <c r="AK30" s="1100"/>
      <c r="AL30" s="1100"/>
      <c r="AM30" s="1100"/>
      <c r="AN30" s="1100"/>
      <c r="AO30" s="1100"/>
      <c r="AP30" s="1100"/>
      <c r="AQ30" s="1103"/>
      <c r="AR30" s="604" t="s">
        <v>750</v>
      </c>
      <c r="AS30" s="605" t="s">
        <v>158</v>
      </c>
    </row>
    <row r="31" spans="2:45" ht="15.95" customHeight="1" x14ac:dyDescent="0.15">
      <c r="B31" s="1094"/>
      <c r="C31" s="1095"/>
      <c r="D31" s="1095"/>
      <c r="E31" s="1095"/>
      <c r="F31" s="1095"/>
      <c r="G31" s="1095"/>
      <c r="H31" s="1095"/>
      <c r="I31" s="1095"/>
      <c r="J31" s="529" t="s">
        <v>1746</v>
      </c>
      <c r="K31" s="529"/>
      <c r="L31" s="529"/>
      <c r="M31" s="529"/>
      <c r="N31" s="1066"/>
      <c r="O31" s="1067"/>
      <c r="P31" s="1067"/>
      <c r="Q31" s="1067"/>
      <c r="R31" s="1067"/>
      <c r="S31" s="1067"/>
      <c r="T31" s="1067"/>
      <c r="U31" s="1067"/>
      <c r="V31" s="1067"/>
      <c r="W31" s="1067"/>
      <c r="X31" s="1067"/>
      <c r="Y31" s="1067"/>
      <c r="Z31" s="1077"/>
      <c r="AA31" s="1079" t="s">
        <v>2683</v>
      </c>
      <c r="AB31" s="529"/>
      <c r="AC31" s="529"/>
      <c r="AD31" s="529"/>
      <c r="AE31" s="1066"/>
      <c r="AF31" s="1067"/>
      <c r="AG31" s="1067"/>
      <c r="AH31" s="1067"/>
      <c r="AI31" s="1067"/>
      <c r="AJ31" s="1067"/>
      <c r="AK31" s="1067"/>
      <c r="AL31" s="1067"/>
      <c r="AM31" s="1067"/>
      <c r="AN31" s="1067"/>
      <c r="AO31" s="1067"/>
      <c r="AP31" s="1067"/>
      <c r="AQ31" s="1068"/>
      <c r="AR31" s="604"/>
      <c r="AS31" s="605"/>
    </row>
    <row r="32" spans="2:45" ht="15.95" customHeight="1" thickBot="1" x14ac:dyDescent="0.2">
      <c r="B32" s="1096"/>
      <c r="C32" s="1097"/>
      <c r="D32" s="1097"/>
      <c r="E32" s="1097"/>
      <c r="F32" s="1097"/>
      <c r="G32" s="1097"/>
      <c r="H32" s="1097"/>
      <c r="I32" s="1097"/>
      <c r="J32" s="1089" t="s">
        <v>1747</v>
      </c>
      <c r="K32" s="1090"/>
      <c r="L32" s="1090"/>
      <c r="M32" s="1090"/>
      <c r="N32" s="1072"/>
      <c r="O32" s="1073"/>
      <c r="P32" s="1073"/>
      <c r="Q32" s="1073"/>
      <c r="R32" s="1073"/>
      <c r="S32" s="1073"/>
      <c r="T32" s="1073"/>
      <c r="U32" s="1073"/>
      <c r="V32" s="1073"/>
      <c r="W32" s="1073"/>
      <c r="X32" s="1073"/>
      <c r="Y32" s="1073"/>
      <c r="Z32" s="1074"/>
      <c r="AA32" s="1090" t="s">
        <v>745</v>
      </c>
      <c r="AB32" s="1090"/>
      <c r="AC32" s="1090"/>
      <c r="AD32" s="1090"/>
      <c r="AE32" s="1072"/>
      <c r="AF32" s="1073"/>
      <c r="AG32" s="1073"/>
      <c r="AH32" s="1073"/>
      <c r="AI32" s="1073"/>
      <c r="AJ32" s="1073"/>
      <c r="AK32" s="1073"/>
      <c r="AL32" s="1073"/>
      <c r="AM32" s="1073"/>
      <c r="AN32" s="1073"/>
      <c r="AO32" s="1073"/>
      <c r="AP32" s="1073"/>
      <c r="AQ32" s="1075"/>
      <c r="AR32" s="604"/>
      <c r="AS32" s="605"/>
    </row>
    <row r="33" spans="2:45" ht="15.95" customHeight="1" x14ac:dyDescent="0.15">
      <c r="B33" s="1082" t="s">
        <v>2684</v>
      </c>
      <c r="C33" s="1083"/>
      <c r="D33" s="1083"/>
      <c r="E33" s="1083"/>
      <c r="F33" s="1083"/>
      <c r="G33" s="1083"/>
      <c r="H33" s="1083"/>
      <c r="I33" s="1083"/>
      <c r="J33" s="1029" t="s">
        <v>1744</v>
      </c>
      <c r="K33" s="1029"/>
      <c r="L33" s="1029"/>
      <c r="M33" s="1029"/>
      <c r="N33" s="1084"/>
      <c r="O33" s="1085"/>
      <c r="P33" s="1085"/>
      <c r="Q33" s="1085"/>
      <c r="R33" s="1085"/>
      <c r="S33" s="1085"/>
      <c r="T33" s="1085"/>
      <c r="U33" s="1085"/>
      <c r="V33" s="1085"/>
      <c r="W33" s="1085"/>
      <c r="X33" s="1085"/>
      <c r="Y33" s="1085"/>
      <c r="Z33" s="1086"/>
      <c r="AA33" s="1087" t="s">
        <v>1745</v>
      </c>
      <c r="AB33" s="1029"/>
      <c r="AC33" s="1029"/>
      <c r="AD33" s="1029"/>
      <c r="AE33" s="1084"/>
      <c r="AF33" s="1085"/>
      <c r="AG33" s="1085"/>
      <c r="AH33" s="1085"/>
      <c r="AI33" s="1085"/>
      <c r="AJ33" s="1085"/>
      <c r="AK33" s="1085"/>
      <c r="AL33" s="1085"/>
      <c r="AM33" s="1085"/>
      <c r="AN33" s="1085"/>
      <c r="AO33" s="1085"/>
      <c r="AP33" s="1085"/>
      <c r="AQ33" s="1088"/>
      <c r="AR33" s="604" t="s">
        <v>750</v>
      </c>
      <c r="AS33" s="605" t="s">
        <v>158</v>
      </c>
    </row>
    <row r="34" spans="2:45" ht="15.95" customHeight="1" x14ac:dyDescent="0.15">
      <c r="B34" s="1078"/>
      <c r="C34" s="1079"/>
      <c r="D34" s="1079"/>
      <c r="E34" s="1079"/>
      <c r="F34" s="1079"/>
      <c r="G34" s="1079"/>
      <c r="H34" s="1079"/>
      <c r="I34" s="1079"/>
      <c r="J34" s="930" t="s">
        <v>1746</v>
      </c>
      <c r="K34" s="930"/>
      <c r="L34" s="930"/>
      <c r="M34" s="930"/>
      <c r="N34" s="1066"/>
      <c r="O34" s="1067"/>
      <c r="P34" s="1067"/>
      <c r="Q34" s="1067"/>
      <c r="R34" s="1067"/>
      <c r="S34" s="1067"/>
      <c r="T34" s="1067"/>
      <c r="U34" s="1067"/>
      <c r="V34" s="1067"/>
      <c r="W34" s="1067"/>
      <c r="X34" s="1067"/>
      <c r="Y34" s="1067"/>
      <c r="Z34" s="1077"/>
      <c r="AA34" s="1065" t="s">
        <v>2683</v>
      </c>
      <c r="AB34" s="930"/>
      <c r="AC34" s="930"/>
      <c r="AD34" s="930"/>
      <c r="AE34" s="1066"/>
      <c r="AF34" s="1067"/>
      <c r="AG34" s="1067"/>
      <c r="AH34" s="1067"/>
      <c r="AI34" s="1067"/>
      <c r="AJ34" s="1067"/>
      <c r="AK34" s="1067"/>
      <c r="AL34" s="1067"/>
      <c r="AM34" s="1067"/>
      <c r="AN34" s="1067"/>
      <c r="AO34" s="1067"/>
      <c r="AP34" s="1067"/>
      <c r="AQ34" s="1068"/>
      <c r="AR34" s="604"/>
      <c r="AS34" s="605"/>
    </row>
    <row r="35" spans="2:45" ht="15.95" customHeight="1" x14ac:dyDescent="0.15">
      <c r="B35" s="1078"/>
      <c r="C35" s="1079"/>
      <c r="D35" s="1079"/>
      <c r="E35" s="1079"/>
      <c r="F35" s="1079"/>
      <c r="G35" s="1079"/>
      <c r="H35" s="1079"/>
      <c r="I35" s="1079"/>
      <c r="J35" s="1065" t="s">
        <v>1747</v>
      </c>
      <c r="K35" s="930"/>
      <c r="L35" s="930"/>
      <c r="M35" s="930"/>
      <c r="N35" s="1066"/>
      <c r="O35" s="1067"/>
      <c r="P35" s="1067"/>
      <c r="Q35" s="1067"/>
      <c r="R35" s="1067"/>
      <c r="S35" s="1067"/>
      <c r="T35" s="1067"/>
      <c r="U35" s="1067"/>
      <c r="V35" s="1067"/>
      <c r="W35" s="1067"/>
      <c r="X35" s="1067"/>
      <c r="Y35" s="1067"/>
      <c r="Z35" s="1077"/>
      <c r="AA35" s="930" t="s">
        <v>745</v>
      </c>
      <c r="AB35" s="930"/>
      <c r="AC35" s="930"/>
      <c r="AD35" s="930"/>
      <c r="AE35" s="1066"/>
      <c r="AF35" s="1067"/>
      <c r="AG35" s="1067"/>
      <c r="AH35" s="1067"/>
      <c r="AI35" s="1067"/>
      <c r="AJ35" s="1067"/>
      <c r="AK35" s="1067"/>
      <c r="AL35" s="1067"/>
      <c r="AM35" s="1067"/>
      <c r="AN35" s="1067"/>
      <c r="AO35" s="1067"/>
      <c r="AP35" s="1067"/>
      <c r="AQ35" s="1068"/>
      <c r="AR35" s="604"/>
      <c r="AS35" s="605"/>
    </row>
    <row r="36" spans="2:45" ht="15.95" customHeight="1" x14ac:dyDescent="0.15">
      <c r="B36" s="1078" t="s">
        <v>1749</v>
      </c>
      <c r="C36" s="1079"/>
      <c r="D36" s="1079"/>
      <c r="E36" s="1079"/>
      <c r="F36" s="1079"/>
      <c r="G36" s="1079"/>
      <c r="H36" s="1079"/>
      <c r="I36" s="1079"/>
      <c r="J36" s="930" t="s">
        <v>1744</v>
      </c>
      <c r="K36" s="930"/>
      <c r="L36" s="930"/>
      <c r="M36" s="930"/>
      <c r="N36" s="1066"/>
      <c r="O36" s="1067"/>
      <c r="P36" s="1067"/>
      <c r="Q36" s="1067"/>
      <c r="R36" s="1067"/>
      <c r="S36" s="1067"/>
      <c r="T36" s="1067"/>
      <c r="U36" s="1067"/>
      <c r="V36" s="1067"/>
      <c r="W36" s="1067"/>
      <c r="X36" s="1067"/>
      <c r="Y36" s="1067"/>
      <c r="Z36" s="1077"/>
      <c r="AA36" s="1065" t="s">
        <v>1745</v>
      </c>
      <c r="AB36" s="930"/>
      <c r="AC36" s="930"/>
      <c r="AD36" s="930"/>
      <c r="AE36" s="1066"/>
      <c r="AF36" s="1067"/>
      <c r="AG36" s="1067"/>
      <c r="AH36" s="1067"/>
      <c r="AI36" s="1067"/>
      <c r="AJ36" s="1067"/>
      <c r="AK36" s="1067"/>
      <c r="AL36" s="1067"/>
      <c r="AM36" s="1067"/>
      <c r="AN36" s="1067"/>
      <c r="AO36" s="1067"/>
      <c r="AP36" s="1067"/>
      <c r="AQ36" s="1068"/>
      <c r="AR36" s="604" t="s">
        <v>750</v>
      </c>
      <c r="AS36" s="605" t="s">
        <v>158</v>
      </c>
    </row>
    <row r="37" spans="2:45" ht="15.95" customHeight="1" x14ac:dyDescent="0.15">
      <c r="B37" s="1078"/>
      <c r="C37" s="1079"/>
      <c r="D37" s="1079"/>
      <c r="E37" s="1079"/>
      <c r="F37" s="1079"/>
      <c r="G37" s="1079"/>
      <c r="H37" s="1079"/>
      <c r="I37" s="1079"/>
      <c r="J37" s="930" t="s">
        <v>1746</v>
      </c>
      <c r="K37" s="930"/>
      <c r="L37" s="930"/>
      <c r="M37" s="930"/>
      <c r="N37" s="1066"/>
      <c r="O37" s="1067"/>
      <c r="P37" s="1067"/>
      <c r="Q37" s="1067"/>
      <c r="R37" s="1067"/>
      <c r="S37" s="1067"/>
      <c r="T37" s="1067"/>
      <c r="U37" s="1067"/>
      <c r="V37" s="1067"/>
      <c r="W37" s="1067"/>
      <c r="X37" s="1067"/>
      <c r="Y37" s="1067"/>
      <c r="Z37" s="1077"/>
      <c r="AA37" s="1065" t="s">
        <v>2683</v>
      </c>
      <c r="AB37" s="930"/>
      <c r="AC37" s="930"/>
      <c r="AD37" s="930"/>
      <c r="AE37" s="1066"/>
      <c r="AF37" s="1067"/>
      <c r="AG37" s="1067"/>
      <c r="AH37" s="1067"/>
      <c r="AI37" s="1067"/>
      <c r="AJ37" s="1067"/>
      <c r="AK37" s="1067"/>
      <c r="AL37" s="1067"/>
      <c r="AM37" s="1067"/>
      <c r="AN37" s="1067"/>
      <c r="AO37" s="1067"/>
      <c r="AP37" s="1067"/>
      <c r="AQ37" s="1068"/>
      <c r="AR37" s="604"/>
      <c r="AS37" s="605"/>
    </row>
    <row r="38" spans="2:45" ht="15.95" customHeight="1" x14ac:dyDescent="0.15">
      <c r="B38" s="1080"/>
      <c r="C38" s="1081"/>
      <c r="D38" s="1081"/>
      <c r="E38" s="1081"/>
      <c r="F38" s="1081"/>
      <c r="G38" s="1081"/>
      <c r="H38" s="1081"/>
      <c r="I38" s="1081"/>
      <c r="J38" s="1069" t="s">
        <v>1748</v>
      </c>
      <c r="K38" s="1048"/>
      <c r="L38" s="1048"/>
      <c r="M38" s="1048"/>
      <c r="N38" s="1050"/>
      <c r="O38" s="1051"/>
      <c r="P38" s="1051"/>
      <c r="Q38" s="1051"/>
      <c r="R38" s="1051"/>
      <c r="S38" s="1051"/>
      <c r="T38" s="1051"/>
      <c r="U38" s="1051"/>
      <c r="V38" s="1051"/>
      <c r="W38" s="1051"/>
      <c r="X38" s="1051"/>
      <c r="Y38" s="1051"/>
      <c r="Z38" s="1052"/>
      <c r="AA38" s="1048" t="s">
        <v>745</v>
      </c>
      <c r="AB38" s="1048"/>
      <c r="AC38" s="1048"/>
      <c r="AD38" s="1048"/>
      <c r="AE38" s="1050"/>
      <c r="AF38" s="1051"/>
      <c r="AG38" s="1051"/>
      <c r="AH38" s="1051"/>
      <c r="AI38" s="1051"/>
      <c r="AJ38" s="1051"/>
      <c r="AK38" s="1051"/>
      <c r="AL38" s="1051"/>
      <c r="AM38" s="1051"/>
      <c r="AN38" s="1051"/>
      <c r="AO38" s="1051"/>
      <c r="AP38" s="1051"/>
      <c r="AQ38" s="1070"/>
      <c r="AR38" s="604"/>
      <c r="AS38" s="605"/>
    </row>
    <row r="39" spans="2:45" ht="15.95" customHeight="1" x14ac:dyDescent="0.15">
      <c r="B39" s="1076" t="s">
        <v>712</v>
      </c>
      <c r="C39" s="950"/>
      <c r="D39" s="950"/>
      <c r="E39" s="950"/>
      <c r="F39" s="950"/>
      <c r="G39" s="950"/>
      <c r="H39" s="950"/>
      <c r="I39" s="951"/>
      <c r="J39" s="596" t="s">
        <v>1844</v>
      </c>
      <c r="K39" s="942"/>
      <c r="L39" s="942"/>
      <c r="M39" s="597"/>
      <c r="N39" s="1066"/>
      <c r="O39" s="1067"/>
      <c r="P39" s="1067"/>
      <c r="Q39" s="1067"/>
      <c r="R39" s="1067"/>
      <c r="S39" s="1067"/>
      <c r="T39" s="1067"/>
      <c r="U39" s="1067"/>
      <c r="V39" s="1067"/>
      <c r="W39" s="1067"/>
      <c r="X39" s="1067"/>
      <c r="Y39" s="1067"/>
      <c r="Z39" s="1077"/>
      <c r="AA39" s="596" t="s">
        <v>702</v>
      </c>
      <c r="AB39" s="942"/>
      <c r="AC39" s="942"/>
      <c r="AD39" s="597"/>
      <c r="AE39" s="1066"/>
      <c r="AF39" s="1067"/>
      <c r="AG39" s="1067"/>
      <c r="AH39" s="1067"/>
      <c r="AI39" s="1067"/>
      <c r="AJ39" s="1067"/>
      <c r="AK39" s="1067"/>
      <c r="AL39" s="1067"/>
      <c r="AM39" s="1067"/>
      <c r="AN39" s="1067"/>
      <c r="AO39" s="1067"/>
      <c r="AP39" s="1067"/>
      <c r="AQ39" s="1068"/>
      <c r="AR39" s="955" t="s">
        <v>750</v>
      </c>
      <c r="AS39" s="605" t="s">
        <v>1465</v>
      </c>
    </row>
    <row r="40" spans="2:45" ht="15.95" customHeight="1" thickBot="1" x14ac:dyDescent="0.2">
      <c r="B40" s="300" t="s">
        <v>652</v>
      </c>
      <c r="C40" s="1071"/>
      <c r="D40" s="1071"/>
      <c r="E40" s="1071"/>
      <c r="F40" s="1071"/>
      <c r="G40" s="1071"/>
      <c r="H40" s="1071"/>
      <c r="I40" s="294" t="s">
        <v>650</v>
      </c>
      <c r="J40" s="999" t="s">
        <v>744</v>
      </c>
      <c r="K40" s="999"/>
      <c r="L40" s="999"/>
      <c r="M40" s="999"/>
      <c r="N40" s="1072"/>
      <c r="O40" s="1073"/>
      <c r="P40" s="1073"/>
      <c r="Q40" s="1073"/>
      <c r="R40" s="1073"/>
      <c r="S40" s="1073"/>
      <c r="T40" s="1073"/>
      <c r="U40" s="1073"/>
      <c r="V40" s="1073"/>
      <c r="W40" s="1073"/>
      <c r="X40" s="1073"/>
      <c r="Y40" s="1073"/>
      <c r="Z40" s="1074"/>
      <c r="AA40" s="1003" t="s">
        <v>1748</v>
      </c>
      <c r="AB40" s="608"/>
      <c r="AC40" s="608"/>
      <c r="AD40" s="1004"/>
      <c r="AE40" s="1072"/>
      <c r="AF40" s="1073"/>
      <c r="AG40" s="1073"/>
      <c r="AH40" s="1073"/>
      <c r="AI40" s="1073"/>
      <c r="AJ40" s="1073"/>
      <c r="AK40" s="1073"/>
      <c r="AL40" s="1073"/>
      <c r="AM40" s="1073"/>
      <c r="AN40" s="1073"/>
      <c r="AO40" s="1073"/>
      <c r="AP40" s="1073"/>
      <c r="AQ40" s="1075"/>
      <c r="AR40" s="955"/>
      <c r="AS40" s="605"/>
    </row>
    <row r="41" spans="2:45" ht="9.9499999999999993" customHeight="1" x14ac:dyDescent="0.15">
      <c r="AS41" s="284"/>
    </row>
    <row r="42" spans="2:45" ht="15" customHeight="1" x14ac:dyDescent="0.15">
      <c r="B42" s="291" t="s">
        <v>2685</v>
      </c>
      <c r="AS42" s="284"/>
    </row>
    <row r="43" spans="2:45" ht="9.9499999999999993" customHeight="1" thickBot="1" x14ac:dyDescent="0.2"/>
    <row r="44" spans="2:45" ht="15.95" customHeight="1" x14ac:dyDescent="0.15">
      <c r="B44" s="1055" t="s">
        <v>1465</v>
      </c>
      <c r="C44" s="1045"/>
      <c r="D44" s="1036" t="s">
        <v>1552</v>
      </c>
      <c r="E44" s="971"/>
      <c r="F44" s="971"/>
      <c r="G44" s="971"/>
      <c r="H44" s="971"/>
      <c r="I44" s="972"/>
      <c r="J44" s="1045" t="s">
        <v>158</v>
      </c>
      <c r="K44" s="1045"/>
      <c r="L44" s="1036" t="s">
        <v>1553</v>
      </c>
      <c r="M44" s="971"/>
      <c r="N44" s="971"/>
      <c r="O44" s="971"/>
      <c r="P44" s="971"/>
      <c r="Q44" s="972"/>
      <c r="R44" s="1045" t="s">
        <v>158</v>
      </c>
      <c r="S44" s="1045"/>
      <c r="T44" s="1036" t="s">
        <v>1554</v>
      </c>
      <c r="U44" s="971"/>
      <c r="V44" s="971"/>
      <c r="W44" s="971"/>
      <c r="X44" s="971"/>
      <c r="Y44" s="972"/>
      <c r="Z44" s="1045" t="s">
        <v>158</v>
      </c>
      <c r="AA44" s="1045"/>
      <c r="AB44" s="1059" t="s">
        <v>2686</v>
      </c>
      <c r="AC44" s="1060"/>
      <c r="AD44" s="1060"/>
      <c r="AE44" s="1060"/>
      <c r="AF44" s="1060"/>
      <c r="AG44" s="1060"/>
      <c r="AH44" s="1060"/>
      <c r="AI44" s="1060"/>
      <c r="AJ44" s="1060"/>
      <c r="AK44" s="1060"/>
      <c r="AL44" s="1060"/>
      <c r="AM44" s="1060"/>
      <c r="AN44" s="1060"/>
      <c r="AO44" s="1060"/>
      <c r="AP44" s="1060"/>
      <c r="AQ44" s="1061"/>
      <c r="AR44" s="605" t="s">
        <v>750</v>
      </c>
      <c r="AS44" s="605" t="s">
        <v>158</v>
      </c>
    </row>
    <row r="45" spans="2:45" ht="15.95" customHeight="1" x14ac:dyDescent="0.15">
      <c r="B45" s="1028" t="s">
        <v>158</v>
      </c>
      <c r="C45" s="1029"/>
      <c r="D45" s="1021" t="s">
        <v>1555</v>
      </c>
      <c r="E45" s="1022"/>
      <c r="F45" s="1022"/>
      <c r="G45" s="1022"/>
      <c r="H45" s="1022"/>
      <c r="I45" s="1022"/>
      <c r="J45" s="1022"/>
      <c r="K45" s="1022"/>
      <c r="L45" s="1022"/>
      <c r="M45" s="1022"/>
      <c r="N45" s="1022"/>
      <c r="O45" s="1022"/>
      <c r="P45" s="1022"/>
      <c r="Q45" s="1022"/>
      <c r="R45" s="1022"/>
      <c r="S45" s="1022"/>
      <c r="T45" s="1022"/>
      <c r="U45" s="1022"/>
      <c r="V45" s="1022"/>
      <c r="W45" s="1022"/>
      <c r="X45" s="1022"/>
      <c r="Y45" s="1022"/>
      <c r="Z45" s="1022"/>
      <c r="AA45" s="1022"/>
      <c r="AB45" s="1022"/>
      <c r="AC45" s="1022"/>
      <c r="AD45" s="1022"/>
      <c r="AE45" s="1022"/>
      <c r="AF45" s="1022"/>
      <c r="AG45" s="1022"/>
      <c r="AH45" s="1022"/>
      <c r="AI45" s="1022"/>
      <c r="AJ45" s="1022"/>
      <c r="AK45" s="1022"/>
      <c r="AL45" s="1022"/>
      <c r="AM45" s="1022"/>
      <c r="AN45" s="1022"/>
      <c r="AO45" s="1022"/>
      <c r="AP45" s="1022"/>
      <c r="AQ45" s="1032"/>
      <c r="AR45" s="605"/>
      <c r="AS45" s="605"/>
    </row>
    <row r="46" spans="2:45" ht="15.95" customHeight="1" thickBot="1" x14ac:dyDescent="0.2">
      <c r="B46" s="607" t="s">
        <v>746</v>
      </c>
      <c r="C46" s="608"/>
      <c r="D46" s="608"/>
      <c r="E46" s="608"/>
      <c r="F46" s="608"/>
      <c r="G46" s="608"/>
      <c r="H46" s="608"/>
      <c r="I46" s="1004"/>
      <c r="J46" s="1062"/>
      <c r="K46" s="1063"/>
      <c r="L46" s="1063"/>
      <c r="M46" s="1063"/>
      <c r="N46" s="1063"/>
      <c r="O46" s="1063"/>
      <c r="P46" s="1063"/>
      <c r="Q46" s="1063"/>
      <c r="R46" s="1063"/>
      <c r="S46" s="1063"/>
      <c r="T46" s="1063"/>
      <c r="U46" s="1063"/>
      <c r="V46" s="1063"/>
      <c r="W46" s="1063"/>
      <c r="X46" s="1063"/>
      <c r="Y46" s="1063"/>
      <c r="Z46" s="1063"/>
      <c r="AA46" s="1063"/>
      <c r="AB46" s="1063"/>
      <c r="AC46" s="1063"/>
      <c r="AD46" s="1063"/>
      <c r="AE46" s="1063"/>
      <c r="AF46" s="1063"/>
      <c r="AG46" s="1063"/>
      <c r="AH46" s="1063"/>
      <c r="AI46" s="1063"/>
      <c r="AJ46" s="1063"/>
      <c r="AK46" s="1063"/>
      <c r="AL46" s="1063"/>
      <c r="AM46" s="1063"/>
      <c r="AN46" s="1063"/>
      <c r="AO46" s="1063"/>
      <c r="AP46" s="1063"/>
      <c r="AQ46" s="1064"/>
      <c r="AR46" s="605"/>
      <c r="AS46" s="605"/>
    </row>
    <row r="47" spans="2:45" ht="9.9499999999999993" customHeight="1" x14ac:dyDescent="0.15">
      <c r="AS47" s="284"/>
    </row>
    <row r="48" spans="2:45" ht="15" customHeight="1" x14ac:dyDescent="0.15">
      <c r="B48" s="291" t="s">
        <v>2687</v>
      </c>
      <c r="AS48" s="284"/>
    </row>
    <row r="49" spans="2:45" ht="9.9499999999999993" customHeight="1" thickBot="1" x14ac:dyDescent="0.2"/>
    <row r="50" spans="2:45" ht="15.95" customHeight="1" x14ac:dyDescent="0.15">
      <c r="B50" s="1055" t="s">
        <v>1465</v>
      </c>
      <c r="C50" s="1045"/>
      <c r="D50" s="1036" t="s">
        <v>1552</v>
      </c>
      <c r="E50" s="971"/>
      <c r="F50" s="971"/>
      <c r="G50" s="971"/>
      <c r="H50" s="971"/>
      <c r="I50" s="972"/>
      <c r="J50" s="1045" t="s">
        <v>158</v>
      </c>
      <c r="K50" s="1045"/>
      <c r="L50" s="1036" t="s">
        <v>1553</v>
      </c>
      <c r="M50" s="971"/>
      <c r="N50" s="971"/>
      <c r="O50" s="971"/>
      <c r="P50" s="971"/>
      <c r="Q50" s="972"/>
      <c r="R50" s="1045" t="s">
        <v>158</v>
      </c>
      <c r="S50" s="1045"/>
      <c r="T50" s="1036" t="s">
        <v>1554</v>
      </c>
      <c r="U50" s="971"/>
      <c r="V50" s="971"/>
      <c r="W50" s="971"/>
      <c r="X50" s="971"/>
      <c r="Y50" s="972"/>
      <c r="Z50" s="1045" t="s">
        <v>158</v>
      </c>
      <c r="AA50" s="1045"/>
      <c r="AB50" s="1056" t="s">
        <v>2688</v>
      </c>
      <c r="AC50" s="1057"/>
      <c r="AD50" s="1057"/>
      <c r="AE50" s="1057"/>
      <c r="AF50" s="1057"/>
      <c r="AG50" s="1057"/>
      <c r="AH50" s="1057"/>
      <c r="AI50" s="1057"/>
      <c r="AJ50" s="1057"/>
      <c r="AK50" s="1057"/>
      <c r="AL50" s="1057"/>
      <c r="AM50" s="1057"/>
      <c r="AN50" s="1057"/>
      <c r="AO50" s="1057"/>
      <c r="AP50" s="1057"/>
      <c r="AQ50" s="1058"/>
      <c r="AR50" s="605" t="s">
        <v>750</v>
      </c>
      <c r="AS50" s="605" t="s">
        <v>1465</v>
      </c>
    </row>
    <row r="51" spans="2:45" ht="15.95" customHeight="1" x14ac:dyDescent="0.15">
      <c r="B51" s="1047" t="s">
        <v>158</v>
      </c>
      <c r="C51" s="1048"/>
      <c r="D51" s="1049" t="s">
        <v>2689</v>
      </c>
      <c r="E51" s="933"/>
      <c r="F51" s="933"/>
      <c r="G51" s="933"/>
      <c r="H51" s="933"/>
      <c r="I51" s="933"/>
      <c r="J51" s="933"/>
      <c r="K51" s="934"/>
      <c r="L51" s="574" t="s">
        <v>1556</v>
      </c>
      <c r="M51" s="533"/>
      <c r="N51" s="533"/>
      <c r="O51" s="533"/>
      <c r="P51" s="533"/>
      <c r="Q51" s="575"/>
      <c r="R51" s="1050"/>
      <c r="S51" s="1051"/>
      <c r="T51" s="1051"/>
      <c r="U51" s="1051"/>
      <c r="V51" s="1051"/>
      <c r="W51" s="1051"/>
      <c r="X51" s="1051"/>
      <c r="Y51" s="1051"/>
      <c r="Z51" s="1051"/>
      <c r="AA51" s="1051"/>
      <c r="AB51" s="1051"/>
      <c r="AC51" s="1051"/>
      <c r="AD51" s="1051"/>
      <c r="AE51" s="1051"/>
      <c r="AF51" s="1051"/>
      <c r="AG51" s="1052"/>
      <c r="AH51" s="1053" t="s">
        <v>158</v>
      </c>
      <c r="AI51" s="1053"/>
      <c r="AJ51" s="949" t="s">
        <v>1472</v>
      </c>
      <c r="AK51" s="950"/>
      <c r="AL51" s="950"/>
      <c r="AM51" s="950"/>
      <c r="AN51" s="950"/>
      <c r="AO51" s="950"/>
      <c r="AP51" s="950"/>
      <c r="AQ51" s="1054"/>
      <c r="AR51" s="605"/>
      <c r="AS51" s="605"/>
    </row>
    <row r="52" spans="2:45" ht="15.95" customHeight="1" x14ac:dyDescent="0.15">
      <c r="B52" s="532" t="s">
        <v>747</v>
      </c>
      <c r="C52" s="533"/>
      <c r="D52" s="533"/>
      <c r="E52" s="575"/>
      <c r="F52" s="930" t="s">
        <v>743</v>
      </c>
      <c r="G52" s="930"/>
      <c r="H52" s="930"/>
      <c r="I52" s="930"/>
      <c r="J52" s="1021"/>
      <c r="K52" s="1022"/>
      <c r="L52" s="1022"/>
      <c r="M52" s="1022"/>
      <c r="N52" s="1022"/>
      <c r="O52" s="1022"/>
      <c r="P52" s="1022"/>
      <c r="Q52" s="1022"/>
      <c r="R52" s="1022"/>
      <c r="S52" s="1022"/>
      <c r="T52" s="1022"/>
      <c r="U52" s="1022"/>
      <c r="V52" s="1022"/>
      <c r="W52" s="1022"/>
      <c r="X52" s="1023"/>
      <c r="Y52" s="596" t="s">
        <v>1557</v>
      </c>
      <c r="Z52" s="942"/>
      <c r="AA52" s="942"/>
      <c r="AB52" s="597"/>
      <c r="AC52" s="1024"/>
      <c r="AD52" s="1025"/>
      <c r="AE52" s="1025"/>
      <c r="AF52" s="1025"/>
      <c r="AG52" s="1026"/>
      <c r="AH52" s="930" t="s">
        <v>702</v>
      </c>
      <c r="AI52" s="930"/>
      <c r="AJ52" s="930"/>
      <c r="AK52" s="930"/>
      <c r="AL52" s="1024"/>
      <c r="AM52" s="1025"/>
      <c r="AN52" s="1025"/>
      <c r="AO52" s="1025"/>
      <c r="AP52" s="1025"/>
      <c r="AQ52" s="1027"/>
      <c r="AR52" s="605"/>
      <c r="AS52" s="605"/>
    </row>
    <row r="53" spans="2:45" ht="15.95" customHeight="1" x14ac:dyDescent="0.15">
      <c r="B53" s="604"/>
      <c r="C53" s="605"/>
      <c r="D53" s="605"/>
      <c r="E53" s="1019"/>
      <c r="F53" s="930" t="s">
        <v>748</v>
      </c>
      <c r="G53" s="930"/>
      <c r="H53" s="930"/>
      <c r="I53" s="930"/>
      <c r="J53" s="288" t="s">
        <v>749</v>
      </c>
      <c r="K53" s="1030"/>
      <c r="L53" s="1030"/>
      <c r="M53" s="1030"/>
      <c r="N53" s="303" t="s">
        <v>750</v>
      </c>
      <c r="O53" s="1030"/>
      <c r="P53" s="1030"/>
      <c r="Q53" s="1031"/>
      <c r="R53" s="1022"/>
      <c r="S53" s="1022"/>
      <c r="T53" s="1022"/>
      <c r="U53" s="1022"/>
      <c r="V53" s="1022"/>
      <c r="W53" s="1022"/>
      <c r="X53" s="1022"/>
      <c r="Y53" s="1022"/>
      <c r="Z53" s="1022"/>
      <c r="AA53" s="1022"/>
      <c r="AB53" s="1022"/>
      <c r="AC53" s="1022"/>
      <c r="AD53" s="1022"/>
      <c r="AE53" s="1022"/>
      <c r="AF53" s="1022"/>
      <c r="AG53" s="1022"/>
      <c r="AH53" s="1022"/>
      <c r="AI53" s="1022"/>
      <c r="AJ53" s="1022"/>
      <c r="AK53" s="1022"/>
      <c r="AL53" s="1022"/>
      <c r="AM53" s="1022"/>
      <c r="AN53" s="1022"/>
      <c r="AO53" s="1022"/>
      <c r="AP53" s="1022"/>
      <c r="AQ53" s="1032"/>
      <c r="AR53" s="605"/>
      <c r="AS53" s="605"/>
    </row>
    <row r="54" spans="2:45" ht="15.95" customHeight="1" thickBot="1" x14ac:dyDescent="0.2">
      <c r="B54" s="507"/>
      <c r="C54" s="508"/>
      <c r="D54" s="508"/>
      <c r="E54" s="1020"/>
      <c r="F54" s="999" t="s">
        <v>744</v>
      </c>
      <c r="G54" s="999"/>
      <c r="H54" s="999"/>
      <c r="I54" s="999"/>
      <c r="J54" s="1000"/>
      <c r="K54" s="1001"/>
      <c r="L54" s="1001"/>
      <c r="M54" s="1001"/>
      <c r="N54" s="1001"/>
      <c r="O54" s="1001"/>
      <c r="P54" s="1001"/>
      <c r="Q54" s="1001"/>
      <c r="R54" s="1001"/>
      <c r="S54" s="1001"/>
      <c r="T54" s="1001"/>
      <c r="U54" s="1001"/>
      <c r="V54" s="1001"/>
      <c r="W54" s="1001"/>
      <c r="X54" s="1002"/>
      <c r="Y54" s="1003" t="s">
        <v>745</v>
      </c>
      <c r="Z54" s="608"/>
      <c r="AA54" s="608"/>
      <c r="AB54" s="1004"/>
      <c r="AC54" s="1000"/>
      <c r="AD54" s="1001"/>
      <c r="AE54" s="1001"/>
      <c r="AF54" s="1001"/>
      <c r="AG54" s="1001"/>
      <c r="AH54" s="1001"/>
      <c r="AI54" s="1001"/>
      <c r="AJ54" s="1001"/>
      <c r="AK54" s="1001"/>
      <c r="AL54" s="1001"/>
      <c r="AM54" s="1001"/>
      <c r="AN54" s="1001"/>
      <c r="AO54" s="1001"/>
      <c r="AP54" s="1001"/>
      <c r="AQ54" s="1005"/>
      <c r="AR54" s="605"/>
      <c r="AS54" s="605"/>
    </row>
    <row r="55" spans="2:45" ht="9.9499999999999993" customHeight="1" x14ac:dyDescent="0.15">
      <c r="AS55" s="284"/>
    </row>
    <row r="56" spans="2:45" ht="15" customHeight="1" x14ac:dyDescent="0.15">
      <c r="B56" s="291" t="s">
        <v>2690</v>
      </c>
      <c r="AS56" s="284"/>
    </row>
    <row r="57" spans="2:45" ht="9.9499999999999993" customHeight="1" thickBot="1" x14ac:dyDescent="0.2"/>
    <row r="58" spans="2:45" ht="15.95" customHeight="1" x14ac:dyDescent="0.15">
      <c r="B58" s="1055" t="s">
        <v>1465</v>
      </c>
      <c r="C58" s="1045"/>
      <c r="D58" s="1036" t="s">
        <v>1552</v>
      </c>
      <c r="E58" s="971"/>
      <c r="F58" s="971"/>
      <c r="G58" s="971"/>
      <c r="H58" s="971"/>
      <c r="I58" s="972"/>
      <c r="J58" s="1045" t="s">
        <v>158</v>
      </c>
      <c r="K58" s="1045"/>
      <c r="L58" s="1036" t="s">
        <v>1553</v>
      </c>
      <c r="M58" s="971"/>
      <c r="N58" s="971"/>
      <c r="O58" s="971"/>
      <c r="P58" s="971"/>
      <c r="Q58" s="972"/>
      <c r="R58" s="1045" t="s">
        <v>158</v>
      </c>
      <c r="S58" s="1045"/>
      <c r="T58" s="1036" t="s">
        <v>1554</v>
      </c>
      <c r="U58" s="971"/>
      <c r="V58" s="971"/>
      <c r="W58" s="971"/>
      <c r="X58" s="971"/>
      <c r="Y58" s="972"/>
      <c r="Z58" s="1045" t="s">
        <v>158</v>
      </c>
      <c r="AA58" s="1045"/>
      <c r="AB58" s="1056" t="s">
        <v>2688</v>
      </c>
      <c r="AC58" s="1057"/>
      <c r="AD58" s="1057"/>
      <c r="AE58" s="1057"/>
      <c r="AF58" s="1057"/>
      <c r="AG58" s="1057"/>
      <c r="AH58" s="1057"/>
      <c r="AI58" s="1057"/>
      <c r="AJ58" s="1057"/>
      <c r="AK58" s="1057"/>
      <c r="AL58" s="1057"/>
      <c r="AM58" s="1057"/>
      <c r="AN58" s="1057"/>
      <c r="AO58" s="1057"/>
      <c r="AP58" s="1057"/>
      <c r="AQ58" s="1058"/>
      <c r="AR58" s="605" t="s">
        <v>750</v>
      </c>
      <c r="AS58" s="605" t="s">
        <v>1465</v>
      </c>
    </row>
    <row r="59" spans="2:45" ht="15.95" customHeight="1" x14ac:dyDescent="0.15">
      <c r="B59" s="1047" t="s">
        <v>158</v>
      </c>
      <c r="C59" s="1048"/>
      <c r="D59" s="1049" t="s">
        <v>2689</v>
      </c>
      <c r="E59" s="933"/>
      <c r="F59" s="933"/>
      <c r="G59" s="933"/>
      <c r="H59" s="933"/>
      <c r="I59" s="933"/>
      <c r="J59" s="933"/>
      <c r="K59" s="934"/>
      <c r="L59" s="574" t="s">
        <v>1556</v>
      </c>
      <c r="M59" s="533"/>
      <c r="N59" s="533"/>
      <c r="O59" s="533"/>
      <c r="P59" s="533"/>
      <c r="Q59" s="575"/>
      <c r="R59" s="1050"/>
      <c r="S59" s="1051"/>
      <c r="T59" s="1051"/>
      <c r="U59" s="1051"/>
      <c r="V59" s="1051"/>
      <c r="W59" s="1051"/>
      <c r="X59" s="1051"/>
      <c r="Y59" s="1051"/>
      <c r="Z59" s="1051"/>
      <c r="AA59" s="1051"/>
      <c r="AB59" s="1051"/>
      <c r="AC59" s="1051"/>
      <c r="AD59" s="1051"/>
      <c r="AE59" s="1051"/>
      <c r="AF59" s="1051"/>
      <c r="AG59" s="1052"/>
      <c r="AH59" s="1053" t="s">
        <v>158</v>
      </c>
      <c r="AI59" s="1053"/>
      <c r="AJ59" s="949" t="s">
        <v>1472</v>
      </c>
      <c r="AK59" s="950"/>
      <c r="AL59" s="950"/>
      <c r="AM59" s="950"/>
      <c r="AN59" s="950"/>
      <c r="AO59" s="950"/>
      <c r="AP59" s="950"/>
      <c r="AQ59" s="1054"/>
      <c r="AR59" s="605"/>
      <c r="AS59" s="605"/>
    </row>
    <row r="60" spans="2:45" ht="15.95" customHeight="1" x14ac:dyDescent="0.15">
      <c r="B60" s="532" t="s">
        <v>747</v>
      </c>
      <c r="C60" s="533"/>
      <c r="D60" s="533"/>
      <c r="E60" s="575"/>
      <c r="F60" s="930" t="s">
        <v>743</v>
      </c>
      <c r="G60" s="930"/>
      <c r="H60" s="930"/>
      <c r="I60" s="930"/>
      <c r="J60" s="1021"/>
      <c r="K60" s="1022"/>
      <c r="L60" s="1022"/>
      <c r="M60" s="1022"/>
      <c r="N60" s="1022"/>
      <c r="O60" s="1022"/>
      <c r="P60" s="1022"/>
      <c r="Q60" s="1022"/>
      <c r="R60" s="1022"/>
      <c r="S60" s="1022"/>
      <c r="T60" s="1022"/>
      <c r="U60" s="1022"/>
      <c r="V60" s="1022"/>
      <c r="W60" s="1022"/>
      <c r="X60" s="1023"/>
      <c r="Y60" s="596" t="s">
        <v>1557</v>
      </c>
      <c r="Z60" s="942"/>
      <c r="AA60" s="942"/>
      <c r="AB60" s="597"/>
      <c r="AC60" s="1024"/>
      <c r="AD60" s="1025"/>
      <c r="AE60" s="1025"/>
      <c r="AF60" s="1025"/>
      <c r="AG60" s="1026"/>
      <c r="AH60" s="930" t="s">
        <v>702</v>
      </c>
      <c r="AI60" s="930"/>
      <c r="AJ60" s="930"/>
      <c r="AK60" s="930"/>
      <c r="AL60" s="1024"/>
      <c r="AM60" s="1025"/>
      <c r="AN60" s="1025"/>
      <c r="AO60" s="1025"/>
      <c r="AP60" s="1025"/>
      <c r="AQ60" s="1027"/>
      <c r="AR60" s="605"/>
      <c r="AS60" s="605"/>
    </row>
    <row r="61" spans="2:45" ht="15.95" customHeight="1" x14ac:dyDescent="0.15">
      <c r="B61" s="604"/>
      <c r="C61" s="605"/>
      <c r="D61" s="605"/>
      <c r="E61" s="1019"/>
      <c r="F61" s="930" t="s">
        <v>748</v>
      </c>
      <c r="G61" s="930"/>
      <c r="H61" s="930"/>
      <c r="I61" s="930"/>
      <c r="J61" s="288" t="s">
        <v>749</v>
      </c>
      <c r="K61" s="1030"/>
      <c r="L61" s="1030"/>
      <c r="M61" s="1030"/>
      <c r="N61" s="303" t="s">
        <v>750</v>
      </c>
      <c r="O61" s="1030"/>
      <c r="P61" s="1030"/>
      <c r="Q61" s="1031"/>
      <c r="R61" s="1022"/>
      <c r="S61" s="1022"/>
      <c r="T61" s="1022"/>
      <c r="U61" s="1022"/>
      <c r="V61" s="1022"/>
      <c r="W61" s="1022"/>
      <c r="X61" s="1022"/>
      <c r="Y61" s="1022"/>
      <c r="Z61" s="1022"/>
      <c r="AA61" s="1022"/>
      <c r="AB61" s="1022"/>
      <c r="AC61" s="1022"/>
      <c r="AD61" s="1022"/>
      <c r="AE61" s="1022"/>
      <c r="AF61" s="1022"/>
      <c r="AG61" s="1022"/>
      <c r="AH61" s="1022"/>
      <c r="AI61" s="1022"/>
      <c r="AJ61" s="1022"/>
      <c r="AK61" s="1022"/>
      <c r="AL61" s="1022"/>
      <c r="AM61" s="1022"/>
      <c r="AN61" s="1022"/>
      <c r="AO61" s="1022"/>
      <c r="AP61" s="1022"/>
      <c r="AQ61" s="1032"/>
      <c r="AR61" s="605"/>
      <c r="AS61" s="605"/>
    </row>
    <row r="62" spans="2:45" ht="15.95" customHeight="1" thickBot="1" x14ac:dyDescent="0.2">
      <c r="B62" s="507"/>
      <c r="C62" s="508"/>
      <c r="D62" s="508"/>
      <c r="E62" s="1020"/>
      <c r="F62" s="999" t="s">
        <v>744</v>
      </c>
      <c r="G62" s="999"/>
      <c r="H62" s="999"/>
      <c r="I62" s="999"/>
      <c r="J62" s="1000"/>
      <c r="K62" s="1001"/>
      <c r="L62" s="1001"/>
      <c r="M62" s="1001"/>
      <c r="N62" s="1001"/>
      <c r="O62" s="1001"/>
      <c r="P62" s="1001"/>
      <c r="Q62" s="1001"/>
      <c r="R62" s="1001"/>
      <c r="S62" s="1001"/>
      <c r="T62" s="1001"/>
      <c r="U62" s="1001"/>
      <c r="V62" s="1001"/>
      <c r="W62" s="1001"/>
      <c r="X62" s="1002"/>
      <c r="Y62" s="1003" t="s">
        <v>745</v>
      </c>
      <c r="Z62" s="608"/>
      <c r="AA62" s="608"/>
      <c r="AB62" s="1004"/>
      <c r="AC62" s="1000"/>
      <c r="AD62" s="1001"/>
      <c r="AE62" s="1001"/>
      <c r="AF62" s="1001"/>
      <c r="AG62" s="1001"/>
      <c r="AH62" s="1001"/>
      <c r="AI62" s="1001"/>
      <c r="AJ62" s="1001"/>
      <c r="AK62" s="1001"/>
      <c r="AL62" s="1001"/>
      <c r="AM62" s="1001"/>
      <c r="AN62" s="1001"/>
      <c r="AO62" s="1001"/>
      <c r="AP62" s="1001"/>
      <c r="AQ62" s="1005"/>
      <c r="AR62" s="605"/>
      <c r="AS62" s="605"/>
    </row>
    <row r="63" spans="2:45" ht="9.9499999999999993" customHeight="1" x14ac:dyDescent="0.15">
      <c r="AS63" s="284"/>
    </row>
    <row r="64" spans="2:45" ht="15" customHeight="1" x14ac:dyDescent="0.15">
      <c r="B64" s="291" t="s">
        <v>2691</v>
      </c>
      <c r="AS64" s="284"/>
    </row>
    <row r="65" spans="2:45" ht="9.9499999999999993" customHeight="1" thickBot="1" x14ac:dyDescent="0.2">
      <c r="AS65" s="284"/>
    </row>
    <row r="66" spans="2:45" ht="15.95" customHeight="1" x14ac:dyDescent="0.15">
      <c r="B66" s="1033" t="s">
        <v>158</v>
      </c>
      <c r="C66" s="1034"/>
      <c r="D66" s="1036" t="s">
        <v>1324</v>
      </c>
      <c r="E66" s="971"/>
      <c r="F66" s="971"/>
      <c r="G66" s="971"/>
      <c r="H66" s="971"/>
      <c r="I66" s="972"/>
      <c r="J66" s="1037" t="s">
        <v>158</v>
      </c>
      <c r="K66" s="1034"/>
      <c r="L66" s="1038" t="s">
        <v>2692</v>
      </c>
      <c r="M66" s="1039"/>
      <c r="N66" s="1039"/>
      <c r="O66" s="1039"/>
      <c r="P66" s="1039"/>
      <c r="Q66" s="1039"/>
      <c r="R66" s="1039"/>
      <c r="S66" s="1039"/>
      <c r="T66" s="1037" t="s">
        <v>158</v>
      </c>
      <c r="U66" s="1034"/>
      <c r="V66" s="1041" t="s">
        <v>2693</v>
      </c>
      <c r="W66" s="1041"/>
      <c r="X66" s="1041"/>
      <c r="Y66" s="1042"/>
      <c r="Z66" s="1045" t="s">
        <v>158</v>
      </c>
      <c r="AA66" s="1045"/>
      <c r="AB66" s="975" t="s">
        <v>1474</v>
      </c>
      <c r="AC66" s="522"/>
      <c r="AD66" s="522"/>
      <c r="AE66" s="522"/>
      <c r="AF66" s="522"/>
      <c r="AG66" s="976"/>
      <c r="AH66" s="1046" t="s">
        <v>158</v>
      </c>
      <c r="AI66" s="1046"/>
      <c r="AJ66" s="1014" t="s">
        <v>712</v>
      </c>
      <c r="AK66" s="1015"/>
      <c r="AL66" s="1015"/>
      <c r="AM66" s="1015"/>
      <c r="AN66" s="1015"/>
      <c r="AO66" s="1015"/>
      <c r="AP66" s="1015"/>
      <c r="AQ66" s="1016"/>
      <c r="AR66" s="605" t="s">
        <v>750</v>
      </c>
      <c r="AS66" s="605" t="s">
        <v>1465</v>
      </c>
    </row>
    <row r="67" spans="2:45" ht="15.95" customHeight="1" x14ac:dyDescent="0.15">
      <c r="B67" s="1035"/>
      <c r="C67" s="597"/>
      <c r="D67" s="1017"/>
      <c r="E67" s="944"/>
      <c r="F67" s="944"/>
      <c r="G67" s="944"/>
      <c r="H67" s="944"/>
      <c r="I67" s="945"/>
      <c r="J67" s="596"/>
      <c r="K67" s="597"/>
      <c r="L67" s="1040"/>
      <c r="M67" s="957"/>
      <c r="N67" s="957"/>
      <c r="O67" s="957"/>
      <c r="P67" s="957"/>
      <c r="Q67" s="957"/>
      <c r="R67" s="957"/>
      <c r="S67" s="957"/>
      <c r="T67" s="596"/>
      <c r="U67" s="597"/>
      <c r="V67" s="1043"/>
      <c r="W67" s="1043"/>
      <c r="X67" s="1043"/>
      <c r="Y67" s="1044"/>
      <c r="Z67" s="930" t="s">
        <v>158</v>
      </c>
      <c r="AA67" s="930"/>
      <c r="AB67" s="526" t="s">
        <v>1475</v>
      </c>
      <c r="AC67" s="527"/>
      <c r="AD67" s="527"/>
      <c r="AE67" s="527"/>
      <c r="AF67" s="527"/>
      <c r="AG67" s="528"/>
      <c r="AH67" s="930" t="s">
        <v>158</v>
      </c>
      <c r="AI67" s="930"/>
      <c r="AJ67" s="1017" t="s">
        <v>2694</v>
      </c>
      <c r="AK67" s="944"/>
      <c r="AL67" s="944"/>
      <c r="AM67" s="944"/>
      <c r="AN67" s="944"/>
      <c r="AO67" s="944"/>
      <c r="AP67" s="944"/>
      <c r="AQ67" s="1018"/>
      <c r="AR67" s="605"/>
      <c r="AS67" s="605"/>
    </row>
    <row r="68" spans="2:45" ht="15.95" customHeight="1" x14ac:dyDescent="0.15">
      <c r="B68" s="1028" t="s">
        <v>158</v>
      </c>
      <c r="C68" s="1029"/>
      <c r="D68" s="1017" t="s">
        <v>1552</v>
      </c>
      <c r="E68" s="944"/>
      <c r="F68" s="944"/>
      <c r="G68" s="944"/>
      <c r="H68" s="944"/>
      <c r="I68" s="945"/>
      <c r="J68" s="930" t="s">
        <v>158</v>
      </c>
      <c r="K68" s="930"/>
      <c r="L68" s="1017" t="s">
        <v>1553</v>
      </c>
      <c r="M68" s="944"/>
      <c r="N68" s="944"/>
      <c r="O68" s="944"/>
      <c r="P68" s="944"/>
      <c r="Q68" s="945"/>
      <c r="R68" s="930" t="s">
        <v>158</v>
      </c>
      <c r="S68" s="930"/>
      <c r="T68" s="1017" t="s">
        <v>1554</v>
      </c>
      <c r="U68" s="944"/>
      <c r="V68" s="944"/>
      <c r="W68" s="944"/>
      <c r="X68" s="944"/>
      <c r="Y68" s="945"/>
      <c r="Z68" s="930" t="s">
        <v>158</v>
      </c>
      <c r="AA68" s="930"/>
      <c r="AB68" s="1006" t="s">
        <v>2695</v>
      </c>
      <c r="AC68" s="980"/>
      <c r="AD68" s="980"/>
      <c r="AE68" s="980"/>
      <c r="AF68" s="980"/>
      <c r="AG68" s="980"/>
      <c r="AH68" s="980"/>
      <c r="AI68" s="980"/>
      <c r="AJ68" s="980"/>
      <c r="AK68" s="980"/>
      <c r="AL68" s="980"/>
      <c r="AM68" s="980"/>
      <c r="AN68" s="980"/>
      <c r="AO68" s="980"/>
      <c r="AP68" s="980"/>
      <c r="AQ68" s="981"/>
      <c r="AR68" s="605"/>
      <c r="AS68" s="605"/>
    </row>
    <row r="69" spans="2:45" ht="15.95" customHeight="1" x14ac:dyDescent="0.15">
      <c r="B69" s="532" t="s">
        <v>747</v>
      </c>
      <c r="C69" s="533"/>
      <c r="D69" s="533"/>
      <c r="E69" s="575"/>
      <c r="F69" s="930" t="s">
        <v>743</v>
      </c>
      <c r="G69" s="930"/>
      <c r="H69" s="930"/>
      <c r="I69" s="930"/>
      <c r="J69" s="1021"/>
      <c r="K69" s="1022"/>
      <c r="L69" s="1022"/>
      <c r="M69" s="1022"/>
      <c r="N69" s="1022"/>
      <c r="O69" s="1022"/>
      <c r="P69" s="1022"/>
      <c r="Q69" s="1022"/>
      <c r="R69" s="1022"/>
      <c r="S69" s="1022"/>
      <c r="T69" s="1022"/>
      <c r="U69" s="1022"/>
      <c r="V69" s="1022"/>
      <c r="W69" s="1022"/>
      <c r="X69" s="1023"/>
      <c r="Y69" s="596" t="s">
        <v>1557</v>
      </c>
      <c r="Z69" s="942"/>
      <c r="AA69" s="942"/>
      <c r="AB69" s="597"/>
      <c r="AC69" s="1024"/>
      <c r="AD69" s="1025"/>
      <c r="AE69" s="1025"/>
      <c r="AF69" s="1025"/>
      <c r="AG69" s="1026"/>
      <c r="AH69" s="930" t="s">
        <v>702</v>
      </c>
      <c r="AI69" s="930"/>
      <c r="AJ69" s="930"/>
      <c r="AK69" s="930"/>
      <c r="AL69" s="1024"/>
      <c r="AM69" s="1025"/>
      <c r="AN69" s="1025"/>
      <c r="AO69" s="1025"/>
      <c r="AP69" s="1025"/>
      <c r="AQ69" s="1027"/>
      <c r="AR69" s="605"/>
      <c r="AS69" s="605"/>
    </row>
    <row r="70" spans="2:45" ht="15.95" customHeight="1" x14ac:dyDescent="0.15">
      <c r="B70" s="604"/>
      <c r="C70" s="605"/>
      <c r="D70" s="605"/>
      <c r="E70" s="1019"/>
      <c r="F70" s="930" t="s">
        <v>748</v>
      </c>
      <c r="G70" s="930"/>
      <c r="H70" s="930"/>
      <c r="I70" s="930"/>
      <c r="J70" s="288" t="s">
        <v>749</v>
      </c>
      <c r="K70" s="1030"/>
      <c r="L70" s="1030"/>
      <c r="M70" s="1030"/>
      <c r="N70" s="303" t="s">
        <v>750</v>
      </c>
      <c r="O70" s="1030"/>
      <c r="P70" s="1030"/>
      <c r="Q70" s="1031"/>
      <c r="R70" s="1022"/>
      <c r="S70" s="1022"/>
      <c r="T70" s="1022"/>
      <c r="U70" s="1022"/>
      <c r="V70" s="1022"/>
      <c r="W70" s="1022"/>
      <c r="X70" s="1022"/>
      <c r="Y70" s="1022"/>
      <c r="Z70" s="1022"/>
      <c r="AA70" s="1022"/>
      <c r="AB70" s="1022"/>
      <c r="AC70" s="1022"/>
      <c r="AD70" s="1022"/>
      <c r="AE70" s="1022"/>
      <c r="AF70" s="1022"/>
      <c r="AG70" s="1022"/>
      <c r="AH70" s="1022"/>
      <c r="AI70" s="1022"/>
      <c r="AJ70" s="1022"/>
      <c r="AK70" s="1022"/>
      <c r="AL70" s="1022"/>
      <c r="AM70" s="1022"/>
      <c r="AN70" s="1022"/>
      <c r="AO70" s="1022"/>
      <c r="AP70" s="1022"/>
      <c r="AQ70" s="1032"/>
      <c r="AR70" s="605"/>
      <c r="AS70" s="605"/>
    </row>
    <row r="71" spans="2:45" ht="15.95" customHeight="1" thickBot="1" x14ac:dyDescent="0.2">
      <c r="B71" s="507"/>
      <c r="C71" s="508"/>
      <c r="D71" s="508"/>
      <c r="E71" s="1020"/>
      <c r="F71" s="999" t="s">
        <v>744</v>
      </c>
      <c r="G71" s="999"/>
      <c r="H71" s="999"/>
      <c r="I71" s="999"/>
      <c r="J71" s="1000"/>
      <c r="K71" s="1001"/>
      <c r="L71" s="1001"/>
      <c r="M71" s="1001"/>
      <c r="N71" s="1001"/>
      <c r="O71" s="1001"/>
      <c r="P71" s="1001"/>
      <c r="Q71" s="1001"/>
      <c r="R71" s="1001"/>
      <c r="S71" s="1001"/>
      <c r="T71" s="1001"/>
      <c r="U71" s="1001"/>
      <c r="V71" s="1001"/>
      <c r="W71" s="1001"/>
      <c r="X71" s="1002"/>
      <c r="Y71" s="1003" t="s">
        <v>2683</v>
      </c>
      <c r="Z71" s="608"/>
      <c r="AA71" s="608"/>
      <c r="AB71" s="1004"/>
      <c r="AC71" s="1000"/>
      <c r="AD71" s="1001"/>
      <c r="AE71" s="1001"/>
      <c r="AF71" s="1001"/>
      <c r="AG71" s="1001"/>
      <c r="AH71" s="1001"/>
      <c r="AI71" s="1001"/>
      <c r="AJ71" s="1001"/>
      <c r="AK71" s="1001"/>
      <c r="AL71" s="1001"/>
      <c r="AM71" s="1001"/>
      <c r="AN71" s="1001"/>
      <c r="AO71" s="1001"/>
      <c r="AP71" s="1001"/>
      <c r="AQ71" s="1005"/>
      <c r="AR71" s="605"/>
      <c r="AS71" s="605"/>
    </row>
    <row r="72" spans="2:45" ht="15.95" customHeight="1" x14ac:dyDescent="0.15">
      <c r="B72" s="307" t="s">
        <v>1750</v>
      </c>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Q72" s="309"/>
    </row>
    <row r="73" spans="2:45" ht="15.95" customHeight="1" x14ac:dyDescent="0.15">
      <c r="B73" s="307"/>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Q73" s="309"/>
    </row>
    <row r="74" spans="2:45" ht="15.95" customHeight="1" x14ac:dyDescent="0.15">
      <c r="B74" s="310"/>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2"/>
      <c r="AM74" s="312"/>
      <c r="AN74" s="312"/>
      <c r="AO74" s="312"/>
      <c r="AP74" s="312"/>
      <c r="AQ74" s="313"/>
    </row>
    <row r="75" spans="2:45" ht="15" customHeight="1" x14ac:dyDescent="0.15">
      <c r="B75" s="131" t="s">
        <v>1835</v>
      </c>
    </row>
    <row r="78" spans="2:45" ht="15" customHeight="1" x14ac:dyDescent="0.15">
      <c r="AS78" s="283" t="s">
        <v>2879</v>
      </c>
    </row>
    <row r="79" spans="2:45" ht="30" customHeight="1" thickBot="1" x14ac:dyDescent="0.2">
      <c r="Q79" s="1010" t="s">
        <v>2696</v>
      </c>
      <c r="R79" s="1010"/>
      <c r="S79" s="1010"/>
      <c r="T79" s="1010"/>
      <c r="U79" s="1010"/>
      <c r="V79" s="1010"/>
      <c r="W79" s="1010"/>
      <c r="X79" s="1010"/>
      <c r="Y79" s="1010"/>
      <c r="Z79" s="1010"/>
      <c r="AA79" s="1010"/>
      <c r="AB79" s="1010"/>
      <c r="AC79" s="1010"/>
      <c r="AD79" s="1010"/>
      <c r="AG79" s="284"/>
      <c r="AJ79" s="284"/>
      <c r="AM79" s="284"/>
    </row>
    <row r="80" spans="2:45" ht="15" customHeight="1" thickTop="1" x14ac:dyDescent="0.15">
      <c r="N80" s="314"/>
      <c r="O80" s="314"/>
      <c r="P80" s="314"/>
      <c r="Q80" s="314"/>
      <c r="R80" s="314"/>
      <c r="S80" s="314"/>
      <c r="T80" s="314"/>
      <c r="U80" s="314"/>
      <c r="V80" s="314"/>
      <c r="W80" s="314"/>
      <c r="X80" s="314"/>
      <c r="Y80" s="314"/>
      <c r="Z80" s="314"/>
      <c r="AA80" s="314"/>
      <c r="AG80" s="284"/>
      <c r="AJ80" s="284"/>
      <c r="AM80" s="284"/>
    </row>
    <row r="82" spans="2:45" ht="15" customHeight="1" x14ac:dyDescent="0.15">
      <c r="B82" s="291" t="s">
        <v>1738</v>
      </c>
    </row>
    <row r="83" spans="2:45" ht="15" customHeight="1" thickBot="1" x14ac:dyDescent="0.2">
      <c r="AS83" s="284" t="s">
        <v>2651</v>
      </c>
    </row>
    <row r="84" spans="2:45" ht="16.5" customHeight="1" x14ac:dyDescent="0.15">
      <c r="B84" s="1011" t="s">
        <v>1751</v>
      </c>
      <c r="C84" s="1012"/>
      <c r="D84" s="1012"/>
      <c r="E84" s="1012"/>
      <c r="F84" s="1012"/>
      <c r="G84" s="1012"/>
      <c r="H84" s="1012"/>
      <c r="I84" s="1012"/>
      <c r="J84" s="1012"/>
      <c r="K84" s="1013" t="s">
        <v>158</v>
      </c>
      <c r="L84" s="1007"/>
      <c r="M84" s="315" t="s">
        <v>1752</v>
      </c>
      <c r="N84" s="315"/>
      <c r="O84" s="315"/>
      <c r="P84" s="315"/>
      <c r="Q84" s="1007" t="s">
        <v>158</v>
      </c>
      <c r="R84" s="1007"/>
      <c r="S84" s="315" t="s">
        <v>1499</v>
      </c>
      <c r="T84" s="315"/>
      <c r="U84" s="315"/>
      <c r="V84" s="315"/>
      <c r="W84" s="1007" t="s">
        <v>158</v>
      </c>
      <c r="X84" s="1007"/>
      <c r="Y84" s="315" t="s">
        <v>1753</v>
      </c>
      <c r="Z84" s="315"/>
      <c r="AA84" s="315"/>
      <c r="AB84" s="315"/>
      <c r="AC84" s="1007" t="s">
        <v>158</v>
      </c>
      <c r="AD84" s="1007"/>
      <c r="AE84" s="315" t="s">
        <v>1754</v>
      </c>
      <c r="AF84" s="315"/>
      <c r="AG84" s="315"/>
      <c r="AH84" s="315"/>
      <c r="AI84" s="1007" t="s">
        <v>158</v>
      </c>
      <c r="AJ84" s="1007"/>
      <c r="AK84" s="315" t="s">
        <v>1755</v>
      </c>
      <c r="AL84" s="315"/>
      <c r="AM84" s="315"/>
      <c r="AN84" s="315"/>
      <c r="AO84" s="315"/>
      <c r="AP84" s="315"/>
      <c r="AQ84" s="316"/>
      <c r="AR84" s="605" t="s">
        <v>750</v>
      </c>
      <c r="AS84" s="605" t="s">
        <v>1465</v>
      </c>
    </row>
    <row r="85" spans="2:45" ht="16.5" customHeight="1" x14ac:dyDescent="0.15">
      <c r="B85" s="946"/>
      <c r="C85" s="947"/>
      <c r="D85" s="947"/>
      <c r="E85" s="947"/>
      <c r="F85" s="947"/>
      <c r="G85" s="947"/>
      <c r="H85" s="947"/>
      <c r="I85" s="947"/>
      <c r="J85" s="947"/>
      <c r="K85" s="602" t="s">
        <v>158</v>
      </c>
      <c r="L85" s="926"/>
      <c r="M85" s="312" t="s">
        <v>1467</v>
      </c>
      <c r="N85" s="312"/>
      <c r="O85" s="312"/>
      <c r="P85" s="312"/>
      <c r="Q85" s="926" t="s">
        <v>2697</v>
      </c>
      <c r="R85" s="926"/>
      <c r="S85" s="312"/>
      <c r="T85" s="312"/>
      <c r="U85" s="312"/>
      <c r="V85" s="312"/>
      <c r="W85" s="312"/>
      <c r="X85" s="317" t="s">
        <v>2698</v>
      </c>
      <c r="Y85" s="287" t="s">
        <v>2699</v>
      </c>
      <c r="Z85" s="1008"/>
      <c r="AA85" s="1008"/>
      <c r="AB85" s="1008"/>
      <c r="AC85" s="1008"/>
      <c r="AD85" s="1008"/>
      <c r="AE85" s="1008"/>
      <c r="AF85" s="1008"/>
      <c r="AG85" s="1008"/>
      <c r="AH85" s="1008"/>
      <c r="AI85" s="1008"/>
      <c r="AJ85" s="1008"/>
      <c r="AK85" s="1008"/>
      <c r="AL85" s="1008"/>
      <c r="AM85" s="1008"/>
      <c r="AN85" s="1008"/>
      <c r="AO85" s="1008"/>
      <c r="AP85" s="1008"/>
      <c r="AQ85" s="1009"/>
      <c r="AR85" s="605"/>
      <c r="AS85" s="605"/>
    </row>
    <row r="86" spans="2:45" ht="16.5" customHeight="1" x14ac:dyDescent="0.15">
      <c r="B86" s="939" t="s">
        <v>1756</v>
      </c>
      <c r="C86" s="940"/>
      <c r="D86" s="940"/>
      <c r="E86" s="940"/>
      <c r="F86" s="940"/>
      <c r="G86" s="940"/>
      <c r="H86" s="940"/>
      <c r="I86" s="940"/>
      <c r="J86" s="941"/>
      <c r="K86" s="574" t="s">
        <v>158</v>
      </c>
      <c r="L86" s="533"/>
      <c r="M86" s="318" t="s">
        <v>1757</v>
      </c>
      <c r="N86" s="318"/>
      <c r="O86" s="318"/>
      <c r="P86" s="318"/>
      <c r="Q86" s="533" t="s">
        <v>158</v>
      </c>
      <c r="R86" s="533"/>
      <c r="S86" s="318" t="s">
        <v>1758</v>
      </c>
      <c r="W86" s="533" t="s">
        <v>158</v>
      </c>
      <c r="X86" s="533"/>
      <c r="Y86" s="318" t="s">
        <v>1759</v>
      </c>
      <c r="AC86" s="533" t="s">
        <v>158</v>
      </c>
      <c r="AD86" s="533"/>
      <c r="AE86" s="318" t="s">
        <v>1760</v>
      </c>
      <c r="AI86" s="533" t="s">
        <v>158</v>
      </c>
      <c r="AJ86" s="533"/>
      <c r="AK86" s="318" t="s">
        <v>1761</v>
      </c>
      <c r="AQ86" s="319"/>
      <c r="AR86" s="605" t="s">
        <v>750</v>
      </c>
      <c r="AS86" s="605" t="s">
        <v>1465</v>
      </c>
    </row>
    <row r="87" spans="2:45" ht="16.5" customHeight="1" x14ac:dyDescent="0.15">
      <c r="B87" s="946"/>
      <c r="C87" s="947"/>
      <c r="D87" s="947"/>
      <c r="E87" s="947"/>
      <c r="F87" s="947"/>
      <c r="G87" s="947"/>
      <c r="H87" s="947"/>
      <c r="I87" s="947"/>
      <c r="J87" s="948"/>
      <c r="K87" s="955" t="s">
        <v>158</v>
      </c>
      <c r="L87" s="605"/>
      <c r="M87" s="131" t="s">
        <v>1762</v>
      </c>
      <c r="Q87" s="605" t="s">
        <v>158</v>
      </c>
      <c r="R87" s="605"/>
      <c r="S87" s="131" t="s">
        <v>1763</v>
      </c>
      <c r="W87" s="605" t="s">
        <v>158</v>
      </c>
      <c r="X87" s="605"/>
      <c r="Y87" s="131" t="s">
        <v>1764</v>
      </c>
      <c r="AC87" s="605" t="s">
        <v>158</v>
      </c>
      <c r="AD87" s="605"/>
      <c r="AE87" s="131" t="s">
        <v>1765</v>
      </c>
      <c r="AQ87" s="320"/>
      <c r="AR87" s="605"/>
      <c r="AS87" s="605"/>
    </row>
    <row r="88" spans="2:45" ht="16.5" customHeight="1" x14ac:dyDescent="0.15">
      <c r="B88" s="989" t="s">
        <v>1766</v>
      </c>
      <c r="C88" s="990"/>
      <c r="D88" s="990"/>
      <c r="E88" s="990"/>
      <c r="F88" s="990"/>
      <c r="G88" s="990"/>
      <c r="H88" s="990"/>
      <c r="I88" s="990"/>
      <c r="J88" s="990"/>
      <c r="K88" s="574" t="s">
        <v>158</v>
      </c>
      <c r="L88" s="533"/>
      <c r="M88" s="318" t="s">
        <v>2700</v>
      </c>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9"/>
      <c r="AR88" s="284" t="s">
        <v>750</v>
      </c>
      <c r="AS88" s="284" t="s">
        <v>1465</v>
      </c>
    </row>
    <row r="89" spans="2:45" ht="16.5" customHeight="1" x14ac:dyDescent="0.15">
      <c r="B89" s="991"/>
      <c r="C89" s="992"/>
      <c r="D89" s="992"/>
      <c r="E89" s="992"/>
      <c r="F89" s="992"/>
      <c r="G89" s="992"/>
      <c r="H89" s="992"/>
      <c r="I89" s="992"/>
      <c r="J89" s="992"/>
      <c r="K89" s="602" t="s">
        <v>158</v>
      </c>
      <c r="L89" s="926"/>
      <c r="M89" s="312" t="s">
        <v>1767</v>
      </c>
      <c r="N89" s="312"/>
      <c r="O89" s="312"/>
      <c r="P89" s="312"/>
      <c r="Q89" s="312"/>
      <c r="R89" s="926" t="s">
        <v>158</v>
      </c>
      <c r="S89" s="926"/>
      <c r="T89" s="312" t="s">
        <v>1768</v>
      </c>
      <c r="U89" s="312"/>
      <c r="V89" s="312"/>
      <c r="W89" s="312"/>
      <c r="X89" s="312"/>
      <c r="Y89" s="926" t="s">
        <v>158</v>
      </c>
      <c r="Z89" s="926"/>
      <c r="AA89" s="312" t="s">
        <v>1769</v>
      </c>
      <c r="AB89" s="312"/>
      <c r="AC89" s="312"/>
      <c r="AD89" s="312"/>
      <c r="AE89" s="312"/>
      <c r="AF89" s="312"/>
      <c r="AG89" s="312"/>
      <c r="AH89" s="312"/>
      <c r="AI89" s="312"/>
      <c r="AJ89" s="312"/>
      <c r="AK89" s="312"/>
      <c r="AL89" s="312"/>
      <c r="AM89" s="312"/>
      <c r="AN89" s="312"/>
      <c r="AO89" s="312"/>
      <c r="AP89" s="312"/>
      <c r="AQ89" s="321"/>
      <c r="AR89" s="605" t="s">
        <v>750</v>
      </c>
      <c r="AS89" s="605" t="s">
        <v>1465</v>
      </c>
    </row>
    <row r="90" spans="2:45" ht="16.5" customHeight="1" x14ac:dyDescent="0.15">
      <c r="B90" s="991"/>
      <c r="C90" s="992"/>
      <c r="D90" s="992"/>
      <c r="E90" s="992"/>
      <c r="F90" s="992"/>
      <c r="G90" s="992"/>
      <c r="H90" s="992"/>
      <c r="I90" s="992"/>
      <c r="J90" s="993"/>
      <c r="K90" s="952" t="s">
        <v>1770</v>
      </c>
      <c r="L90" s="953"/>
      <c r="M90" s="953"/>
      <c r="N90" s="953"/>
      <c r="O90" s="953"/>
      <c r="P90" s="954"/>
      <c r="Q90" s="985" t="s">
        <v>2701</v>
      </c>
      <c r="R90" s="986"/>
      <c r="S90" s="986"/>
      <c r="T90" s="986"/>
      <c r="U90" s="986"/>
      <c r="V90" s="986"/>
      <c r="W90" s="986"/>
      <c r="X90" s="986"/>
      <c r="Y90" s="986"/>
      <c r="Z90" s="986"/>
      <c r="AA90" s="986"/>
      <c r="AB90" s="986"/>
      <c r="AC90" s="986"/>
      <c r="AD90" s="986"/>
      <c r="AE90" s="986"/>
      <c r="AF90" s="986"/>
      <c r="AG90" s="986"/>
      <c r="AH90" s="986"/>
      <c r="AI90" s="986"/>
      <c r="AJ90" s="986"/>
      <c r="AK90" s="986"/>
      <c r="AL90" s="986"/>
      <c r="AM90" s="986"/>
      <c r="AN90" s="986"/>
      <c r="AO90" s="986"/>
      <c r="AP90" s="986"/>
      <c r="AQ90" s="987"/>
      <c r="AR90" s="605"/>
      <c r="AS90" s="605"/>
    </row>
    <row r="91" spans="2:45" ht="16.5" customHeight="1" x14ac:dyDescent="0.15">
      <c r="B91" s="991"/>
      <c r="C91" s="992"/>
      <c r="D91" s="992"/>
      <c r="E91" s="992"/>
      <c r="F91" s="992"/>
      <c r="G91" s="992"/>
      <c r="H91" s="992"/>
      <c r="I91" s="992"/>
      <c r="J91" s="993"/>
      <c r="K91" s="526" t="s">
        <v>1742</v>
      </c>
      <c r="L91" s="527"/>
      <c r="M91" s="527"/>
      <c r="N91" s="527"/>
      <c r="O91" s="527"/>
      <c r="P91" s="528"/>
      <c r="Q91" s="527" t="s">
        <v>1771</v>
      </c>
      <c r="R91" s="527"/>
      <c r="S91" s="527"/>
      <c r="T91" s="527"/>
      <c r="U91" s="527"/>
      <c r="V91" s="527"/>
      <c r="W91" s="527"/>
      <c r="X91" s="527"/>
      <c r="Y91" s="527"/>
      <c r="Z91" s="527"/>
      <c r="AA91" s="527"/>
      <c r="AB91" s="527"/>
      <c r="AC91" s="527"/>
      <c r="AD91" s="527"/>
      <c r="AE91" s="528"/>
      <c r="AF91" s="526" t="s">
        <v>1772</v>
      </c>
      <c r="AG91" s="527"/>
      <c r="AH91" s="527"/>
      <c r="AI91" s="527"/>
      <c r="AJ91" s="527"/>
      <c r="AK91" s="527"/>
      <c r="AL91" s="527"/>
      <c r="AM91" s="527"/>
      <c r="AN91" s="527"/>
      <c r="AO91" s="527"/>
      <c r="AP91" s="527"/>
      <c r="AQ91" s="988"/>
      <c r="AR91" s="605"/>
      <c r="AS91" s="605"/>
    </row>
    <row r="92" spans="2:45" ht="16.5" customHeight="1" x14ac:dyDescent="0.15">
      <c r="B92" s="991"/>
      <c r="C92" s="992"/>
      <c r="D92" s="992"/>
      <c r="E92" s="992"/>
      <c r="F92" s="992"/>
      <c r="G92" s="992"/>
      <c r="H92" s="992"/>
      <c r="I92" s="992"/>
      <c r="J92" s="993"/>
      <c r="K92" s="949" t="s">
        <v>1773</v>
      </c>
      <c r="L92" s="950"/>
      <c r="M92" s="950"/>
      <c r="N92" s="950"/>
      <c r="O92" s="950"/>
      <c r="P92" s="951"/>
      <c r="Q92" s="574" t="s">
        <v>158</v>
      </c>
      <c r="R92" s="533"/>
      <c r="S92" s="318" t="s">
        <v>2702</v>
      </c>
      <c r="T92" s="318"/>
      <c r="U92" s="318"/>
      <c r="V92" s="318"/>
      <c r="W92" s="318"/>
      <c r="X92" s="318"/>
      <c r="Y92" s="318"/>
      <c r="Z92" s="318"/>
      <c r="AA92" s="318"/>
      <c r="AB92" s="318"/>
      <c r="AC92" s="318"/>
      <c r="AD92" s="318"/>
      <c r="AE92" s="322"/>
      <c r="AF92" s="533" t="s">
        <v>158</v>
      </c>
      <c r="AG92" s="533"/>
      <c r="AH92" s="318" t="s">
        <v>2703</v>
      </c>
      <c r="AJ92" s="318"/>
      <c r="AK92" s="318"/>
      <c r="AL92" s="318"/>
      <c r="AM92" s="318"/>
      <c r="AN92" s="318"/>
      <c r="AO92" s="318"/>
      <c r="AP92" s="318"/>
      <c r="AQ92" s="319"/>
      <c r="AR92" s="605"/>
      <c r="AS92" s="605"/>
    </row>
    <row r="93" spans="2:45" ht="16.5" customHeight="1" x14ac:dyDescent="0.15">
      <c r="B93" s="991"/>
      <c r="C93" s="992"/>
      <c r="D93" s="992"/>
      <c r="E93" s="992"/>
      <c r="F93" s="992"/>
      <c r="G93" s="992"/>
      <c r="H93" s="992"/>
      <c r="I93" s="992"/>
      <c r="J93" s="993"/>
      <c r="K93" s="952"/>
      <c r="L93" s="953"/>
      <c r="M93" s="953"/>
      <c r="N93" s="953"/>
      <c r="O93" s="953"/>
      <c r="P93" s="954"/>
      <c r="Q93" s="602" t="s">
        <v>158</v>
      </c>
      <c r="R93" s="926"/>
      <c r="S93" s="312" t="s">
        <v>2704</v>
      </c>
      <c r="T93" s="312"/>
      <c r="U93" s="312"/>
      <c r="V93" s="312"/>
      <c r="W93" s="312"/>
      <c r="X93" s="312"/>
      <c r="Y93" s="312"/>
      <c r="Z93" s="312"/>
      <c r="AA93" s="312"/>
      <c r="AB93" s="312"/>
      <c r="AC93" s="312"/>
      <c r="AD93" s="312"/>
      <c r="AE93" s="313"/>
      <c r="AF93" s="312"/>
      <c r="AG93" s="312"/>
      <c r="AH93" s="312"/>
      <c r="AI93" s="312"/>
      <c r="AJ93" s="312"/>
      <c r="AK93" s="312"/>
      <c r="AL93" s="312"/>
      <c r="AM93" s="312"/>
      <c r="AN93" s="312"/>
      <c r="AO93" s="312"/>
      <c r="AP93" s="312"/>
      <c r="AQ93" s="321"/>
      <c r="AR93" s="605"/>
      <c r="AS93" s="605"/>
    </row>
    <row r="94" spans="2:45" ht="16.5" customHeight="1" x14ac:dyDescent="0.15">
      <c r="B94" s="991"/>
      <c r="C94" s="992"/>
      <c r="D94" s="992"/>
      <c r="E94" s="992"/>
      <c r="F94" s="992"/>
      <c r="G94" s="992"/>
      <c r="H94" s="992"/>
      <c r="I94" s="992"/>
      <c r="J94" s="993"/>
      <c r="K94" s="952" t="s">
        <v>1768</v>
      </c>
      <c r="L94" s="953"/>
      <c r="M94" s="953"/>
      <c r="N94" s="953"/>
      <c r="O94" s="953"/>
      <c r="P94" s="954"/>
      <c r="Q94" s="596" t="s">
        <v>158</v>
      </c>
      <c r="R94" s="942"/>
      <c r="S94" s="303" t="s">
        <v>2705</v>
      </c>
      <c r="T94" s="303"/>
      <c r="U94" s="303"/>
      <c r="V94" s="303"/>
      <c r="W94" s="303"/>
      <c r="X94" s="303"/>
      <c r="Y94" s="303"/>
      <c r="Z94" s="303"/>
      <c r="AA94" s="303"/>
      <c r="AB94" s="303"/>
      <c r="AC94" s="303"/>
      <c r="AD94" s="303"/>
      <c r="AE94" s="323"/>
      <c r="AF94" s="997"/>
      <c r="AG94" s="997"/>
      <c r="AH94" s="997"/>
      <c r="AI94" s="997"/>
      <c r="AJ94" s="997"/>
      <c r="AK94" s="997"/>
      <c r="AL94" s="997"/>
      <c r="AM94" s="997"/>
      <c r="AN94" s="997"/>
      <c r="AO94" s="997"/>
      <c r="AP94" s="997"/>
      <c r="AQ94" s="998"/>
      <c r="AR94" s="605"/>
      <c r="AS94" s="605"/>
    </row>
    <row r="95" spans="2:45" ht="16.5" customHeight="1" x14ac:dyDescent="0.15">
      <c r="B95" s="994"/>
      <c r="C95" s="995"/>
      <c r="D95" s="995"/>
      <c r="E95" s="995"/>
      <c r="F95" s="995"/>
      <c r="G95" s="995"/>
      <c r="H95" s="995"/>
      <c r="I95" s="995"/>
      <c r="J95" s="996"/>
      <c r="K95" s="949" t="s">
        <v>1769</v>
      </c>
      <c r="L95" s="950"/>
      <c r="M95" s="950"/>
      <c r="N95" s="950"/>
      <c r="O95" s="950"/>
      <c r="P95" s="951"/>
      <c r="Q95" s="574" t="s">
        <v>158</v>
      </c>
      <c r="R95" s="533"/>
      <c r="S95" s="318" t="s">
        <v>2706</v>
      </c>
      <c r="T95" s="318"/>
      <c r="U95" s="318"/>
      <c r="V95" s="318"/>
      <c r="W95" s="318"/>
      <c r="X95" s="318"/>
      <c r="Y95" s="318"/>
      <c r="Z95" s="318"/>
      <c r="AA95" s="318"/>
      <c r="AB95" s="318"/>
      <c r="AC95" s="318"/>
      <c r="AD95" s="318"/>
      <c r="AE95" s="322"/>
      <c r="AF95" s="574" t="s">
        <v>158</v>
      </c>
      <c r="AG95" s="533"/>
      <c r="AH95" s="318" t="s">
        <v>2707</v>
      </c>
      <c r="AJ95" s="302"/>
      <c r="AK95" s="302"/>
      <c r="AL95" s="302"/>
      <c r="AM95" s="302"/>
      <c r="AN95" s="302"/>
      <c r="AO95" s="302"/>
      <c r="AP95" s="302"/>
      <c r="AQ95" s="324"/>
      <c r="AR95" s="605"/>
      <c r="AS95" s="605"/>
    </row>
    <row r="96" spans="2:45" ht="16.5" customHeight="1" x14ac:dyDescent="0.15">
      <c r="B96" s="932" t="s">
        <v>1774</v>
      </c>
      <c r="C96" s="933"/>
      <c r="D96" s="933"/>
      <c r="E96" s="933"/>
      <c r="F96" s="933"/>
      <c r="G96" s="933"/>
      <c r="H96" s="933"/>
      <c r="I96" s="933"/>
      <c r="J96" s="933"/>
      <c r="K96" s="574" t="s">
        <v>158</v>
      </c>
      <c r="L96" s="533"/>
      <c r="M96" s="318" t="s">
        <v>1775</v>
      </c>
      <c r="N96" s="318"/>
      <c r="O96" s="302"/>
      <c r="P96" s="302" t="s">
        <v>2697</v>
      </c>
      <c r="Q96" s="533" t="s">
        <v>158</v>
      </c>
      <c r="R96" s="533"/>
      <c r="S96" s="318" t="s">
        <v>2708</v>
      </c>
      <c r="T96" s="318"/>
      <c r="U96" s="318"/>
      <c r="V96" s="318"/>
      <c r="W96" s="318"/>
      <c r="X96" s="318"/>
      <c r="Y96" s="318"/>
      <c r="Z96" s="318"/>
      <c r="AA96" s="533" t="s">
        <v>158</v>
      </c>
      <c r="AB96" s="533"/>
      <c r="AC96" s="318" t="s">
        <v>2709</v>
      </c>
      <c r="AD96" s="318"/>
      <c r="AE96" s="318"/>
      <c r="AF96" s="318"/>
      <c r="AG96" s="318"/>
      <c r="AH96" s="318"/>
      <c r="AI96" s="318"/>
      <c r="AJ96" s="318"/>
      <c r="AK96" s="318"/>
      <c r="AL96" s="318"/>
      <c r="AM96" s="318"/>
      <c r="AN96" s="318"/>
      <c r="AO96" s="318"/>
      <c r="AP96" s="318"/>
      <c r="AQ96" s="319"/>
      <c r="AR96" s="605" t="s">
        <v>750</v>
      </c>
      <c r="AS96" s="605" t="s">
        <v>1465</v>
      </c>
    </row>
    <row r="97" spans="2:45" ht="16.5" customHeight="1" x14ac:dyDescent="0.15">
      <c r="B97" s="946"/>
      <c r="C97" s="947"/>
      <c r="D97" s="947"/>
      <c r="E97" s="947"/>
      <c r="F97" s="947"/>
      <c r="G97" s="947"/>
      <c r="H97" s="947"/>
      <c r="I97" s="947"/>
      <c r="J97" s="947"/>
      <c r="K97" s="955" t="s">
        <v>158</v>
      </c>
      <c r="L97" s="605"/>
      <c r="M97" s="131" t="s">
        <v>1504</v>
      </c>
      <c r="O97" s="284"/>
      <c r="P97" s="287" t="s">
        <v>2697</v>
      </c>
      <c r="Q97" s="605" t="s">
        <v>158</v>
      </c>
      <c r="R97" s="605"/>
      <c r="S97" s="131" t="s">
        <v>2710</v>
      </c>
      <c r="W97" s="605" t="s">
        <v>158</v>
      </c>
      <c r="X97" s="605"/>
      <c r="Y97" s="131" t="s">
        <v>2711</v>
      </c>
      <c r="AA97" s="284"/>
      <c r="AB97" s="284"/>
      <c r="AC97" s="926" t="s">
        <v>158</v>
      </c>
      <c r="AD97" s="926"/>
      <c r="AE97" s="131" t="s">
        <v>2662</v>
      </c>
      <c r="AG97" s="284"/>
      <c r="AK97" s="284"/>
      <c r="AL97" s="284"/>
      <c r="AQ97" s="320"/>
      <c r="AR97" s="605"/>
      <c r="AS97" s="605"/>
    </row>
    <row r="98" spans="2:45" ht="16.5" customHeight="1" x14ac:dyDescent="0.15">
      <c r="B98" s="943" t="s">
        <v>1776</v>
      </c>
      <c r="C98" s="944"/>
      <c r="D98" s="944"/>
      <c r="E98" s="944"/>
      <c r="F98" s="944"/>
      <c r="G98" s="944"/>
      <c r="H98" s="944"/>
      <c r="I98" s="944"/>
      <c r="J98" s="944"/>
      <c r="K98" s="574" t="s">
        <v>158</v>
      </c>
      <c r="L98" s="533"/>
      <c r="M98" s="318" t="s">
        <v>1775</v>
      </c>
      <c r="N98" s="318"/>
      <c r="O98" s="318"/>
      <c r="P98" s="318"/>
      <c r="Q98" s="533" t="s">
        <v>158</v>
      </c>
      <c r="R98" s="533"/>
      <c r="S98" s="318" t="s">
        <v>1504</v>
      </c>
      <c r="T98" s="302"/>
      <c r="U98" s="318"/>
      <c r="V98" s="302" t="s">
        <v>2697</v>
      </c>
      <c r="W98" s="533" t="s">
        <v>158</v>
      </c>
      <c r="X98" s="533"/>
      <c r="Y98" s="318" t="s">
        <v>1777</v>
      </c>
      <c r="Z98" s="318"/>
      <c r="AA98" s="318"/>
      <c r="AB98" s="318"/>
      <c r="AC98" s="318"/>
      <c r="AD98" s="318"/>
      <c r="AE98" s="318"/>
      <c r="AF98" s="318"/>
      <c r="AG98" s="318"/>
      <c r="AH98" s="318"/>
      <c r="AI98" s="318"/>
      <c r="AJ98" s="318"/>
      <c r="AK98" s="318"/>
      <c r="AL98" s="318"/>
      <c r="AM98" s="318"/>
      <c r="AN98" s="318"/>
      <c r="AO98" s="318"/>
      <c r="AP98" s="318"/>
      <c r="AQ98" s="319"/>
      <c r="AR98" s="605" t="s">
        <v>750</v>
      </c>
      <c r="AS98" s="605" t="s">
        <v>158</v>
      </c>
    </row>
    <row r="99" spans="2:45" ht="16.5" customHeight="1" x14ac:dyDescent="0.15">
      <c r="B99" s="956" t="s">
        <v>2712</v>
      </c>
      <c r="C99" s="957"/>
      <c r="D99" s="957"/>
      <c r="E99" s="957"/>
      <c r="F99" s="957"/>
      <c r="G99" s="957"/>
      <c r="H99" s="957"/>
      <c r="I99" s="957"/>
      <c r="J99" s="957"/>
      <c r="K99" s="596" t="s">
        <v>158</v>
      </c>
      <c r="L99" s="942"/>
      <c r="M99" s="303" t="s">
        <v>1778</v>
      </c>
      <c r="N99" s="303"/>
      <c r="O99" s="303"/>
      <c r="P99" s="303"/>
      <c r="Q99" s="942" t="s">
        <v>158</v>
      </c>
      <c r="R99" s="942"/>
      <c r="S99" s="303" t="s">
        <v>674</v>
      </c>
      <c r="T99" s="289"/>
      <c r="U99" s="303"/>
      <c r="V99" s="289" t="s">
        <v>2697</v>
      </c>
      <c r="W99" s="942" t="s">
        <v>158</v>
      </c>
      <c r="X99" s="942"/>
      <c r="Y99" s="303" t="s">
        <v>1779</v>
      </c>
      <c r="Z99" s="303"/>
      <c r="AA99" s="303"/>
      <c r="AB99" s="303"/>
      <c r="AC99" s="303"/>
      <c r="AD99" s="303"/>
      <c r="AE99" s="303"/>
      <c r="AF99" s="303"/>
      <c r="AG99" s="303"/>
      <c r="AH99" s="303"/>
      <c r="AI99" s="303"/>
      <c r="AJ99" s="303"/>
      <c r="AK99" s="303"/>
      <c r="AL99" s="303"/>
      <c r="AM99" s="303"/>
      <c r="AN99" s="303"/>
      <c r="AO99" s="303"/>
      <c r="AP99" s="303"/>
      <c r="AQ99" s="306"/>
      <c r="AR99" s="605"/>
      <c r="AS99" s="605"/>
    </row>
    <row r="100" spans="2:45" ht="16.5" customHeight="1" x14ac:dyDescent="0.15">
      <c r="B100" s="956" t="s">
        <v>2713</v>
      </c>
      <c r="C100" s="957"/>
      <c r="D100" s="957"/>
      <c r="E100" s="957"/>
      <c r="F100" s="957"/>
      <c r="G100" s="957"/>
      <c r="H100" s="957"/>
      <c r="I100" s="957"/>
      <c r="J100" s="958"/>
      <c r="K100" s="596" t="s">
        <v>158</v>
      </c>
      <c r="L100" s="942"/>
      <c r="M100" s="303" t="s">
        <v>1775</v>
      </c>
      <c r="N100" s="303"/>
      <c r="O100" s="303"/>
      <c r="P100" s="303"/>
      <c r="Q100" s="942" t="s">
        <v>158</v>
      </c>
      <c r="R100" s="942"/>
      <c r="S100" s="303" t="s">
        <v>1504</v>
      </c>
      <c r="T100" s="289"/>
      <c r="U100" s="289"/>
      <c r="V100" s="289" t="s">
        <v>2697</v>
      </c>
      <c r="W100" s="303"/>
      <c r="X100" s="303"/>
      <c r="Y100" s="303"/>
      <c r="Z100" s="325" t="s">
        <v>2714</v>
      </c>
      <c r="AA100" s="326" t="s">
        <v>2699</v>
      </c>
      <c r="AB100" s="978"/>
      <c r="AC100" s="978"/>
      <c r="AD100" s="978"/>
      <c r="AE100" s="978"/>
      <c r="AF100" s="978"/>
      <c r="AG100" s="978"/>
      <c r="AH100" s="978"/>
      <c r="AI100" s="978"/>
      <c r="AJ100" s="979"/>
      <c r="AK100" s="596" t="s">
        <v>158</v>
      </c>
      <c r="AL100" s="942"/>
      <c r="AM100" s="980" t="s">
        <v>1780</v>
      </c>
      <c r="AN100" s="980"/>
      <c r="AO100" s="980"/>
      <c r="AP100" s="980"/>
      <c r="AQ100" s="981"/>
      <c r="AR100" s="605"/>
      <c r="AS100" s="605"/>
    </row>
    <row r="101" spans="2:45" ht="16.5" customHeight="1" x14ac:dyDescent="0.15">
      <c r="B101" s="963" t="s">
        <v>2715</v>
      </c>
      <c r="C101" s="964"/>
      <c r="D101" s="964"/>
      <c r="E101" s="964"/>
      <c r="F101" s="964"/>
      <c r="G101" s="964"/>
      <c r="H101" s="964"/>
      <c r="I101" s="964"/>
      <c r="J101" s="965"/>
      <c r="K101" s="605" t="s">
        <v>158</v>
      </c>
      <c r="L101" s="605"/>
      <c r="M101" s="131" t="s">
        <v>2716</v>
      </c>
      <c r="Q101" s="284" t="s">
        <v>2697</v>
      </c>
      <c r="R101" s="605" t="s">
        <v>158</v>
      </c>
      <c r="S101" s="605"/>
      <c r="T101" s="131" t="s">
        <v>2717</v>
      </c>
      <c r="AQ101" s="320"/>
      <c r="AR101" s="604" t="s">
        <v>750</v>
      </c>
      <c r="AS101" s="605" t="s">
        <v>1465</v>
      </c>
    </row>
    <row r="102" spans="2:45" ht="16.5" customHeight="1" x14ac:dyDescent="0.15">
      <c r="B102" s="963"/>
      <c r="C102" s="964"/>
      <c r="D102" s="964"/>
      <c r="E102" s="964"/>
      <c r="F102" s="964"/>
      <c r="G102" s="964"/>
      <c r="H102" s="964"/>
      <c r="I102" s="964"/>
      <c r="J102" s="965"/>
      <c r="K102" s="284"/>
      <c r="L102" s="284"/>
      <c r="Q102" s="284"/>
      <c r="R102" s="605" t="s">
        <v>158</v>
      </c>
      <c r="S102" s="605"/>
      <c r="T102" s="131" t="s">
        <v>2657</v>
      </c>
      <c r="X102" s="284" t="s">
        <v>2697</v>
      </c>
      <c r="Y102" s="605" t="s">
        <v>158</v>
      </c>
      <c r="Z102" s="605"/>
      <c r="AA102" s="131" t="s">
        <v>2718</v>
      </c>
      <c r="AC102" s="284"/>
      <c r="AD102" s="284"/>
      <c r="AE102" s="284"/>
      <c r="AQ102" s="320"/>
      <c r="AR102" s="604"/>
      <c r="AS102" s="605"/>
    </row>
    <row r="103" spans="2:45" ht="16.5" customHeight="1" x14ac:dyDescent="0.15">
      <c r="B103" s="963"/>
      <c r="C103" s="964"/>
      <c r="D103" s="964"/>
      <c r="E103" s="964"/>
      <c r="F103" s="964"/>
      <c r="G103" s="964"/>
      <c r="H103" s="964"/>
      <c r="I103" s="964"/>
      <c r="J103" s="965"/>
      <c r="K103" s="327"/>
      <c r="L103" s="328"/>
      <c r="M103" s="329"/>
      <c r="N103" s="329"/>
      <c r="O103" s="329"/>
      <c r="P103" s="329"/>
      <c r="Q103" s="328"/>
      <c r="R103" s="328"/>
      <c r="S103" s="328"/>
      <c r="T103" s="329"/>
      <c r="U103" s="329"/>
      <c r="V103" s="329"/>
      <c r="W103" s="329"/>
      <c r="X103" s="328" t="s">
        <v>2697</v>
      </c>
      <c r="Y103" s="564" t="s">
        <v>158</v>
      </c>
      <c r="Z103" s="564"/>
      <c r="AA103" s="329" t="s">
        <v>2719</v>
      </c>
      <c r="AB103" s="329"/>
      <c r="AC103" s="328"/>
      <c r="AD103" s="328" t="s">
        <v>2663</v>
      </c>
      <c r="AE103" s="564"/>
      <c r="AF103" s="564"/>
      <c r="AG103" s="564"/>
      <c r="AH103" s="564"/>
      <c r="AI103" s="564"/>
      <c r="AJ103" s="564"/>
      <c r="AK103" s="564"/>
      <c r="AL103" s="564"/>
      <c r="AM103" s="564"/>
      <c r="AN103" s="564"/>
      <c r="AO103" s="564"/>
      <c r="AP103" s="564"/>
      <c r="AQ103" s="330" t="s">
        <v>2664</v>
      </c>
      <c r="AR103" s="604"/>
      <c r="AS103" s="605"/>
    </row>
    <row r="104" spans="2:45" ht="16.5" customHeight="1" x14ac:dyDescent="0.15">
      <c r="B104" s="963"/>
      <c r="C104" s="964"/>
      <c r="D104" s="964"/>
      <c r="E104" s="964"/>
      <c r="F104" s="964"/>
      <c r="G104" s="964"/>
      <c r="H104" s="964"/>
      <c r="I104" s="964"/>
      <c r="J104" s="965"/>
      <c r="K104" s="605" t="s">
        <v>1465</v>
      </c>
      <c r="L104" s="605"/>
      <c r="M104" s="131" t="s">
        <v>2720</v>
      </c>
      <c r="Q104" s="284" t="s">
        <v>2697</v>
      </c>
      <c r="R104" s="605" t="s">
        <v>158</v>
      </c>
      <c r="S104" s="605"/>
      <c r="T104" s="131" t="s">
        <v>2721</v>
      </c>
      <c r="X104" s="284" t="s">
        <v>2697</v>
      </c>
      <c r="Y104" s="605" t="s">
        <v>2880</v>
      </c>
      <c r="Z104" s="605"/>
      <c r="AA104" s="131" t="s">
        <v>2881</v>
      </c>
      <c r="AK104" s="284"/>
      <c r="AQ104" s="331"/>
      <c r="AR104" s="604"/>
      <c r="AS104" s="605"/>
    </row>
    <row r="105" spans="2:45" ht="16.5" customHeight="1" x14ac:dyDescent="0.15">
      <c r="B105" s="963"/>
      <c r="C105" s="964"/>
      <c r="D105" s="964"/>
      <c r="E105" s="964"/>
      <c r="F105" s="964"/>
      <c r="G105" s="964"/>
      <c r="H105" s="964"/>
      <c r="I105" s="964"/>
      <c r="J105" s="965"/>
      <c r="K105" s="284"/>
      <c r="L105" s="284"/>
      <c r="Q105" s="284"/>
      <c r="R105" s="284"/>
      <c r="S105" s="284"/>
      <c r="X105" s="284" t="s">
        <v>2697</v>
      </c>
      <c r="Y105" s="605" t="s">
        <v>158</v>
      </c>
      <c r="Z105" s="605"/>
      <c r="AA105" s="131" t="s">
        <v>2719</v>
      </c>
      <c r="AC105" s="284"/>
      <c r="AD105" s="284" t="s">
        <v>2663</v>
      </c>
      <c r="AE105" s="605"/>
      <c r="AF105" s="605"/>
      <c r="AG105" s="605"/>
      <c r="AH105" s="605"/>
      <c r="AI105" s="605"/>
      <c r="AJ105" s="605"/>
      <c r="AK105" s="605"/>
      <c r="AL105" s="605"/>
      <c r="AM105" s="605"/>
      <c r="AN105" s="605"/>
      <c r="AO105" s="605"/>
      <c r="AP105" s="605"/>
      <c r="AQ105" s="331" t="s">
        <v>2664</v>
      </c>
      <c r="AR105" s="604"/>
      <c r="AS105" s="605"/>
    </row>
    <row r="106" spans="2:45" ht="16.5" customHeight="1" thickBot="1" x14ac:dyDescent="0.2">
      <c r="B106" s="982"/>
      <c r="C106" s="983"/>
      <c r="D106" s="983"/>
      <c r="E106" s="983"/>
      <c r="F106" s="983"/>
      <c r="G106" s="983"/>
      <c r="H106" s="983"/>
      <c r="I106" s="983"/>
      <c r="J106" s="984"/>
      <c r="K106" s="304"/>
      <c r="L106" s="304"/>
      <c r="M106" s="332"/>
      <c r="N106" s="332"/>
      <c r="O106" s="332"/>
      <c r="P106" s="332"/>
      <c r="Q106" s="304"/>
      <c r="R106" s="508" t="s">
        <v>158</v>
      </c>
      <c r="S106" s="508"/>
      <c r="T106" s="332" t="s">
        <v>2658</v>
      </c>
      <c r="U106" s="332"/>
      <c r="V106" s="332"/>
      <c r="W106" s="332"/>
      <c r="X106" s="304" t="s">
        <v>2697</v>
      </c>
      <c r="Y106" s="508" t="s">
        <v>158</v>
      </c>
      <c r="Z106" s="508"/>
      <c r="AA106" s="332" t="s">
        <v>2722</v>
      </c>
      <c r="AB106" s="332"/>
      <c r="AC106" s="304"/>
      <c r="AD106" s="304"/>
      <c r="AE106" s="304"/>
      <c r="AF106" s="332"/>
      <c r="AG106" s="332"/>
      <c r="AH106" s="332"/>
      <c r="AI106" s="332"/>
      <c r="AJ106" s="332"/>
      <c r="AK106" s="332"/>
      <c r="AL106" s="332"/>
      <c r="AM106" s="332"/>
      <c r="AN106" s="332"/>
      <c r="AO106" s="332"/>
      <c r="AP106" s="332"/>
      <c r="AQ106" s="333"/>
      <c r="AR106" s="604"/>
      <c r="AS106" s="605"/>
    </row>
    <row r="107" spans="2:45" ht="15" customHeight="1" thickBot="1" x14ac:dyDescent="0.2">
      <c r="B107" s="33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S107" s="335"/>
    </row>
    <row r="108" spans="2:45" ht="16.5" customHeight="1" x14ac:dyDescent="0.15">
      <c r="B108" s="970" t="s">
        <v>1781</v>
      </c>
      <c r="C108" s="971"/>
      <c r="D108" s="971"/>
      <c r="E108" s="971"/>
      <c r="F108" s="971"/>
      <c r="G108" s="971"/>
      <c r="H108" s="971"/>
      <c r="I108" s="971"/>
      <c r="J108" s="972"/>
      <c r="K108" s="973"/>
      <c r="L108" s="974"/>
      <c r="M108" s="974"/>
      <c r="N108" s="974"/>
      <c r="O108" s="974"/>
      <c r="P108" s="974"/>
      <c r="Q108" s="974"/>
      <c r="R108" s="974"/>
      <c r="S108" s="974"/>
      <c r="T108" s="974"/>
      <c r="U108" s="974"/>
      <c r="V108" s="974"/>
      <c r="W108" s="974"/>
      <c r="X108" s="974"/>
      <c r="Y108" s="974"/>
      <c r="Z108" s="974"/>
      <c r="AA108" s="974"/>
      <c r="AB108" s="974"/>
      <c r="AC108" s="974"/>
      <c r="AD108" s="974"/>
      <c r="AE108" s="974"/>
      <c r="AF108" s="974"/>
      <c r="AG108" s="301"/>
      <c r="AH108" s="975" t="s">
        <v>1782</v>
      </c>
      <c r="AI108" s="522"/>
      <c r="AJ108" s="522"/>
      <c r="AK108" s="976"/>
      <c r="AL108" s="977"/>
      <c r="AM108" s="977"/>
      <c r="AN108" s="977"/>
      <c r="AO108" s="977"/>
      <c r="AP108" s="977"/>
      <c r="AQ108" s="336" t="s">
        <v>710</v>
      </c>
      <c r="AR108" s="605" t="s">
        <v>750</v>
      </c>
      <c r="AS108" s="605" t="s">
        <v>1465</v>
      </c>
    </row>
    <row r="109" spans="2:45" ht="16.5" customHeight="1" x14ac:dyDescent="0.15">
      <c r="B109" s="943" t="s">
        <v>1783</v>
      </c>
      <c r="C109" s="944"/>
      <c r="D109" s="944"/>
      <c r="E109" s="944"/>
      <c r="F109" s="944"/>
      <c r="G109" s="944"/>
      <c r="H109" s="944"/>
      <c r="I109" s="944"/>
      <c r="J109" s="945"/>
      <c r="K109" s="596" t="s">
        <v>668</v>
      </c>
      <c r="L109" s="942"/>
      <c r="M109" s="942"/>
      <c r="N109" s="959"/>
      <c r="O109" s="959"/>
      <c r="P109" s="303" t="s">
        <v>669</v>
      </c>
      <c r="Q109" s="942" t="s">
        <v>671</v>
      </c>
      <c r="R109" s="942"/>
      <c r="S109" s="942"/>
      <c r="T109" s="959"/>
      <c r="U109" s="959"/>
      <c r="V109" s="303" t="s">
        <v>669</v>
      </c>
      <c r="X109" s="526" t="s">
        <v>1784</v>
      </c>
      <c r="Y109" s="527"/>
      <c r="Z109" s="527"/>
      <c r="AA109" s="528"/>
      <c r="AB109" s="969"/>
      <c r="AC109" s="969"/>
      <c r="AD109" s="969"/>
      <c r="AE109" s="969"/>
      <c r="AF109" s="969"/>
      <c r="AG109" s="289" t="s">
        <v>649</v>
      </c>
      <c r="AH109" s="526" t="s">
        <v>1785</v>
      </c>
      <c r="AI109" s="527"/>
      <c r="AJ109" s="527"/>
      <c r="AK109" s="528"/>
      <c r="AL109" s="969"/>
      <c r="AM109" s="969"/>
      <c r="AN109" s="969"/>
      <c r="AO109" s="969"/>
      <c r="AP109" s="969"/>
      <c r="AQ109" s="337" t="s">
        <v>649</v>
      </c>
      <c r="AR109" s="605"/>
      <c r="AS109" s="605"/>
    </row>
    <row r="110" spans="2:45" ht="16.5" customHeight="1" x14ac:dyDescent="0.15">
      <c r="B110" s="960" t="s">
        <v>1742</v>
      </c>
      <c r="C110" s="961"/>
      <c r="D110" s="961"/>
      <c r="E110" s="961"/>
      <c r="F110" s="961"/>
      <c r="G110" s="961"/>
      <c r="H110" s="961"/>
      <c r="I110" s="961"/>
      <c r="J110" s="962"/>
      <c r="K110" s="596" t="s">
        <v>158</v>
      </c>
      <c r="L110" s="942"/>
      <c r="M110" s="303" t="s">
        <v>1771</v>
      </c>
      <c r="N110" s="303"/>
      <c r="O110" s="303"/>
      <c r="P110" s="303"/>
      <c r="Q110" s="942" t="s">
        <v>158</v>
      </c>
      <c r="R110" s="942"/>
      <c r="S110" s="303" t="s">
        <v>2723</v>
      </c>
      <c r="T110" s="303"/>
      <c r="U110" s="303"/>
      <c r="V110" s="303"/>
      <c r="W110" s="942" t="s">
        <v>158</v>
      </c>
      <c r="X110" s="942"/>
      <c r="Y110" s="303" t="s">
        <v>2724</v>
      </c>
      <c r="Z110" s="303"/>
      <c r="AA110" s="303"/>
      <c r="AB110" s="303"/>
      <c r="AC110" s="942" t="s">
        <v>158</v>
      </c>
      <c r="AD110" s="942"/>
      <c r="AE110" s="303" t="s">
        <v>2725</v>
      </c>
      <c r="AF110" s="303"/>
      <c r="AG110" s="303"/>
      <c r="AH110" s="303"/>
      <c r="AI110" s="942" t="s">
        <v>158</v>
      </c>
      <c r="AJ110" s="942"/>
      <c r="AK110" s="303" t="s">
        <v>2726</v>
      </c>
      <c r="AL110" s="303"/>
      <c r="AM110" s="303"/>
      <c r="AN110" s="303"/>
      <c r="AO110" s="303"/>
      <c r="AP110" s="303"/>
      <c r="AQ110" s="306"/>
      <c r="AR110" s="605" t="s">
        <v>750</v>
      </c>
      <c r="AS110" s="605" t="s">
        <v>1465</v>
      </c>
    </row>
    <row r="111" spans="2:45" ht="16.5" customHeight="1" x14ac:dyDescent="0.15">
      <c r="B111" s="960" t="s">
        <v>1786</v>
      </c>
      <c r="C111" s="961"/>
      <c r="D111" s="961"/>
      <c r="E111" s="961"/>
      <c r="F111" s="961"/>
      <c r="G111" s="961"/>
      <c r="H111" s="961"/>
      <c r="I111" s="961"/>
      <c r="J111" s="962"/>
      <c r="K111" s="533" t="s">
        <v>158</v>
      </c>
      <c r="L111" s="533"/>
      <c r="M111" s="318" t="s">
        <v>2727</v>
      </c>
      <c r="N111" s="318"/>
      <c r="O111" s="318"/>
      <c r="P111" s="318"/>
      <c r="Q111" s="318"/>
      <c r="R111" s="318"/>
      <c r="S111" s="318"/>
      <c r="T111" s="318"/>
      <c r="U111" s="318"/>
      <c r="V111" s="533" t="s">
        <v>158</v>
      </c>
      <c r="W111" s="533"/>
      <c r="X111" s="318" t="s">
        <v>2728</v>
      </c>
      <c r="Y111" s="318"/>
      <c r="Z111" s="318"/>
      <c r="AA111" s="318"/>
      <c r="AB111" s="318"/>
      <c r="AC111" s="318"/>
      <c r="AD111" s="318"/>
      <c r="AE111" s="318"/>
      <c r="AF111" s="318"/>
      <c r="AG111" s="533" t="s">
        <v>158</v>
      </c>
      <c r="AH111" s="533"/>
      <c r="AI111" s="318" t="s">
        <v>2729</v>
      </c>
      <c r="AJ111" s="318"/>
      <c r="AK111" s="318"/>
      <c r="AL111" s="318"/>
      <c r="AM111" s="318"/>
      <c r="AN111" s="318"/>
      <c r="AO111" s="318"/>
      <c r="AP111" s="318"/>
      <c r="AQ111" s="319"/>
      <c r="AR111" s="605"/>
      <c r="AS111" s="605"/>
    </row>
    <row r="112" spans="2:45" ht="16.5" customHeight="1" x14ac:dyDescent="0.15">
      <c r="B112" s="963"/>
      <c r="C112" s="964"/>
      <c r="D112" s="964"/>
      <c r="E112" s="964"/>
      <c r="F112" s="964"/>
      <c r="G112" s="964"/>
      <c r="H112" s="964"/>
      <c r="I112" s="964"/>
      <c r="J112" s="965"/>
      <c r="K112" s="605" t="s">
        <v>158</v>
      </c>
      <c r="L112" s="605"/>
      <c r="M112" s="131" t="s">
        <v>2730</v>
      </c>
      <c r="V112" s="605" t="s">
        <v>158</v>
      </c>
      <c r="W112" s="605"/>
      <c r="X112" s="131" t="s">
        <v>2731</v>
      </c>
      <c r="AG112" s="605" t="s">
        <v>158</v>
      </c>
      <c r="AH112" s="605"/>
      <c r="AI112" s="131" t="s">
        <v>2732</v>
      </c>
      <c r="AQ112" s="320"/>
      <c r="AR112" s="605"/>
      <c r="AS112" s="605"/>
    </row>
    <row r="113" spans="2:45" ht="16.5" customHeight="1" x14ac:dyDescent="0.15">
      <c r="B113" s="963"/>
      <c r="C113" s="964"/>
      <c r="D113" s="964"/>
      <c r="E113" s="964"/>
      <c r="F113" s="964"/>
      <c r="G113" s="964"/>
      <c r="H113" s="964"/>
      <c r="I113" s="964"/>
      <c r="J113" s="965"/>
      <c r="K113" s="605" t="s">
        <v>158</v>
      </c>
      <c r="L113" s="605"/>
      <c r="M113" s="131" t="s">
        <v>2709</v>
      </c>
      <c r="V113" s="605" t="s">
        <v>158</v>
      </c>
      <c r="W113" s="605"/>
      <c r="X113" s="131" t="s">
        <v>2733</v>
      </c>
      <c r="AG113" s="605" t="s">
        <v>158</v>
      </c>
      <c r="AH113" s="605"/>
      <c r="AI113" s="131" t="s">
        <v>2809</v>
      </c>
      <c r="AQ113" s="320"/>
      <c r="AR113" s="605"/>
      <c r="AS113" s="605"/>
    </row>
    <row r="114" spans="2:45" ht="16.5" customHeight="1" x14ac:dyDescent="0.15">
      <c r="B114" s="966"/>
      <c r="C114" s="967"/>
      <c r="D114" s="967"/>
      <c r="E114" s="967"/>
      <c r="F114" s="967"/>
      <c r="G114" s="967"/>
      <c r="H114" s="967"/>
      <c r="I114" s="967"/>
      <c r="J114" s="968"/>
      <c r="K114" s="926" t="s">
        <v>158</v>
      </c>
      <c r="L114" s="926"/>
      <c r="M114" s="312" t="s">
        <v>2734</v>
      </c>
      <c r="N114" s="312"/>
      <c r="O114" s="312"/>
      <c r="P114" s="312"/>
      <c r="Q114" s="312"/>
      <c r="R114" s="312"/>
      <c r="S114" s="312"/>
      <c r="T114" s="312"/>
      <c r="U114" s="312"/>
      <c r="V114" s="926" t="s">
        <v>158</v>
      </c>
      <c r="W114" s="926"/>
      <c r="X114" s="312" t="s">
        <v>1787</v>
      </c>
      <c r="Y114" s="312"/>
      <c r="Z114" s="312"/>
      <c r="AA114" s="312"/>
      <c r="AB114" s="312"/>
      <c r="AC114" s="312"/>
      <c r="AD114" s="312"/>
      <c r="AE114" s="312"/>
      <c r="AF114" s="312"/>
      <c r="AG114" s="926" t="s">
        <v>158</v>
      </c>
      <c r="AH114" s="926"/>
      <c r="AI114" s="312" t="s">
        <v>2735</v>
      </c>
      <c r="AJ114" s="312"/>
      <c r="AK114" s="312"/>
      <c r="AL114" s="312"/>
      <c r="AM114" s="312"/>
      <c r="AN114" s="312"/>
      <c r="AO114" s="312"/>
      <c r="AP114" s="312"/>
      <c r="AQ114" s="321"/>
      <c r="AR114" s="605"/>
      <c r="AS114" s="605"/>
    </row>
    <row r="115" spans="2:45" ht="16.5" customHeight="1" x14ac:dyDescent="0.15">
      <c r="B115" s="956" t="s">
        <v>2736</v>
      </c>
      <c r="C115" s="957"/>
      <c r="D115" s="957"/>
      <c r="E115" s="957"/>
      <c r="F115" s="957"/>
      <c r="G115" s="957"/>
      <c r="H115" s="957"/>
      <c r="I115" s="957"/>
      <c r="J115" s="958"/>
      <c r="K115" s="596" t="s">
        <v>663</v>
      </c>
      <c r="L115" s="942"/>
      <c r="M115" s="942"/>
      <c r="N115" s="959"/>
      <c r="O115" s="959"/>
      <c r="P115" s="303" t="s">
        <v>713</v>
      </c>
      <c r="Q115" s="303"/>
      <c r="R115" s="526" t="s">
        <v>2737</v>
      </c>
      <c r="S115" s="527"/>
      <c r="T115" s="527"/>
      <c r="U115" s="527"/>
      <c r="V115" s="527"/>
      <c r="W115" s="527"/>
      <c r="X115" s="527"/>
      <c r="Y115" s="527"/>
      <c r="Z115" s="528"/>
      <c r="AA115" s="596"/>
      <c r="AB115" s="942"/>
      <c r="AC115" s="942"/>
      <c r="AD115" s="942"/>
      <c r="AE115" s="942"/>
      <c r="AF115" s="942"/>
      <c r="AG115" s="942"/>
      <c r="AH115" s="942"/>
      <c r="AI115" s="942"/>
      <c r="AJ115" s="597"/>
      <c r="AK115" s="596" t="s">
        <v>158</v>
      </c>
      <c r="AL115" s="942"/>
      <c r="AM115" s="303" t="s">
        <v>2669</v>
      </c>
      <c r="AN115" s="303"/>
      <c r="AO115" s="303"/>
      <c r="AP115" s="303"/>
      <c r="AQ115" s="306"/>
      <c r="AR115" s="605"/>
      <c r="AS115" s="605"/>
    </row>
    <row r="116" spans="2:45" ht="16.5" customHeight="1" x14ac:dyDescent="0.15">
      <c r="B116" s="943" t="s">
        <v>1788</v>
      </c>
      <c r="C116" s="944"/>
      <c r="D116" s="944"/>
      <c r="E116" s="944"/>
      <c r="F116" s="944"/>
      <c r="G116" s="944"/>
      <c r="H116" s="944"/>
      <c r="I116" s="944"/>
      <c r="J116" s="945"/>
      <c r="K116" s="596" t="s">
        <v>158</v>
      </c>
      <c r="L116" s="942"/>
      <c r="M116" s="303" t="s">
        <v>1789</v>
      </c>
      <c r="N116" s="303"/>
      <c r="O116" s="303"/>
      <c r="P116" s="303"/>
      <c r="Q116" s="942" t="s">
        <v>158</v>
      </c>
      <c r="R116" s="942"/>
      <c r="S116" s="303" t="s">
        <v>1790</v>
      </c>
      <c r="T116" s="303"/>
      <c r="U116" s="303"/>
      <c r="V116" s="303"/>
      <c r="W116" s="942" t="s">
        <v>158</v>
      </c>
      <c r="X116" s="942"/>
      <c r="Y116" s="303" t="s">
        <v>1791</v>
      </c>
      <c r="Z116" s="303"/>
      <c r="AA116" s="303"/>
      <c r="AB116" s="303"/>
      <c r="AC116" s="942" t="s">
        <v>158</v>
      </c>
      <c r="AD116" s="942"/>
      <c r="AE116" s="303" t="s">
        <v>1792</v>
      </c>
      <c r="AF116" s="303"/>
      <c r="AG116" s="303"/>
      <c r="AH116" s="303"/>
      <c r="AI116" s="942" t="s">
        <v>158</v>
      </c>
      <c r="AJ116" s="942"/>
      <c r="AK116" s="303" t="s">
        <v>1793</v>
      </c>
      <c r="AL116" s="303"/>
      <c r="AM116" s="303"/>
      <c r="AN116" s="303"/>
      <c r="AO116" s="303"/>
      <c r="AP116" s="303"/>
      <c r="AQ116" s="306"/>
      <c r="AR116" s="605" t="s">
        <v>750</v>
      </c>
      <c r="AS116" s="605" t="s">
        <v>158</v>
      </c>
    </row>
    <row r="117" spans="2:45" ht="16.5" customHeight="1" x14ac:dyDescent="0.15">
      <c r="B117" s="939" t="s">
        <v>2882</v>
      </c>
      <c r="C117" s="940"/>
      <c r="D117" s="940"/>
      <c r="E117" s="940"/>
      <c r="F117" s="940"/>
      <c r="G117" s="940"/>
      <c r="H117" s="940"/>
      <c r="I117" s="940"/>
      <c r="J117" s="941"/>
      <c r="K117" s="574" t="s">
        <v>158</v>
      </c>
      <c r="L117" s="533"/>
      <c r="M117" s="318" t="s">
        <v>1794</v>
      </c>
      <c r="N117" s="318"/>
      <c r="O117" s="318"/>
      <c r="P117" s="318"/>
      <c r="Q117" s="318"/>
      <c r="R117" s="318"/>
      <c r="S117" s="318"/>
      <c r="T117" s="318"/>
      <c r="U117" s="318"/>
      <c r="V117" s="533" t="s">
        <v>158</v>
      </c>
      <c r="W117" s="533"/>
      <c r="X117" s="318" t="s">
        <v>1795</v>
      </c>
      <c r="Y117" s="318"/>
      <c r="Z117" s="318"/>
      <c r="AA117" s="318"/>
      <c r="AB117" s="318"/>
      <c r="AC117" s="318"/>
      <c r="AD117" s="318"/>
      <c r="AE117" s="302"/>
      <c r="AF117" s="302"/>
      <c r="AG117" s="533" t="s">
        <v>158</v>
      </c>
      <c r="AH117" s="533"/>
      <c r="AI117" s="318" t="s">
        <v>2738</v>
      </c>
      <c r="AJ117" s="318"/>
      <c r="AK117" s="318"/>
      <c r="AL117" s="318"/>
      <c r="AM117" s="318"/>
      <c r="AN117" s="318"/>
      <c r="AO117" s="318"/>
      <c r="AP117" s="318"/>
      <c r="AQ117" s="319"/>
      <c r="AR117" s="605"/>
      <c r="AS117" s="605"/>
    </row>
    <row r="118" spans="2:45" ht="16.5" customHeight="1" x14ac:dyDescent="0.15">
      <c r="B118" s="939"/>
      <c r="C118" s="940"/>
      <c r="D118" s="940"/>
      <c r="E118" s="940"/>
      <c r="F118" s="940"/>
      <c r="G118" s="940"/>
      <c r="H118" s="940"/>
      <c r="I118" s="940"/>
      <c r="J118" s="941"/>
      <c r="K118" s="955" t="s">
        <v>158</v>
      </c>
      <c r="L118" s="605"/>
      <c r="M118" s="131" t="s">
        <v>2739</v>
      </c>
      <c r="V118" s="605" t="s">
        <v>158</v>
      </c>
      <c r="W118" s="605"/>
      <c r="X118" s="131" t="s">
        <v>2740</v>
      </c>
      <c r="AE118" s="284"/>
      <c r="AF118" s="284"/>
      <c r="AG118" s="605" t="s">
        <v>158</v>
      </c>
      <c r="AH118" s="605"/>
      <c r="AI118" s="131" t="s">
        <v>2741</v>
      </c>
      <c r="AQ118" s="320"/>
      <c r="AR118" s="605"/>
      <c r="AS118" s="605"/>
    </row>
    <row r="119" spans="2:45" ht="16.5" customHeight="1" x14ac:dyDescent="0.15">
      <c r="B119" s="946"/>
      <c r="C119" s="947"/>
      <c r="D119" s="947"/>
      <c r="E119" s="947"/>
      <c r="F119" s="947"/>
      <c r="G119" s="947"/>
      <c r="H119" s="947"/>
      <c r="I119" s="947"/>
      <c r="J119" s="948"/>
      <c r="K119" s="602" t="s">
        <v>158</v>
      </c>
      <c r="L119" s="926"/>
      <c r="M119" s="312" t="s">
        <v>2742</v>
      </c>
      <c r="N119" s="312"/>
      <c r="O119" s="312"/>
      <c r="P119" s="312"/>
      <c r="Q119" s="312"/>
      <c r="R119" s="312"/>
      <c r="S119" s="312"/>
      <c r="T119" s="312"/>
      <c r="U119" s="312"/>
      <c r="V119" s="926" t="s">
        <v>158</v>
      </c>
      <c r="W119" s="926"/>
      <c r="X119" s="312" t="s">
        <v>1796</v>
      </c>
      <c r="Y119" s="312"/>
      <c r="Z119" s="312"/>
      <c r="AA119" s="312"/>
      <c r="AB119" s="312"/>
      <c r="AC119" s="312"/>
      <c r="AD119" s="312"/>
      <c r="AE119" s="287"/>
      <c r="AF119" s="287"/>
      <c r="AG119" s="926" t="s">
        <v>158</v>
      </c>
      <c r="AH119" s="926"/>
      <c r="AI119" s="312" t="s">
        <v>2735</v>
      </c>
      <c r="AJ119" s="312"/>
      <c r="AK119" s="312"/>
      <c r="AL119" s="312"/>
      <c r="AM119" s="312"/>
      <c r="AN119" s="312"/>
      <c r="AO119" s="312"/>
      <c r="AP119" s="312"/>
      <c r="AQ119" s="321"/>
      <c r="AR119" s="605"/>
      <c r="AS119" s="605"/>
    </row>
    <row r="120" spans="2:45" ht="16.5" customHeight="1" x14ac:dyDescent="0.15">
      <c r="B120" s="943" t="s">
        <v>1797</v>
      </c>
      <c r="C120" s="944"/>
      <c r="D120" s="944"/>
      <c r="E120" s="944"/>
      <c r="F120" s="944"/>
      <c r="G120" s="944"/>
      <c r="H120" s="944"/>
      <c r="I120" s="944"/>
      <c r="J120" s="945"/>
      <c r="K120" s="596" t="s">
        <v>158</v>
      </c>
      <c r="L120" s="942"/>
      <c r="M120" s="303" t="s">
        <v>1798</v>
      </c>
      <c r="N120" s="303"/>
      <c r="O120" s="303"/>
      <c r="P120" s="303"/>
      <c r="Q120" s="942" t="s">
        <v>158</v>
      </c>
      <c r="R120" s="942"/>
      <c r="S120" s="303" t="s">
        <v>2743</v>
      </c>
      <c r="T120" s="303"/>
      <c r="U120" s="303"/>
      <c r="V120" s="303"/>
      <c r="W120" s="289" t="s">
        <v>2697</v>
      </c>
      <c r="X120" s="942" t="s">
        <v>158</v>
      </c>
      <c r="Y120" s="942"/>
      <c r="Z120" s="303" t="s">
        <v>2744</v>
      </c>
      <c r="AA120" s="303"/>
      <c r="AB120" s="303"/>
      <c r="AC120" s="303"/>
      <c r="AD120" s="303"/>
      <c r="AE120" s="303"/>
      <c r="AF120" s="303"/>
      <c r="AG120" s="303"/>
      <c r="AH120" s="303"/>
      <c r="AI120" s="303"/>
      <c r="AJ120" s="303"/>
      <c r="AK120" s="303"/>
      <c r="AL120" s="303"/>
      <c r="AM120" s="303"/>
      <c r="AN120" s="303"/>
      <c r="AO120" s="303"/>
      <c r="AP120" s="303"/>
      <c r="AQ120" s="306"/>
      <c r="AR120" s="605" t="s">
        <v>750</v>
      </c>
      <c r="AS120" s="605" t="s">
        <v>1465</v>
      </c>
    </row>
    <row r="121" spans="2:45" ht="16.5" customHeight="1" x14ac:dyDescent="0.15">
      <c r="B121" s="943" t="s">
        <v>1799</v>
      </c>
      <c r="C121" s="944"/>
      <c r="D121" s="944"/>
      <c r="E121" s="944"/>
      <c r="F121" s="944"/>
      <c r="G121" s="944"/>
      <c r="H121" s="944"/>
      <c r="I121" s="944"/>
      <c r="J121" s="945"/>
      <c r="K121" s="596" t="s">
        <v>158</v>
      </c>
      <c r="L121" s="942"/>
      <c r="M121" s="303" t="s">
        <v>2745</v>
      </c>
      <c r="N121" s="303"/>
      <c r="O121" s="303"/>
      <c r="P121" s="289" t="s">
        <v>2697</v>
      </c>
      <c r="Q121" s="942" t="s">
        <v>158</v>
      </c>
      <c r="R121" s="942"/>
      <c r="S121" s="303" t="s">
        <v>1800</v>
      </c>
      <c r="T121" s="303"/>
      <c r="U121" s="303"/>
      <c r="W121" s="942" t="s">
        <v>158</v>
      </c>
      <c r="X121" s="942"/>
      <c r="Y121" s="303" t="s">
        <v>1801</v>
      </c>
      <c r="Z121" s="303"/>
      <c r="AA121" s="303"/>
      <c r="AB121" s="303"/>
      <c r="AC121" s="942" t="s">
        <v>158</v>
      </c>
      <c r="AD121" s="942"/>
      <c r="AE121" s="303" t="s">
        <v>2746</v>
      </c>
      <c r="AF121" s="303"/>
      <c r="AG121" s="303"/>
      <c r="AH121" s="289" t="s">
        <v>2697</v>
      </c>
      <c r="AI121" s="942" t="s">
        <v>158</v>
      </c>
      <c r="AJ121" s="942"/>
      <c r="AK121" s="303" t="s">
        <v>1802</v>
      </c>
      <c r="AL121" s="303"/>
      <c r="AM121" s="303"/>
      <c r="AN121" s="303"/>
      <c r="AO121" s="303"/>
      <c r="AP121" s="303"/>
      <c r="AQ121" s="306"/>
      <c r="AR121" s="605"/>
      <c r="AS121" s="605"/>
    </row>
    <row r="122" spans="2:45" ht="16.5" customHeight="1" x14ac:dyDescent="0.15">
      <c r="B122" s="939" t="s">
        <v>1803</v>
      </c>
      <c r="C122" s="940"/>
      <c r="D122" s="940"/>
      <c r="E122" s="940"/>
      <c r="F122" s="940"/>
      <c r="G122" s="940"/>
      <c r="H122" s="940"/>
      <c r="I122" s="940"/>
      <c r="J122" s="941"/>
      <c r="K122" s="596" t="s">
        <v>158</v>
      </c>
      <c r="L122" s="942"/>
      <c r="M122" s="303" t="s">
        <v>1804</v>
      </c>
      <c r="N122" s="303"/>
      <c r="O122" s="303"/>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c r="AL122" s="303"/>
      <c r="AM122" s="303"/>
      <c r="AN122" s="303"/>
      <c r="AO122" s="303"/>
      <c r="AP122" s="303"/>
      <c r="AQ122" s="306"/>
      <c r="AR122" s="605" t="s">
        <v>750</v>
      </c>
      <c r="AS122" s="605" t="s">
        <v>1465</v>
      </c>
    </row>
    <row r="123" spans="2:45" ht="16.5" customHeight="1" x14ac:dyDescent="0.15">
      <c r="B123" s="939"/>
      <c r="C123" s="940"/>
      <c r="D123" s="940"/>
      <c r="E123" s="940"/>
      <c r="F123" s="940"/>
      <c r="G123" s="940"/>
      <c r="H123" s="940"/>
      <c r="I123" s="940"/>
      <c r="J123" s="941"/>
      <c r="K123" s="949" t="s">
        <v>1805</v>
      </c>
      <c r="L123" s="950"/>
      <c r="M123" s="950"/>
      <c r="N123" s="950"/>
      <c r="O123" s="950"/>
      <c r="P123" s="951"/>
      <c r="Q123" s="533" t="s">
        <v>158</v>
      </c>
      <c r="R123" s="533"/>
      <c r="S123" s="318" t="s">
        <v>2747</v>
      </c>
      <c r="T123" s="318"/>
      <c r="U123" s="318"/>
      <c r="V123" s="318"/>
      <c r="W123" s="302" t="s">
        <v>2697</v>
      </c>
      <c r="X123" s="533" t="s">
        <v>158</v>
      </c>
      <c r="Y123" s="533"/>
      <c r="Z123" s="318" t="s">
        <v>1806</v>
      </c>
      <c r="AA123" s="318"/>
      <c r="AB123" s="318"/>
      <c r="AC123" s="318"/>
      <c r="AD123" s="533" t="s">
        <v>158</v>
      </c>
      <c r="AE123" s="533"/>
      <c r="AF123" s="318" t="s">
        <v>1807</v>
      </c>
      <c r="AG123" s="318"/>
      <c r="AH123" s="318"/>
      <c r="AI123" s="318"/>
      <c r="AJ123" s="533" t="s">
        <v>158</v>
      </c>
      <c r="AK123" s="533"/>
      <c r="AL123" s="318" t="s">
        <v>1808</v>
      </c>
      <c r="AM123" s="318"/>
      <c r="AN123" s="318"/>
      <c r="AO123" s="318"/>
      <c r="AP123" s="318"/>
      <c r="AQ123" s="319"/>
      <c r="AR123" s="605"/>
      <c r="AS123" s="605"/>
    </row>
    <row r="124" spans="2:45" ht="16.5" customHeight="1" x14ac:dyDescent="0.15">
      <c r="B124" s="939"/>
      <c r="C124" s="940"/>
      <c r="D124" s="940"/>
      <c r="E124" s="940"/>
      <c r="F124" s="940"/>
      <c r="G124" s="940"/>
      <c r="H124" s="940"/>
      <c r="I124" s="940"/>
      <c r="J124" s="941"/>
      <c r="K124" s="952"/>
      <c r="L124" s="953"/>
      <c r="M124" s="953"/>
      <c r="N124" s="953"/>
      <c r="O124" s="953"/>
      <c r="P124" s="954"/>
      <c r="Q124" s="926" t="s">
        <v>158</v>
      </c>
      <c r="R124" s="926"/>
      <c r="S124" s="312" t="s">
        <v>1809</v>
      </c>
      <c r="T124" s="312"/>
      <c r="U124" s="312"/>
      <c r="V124" s="312"/>
      <c r="W124" s="926" t="s">
        <v>158</v>
      </c>
      <c r="X124" s="926"/>
      <c r="Y124" s="312" t="s">
        <v>1810</v>
      </c>
      <c r="Z124" s="312"/>
      <c r="AA124" s="312"/>
      <c r="AB124" s="312"/>
      <c r="AC124" s="926" t="s">
        <v>158</v>
      </c>
      <c r="AD124" s="926"/>
      <c r="AE124" s="312" t="s">
        <v>1811</v>
      </c>
      <c r="AF124" s="312"/>
      <c r="AG124" s="312"/>
      <c r="AH124" s="312"/>
      <c r="AI124" s="926" t="s">
        <v>158</v>
      </c>
      <c r="AJ124" s="926"/>
      <c r="AK124" s="312" t="s">
        <v>1812</v>
      </c>
      <c r="AL124" s="312"/>
      <c r="AM124" s="312"/>
      <c r="AN124" s="312"/>
      <c r="AO124" s="312"/>
      <c r="AP124" s="312"/>
      <c r="AQ124" s="321"/>
      <c r="AR124" s="605"/>
      <c r="AS124" s="605"/>
    </row>
    <row r="125" spans="2:45" ht="16.5" customHeight="1" x14ac:dyDescent="0.15">
      <c r="B125" s="939"/>
      <c r="C125" s="940"/>
      <c r="D125" s="940"/>
      <c r="E125" s="940"/>
      <c r="F125" s="940"/>
      <c r="G125" s="940"/>
      <c r="H125" s="940"/>
      <c r="I125" s="940"/>
      <c r="J125" s="941"/>
      <c r="K125" s="526" t="s">
        <v>1813</v>
      </c>
      <c r="L125" s="527"/>
      <c r="M125" s="527"/>
      <c r="N125" s="527"/>
      <c r="O125" s="527"/>
      <c r="P125" s="528"/>
      <c r="Q125" s="596" t="s">
        <v>158</v>
      </c>
      <c r="R125" s="942"/>
      <c r="S125" s="303" t="s">
        <v>2748</v>
      </c>
      <c r="T125" s="303"/>
      <c r="U125" s="303"/>
      <c r="V125" s="303"/>
      <c r="W125" s="303"/>
      <c r="X125" s="303"/>
      <c r="Y125" s="303"/>
      <c r="Z125" s="303"/>
      <c r="AA125" s="942" t="s">
        <v>158</v>
      </c>
      <c r="AB125" s="942"/>
      <c r="AC125" s="303" t="s">
        <v>1839</v>
      </c>
      <c r="AD125" s="303"/>
      <c r="AE125" s="289"/>
      <c r="AF125" s="303"/>
      <c r="AG125" s="942" t="s">
        <v>158</v>
      </c>
      <c r="AH125" s="942"/>
      <c r="AI125" s="303" t="s">
        <v>1814</v>
      </c>
      <c r="AJ125" s="303"/>
      <c r="AK125" s="303"/>
      <c r="AL125" s="303"/>
      <c r="AM125" s="303"/>
      <c r="AN125" s="303"/>
      <c r="AO125" s="303"/>
      <c r="AP125" s="303"/>
      <c r="AQ125" s="306"/>
      <c r="AR125" s="605"/>
      <c r="AS125" s="605"/>
    </row>
    <row r="126" spans="2:45" ht="16.5" customHeight="1" x14ac:dyDescent="0.15">
      <c r="B126" s="939"/>
      <c r="C126" s="940"/>
      <c r="D126" s="940"/>
      <c r="E126" s="940"/>
      <c r="F126" s="940"/>
      <c r="G126" s="940"/>
      <c r="H126" s="940"/>
      <c r="I126" s="940"/>
      <c r="J126" s="941"/>
      <c r="K126" s="526" t="s">
        <v>1815</v>
      </c>
      <c r="L126" s="527"/>
      <c r="M126" s="527"/>
      <c r="N126" s="527"/>
      <c r="O126" s="527"/>
      <c r="P126" s="528"/>
      <c r="Q126" s="942" t="s">
        <v>158</v>
      </c>
      <c r="R126" s="942"/>
      <c r="S126" s="303" t="s">
        <v>1811</v>
      </c>
      <c r="T126" s="303"/>
      <c r="U126" s="303"/>
      <c r="V126" s="303"/>
      <c r="W126" s="942" t="s">
        <v>158</v>
      </c>
      <c r="X126" s="942"/>
      <c r="Y126" s="303" t="s">
        <v>2749</v>
      </c>
      <c r="Z126" s="303"/>
      <c r="AA126" s="289" t="s">
        <v>2697</v>
      </c>
      <c r="AB126" s="289" t="s">
        <v>652</v>
      </c>
      <c r="AC126" s="942"/>
      <c r="AD126" s="942"/>
      <c r="AE126" s="942"/>
      <c r="AF126" s="942"/>
      <c r="AG126" s="942"/>
      <c r="AH126" s="942"/>
      <c r="AI126" s="942"/>
      <c r="AJ126" s="942"/>
      <c r="AK126" s="942"/>
      <c r="AL126" s="942"/>
      <c r="AM126" s="942"/>
      <c r="AN126" s="942"/>
      <c r="AO126" s="942"/>
      <c r="AP126" s="942"/>
      <c r="AQ126" s="337" t="s">
        <v>2664</v>
      </c>
      <c r="AR126" s="605"/>
      <c r="AS126" s="605"/>
    </row>
    <row r="127" spans="2:45" ht="16.5" customHeight="1" x14ac:dyDescent="0.15">
      <c r="B127" s="946"/>
      <c r="C127" s="947"/>
      <c r="D127" s="947"/>
      <c r="E127" s="947"/>
      <c r="F127" s="947"/>
      <c r="G127" s="947"/>
      <c r="H127" s="947"/>
      <c r="I127" s="947"/>
      <c r="J127" s="948"/>
      <c r="K127" s="526" t="s">
        <v>2750</v>
      </c>
      <c r="L127" s="527"/>
      <c r="M127" s="527"/>
      <c r="N127" s="527"/>
      <c r="O127" s="527"/>
      <c r="P127" s="528"/>
      <c r="Q127" s="942" t="s">
        <v>158</v>
      </c>
      <c r="R127" s="942"/>
      <c r="S127" s="303" t="s">
        <v>2751</v>
      </c>
      <c r="T127" s="303"/>
      <c r="U127" s="303"/>
      <c r="V127" s="303"/>
      <c r="W127" s="303"/>
      <c r="X127" s="303"/>
      <c r="Y127" s="303"/>
      <c r="Z127" s="303"/>
      <c r="AA127" s="942" t="s">
        <v>158</v>
      </c>
      <c r="AB127" s="942"/>
      <c r="AC127" s="303" t="s">
        <v>2752</v>
      </c>
      <c r="AD127" s="303"/>
      <c r="AE127" s="303"/>
      <c r="AF127" s="289"/>
      <c r="AG127" s="289"/>
      <c r="AH127" s="289" t="s">
        <v>2753</v>
      </c>
      <c r="AI127" s="289" t="s">
        <v>2754</v>
      </c>
      <c r="AJ127" s="303" t="s">
        <v>2663</v>
      </c>
      <c r="AK127" s="942"/>
      <c r="AL127" s="942"/>
      <c r="AM127" s="942"/>
      <c r="AN127" s="942"/>
      <c r="AO127" s="942"/>
      <c r="AP127" s="942"/>
      <c r="AQ127" s="337" t="s">
        <v>2664</v>
      </c>
      <c r="AR127" s="605"/>
      <c r="AS127" s="605"/>
    </row>
    <row r="128" spans="2:45" ht="16.5" customHeight="1" x14ac:dyDescent="0.15">
      <c r="B128" s="932" t="s">
        <v>2755</v>
      </c>
      <c r="C128" s="933"/>
      <c r="D128" s="933"/>
      <c r="E128" s="933"/>
      <c r="F128" s="933"/>
      <c r="G128" s="933"/>
      <c r="H128" s="933"/>
      <c r="I128" s="933"/>
      <c r="J128" s="934"/>
      <c r="K128" s="574" t="s">
        <v>158</v>
      </c>
      <c r="L128" s="533"/>
      <c r="M128" s="318" t="s">
        <v>1818</v>
      </c>
      <c r="N128" s="318"/>
      <c r="O128" s="318"/>
      <c r="P128" s="318"/>
      <c r="Q128" s="533" t="s">
        <v>158</v>
      </c>
      <c r="R128" s="533"/>
      <c r="S128" s="318" t="s">
        <v>1819</v>
      </c>
      <c r="T128" s="318"/>
      <c r="U128" s="318"/>
      <c r="V128" s="318"/>
      <c r="W128" s="533" t="s">
        <v>158</v>
      </c>
      <c r="X128" s="533"/>
      <c r="Y128" s="318" t="s">
        <v>1820</v>
      </c>
      <c r="Z128" s="318"/>
      <c r="AA128" s="318"/>
      <c r="AB128" s="318"/>
      <c r="AC128" s="318"/>
      <c r="AD128" s="318"/>
      <c r="AE128" s="318"/>
      <c r="AF128" s="318"/>
      <c r="AG128" s="318"/>
      <c r="AH128" s="318"/>
      <c r="AI128" s="318"/>
      <c r="AJ128" s="318"/>
      <c r="AK128" s="318"/>
      <c r="AL128" s="318"/>
      <c r="AM128" s="318"/>
      <c r="AN128" s="318"/>
      <c r="AO128" s="318"/>
      <c r="AP128" s="318"/>
      <c r="AQ128" s="319"/>
      <c r="AR128" s="605" t="s">
        <v>750</v>
      </c>
      <c r="AS128" s="605" t="s">
        <v>1465</v>
      </c>
    </row>
    <row r="129" spans="2:45" ht="16.5" customHeight="1" x14ac:dyDescent="0.15">
      <c r="B129" s="946"/>
      <c r="C129" s="947"/>
      <c r="D129" s="947"/>
      <c r="E129" s="947"/>
      <c r="F129" s="947"/>
      <c r="G129" s="947"/>
      <c r="H129" s="947"/>
      <c r="I129" s="947"/>
      <c r="J129" s="948"/>
      <c r="K129" s="602" t="s">
        <v>158</v>
      </c>
      <c r="L129" s="926"/>
      <c r="M129" s="312" t="s">
        <v>2756</v>
      </c>
      <c r="N129" s="312"/>
      <c r="O129" s="312"/>
      <c r="P129" s="312"/>
      <c r="S129" s="287" t="s">
        <v>2697</v>
      </c>
      <c r="T129" s="287" t="s">
        <v>1816</v>
      </c>
      <c r="U129" s="926"/>
      <c r="V129" s="926"/>
      <c r="W129" s="926"/>
      <c r="X129" s="926"/>
      <c r="Y129" s="926"/>
      <c r="Z129" s="926"/>
      <c r="AA129" s="926"/>
      <c r="AB129" s="926"/>
      <c r="AC129" s="926"/>
      <c r="AD129" s="287" t="s">
        <v>1817</v>
      </c>
      <c r="AE129" s="926" t="s">
        <v>158</v>
      </c>
      <c r="AF129" s="926"/>
      <c r="AG129" s="312" t="s">
        <v>2735</v>
      </c>
      <c r="AI129" s="312"/>
      <c r="AJ129" s="312"/>
      <c r="AK129" s="312"/>
      <c r="AL129" s="312"/>
      <c r="AM129" s="312"/>
      <c r="AN129" s="312"/>
      <c r="AO129" s="312"/>
      <c r="AP129" s="312"/>
      <c r="AQ129" s="321"/>
      <c r="AR129" s="605"/>
      <c r="AS129" s="605"/>
    </row>
    <row r="130" spans="2:45" ht="16.5" customHeight="1" x14ac:dyDescent="0.15">
      <c r="B130" s="943" t="s">
        <v>1821</v>
      </c>
      <c r="C130" s="944"/>
      <c r="D130" s="944"/>
      <c r="E130" s="944"/>
      <c r="F130" s="944"/>
      <c r="G130" s="944"/>
      <c r="H130" s="944"/>
      <c r="I130" s="944"/>
      <c r="J130" s="945"/>
      <c r="K130" s="596" t="s">
        <v>158</v>
      </c>
      <c r="L130" s="942"/>
      <c r="M130" s="303" t="s">
        <v>1822</v>
      </c>
      <c r="N130" s="303"/>
      <c r="O130" s="303"/>
      <c r="P130" s="303"/>
      <c r="Q130" s="303"/>
      <c r="R130" s="303"/>
      <c r="S130" s="303"/>
      <c r="T130" s="942" t="s">
        <v>158</v>
      </c>
      <c r="U130" s="942"/>
      <c r="V130" s="303" t="s">
        <v>2883</v>
      </c>
      <c r="W130" s="303"/>
      <c r="X130" s="303"/>
      <c r="Y130" s="303"/>
      <c r="Z130" s="303"/>
      <c r="AA130" s="303"/>
      <c r="AB130" s="942" t="s">
        <v>158</v>
      </c>
      <c r="AC130" s="942"/>
      <c r="AD130" s="303" t="s">
        <v>2757</v>
      </c>
      <c r="AE130" s="303"/>
      <c r="AF130" s="303"/>
      <c r="AG130" s="303"/>
      <c r="AH130" s="303"/>
      <c r="AI130" s="303"/>
      <c r="AJ130" s="942" t="s">
        <v>158</v>
      </c>
      <c r="AK130" s="942"/>
      <c r="AL130" s="303" t="s">
        <v>2735</v>
      </c>
      <c r="AM130" s="303"/>
      <c r="AN130" s="303"/>
      <c r="AO130" s="303"/>
      <c r="AP130" s="303"/>
      <c r="AQ130" s="306"/>
      <c r="AR130" s="284" t="s">
        <v>750</v>
      </c>
      <c r="AS130" s="284" t="s">
        <v>1465</v>
      </c>
    </row>
    <row r="131" spans="2:45" ht="16.5" customHeight="1" x14ac:dyDescent="0.15">
      <c r="B131" s="943" t="s">
        <v>1823</v>
      </c>
      <c r="C131" s="944"/>
      <c r="D131" s="944"/>
      <c r="E131" s="944"/>
      <c r="F131" s="944"/>
      <c r="G131" s="944"/>
      <c r="H131" s="944"/>
      <c r="I131" s="944"/>
      <c r="J131" s="945"/>
      <c r="K131" s="596" t="s">
        <v>158</v>
      </c>
      <c r="L131" s="942"/>
      <c r="M131" s="303" t="s">
        <v>1824</v>
      </c>
      <c r="N131" s="303"/>
      <c r="O131" s="303"/>
      <c r="P131" s="303"/>
      <c r="Q131" s="942" t="s">
        <v>158</v>
      </c>
      <c r="R131" s="942"/>
      <c r="S131" s="303" t="s">
        <v>2758</v>
      </c>
      <c r="T131" s="303"/>
      <c r="U131" s="303"/>
      <c r="V131" s="289" t="s">
        <v>2697</v>
      </c>
      <c r="W131" s="303"/>
      <c r="X131" s="303"/>
      <c r="Y131" s="303"/>
      <c r="Z131" s="325" t="s">
        <v>2759</v>
      </c>
      <c r="AA131" s="289" t="s">
        <v>2699</v>
      </c>
      <c r="AB131" s="942"/>
      <c r="AC131" s="942"/>
      <c r="AD131" s="289" t="s">
        <v>694</v>
      </c>
      <c r="AE131" s="942"/>
      <c r="AF131" s="942"/>
      <c r="AG131" s="289" t="s">
        <v>695</v>
      </c>
      <c r="AH131" s="303"/>
      <c r="AI131" s="303"/>
      <c r="AJ131" s="325" t="s">
        <v>2760</v>
      </c>
      <c r="AK131" s="289" t="s">
        <v>2699</v>
      </c>
      <c r="AL131" s="942"/>
      <c r="AM131" s="942"/>
      <c r="AN131" s="289" t="s">
        <v>694</v>
      </c>
      <c r="AO131" s="942"/>
      <c r="AP131" s="942"/>
      <c r="AQ131" s="337" t="s">
        <v>695</v>
      </c>
      <c r="AR131" s="284" t="s">
        <v>750</v>
      </c>
      <c r="AS131" s="284" t="s">
        <v>1465</v>
      </c>
    </row>
    <row r="132" spans="2:45" ht="16.5" customHeight="1" x14ac:dyDescent="0.15">
      <c r="B132" s="943" t="s">
        <v>2884</v>
      </c>
      <c r="C132" s="944"/>
      <c r="D132" s="944"/>
      <c r="E132" s="944"/>
      <c r="F132" s="944"/>
      <c r="G132" s="944"/>
      <c r="H132" s="944"/>
      <c r="I132" s="944"/>
      <c r="J132" s="945"/>
      <c r="K132" s="596" t="s">
        <v>158</v>
      </c>
      <c r="L132" s="942"/>
      <c r="M132" s="303" t="s">
        <v>674</v>
      </c>
      <c r="N132" s="303"/>
      <c r="O132" s="303"/>
      <c r="P132" s="289" t="s">
        <v>2697</v>
      </c>
      <c r="Q132" s="942" t="s">
        <v>158</v>
      </c>
      <c r="R132" s="942"/>
      <c r="S132" s="303" t="s">
        <v>1825</v>
      </c>
      <c r="T132" s="303"/>
      <c r="U132" s="303"/>
      <c r="V132" s="303"/>
      <c r="W132" s="942" t="s">
        <v>158</v>
      </c>
      <c r="X132" s="942"/>
      <c r="Y132" s="303" t="s">
        <v>1826</v>
      </c>
      <c r="Z132" s="303"/>
      <c r="AA132" s="303"/>
      <c r="AB132" s="303"/>
      <c r="AC132" s="942" t="s">
        <v>158</v>
      </c>
      <c r="AD132" s="942"/>
      <c r="AE132" s="303" t="s">
        <v>1827</v>
      </c>
      <c r="AF132" s="303"/>
      <c r="AG132" s="303"/>
      <c r="AH132" s="303"/>
      <c r="AI132" s="942" t="s">
        <v>158</v>
      </c>
      <c r="AJ132" s="942"/>
      <c r="AK132" s="303" t="s">
        <v>1775</v>
      </c>
      <c r="AL132" s="303"/>
      <c r="AM132" s="303"/>
      <c r="AN132" s="303"/>
      <c r="AO132" s="303"/>
      <c r="AP132" s="303"/>
      <c r="AQ132" s="306"/>
      <c r="AR132" s="284" t="s">
        <v>750</v>
      </c>
      <c r="AS132" s="284" t="s">
        <v>1465</v>
      </c>
    </row>
    <row r="133" spans="2:45" ht="16.5" customHeight="1" x14ac:dyDescent="0.15">
      <c r="B133" s="939" t="s">
        <v>1828</v>
      </c>
      <c r="C133" s="940"/>
      <c r="D133" s="940"/>
      <c r="E133" s="940"/>
      <c r="F133" s="940"/>
      <c r="G133" s="940"/>
      <c r="H133" s="940"/>
      <c r="I133" s="940"/>
      <c r="J133" s="941"/>
      <c r="K133" s="596" t="s">
        <v>158</v>
      </c>
      <c r="L133" s="942"/>
      <c r="M133" s="303" t="s">
        <v>674</v>
      </c>
      <c r="N133" s="303"/>
      <c r="O133" s="303"/>
      <c r="P133" s="289" t="s">
        <v>2697</v>
      </c>
      <c r="Q133" s="942" t="s">
        <v>158</v>
      </c>
      <c r="R133" s="942"/>
      <c r="S133" s="303" t="s">
        <v>1825</v>
      </c>
      <c r="T133" s="303"/>
      <c r="U133" s="303"/>
      <c r="V133" s="303"/>
      <c r="W133" s="942" t="s">
        <v>158</v>
      </c>
      <c r="X133" s="942"/>
      <c r="Y133" s="303" t="s">
        <v>1826</v>
      </c>
      <c r="Z133" s="303"/>
      <c r="AA133" s="303"/>
      <c r="AB133" s="303"/>
      <c r="AC133" s="942" t="s">
        <v>158</v>
      </c>
      <c r="AD133" s="942"/>
      <c r="AE133" s="303" t="s">
        <v>1827</v>
      </c>
      <c r="AF133" s="303"/>
      <c r="AG133" s="303"/>
      <c r="AH133" s="303"/>
      <c r="AI133" s="942" t="s">
        <v>158</v>
      </c>
      <c r="AJ133" s="942"/>
      <c r="AK133" s="303" t="s">
        <v>1775</v>
      </c>
      <c r="AL133" s="303"/>
      <c r="AM133" s="303"/>
      <c r="AN133" s="303"/>
      <c r="AO133" s="303"/>
      <c r="AP133" s="303"/>
      <c r="AQ133" s="306"/>
      <c r="AR133" s="284" t="s">
        <v>750</v>
      </c>
      <c r="AS133" s="284" t="s">
        <v>1465</v>
      </c>
    </row>
    <row r="134" spans="2:45" ht="16.5" customHeight="1" x14ac:dyDescent="0.15">
      <c r="B134" s="932" t="s">
        <v>2761</v>
      </c>
      <c r="C134" s="933"/>
      <c r="D134" s="933"/>
      <c r="E134" s="933"/>
      <c r="F134" s="933"/>
      <c r="G134" s="933"/>
      <c r="H134" s="933"/>
      <c r="I134" s="933"/>
      <c r="J134" s="934"/>
      <c r="K134" s="526" t="s">
        <v>1829</v>
      </c>
      <c r="L134" s="527"/>
      <c r="M134" s="527"/>
      <c r="N134" s="527"/>
      <c r="O134" s="527"/>
      <c r="P134" s="528"/>
      <c r="Q134" s="938"/>
      <c r="R134" s="938"/>
      <c r="S134" s="938"/>
      <c r="T134" s="938"/>
      <c r="U134" s="938"/>
      <c r="V134" s="323" t="s">
        <v>710</v>
      </c>
      <c r="W134" s="526" t="s">
        <v>1830</v>
      </c>
      <c r="X134" s="527"/>
      <c r="Y134" s="527"/>
      <c r="Z134" s="527"/>
      <c r="AA134" s="527"/>
      <c r="AB134" s="528"/>
      <c r="AC134" s="938"/>
      <c r="AD134" s="938"/>
      <c r="AE134" s="938"/>
      <c r="AF134" s="938"/>
      <c r="AG134" s="938"/>
      <c r="AH134" s="323" t="s">
        <v>710</v>
      </c>
      <c r="AI134" s="303"/>
      <c r="AJ134" s="303"/>
      <c r="AK134" s="303"/>
      <c r="AL134" s="303"/>
      <c r="AM134" s="303"/>
      <c r="AN134" s="303"/>
      <c r="AO134" s="303"/>
      <c r="AP134" s="303"/>
      <c r="AQ134" s="306"/>
      <c r="AR134" s="604" t="s">
        <v>750</v>
      </c>
      <c r="AS134" s="605" t="s">
        <v>1465</v>
      </c>
    </row>
    <row r="135" spans="2:45" ht="16.5" customHeight="1" thickBot="1" x14ac:dyDescent="0.2">
      <c r="B135" s="935"/>
      <c r="C135" s="936"/>
      <c r="D135" s="936"/>
      <c r="E135" s="936"/>
      <c r="F135" s="936"/>
      <c r="G135" s="936"/>
      <c r="H135" s="936"/>
      <c r="I135" s="936"/>
      <c r="J135" s="937"/>
      <c r="K135" s="931" t="s">
        <v>158</v>
      </c>
      <c r="L135" s="508"/>
      <c r="M135" s="332" t="s">
        <v>2762</v>
      </c>
      <c r="N135" s="304"/>
      <c r="O135" s="338"/>
      <c r="P135" s="304" t="s">
        <v>2697</v>
      </c>
      <c r="Q135" s="508" t="s">
        <v>158</v>
      </c>
      <c r="R135" s="508"/>
      <c r="S135" s="332" t="s">
        <v>2763</v>
      </c>
      <c r="T135" s="304"/>
      <c r="U135" s="304"/>
      <c r="V135" s="304"/>
      <c r="W135" s="508" t="s">
        <v>158</v>
      </c>
      <c r="X135" s="508"/>
      <c r="Y135" s="332" t="s">
        <v>2764</v>
      </c>
      <c r="Z135" s="332"/>
      <c r="AA135" s="332"/>
      <c r="AB135" s="339" t="s">
        <v>2754</v>
      </c>
      <c r="AC135" s="508" t="s">
        <v>158</v>
      </c>
      <c r="AD135" s="508"/>
      <c r="AE135" s="332" t="s">
        <v>2765</v>
      </c>
      <c r="AF135" s="304"/>
      <c r="AG135" s="332"/>
      <c r="AH135" s="332"/>
      <c r="AI135" s="332"/>
      <c r="AJ135" s="332"/>
      <c r="AK135" s="304"/>
      <c r="AL135" s="304"/>
      <c r="AM135" s="332"/>
      <c r="AN135" s="304"/>
      <c r="AO135" s="304"/>
      <c r="AP135" s="332"/>
      <c r="AQ135" s="333"/>
      <c r="AR135" s="604"/>
      <c r="AS135" s="605"/>
    </row>
    <row r="136" spans="2:45" ht="15" customHeight="1" x14ac:dyDescent="0.15">
      <c r="AS136" s="284"/>
    </row>
    <row r="137" spans="2:45" ht="16.5" customHeight="1" x14ac:dyDescent="0.15">
      <c r="B137" s="340" t="s">
        <v>2766</v>
      </c>
      <c r="C137" s="318"/>
      <c r="D137" s="318"/>
      <c r="E137" s="318"/>
      <c r="F137" s="318" t="s">
        <v>2767</v>
      </c>
      <c r="G137" s="318"/>
      <c r="H137" s="318"/>
      <c r="I137" s="318"/>
      <c r="J137" s="302" t="s">
        <v>2697</v>
      </c>
      <c r="K137" s="533" t="s">
        <v>158</v>
      </c>
      <c r="L137" s="533"/>
      <c r="M137" s="318" t="s">
        <v>2768</v>
      </c>
      <c r="N137" s="318"/>
      <c r="O137" s="318"/>
      <c r="P137" s="318"/>
      <c r="Q137" s="533" t="s">
        <v>158</v>
      </c>
      <c r="R137" s="533"/>
      <c r="S137" s="318" t="s">
        <v>2769</v>
      </c>
      <c r="T137" s="318"/>
      <c r="U137" s="318"/>
      <c r="V137" s="318"/>
      <c r="W137" s="533" t="s">
        <v>158</v>
      </c>
      <c r="X137" s="533"/>
      <c r="Y137" s="318" t="s">
        <v>2770</v>
      </c>
      <c r="Z137" s="318"/>
      <c r="AA137" s="318"/>
      <c r="AB137" s="318"/>
      <c r="AC137" s="318"/>
      <c r="AD137" s="318"/>
      <c r="AE137" s="322"/>
      <c r="AF137" s="927" t="s">
        <v>1743</v>
      </c>
      <c r="AG137" s="928"/>
      <c r="AH137" s="928"/>
      <c r="AI137" s="929"/>
      <c r="AJ137" s="930" t="s">
        <v>1831</v>
      </c>
      <c r="AK137" s="930"/>
      <c r="AL137" s="930"/>
      <c r="AM137" s="930"/>
      <c r="AN137" s="930"/>
      <c r="AO137" s="930"/>
      <c r="AP137" s="930"/>
      <c r="AQ137" s="930"/>
      <c r="AS137" s="284"/>
    </row>
    <row r="138" spans="2:45" ht="16.5" customHeight="1" x14ac:dyDescent="0.15">
      <c r="B138" s="307"/>
      <c r="AE138" s="309"/>
      <c r="AF138" s="920"/>
      <c r="AG138" s="921"/>
      <c r="AH138" s="921"/>
      <c r="AI138" s="922"/>
      <c r="AJ138" s="574"/>
      <c r="AK138" s="533"/>
      <c r="AL138" s="533"/>
      <c r="AM138" s="533"/>
      <c r="AN138" s="533"/>
      <c r="AO138" s="533"/>
      <c r="AP138" s="533"/>
      <c r="AQ138" s="575"/>
      <c r="AR138" s="605" t="s">
        <v>750</v>
      </c>
      <c r="AS138" s="605" t="s">
        <v>1465</v>
      </c>
    </row>
    <row r="139" spans="2:45" ht="16.5" customHeight="1" x14ac:dyDescent="0.15">
      <c r="B139" s="307"/>
      <c r="AE139" s="309"/>
      <c r="AF139" s="923"/>
      <c r="AG139" s="924"/>
      <c r="AH139" s="924"/>
      <c r="AI139" s="925"/>
      <c r="AJ139" s="602"/>
      <c r="AK139" s="926"/>
      <c r="AL139" s="926"/>
      <c r="AM139" s="926"/>
      <c r="AN139" s="926"/>
      <c r="AO139" s="926"/>
      <c r="AP139" s="926"/>
      <c r="AQ139" s="603"/>
      <c r="AR139" s="605"/>
      <c r="AS139" s="605"/>
    </row>
    <row r="140" spans="2:45" ht="16.5" customHeight="1" x14ac:dyDescent="0.15">
      <c r="B140" s="307"/>
      <c r="AE140" s="309"/>
      <c r="AF140" s="927" t="s">
        <v>1743</v>
      </c>
      <c r="AG140" s="928"/>
      <c r="AH140" s="928"/>
      <c r="AI140" s="929"/>
      <c r="AJ140" s="930" t="s">
        <v>1832</v>
      </c>
      <c r="AK140" s="930"/>
      <c r="AL140" s="930"/>
      <c r="AM140" s="930"/>
      <c r="AN140" s="930"/>
      <c r="AO140" s="930"/>
      <c r="AP140" s="930"/>
      <c r="AQ140" s="930"/>
      <c r="AS140" s="284"/>
    </row>
    <row r="141" spans="2:45" ht="16.5" customHeight="1" x14ac:dyDescent="0.15">
      <c r="B141" s="307"/>
      <c r="AE141" s="309"/>
      <c r="AF141" s="920"/>
      <c r="AG141" s="921"/>
      <c r="AH141" s="921"/>
      <c r="AI141" s="922"/>
      <c r="AJ141" s="574"/>
      <c r="AK141" s="533"/>
      <c r="AL141" s="533"/>
      <c r="AM141" s="533"/>
      <c r="AN141" s="533"/>
      <c r="AO141" s="533"/>
      <c r="AP141" s="533"/>
      <c r="AQ141" s="575"/>
      <c r="AR141" s="605" t="s">
        <v>750</v>
      </c>
      <c r="AS141" s="605" t="s">
        <v>1465</v>
      </c>
    </row>
    <row r="142" spans="2:45" ht="16.5" customHeight="1" x14ac:dyDescent="0.15">
      <c r="B142" s="310"/>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3"/>
      <c r="AF142" s="923"/>
      <c r="AG142" s="924"/>
      <c r="AH142" s="924"/>
      <c r="AI142" s="925"/>
      <c r="AJ142" s="602"/>
      <c r="AK142" s="926"/>
      <c r="AL142" s="926"/>
      <c r="AM142" s="926"/>
      <c r="AN142" s="926"/>
      <c r="AO142" s="926"/>
      <c r="AP142" s="926"/>
      <c r="AQ142" s="603"/>
      <c r="AR142" s="605"/>
      <c r="AS142" s="605"/>
    </row>
    <row r="144" spans="2:45" ht="15" customHeight="1" x14ac:dyDescent="0.15">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row>
    <row r="145" spans="2:45" ht="15" customHeight="1" x14ac:dyDescent="0.15">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S145" s="283" t="s">
        <v>2885</v>
      </c>
    </row>
    <row r="146" spans="2:45" ht="30" customHeight="1" x14ac:dyDescent="0.15">
      <c r="B146" s="545" t="s">
        <v>2771</v>
      </c>
      <c r="C146" s="545"/>
      <c r="D146" s="545"/>
      <c r="E146" s="545"/>
      <c r="F146" s="545"/>
      <c r="G146" s="545"/>
      <c r="H146" s="545"/>
      <c r="I146" s="545"/>
      <c r="J146" s="545"/>
      <c r="K146" s="545"/>
      <c r="L146" s="545"/>
      <c r="M146" s="545"/>
      <c r="N146" s="545"/>
      <c r="O146" s="545"/>
      <c r="P146" s="545"/>
      <c r="Q146" s="545"/>
      <c r="R146" s="545"/>
      <c r="S146" s="545"/>
      <c r="T146" s="545"/>
      <c r="U146" s="545"/>
      <c r="V146" s="545"/>
      <c r="W146" s="545"/>
      <c r="X146" s="545"/>
      <c r="Y146" s="545"/>
      <c r="Z146" s="545"/>
      <c r="AA146" s="545"/>
      <c r="AB146" s="545"/>
      <c r="AC146" s="545"/>
      <c r="AD146" s="545"/>
      <c r="AE146" s="545"/>
      <c r="AF146" s="545"/>
      <c r="AG146" s="545"/>
      <c r="AH146" s="545"/>
      <c r="AI146" s="545"/>
      <c r="AJ146" s="545"/>
      <c r="AK146" s="545"/>
      <c r="AL146" s="545"/>
      <c r="AM146" s="545"/>
      <c r="AN146" s="545"/>
      <c r="AO146" s="545"/>
      <c r="AP146" s="545"/>
      <c r="AQ146" s="545"/>
      <c r="AR146" s="545"/>
      <c r="AS146" s="545"/>
    </row>
    <row r="147" spans="2:45" s="341" customFormat="1" ht="15" customHeight="1" x14ac:dyDescent="0.15">
      <c r="B147" s="342"/>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row>
    <row r="148" spans="2:45" s="341" customFormat="1" ht="15" customHeight="1" x14ac:dyDescent="0.15">
      <c r="B148" s="342"/>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row>
    <row r="149" spans="2:45" s="341" customFormat="1" ht="15" customHeight="1" x14ac:dyDescent="0.15">
      <c r="B149" s="343" t="s">
        <v>1463</v>
      </c>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c r="AH149" s="344"/>
      <c r="AI149" s="344"/>
      <c r="AJ149" s="344"/>
      <c r="AK149" s="344"/>
    </row>
    <row r="150" spans="2:45" s="341" customFormat="1" ht="15" customHeight="1" x14ac:dyDescent="0.15">
      <c r="B150" s="131"/>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row>
    <row r="151" spans="2:45" s="341" customFormat="1" ht="15" customHeight="1" x14ac:dyDescent="0.15">
      <c r="B151" s="286" t="s">
        <v>1612</v>
      </c>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row>
    <row r="152" spans="2:45" s="341" customFormat="1" ht="15" customHeight="1" x14ac:dyDescent="0.15">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row>
    <row r="153" spans="2:45" s="341" customFormat="1" ht="15" customHeight="1" x14ac:dyDescent="0.15">
      <c r="B153" s="291" t="s">
        <v>2772</v>
      </c>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row>
    <row r="154" spans="2:45" s="341" customFormat="1" ht="9.9499999999999993" customHeight="1" thickBot="1" x14ac:dyDescent="0.2">
      <c r="B154" s="285"/>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row>
    <row r="155" spans="2:45" s="341" customFormat="1" ht="17.45" customHeight="1" x14ac:dyDescent="0.15">
      <c r="B155" s="521" t="s">
        <v>1613</v>
      </c>
      <c r="C155" s="522"/>
      <c r="D155" s="523"/>
      <c r="E155" s="524" t="s">
        <v>1614</v>
      </c>
      <c r="F155" s="525"/>
      <c r="G155" s="525" t="s">
        <v>1615</v>
      </c>
      <c r="H155" s="525"/>
      <c r="I155" s="526" t="s">
        <v>1276</v>
      </c>
      <c r="J155" s="527"/>
      <c r="K155" s="527"/>
      <c r="L155" s="527"/>
      <c r="M155" s="527"/>
      <c r="N155" s="527"/>
      <c r="O155" s="527"/>
      <c r="P155" s="527"/>
      <c r="Q155" s="527"/>
      <c r="R155" s="527"/>
      <c r="S155" s="527"/>
      <c r="T155" s="528"/>
      <c r="U155" s="529" t="s">
        <v>1616</v>
      </c>
      <c r="V155" s="529"/>
      <c r="W155" s="529"/>
      <c r="X155" s="529"/>
      <c r="Y155" s="529"/>
      <c r="Z155" s="529"/>
      <c r="AA155" s="529"/>
      <c r="AB155" s="529"/>
      <c r="AC155" s="529"/>
      <c r="AD155" s="529"/>
      <c r="AE155" s="529"/>
      <c r="AF155" s="529"/>
      <c r="AG155" s="529"/>
      <c r="AH155" s="529"/>
      <c r="AI155" s="529"/>
      <c r="AJ155" s="529"/>
      <c r="AK155" s="529"/>
      <c r="AL155" s="529"/>
      <c r="AM155" s="529"/>
      <c r="AN155" s="529"/>
      <c r="AO155" s="529"/>
      <c r="AP155" s="529"/>
      <c r="AQ155" s="529"/>
      <c r="AR155" s="530" t="s">
        <v>2773</v>
      </c>
      <c r="AS155" s="531"/>
    </row>
    <row r="156" spans="2:45" s="341" customFormat="1" ht="16.5" customHeight="1" x14ac:dyDescent="0.15">
      <c r="B156" s="540" t="s">
        <v>158</v>
      </c>
      <c r="C156" s="541"/>
      <c r="D156" s="542"/>
      <c r="E156" s="570">
        <v>1</v>
      </c>
      <c r="F156" s="544"/>
      <c r="G156" s="601" t="s">
        <v>1617</v>
      </c>
      <c r="H156" s="544"/>
      <c r="I156" s="345" t="s">
        <v>1618</v>
      </c>
      <c r="J156" s="346"/>
      <c r="K156" s="346"/>
      <c r="L156" s="346"/>
      <c r="M156" s="346"/>
      <c r="N156" s="346"/>
      <c r="O156" s="346"/>
      <c r="P156" s="346"/>
      <c r="Q156" s="346"/>
      <c r="R156" s="346"/>
      <c r="S156" s="346"/>
      <c r="T156" s="347"/>
      <c r="U156" s="345" t="s">
        <v>2774</v>
      </c>
      <c r="V156" s="346"/>
      <c r="W156" s="346"/>
      <c r="X156" s="346"/>
      <c r="Y156" s="346"/>
      <c r="Z156" s="346"/>
      <c r="AA156" s="346"/>
      <c r="AB156" s="346"/>
      <c r="AC156" s="346"/>
      <c r="AD156" s="346"/>
      <c r="AE156" s="346"/>
      <c r="AF156" s="346"/>
      <c r="AG156" s="346"/>
      <c r="AH156" s="346"/>
      <c r="AI156" s="346"/>
      <c r="AJ156" s="346"/>
      <c r="AK156" s="346"/>
      <c r="AL156" s="346"/>
      <c r="AM156" s="346"/>
      <c r="AN156" s="346"/>
      <c r="AO156" s="346"/>
      <c r="AP156" s="346"/>
      <c r="AQ156" s="347"/>
      <c r="AR156" s="537" t="s">
        <v>1465</v>
      </c>
      <c r="AS156" s="538"/>
    </row>
    <row r="157" spans="2:45" s="341" customFormat="1" ht="16.5" customHeight="1" x14ac:dyDescent="0.15">
      <c r="B157" s="563" t="s">
        <v>158</v>
      </c>
      <c r="C157" s="564"/>
      <c r="D157" s="565"/>
      <c r="E157" s="566">
        <v>1</v>
      </c>
      <c r="F157" s="567"/>
      <c r="G157" s="591" t="s">
        <v>1617</v>
      </c>
      <c r="H157" s="567"/>
      <c r="I157" s="348" t="s">
        <v>1837</v>
      </c>
      <c r="J157" s="329"/>
      <c r="K157" s="329"/>
      <c r="L157" s="329"/>
      <c r="M157" s="329"/>
      <c r="N157" s="329"/>
      <c r="O157" s="329"/>
      <c r="P157" s="329"/>
      <c r="Q157" s="329"/>
      <c r="R157" s="329"/>
      <c r="S157" s="329"/>
      <c r="T157" s="349"/>
      <c r="U157" s="348" t="s">
        <v>1619</v>
      </c>
      <c r="V157" s="329"/>
      <c r="W157" s="329"/>
      <c r="X157" s="329"/>
      <c r="Y157" s="329"/>
      <c r="Z157" s="329"/>
      <c r="AA157" s="329"/>
      <c r="AB157" s="329"/>
      <c r="AC157" s="329"/>
      <c r="AD157" s="329"/>
      <c r="AE157" s="329"/>
      <c r="AF157" s="329"/>
      <c r="AG157" s="329"/>
      <c r="AH157" s="329"/>
      <c r="AI157" s="329"/>
      <c r="AJ157" s="329"/>
      <c r="AK157" s="329"/>
      <c r="AL157" s="329"/>
      <c r="AM157" s="329"/>
      <c r="AN157" s="329"/>
      <c r="AO157" s="329"/>
      <c r="AP157" s="329"/>
      <c r="AQ157" s="349"/>
      <c r="AR157" s="519" t="s">
        <v>1465</v>
      </c>
      <c r="AS157" s="520"/>
    </row>
    <row r="158" spans="2:45" s="341" customFormat="1" ht="16.5" customHeight="1" x14ac:dyDescent="0.15">
      <c r="B158" s="514" t="s">
        <v>158</v>
      </c>
      <c r="C158" s="515"/>
      <c r="D158" s="516"/>
      <c r="E158" s="517">
        <v>1</v>
      </c>
      <c r="F158" s="518"/>
      <c r="G158" s="581" t="s">
        <v>1617</v>
      </c>
      <c r="H158" s="518"/>
      <c r="I158" s="350" t="s">
        <v>1838</v>
      </c>
      <c r="J158" s="351"/>
      <c r="K158" s="351"/>
      <c r="L158" s="351"/>
      <c r="M158" s="351"/>
      <c r="N158" s="351"/>
      <c r="O158" s="351"/>
      <c r="P158" s="351"/>
      <c r="Q158" s="351"/>
      <c r="R158" s="351"/>
      <c r="S158" s="351"/>
      <c r="T158" s="352"/>
      <c r="U158" s="350" t="s">
        <v>2775</v>
      </c>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2"/>
      <c r="AR158" s="519" t="s">
        <v>1465</v>
      </c>
      <c r="AS158" s="520"/>
    </row>
    <row r="159" spans="2:45" s="341" customFormat="1" ht="16.5" customHeight="1" x14ac:dyDescent="0.15">
      <c r="B159" s="514" t="s">
        <v>158</v>
      </c>
      <c r="C159" s="515"/>
      <c r="D159" s="516"/>
      <c r="E159" s="517">
        <v>1</v>
      </c>
      <c r="F159" s="518"/>
      <c r="G159" s="581" t="s">
        <v>1617</v>
      </c>
      <c r="H159" s="518"/>
      <c r="I159" s="350" t="s">
        <v>2776</v>
      </c>
      <c r="J159" s="351"/>
      <c r="K159" s="351"/>
      <c r="L159" s="351"/>
      <c r="M159" s="351"/>
      <c r="N159" s="351"/>
      <c r="O159" s="351"/>
      <c r="P159" s="351"/>
      <c r="Q159" s="351"/>
      <c r="R159" s="351"/>
      <c r="S159" s="351"/>
      <c r="T159" s="352"/>
      <c r="U159" s="350" t="s">
        <v>2886</v>
      </c>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2"/>
      <c r="AR159" s="519" t="s">
        <v>1465</v>
      </c>
      <c r="AS159" s="520"/>
    </row>
    <row r="160" spans="2:45" s="341" customFormat="1" ht="16.5" customHeight="1" x14ac:dyDescent="0.15">
      <c r="B160" s="514" t="s">
        <v>1465</v>
      </c>
      <c r="C160" s="515"/>
      <c r="D160" s="516"/>
      <c r="E160" s="517">
        <v>1</v>
      </c>
      <c r="F160" s="518"/>
      <c r="G160" s="581" t="s">
        <v>1617</v>
      </c>
      <c r="H160" s="518"/>
      <c r="I160" s="350" t="s">
        <v>1620</v>
      </c>
      <c r="J160" s="351"/>
      <c r="K160" s="351"/>
      <c r="L160" s="351"/>
      <c r="M160" s="351"/>
      <c r="N160" s="351"/>
      <c r="O160" s="351"/>
      <c r="P160" s="351"/>
      <c r="Q160" s="351"/>
      <c r="R160" s="351"/>
      <c r="S160" s="351"/>
      <c r="T160" s="352"/>
      <c r="U160" s="350" t="s">
        <v>1621</v>
      </c>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2"/>
      <c r="AR160" s="519" t="s">
        <v>1465</v>
      </c>
      <c r="AS160" s="520"/>
    </row>
    <row r="161" spans="2:45" s="341" customFormat="1" ht="16.5" customHeight="1" x14ac:dyDescent="0.15">
      <c r="B161" s="514" t="s">
        <v>1465</v>
      </c>
      <c r="C161" s="515"/>
      <c r="D161" s="516"/>
      <c r="E161" s="517">
        <v>1</v>
      </c>
      <c r="F161" s="518"/>
      <c r="G161" s="581" t="s">
        <v>1622</v>
      </c>
      <c r="H161" s="518"/>
      <c r="I161" s="350" t="s">
        <v>1623</v>
      </c>
      <c r="J161" s="351"/>
      <c r="K161" s="351"/>
      <c r="L161" s="351"/>
      <c r="M161" s="351"/>
      <c r="N161" s="351"/>
      <c r="O161" s="351"/>
      <c r="P161" s="351"/>
      <c r="Q161" s="351"/>
      <c r="R161" s="351"/>
      <c r="S161" s="351"/>
      <c r="T161" s="352"/>
      <c r="U161" s="350" t="s">
        <v>1624</v>
      </c>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2"/>
      <c r="AR161" s="519" t="s">
        <v>1465</v>
      </c>
      <c r="AS161" s="520"/>
    </row>
    <row r="162" spans="2:45" s="341" customFormat="1" ht="16.5" customHeight="1" x14ac:dyDescent="0.15">
      <c r="B162" s="514" t="s">
        <v>1465</v>
      </c>
      <c r="C162" s="515"/>
      <c r="D162" s="516"/>
      <c r="E162" s="517">
        <v>2</v>
      </c>
      <c r="F162" s="518"/>
      <c r="G162" s="581" t="s">
        <v>1617</v>
      </c>
      <c r="H162" s="518"/>
      <c r="I162" s="350" t="s">
        <v>1625</v>
      </c>
      <c r="J162" s="351"/>
      <c r="K162" s="351"/>
      <c r="L162" s="351"/>
      <c r="M162" s="351"/>
      <c r="N162" s="351"/>
      <c r="O162" s="351"/>
      <c r="P162" s="351"/>
      <c r="Q162" s="351"/>
      <c r="R162" s="351"/>
      <c r="S162" s="351"/>
      <c r="T162" s="352"/>
      <c r="U162" s="350" t="s">
        <v>1626</v>
      </c>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2"/>
      <c r="AR162" s="519" t="s">
        <v>1465</v>
      </c>
      <c r="AS162" s="520"/>
    </row>
    <row r="163" spans="2:45" s="341" customFormat="1" ht="16.5" customHeight="1" x14ac:dyDescent="0.15">
      <c r="B163" s="514" t="s">
        <v>1465</v>
      </c>
      <c r="C163" s="515"/>
      <c r="D163" s="516"/>
      <c r="E163" s="517">
        <v>2</v>
      </c>
      <c r="F163" s="518"/>
      <c r="G163" s="581" t="s">
        <v>1617</v>
      </c>
      <c r="H163" s="518"/>
      <c r="I163" s="350" t="s">
        <v>1627</v>
      </c>
      <c r="J163" s="351"/>
      <c r="K163" s="351"/>
      <c r="L163" s="351"/>
      <c r="M163" s="351"/>
      <c r="N163" s="351"/>
      <c r="O163" s="351"/>
      <c r="P163" s="351"/>
      <c r="Q163" s="351"/>
      <c r="R163" s="351"/>
      <c r="S163" s="351"/>
      <c r="T163" s="352"/>
      <c r="U163" s="350" t="s">
        <v>2777</v>
      </c>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2"/>
      <c r="AR163" s="519" t="s">
        <v>1465</v>
      </c>
      <c r="AS163" s="520"/>
    </row>
    <row r="164" spans="2:45" s="341" customFormat="1" ht="16.5" customHeight="1" x14ac:dyDescent="0.15">
      <c r="B164" s="514" t="s">
        <v>1465</v>
      </c>
      <c r="C164" s="515"/>
      <c r="D164" s="516"/>
      <c r="E164" s="517">
        <v>2</v>
      </c>
      <c r="F164" s="518"/>
      <c r="G164" s="581" t="s">
        <v>1617</v>
      </c>
      <c r="H164" s="518"/>
      <c r="I164" s="350" t="s">
        <v>2778</v>
      </c>
      <c r="J164" s="351"/>
      <c r="K164" s="351"/>
      <c r="L164" s="351"/>
      <c r="M164" s="351"/>
      <c r="N164" s="351"/>
      <c r="O164" s="351"/>
      <c r="P164" s="351"/>
      <c r="Q164" s="351"/>
      <c r="R164" s="351"/>
      <c r="S164" s="351"/>
      <c r="T164" s="352"/>
      <c r="U164" s="350" t="s">
        <v>2779</v>
      </c>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2"/>
      <c r="AR164" s="519" t="s">
        <v>1465</v>
      </c>
      <c r="AS164" s="520"/>
    </row>
    <row r="165" spans="2:45" s="341" customFormat="1" ht="16.5" customHeight="1" x14ac:dyDescent="0.15">
      <c r="B165" s="514" t="s">
        <v>1465</v>
      </c>
      <c r="C165" s="515"/>
      <c r="D165" s="516"/>
      <c r="E165" s="517">
        <v>2</v>
      </c>
      <c r="F165" s="518"/>
      <c r="G165" s="581" t="s">
        <v>1617</v>
      </c>
      <c r="H165" s="518"/>
      <c r="I165" s="350" t="s">
        <v>2780</v>
      </c>
      <c r="J165" s="351"/>
      <c r="K165" s="351"/>
      <c r="L165" s="351"/>
      <c r="M165" s="351"/>
      <c r="N165" s="351"/>
      <c r="O165" s="351"/>
      <c r="P165" s="351"/>
      <c r="Q165" s="351"/>
      <c r="R165" s="351"/>
      <c r="S165" s="351"/>
      <c r="T165" s="352"/>
      <c r="U165" s="350" t="s">
        <v>2887</v>
      </c>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2"/>
      <c r="AR165" s="519" t="s">
        <v>1465</v>
      </c>
      <c r="AS165" s="520"/>
    </row>
    <row r="166" spans="2:45" s="341" customFormat="1" ht="16.5" customHeight="1" x14ac:dyDescent="0.15">
      <c r="B166" s="514" t="s">
        <v>1465</v>
      </c>
      <c r="C166" s="515"/>
      <c r="D166" s="516"/>
      <c r="E166" s="517">
        <v>2</v>
      </c>
      <c r="F166" s="518"/>
      <c r="G166" s="581" t="s">
        <v>1617</v>
      </c>
      <c r="H166" s="518"/>
      <c r="I166" s="131" t="s">
        <v>2781</v>
      </c>
      <c r="J166" s="131"/>
      <c r="K166" s="131"/>
      <c r="L166" s="131"/>
      <c r="M166" s="131"/>
      <c r="N166" s="131"/>
      <c r="O166" s="131"/>
      <c r="P166" s="131"/>
      <c r="Q166" s="131"/>
      <c r="R166" s="131"/>
      <c r="S166" s="131"/>
      <c r="T166" s="131"/>
      <c r="U166" s="350" t="s">
        <v>2888</v>
      </c>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2"/>
      <c r="AR166" s="519" t="s">
        <v>1465</v>
      </c>
      <c r="AS166" s="520"/>
    </row>
    <row r="167" spans="2:45" s="341" customFormat="1" ht="16.5" customHeight="1" x14ac:dyDescent="0.15">
      <c r="B167" s="514" t="s">
        <v>1465</v>
      </c>
      <c r="C167" s="515"/>
      <c r="D167" s="516"/>
      <c r="E167" s="517">
        <v>1</v>
      </c>
      <c r="F167" s="518"/>
      <c r="G167" s="581" t="s">
        <v>1617</v>
      </c>
      <c r="H167" s="518"/>
      <c r="I167" s="350" t="s">
        <v>1628</v>
      </c>
      <c r="J167" s="351"/>
      <c r="K167" s="351"/>
      <c r="L167" s="351"/>
      <c r="M167" s="351"/>
      <c r="N167" s="351"/>
      <c r="O167" s="351"/>
      <c r="P167" s="351"/>
      <c r="Q167" s="351"/>
      <c r="R167" s="351"/>
      <c r="S167" s="351"/>
      <c r="T167" s="352"/>
      <c r="U167" s="350" t="s">
        <v>1629</v>
      </c>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2"/>
      <c r="AR167" s="519" t="s">
        <v>1465</v>
      </c>
      <c r="AS167" s="520"/>
    </row>
    <row r="168" spans="2:45" s="341" customFormat="1" ht="16.5" customHeight="1" thickBot="1" x14ac:dyDescent="0.2">
      <c r="B168" s="549" t="s">
        <v>1465</v>
      </c>
      <c r="C168" s="550"/>
      <c r="D168" s="551"/>
      <c r="E168" s="571">
        <v>1</v>
      </c>
      <c r="F168" s="553"/>
      <c r="G168" s="580" t="s">
        <v>1617</v>
      </c>
      <c r="H168" s="553"/>
      <c r="I168" s="353" t="s">
        <v>1630</v>
      </c>
      <c r="J168" s="354"/>
      <c r="K168" s="354"/>
      <c r="L168" s="354"/>
      <c r="M168" s="354"/>
      <c r="N168" s="354"/>
      <c r="O168" s="354"/>
      <c r="P168" s="354"/>
      <c r="Q168" s="354"/>
      <c r="R168" s="354"/>
      <c r="S168" s="354"/>
      <c r="T168" s="355"/>
      <c r="U168" s="353" t="s">
        <v>1631</v>
      </c>
      <c r="V168" s="354"/>
      <c r="W168" s="354"/>
      <c r="X168" s="354"/>
      <c r="Y168" s="354"/>
      <c r="Z168" s="354"/>
      <c r="AA168" s="354"/>
      <c r="AB168" s="354"/>
      <c r="AC168" s="354"/>
      <c r="AD168" s="354"/>
      <c r="AE168" s="354"/>
      <c r="AF168" s="354"/>
      <c r="AG168" s="354"/>
      <c r="AH168" s="354"/>
      <c r="AI168" s="354"/>
      <c r="AJ168" s="354"/>
      <c r="AK168" s="354"/>
      <c r="AL168" s="354"/>
      <c r="AM168" s="354"/>
      <c r="AN168" s="354"/>
      <c r="AO168" s="354"/>
      <c r="AP168" s="354"/>
      <c r="AQ168" s="355"/>
      <c r="AR168" s="512" t="s">
        <v>1465</v>
      </c>
      <c r="AS168" s="513"/>
    </row>
    <row r="169" spans="2:45" s="341" customFormat="1" ht="15" customHeight="1" x14ac:dyDescent="0.15">
      <c r="B169" s="131"/>
      <c r="C169" s="131"/>
      <c r="D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row>
    <row r="170" spans="2:45" s="341" customFormat="1" ht="15" customHeight="1" x14ac:dyDescent="0.15">
      <c r="B170" s="291" t="s">
        <v>1632</v>
      </c>
      <c r="C170" s="285"/>
      <c r="D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row>
    <row r="171" spans="2:45" s="341" customFormat="1" ht="9.9499999999999993" customHeight="1" thickBot="1" x14ac:dyDescent="0.2">
      <c r="B171" s="285"/>
      <c r="C171" s="285"/>
      <c r="D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row>
    <row r="172" spans="2:45" s="341" customFormat="1" ht="17.45" customHeight="1" x14ac:dyDescent="0.15">
      <c r="B172" s="521" t="s">
        <v>1613</v>
      </c>
      <c r="C172" s="522"/>
      <c r="D172" s="523"/>
      <c r="E172" s="524" t="s">
        <v>1614</v>
      </c>
      <c r="F172" s="525"/>
      <c r="G172" s="525" t="s">
        <v>1615</v>
      </c>
      <c r="H172" s="525"/>
      <c r="I172" s="526" t="s">
        <v>1276</v>
      </c>
      <c r="J172" s="527"/>
      <c r="K172" s="527"/>
      <c r="L172" s="527"/>
      <c r="M172" s="527"/>
      <c r="N172" s="527"/>
      <c r="O172" s="527"/>
      <c r="P172" s="527"/>
      <c r="Q172" s="527"/>
      <c r="R172" s="527"/>
      <c r="S172" s="527"/>
      <c r="T172" s="528"/>
      <c r="U172" s="529" t="s">
        <v>1616</v>
      </c>
      <c r="V172" s="529"/>
      <c r="W172" s="529"/>
      <c r="X172" s="529"/>
      <c r="Y172" s="529"/>
      <c r="Z172" s="529"/>
      <c r="AA172" s="529"/>
      <c r="AB172" s="529"/>
      <c r="AC172" s="529"/>
      <c r="AD172" s="529"/>
      <c r="AE172" s="529"/>
      <c r="AF172" s="529"/>
      <c r="AG172" s="529"/>
      <c r="AH172" s="529"/>
      <c r="AI172" s="529"/>
      <c r="AJ172" s="529"/>
      <c r="AK172" s="529"/>
      <c r="AL172" s="529"/>
      <c r="AM172" s="529"/>
      <c r="AN172" s="529"/>
      <c r="AO172" s="529"/>
      <c r="AP172" s="529"/>
      <c r="AQ172" s="529"/>
      <c r="AR172" s="530" t="s">
        <v>2773</v>
      </c>
      <c r="AS172" s="531"/>
    </row>
    <row r="173" spans="2:45" s="341" customFormat="1" ht="16.5" customHeight="1" x14ac:dyDescent="0.15">
      <c r="B173" s="540" t="s">
        <v>1465</v>
      </c>
      <c r="C173" s="541"/>
      <c r="D173" s="542"/>
      <c r="E173" s="570">
        <v>1</v>
      </c>
      <c r="F173" s="544"/>
      <c r="G173" s="601" t="s">
        <v>1622</v>
      </c>
      <c r="H173" s="544"/>
      <c r="I173" s="340" t="s">
        <v>1633</v>
      </c>
      <c r="J173" s="318"/>
      <c r="K173" s="318"/>
      <c r="L173" s="318"/>
      <c r="M173" s="318"/>
      <c r="N173" s="318"/>
      <c r="O173" s="318"/>
      <c r="P173" s="318"/>
      <c r="Q173" s="318"/>
      <c r="R173" s="318"/>
      <c r="S173" s="318"/>
      <c r="T173" s="322"/>
      <c r="U173" s="356" t="s">
        <v>1634</v>
      </c>
      <c r="V173" s="318"/>
      <c r="W173" s="318"/>
      <c r="X173" s="318"/>
      <c r="Y173" s="318"/>
      <c r="Z173" s="318"/>
      <c r="AA173" s="318"/>
      <c r="AB173" s="318"/>
      <c r="AC173" s="318"/>
      <c r="AD173" s="318"/>
      <c r="AE173" s="318"/>
      <c r="AF173" s="318"/>
      <c r="AG173" s="318"/>
      <c r="AH173" s="318"/>
      <c r="AI173" s="318"/>
      <c r="AJ173" s="318"/>
      <c r="AK173" s="318"/>
      <c r="AL173" s="318"/>
      <c r="AM173" s="318"/>
      <c r="AN173" s="318"/>
      <c r="AO173" s="318"/>
      <c r="AP173" s="318"/>
      <c r="AQ173" s="322"/>
      <c r="AR173" s="574" t="s">
        <v>1465</v>
      </c>
      <c r="AS173" s="575"/>
    </row>
    <row r="174" spans="2:45" s="341" customFormat="1" ht="16.5" customHeight="1" x14ac:dyDescent="0.15">
      <c r="B174" s="598"/>
      <c r="C174" s="599"/>
      <c r="D174" s="600"/>
      <c r="E174" s="571"/>
      <c r="F174" s="553"/>
      <c r="G174" s="580"/>
      <c r="H174" s="553"/>
      <c r="I174" s="310" t="s">
        <v>1635</v>
      </c>
      <c r="J174" s="312"/>
      <c r="K174" s="312"/>
      <c r="L174" s="312"/>
      <c r="M174" s="312"/>
      <c r="N174" s="312"/>
      <c r="O174" s="312"/>
      <c r="P174" s="312"/>
      <c r="Q174" s="312"/>
      <c r="R174" s="312"/>
      <c r="S174" s="312"/>
      <c r="T174" s="313"/>
      <c r="U174" s="310" t="s">
        <v>1636</v>
      </c>
      <c r="V174" s="312"/>
      <c r="W174" s="312"/>
      <c r="X174" s="312"/>
      <c r="Y174" s="312"/>
      <c r="Z174" s="312"/>
      <c r="AA174" s="312"/>
      <c r="AB174" s="312"/>
      <c r="AC174" s="312"/>
      <c r="AD174" s="312"/>
      <c r="AE174" s="312"/>
      <c r="AF174" s="312"/>
      <c r="AG174" s="312"/>
      <c r="AH174" s="312"/>
      <c r="AI174" s="312"/>
      <c r="AJ174" s="312"/>
      <c r="AK174" s="312"/>
      <c r="AL174" s="312"/>
      <c r="AM174" s="312"/>
      <c r="AN174" s="312"/>
      <c r="AO174" s="312"/>
      <c r="AP174" s="312"/>
      <c r="AQ174" s="313"/>
      <c r="AR174" s="602"/>
      <c r="AS174" s="603"/>
    </row>
    <row r="175" spans="2:45" s="341" customFormat="1" ht="16.5" customHeight="1" x14ac:dyDescent="0.15">
      <c r="B175" s="604" t="s">
        <v>1465</v>
      </c>
      <c r="C175" s="605"/>
      <c r="D175" s="606"/>
      <c r="E175" s="595">
        <v>1</v>
      </c>
      <c r="F175" s="531"/>
      <c r="G175" s="530" t="s">
        <v>1622</v>
      </c>
      <c r="H175" s="531"/>
      <c r="I175" s="305" t="s">
        <v>1637</v>
      </c>
      <c r="J175" s="303"/>
      <c r="K175" s="303"/>
      <c r="L175" s="303"/>
      <c r="M175" s="303"/>
      <c r="N175" s="303"/>
      <c r="O175" s="303"/>
      <c r="P175" s="303"/>
      <c r="Q175" s="303"/>
      <c r="R175" s="303"/>
      <c r="S175" s="303"/>
      <c r="T175" s="323"/>
      <c r="U175" s="305" t="s">
        <v>1638</v>
      </c>
      <c r="V175" s="303"/>
      <c r="W175" s="303"/>
      <c r="X175" s="303"/>
      <c r="Y175" s="303"/>
      <c r="Z175" s="303"/>
      <c r="AA175" s="303"/>
      <c r="AB175" s="303"/>
      <c r="AC175" s="303"/>
      <c r="AD175" s="303"/>
      <c r="AE175" s="303"/>
      <c r="AF175" s="303"/>
      <c r="AG175" s="303"/>
      <c r="AH175" s="303"/>
      <c r="AI175" s="303"/>
      <c r="AJ175" s="303"/>
      <c r="AK175" s="303"/>
      <c r="AL175" s="303"/>
      <c r="AM175" s="303"/>
      <c r="AN175" s="303"/>
      <c r="AO175" s="303"/>
      <c r="AP175" s="303"/>
      <c r="AQ175" s="323"/>
      <c r="AR175" s="596" t="s">
        <v>1465</v>
      </c>
      <c r="AS175" s="597"/>
    </row>
    <row r="176" spans="2:45" s="341" customFormat="1" ht="16.5" customHeight="1" x14ac:dyDescent="0.15">
      <c r="B176" s="532" t="s">
        <v>1465</v>
      </c>
      <c r="C176" s="533"/>
      <c r="D176" s="534"/>
      <c r="E176" s="595">
        <v>1</v>
      </c>
      <c r="F176" s="531"/>
      <c r="G176" s="530" t="s">
        <v>1622</v>
      </c>
      <c r="H176" s="531"/>
      <c r="I176" s="305" t="s">
        <v>2782</v>
      </c>
      <c r="J176" s="303"/>
      <c r="K176" s="303"/>
      <c r="L176" s="303"/>
      <c r="M176" s="303"/>
      <c r="N176" s="303"/>
      <c r="O176" s="303"/>
      <c r="P176" s="303"/>
      <c r="Q176" s="303"/>
      <c r="R176" s="303"/>
      <c r="S176" s="303"/>
      <c r="T176" s="323"/>
      <c r="U176" s="310" t="s">
        <v>2783</v>
      </c>
      <c r="V176" s="312"/>
      <c r="W176" s="312"/>
      <c r="X176" s="312"/>
      <c r="Y176" s="312"/>
      <c r="Z176" s="312"/>
      <c r="AA176" s="312"/>
      <c r="AB176" s="312"/>
      <c r="AC176" s="312"/>
      <c r="AD176" s="312"/>
      <c r="AE176" s="312"/>
      <c r="AF176" s="312"/>
      <c r="AG176" s="312"/>
      <c r="AH176" s="312"/>
      <c r="AI176" s="312"/>
      <c r="AJ176" s="312"/>
      <c r="AK176" s="312"/>
      <c r="AL176" s="312"/>
      <c r="AM176" s="312"/>
      <c r="AN176" s="312"/>
      <c r="AO176" s="312"/>
      <c r="AP176" s="312"/>
      <c r="AQ176" s="313"/>
      <c r="AR176" s="596" t="s">
        <v>1465</v>
      </c>
      <c r="AS176" s="597"/>
    </row>
    <row r="177" spans="2:45" s="341" customFormat="1" ht="15" customHeight="1" thickBot="1" x14ac:dyDescent="0.2">
      <c r="B177" s="607" t="s">
        <v>1465</v>
      </c>
      <c r="C177" s="608"/>
      <c r="D177" s="609"/>
      <c r="E177" s="595">
        <v>1</v>
      </c>
      <c r="F177" s="531"/>
      <c r="G177" s="530" t="s">
        <v>1622</v>
      </c>
      <c r="H177" s="531"/>
      <c r="I177" s="305" t="s">
        <v>2929</v>
      </c>
      <c r="J177" s="303"/>
      <c r="K177" s="303"/>
      <c r="L177" s="303"/>
      <c r="M177" s="303"/>
      <c r="N177" s="303"/>
      <c r="O177" s="303"/>
      <c r="P177" s="303"/>
      <c r="Q177" s="303"/>
      <c r="R177" s="303"/>
      <c r="S177" s="303"/>
      <c r="T177" s="323"/>
      <c r="U177" s="310" t="s">
        <v>2930</v>
      </c>
      <c r="V177" s="312"/>
      <c r="W177" s="312"/>
      <c r="X177" s="312"/>
      <c r="Y177" s="312"/>
      <c r="Z177" s="312"/>
      <c r="AA177" s="312"/>
      <c r="AB177" s="312"/>
      <c r="AC177" s="312"/>
      <c r="AD177" s="312"/>
      <c r="AE177" s="312"/>
      <c r="AF177" s="312"/>
      <c r="AG177" s="312"/>
      <c r="AH177" s="312"/>
      <c r="AI177" s="312"/>
      <c r="AJ177" s="312"/>
      <c r="AK177" s="312"/>
      <c r="AL177" s="312"/>
      <c r="AM177" s="312"/>
      <c r="AN177" s="312"/>
      <c r="AO177" s="312"/>
      <c r="AP177" s="312"/>
      <c r="AQ177" s="313"/>
      <c r="AR177" s="596" t="s">
        <v>1465</v>
      </c>
      <c r="AS177" s="597"/>
    </row>
    <row r="178" spans="2:45" s="341" customFormat="1" ht="15" customHeight="1" x14ac:dyDescent="0.15">
      <c r="B178" s="284"/>
      <c r="C178" s="284"/>
      <c r="D178" s="284"/>
      <c r="E178" s="357"/>
      <c r="F178" s="357"/>
      <c r="G178" s="357"/>
      <c r="H178" s="357"/>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284"/>
      <c r="AS178" s="284"/>
    </row>
    <row r="179" spans="2:45" s="341" customFormat="1" ht="15" customHeight="1" x14ac:dyDescent="0.15">
      <c r="B179" s="291" t="s">
        <v>1639</v>
      </c>
      <c r="C179" s="285"/>
      <c r="D179" s="131"/>
      <c r="E179" s="131"/>
      <c r="F179" s="131"/>
      <c r="G179" s="131"/>
      <c r="H179" s="131"/>
      <c r="I179" s="131"/>
      <c r="J179" s="131"/>
      <c r="K179" s="131"/>
      <c r="L179" s="131"/>
      <c r="M179" s="131"/>
      <c r="N179" s="131"/>
      <c r="O179" s="131"/>
      <c r="P179" s="131"/>
      <c r="Q179" s="131"/>
      <c r="R179" s="131"/>
      <c r="S179" s="131"/>
      <c r="T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284"/>
      <c r="AS179" s="284"/>
    </row>
    <row r="180" spans="2:45" s="341" customFormat="1" ht="9.9499999999999993" customHeight="1" thickBot="1" x14ac:dyDescent="0.2">
      <c r="B180" s="285"/>
      <c r="C180" s="285"/>
      <c r="D180" s="131"/>
      <c r="E180" s="131"/>
      <c r="F180" s="131"/>
      <c r="G180" s="131"/>
      <c r="H180" s="131"/>
      <c r="I180" s="131"/>
      <c r="J180" s="131"/>
      <c r="K180" s="131"/>
      <c r="L180" s="131"/>
      <c r="M180" s="131"/>
      <c r="N180" s="131"/>
      <c r="O180" s="131"/>
      <c r="P180" s="131"/>
      <c r="Q180" s="131"/>
      <c r="R180" s="131"/>
      <c r="S180" s="131"/>
      <c r="T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284"/>
      <c r="AS180" s="284"/>
    </row>
    <row r="181" spans="2:45" s="341" customFormat="1" ht="17.45" customHeight="1" x14ac:dyDescent="0.15">
      <c r="B181" s="521" t="s">
        <v>1613</v>
      </c>
      <c r="C181" s="522"/>
      <c r="D181" s="523"/>
      <c r="E181" s="524" t="s">
        <v>1614</v>
      </c>
      <c r="F181" s="525"/>
      <c r="G181" s="525" t="s">
        <v>1615</v>
      </c>
      <c r="H181" s="525"/>
      <c r="I181" s="526" t="s">
        <v>1276</v>
      </c>
      <c r="J181" s="527"/>
      <c r="K181" s="527"/>
      <c r="L181" s="527"/>
      <c r="M181" s="527"/>
      <c r="N181" s="527"/>
      <c r="O181" s="527"/>
      <c r="P181" s="527"/>
      <c r="Q181" s="527"/>
      <c r="R181" s="527"/>
      <c r="S181" s="527"/>
      <c r="T181" s="528"/>
      <c r="U181" s="529" t="s">
        <v>1616</v>
      </c>
      <c r="V181" s="529"/>
      <c r="W181" s="529"/>
      <c r="X181" s="529"/>
      <c r="Y181" s="529"/>
      <c r="Z181" s="529"/>
      <c r="AA181" s="529"/>
      <c r="AB181" s="529"/>
      <c r="AC181" s="529"/>
      <c r="AD181" s="529"/>
      <c r="AE181" s="529"/>
      <c r="AF181" s="529"/>
      <c r="AG181" s="529"/>
      <c r="AH181" s="529"/>
      <c r="AI181" s="529"/>
      <c r="AJ181" s="529"/>
      <c r="AK181" s="529"/>
      <c r="AL181" s="529"/>
      <c r="AM181" s="529"/>
      <c r="AN181" s="529"/>
      <c r="AO181" s="529"/>
      <c r="AP181" s="529"/>
      <c r="AQ181" s="529"/>
      <c r="AR181" s="530" t="s">
        <v>2773</v>
      </c>
      <c r="AS181" s="531"/>
    </row>
    <row r="182" spans="2:45" s="341" customFormat="1" ht="16.5" customHeight="1" x14ac:dyDescent="0.15">
      <c r="B182" s="514" t="s">
        <v>1465</v>
      </c>
      <c r="C182" s="515"/>
      <c r="D182" s="516"/>
      <c r="E182" s="517">
        <v>2</v>
      </c>
      <c r="F182" s="518"/>
      <c r="G182" s="581" t="s">
        <v>1617</v>
      </c>
      <c r="H182" s="518"/>
      <c r="I182" s="350" t="s">
        <v>1640</v>
      </c>
      <c r="J182" s="351"/>
      <c r="K182" s="351"/>
      <c r="L182" s="351"/>
      <c r="M182" s="351"/>
      <c r="N182" s="351"/>
      <c r="O182" s="351"/>
      <c r="P182" s="351"/>
      <c r="Q182" s="351"/>
      <c r="R182" s="351"/>
      <c r="S182" s="351"/>
      <c r="T182" s="352"/>
      <c r="U182" s="350" t="s">
        <v>1641</v>
      </c>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2"/>
      <c r="AR182" s="537" t="s">
        <v>1465</v>
      </c>
      <c r="AS182" s="538"/>
    </row>
    <row r="183" spans="2:45" s="341" customFormat="1" ht="16.5" customHeight="1" x14ac:dyDescent="0.15">
      <c r="B183" s="514" t="s">
        <v>1465</v>
      </c>
      <c r="C183" s="515"/>
      <c r="D183" s="516"/>
      <c r="E183" s="517">
        <v>2</v>
      </c>
      <c r="F183" s="518"/>
      <c r="G183" s="581" t="s">
        <v>1617</v>
      </c>
      <c r="H183" s="518"/>
      <c r="I183" s="350" t="s">
        <v>1642</v>
      </c>
      <c r="J183" s="351"/>
      <c r="K183" s="351"/>
      <c r="L183" s="351"/>
      <c r="M183" s="351"/>
      <c r="N183" s="351"/>
      <c r="O183" s="351"/>
      <c r="P183" s="351"/>
      <c r="Q183" s="351"/>
      <c r="R183" s="351"/>
      <c r="S183" s="351"/>
      <c r="T183" s="352"/>
      <c r="U183" s="350" t="s">
        <v>1643</v>
      </c>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2"/>
      <c r="AR183" s="519" t="s">
        <v>1465</v>
      </c>
      <c r="AS183" s="520"/>
    </row>
    <row r="184" spans="2:45" s="341" customFormat="1" ht="16.5" customHeight="1" x14ac:dyDescent="0.15">
      <c r="B184" s="514" t="s">
        <v>1465</v>
      </c>
      <c r="C184" s="515"/>
      <c r="D184" s="516"/>
      <c r="E184" s="517">
        <v>2</v>
      </c>
      <c r="F184" s="518"/>
      <c r="G184" s="581" t="s">
        <v>1617</v>
      </c>
      <c r="H184" s="518"/>
      <c r="I184" s="358" t="s">
        <v>1644</v>
      </c>
      <c r="J184" s="359"/>
      <c r="K184" s="359"/>
      <c r="L184" s="359"/>
      <c r="M184" s="359"/>
      <c r="N184" s="359"/>
      <c r="O184" s="359"/>
      <c r="P184" s="359"/>
      <c r="Q184" s="359"/>
      <c r="R184" s="359"/>
      <c r="S184" s="359"/>
      <c r="T184" s="360"/>
      <c r="U184" s="358" t="s">
        <v>1645</v>
      </c>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60"/>
      <c r="AR184" s="572" t="s">
        <v>1465</v>
      </c>
      <c r="AS184" s="573"/>
    </row>
    <row r="185" spans="2:45" s="341" customFormat="1" ht="16.5" customHeight="1" x14ac:dyDescent="0.15">
      <c r="B185" s="576"/>
      <c r="C185" s="577"/>
      <c r="D185" s="578"/>
      <c r="E185" s="582"/>
      <c r="F185" s="555"/>
      <c r="G185" s="594"/>
      <c r="H185" s="555"/>
      <c r="I185" s="307"/>
      <c r="J185" s="131"/>
      <c r="K185" s="131"/>
      <c r="L185" s="131"/>
      <c r="M185" s="131"/>
      <c r="N185" s="131"/>
      <c r="O185" s="131"/>
      <c r="P185" s="131"/>
      <c r="Q185" s="131"/>
      <c r="R185" s="131"/>
      <c r="S185" s="131"/>
      <c r="T185" s="309"/>
      <c r="U185" s="307" t="s">
        <v>1646</v>
      </c>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309"/>
      <c r="AR185" s="568"/>
      <c r="AS185" s="569"/>
    </row>
    <row r="186" spans="2:45" s="341" customFormat="1" ht="16.5" customHeight="1" x14ac:dyDescent="0.15">
      <c r="B186" s="514" t="s">
        <v>1465</v>
      </c>
      <c r="C186" s="515"/>
      <c r="D186" s="516"/>
      <c r="E186" s="517">
        <v>2</v>
      </c>
      <c r="F186" s="518"/>
      <c r="G186" s="581" t="s">
        <v>1617</v>
      </c>
      <c r="H186" s="518"/>
      <c r="I186" s="350" t="s">
        <v>2784</v>
      </c>
      <c r="J186" s="351"/>
      <c r="K186" s="351"/>
      <c r="L186" s="351"/>
      <c r="M186" s="351"/>
      <c r="N186" s="351"/>
      <c r="O186" s="351"/>
      <c r="P186" s="351"/>
      <c r="Q186" s="351"/>
      <c r="R186" s="351"/>
      <c r="S186" s="351"/>
      <c r="T186" s="352"/>
      <c r="U186" s="350" t="s">
        <v>2889</v>
      </c>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2"/>
      <c r="AR186" s="519" t="s">
        <v>1465</v>
      </c>
      <c r="AS186" s="520"/>
    </row>
    <row r="187" spans="2:45" s="341" customFormat="1" ht="16.5" customHeight="1" thickBot="1" x14ac:dyDescent="0.2">
      <c r="B187" s="583" t="s">
        <v>1465</v>
      </c>
      <c r="C187" s="584"/>
      <c r="D187" s="585"/>
      <c r="E187" s="586">
        <v>2</v>
      </c>
      <c r="F187" s="587"/>
      <c r="G187" s="588" t="s">
        <v>1617</v>
      </c>
      <c r="H187" s="587"/>
      <c r="I187" s="481" t="s">
        <v>2890</v>
      </c>
      <c r="J187" s="482"/>
      <c r="K187" s="482"/>
      <c r="L187" s="482"/>
      <c r="M187" s="482"/>
      <c r="N187" s="482"/>
      <c r="O187" s="482"/>
      <c r="P187" s="482"/>
      <c r="Q187" s="482"/>
      <c r="R187" s="482"/>
      <c r="S187" s="482"/>
      <c r="T187" s="483"/>
      <c r="U187" s="481" t="s">
        <v>2891</v>
      </c>
      <c r="V187" s="482"/>
      <c r="W187" s="482"/>
      <c r="X187" s="482"/>
      <c r="Y187" s="482"/>
      <c r="Z187" s="482"/>
      <c r="AA187" s="482"/>
      <c r="AB187" s="482"/>
      <c r="AC187" s="482"/>
      <c r="AD187" s="482"/>
      <c r="AE187" s="482"/>
      <c r="AF187" s="482"/>
      <c r="AG187" s="482"/>
      <c r="AH187" s="482"/>
      <c r="AI187" s="482"/>
      <c r="AJ187" s="482"/>
      <c r="AK187" s="482"/>
      <c r="AL187" s="482"/>
      <c r="AM187" s="482"/>
      <c r="AN187" s="482"/>
      <c r="AO187" s="482"/>
      <c r="AP187" s="482"/>
      <c r="AQ187" s="483"/>
      <c r="AR187" s="589" t="s">
        <v>1465</v>
      </c>
      <c r="AS187" s="590"/>
    </row>
    <row r="188" spans="2:45" s="341" customFormat="1" ht="16.5" customHeight="1" thickTop="1" x14ac:dyDescent="0.15">
      <c r="B188" s="563" t="s">
        <v>1465</v>
      </c>
      <c r="C188" s="564"/>
      <c r="D188" s="565"/>
      <c r="E188" s="566">
        <v>2</v>
      </c>
      <c r="F188" s="567"/>
      <c r="G188" s="591" t="s">
        <v>1617</v>
      </c>
      <c r="H188" s="567"/>
      <c r="I188" s="348" t="s">
        <v>1647</v>
      </c>
      <c r="J188" s="329"/>
      <c r="K188" s="329"/>
      <c r="L188" s="329"/>
      <c r="M188" s="329"/>
      <c r="N188" s="329"/>
      <c r="O188" s="329"/>
      <c r="P188" s="329"/>
      <c r="Q188" s="329"/>
      <c r="R188" s="329"/>
      <c r="S188" s="329"/>
      <c r="T188" s="349"/>
      <c r="U188" s="348" t="s">
        <v>1648</v>
      </c>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49"/>
      <c r="AR188" s="592" t="s">
        <v>1465</v>
      </c>
      <c r="AS188" s="593"/>
    </row>
    <row r="189" spans="2:45" s="341" customFormat="1" ht="16.5" customHeight="1" x14ac:dyDescent="0.15">
      <c r="B189" s="514" t="s">
        <v>1465</v>
      </c>
      <c r="C189" s="515"/>
      <c r="D189" s="516"/>
      <c r="E189" s="517">
        <v>2</v>
      </c>
      <c r="F189" s="518"/>
      <c r="G189" s="581" t="s">
        <v>1617</v>
      </c>
      <c r="H189" s="518"/>
      <c r="I189" s="350" t="s">
        <v>1649</v>
      </c>
      <c r="J189" s="351"/>
      <c r="K189" s="351"/>
      <c r="L189" s="351"/>
      <c r="M189" s="351"/>
      <c r="N189" s="351"/>
      <c r="O189" s="351"/>
      <c r="P189" s="351"/>
      <c r="Q189" s="351"/>
      <c r="R189" s="351"/>
      <c r="S189" s="351"/>
      <c r="T189" s="352"/>
      <c r="U189" s="350" t="s">
        <v>1650</v>
      </c>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2"/>
      <c r="AR189" s="519" t="s">
        <v>1465</v>
      </c>
      <c r="AS189" s="520"/>
    </row>
    <row r="190" spans="2:45" s="341" customFormat="1" ht="16.5" customHeight="1" x14ac:dyDescent="0.15">
      <c r="B190" s="514" t="s">
        <v>1465</v>
      </c>
      <c r="C190" s="515"/>
      <c r="D190" s="516"/>
      <c r="E190" s="517">
        <v>2</v>
      </c>
      <c r="F190" s="518"/>
      <c r="G190" s="581" t="s">
        <v>1617</v>
      </c>
      <c r="H190" s="518"/>
      <c r="I190" s="350" t="s">
        <v>1651</v>
      </c>
      <c r="J190" s="351"/>
      <c r="K190" s="351"/>
      <c r="L190" s="351"/>
      <c r="M190" s="351"/>
      <c r="N190" s="351"/>
      <c r="O190" s="351"/>
      <c r="P190" s="351"/>
      <c r="Q190" s="351"/>
      <c r="R190" s="351"/>
      <c r="S190" s="351"/>
      <c r="T190" s="352"/>
      <c r="U190" s="350" t="s">
        <v>1652</v>
      </c>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2"/>
      <c r="AR190" s="519" t="s">
        <v>1465</v>
      </c>
      <c r="AS190" s="520"/>
    </row>
    <row r="191" spans="2:45" s="341" customFormat="1" ht="16.5" customHeight="1" x14ac:dyDescent="0.15">
      <c r="B191" s="514" t="s">
        <v>1465</v>
      </c>
      <c r="C191" s="515"/>
      <c r="D191" s="516"/>
      <c r="E191" s="517">
        <v>2</v>
      </c>
      <c r="F191" s="518"/>
      <c r="G191" s="581" t="s">
        <v>1622</v>
      </c>
      <c r="H191" s="518"/>
      <c r="I191" s="350" t="s">
        <v>1653</v>
      </c>
      <c r="J191" s="351"/>
      <c r="K191" s="351"/>
      <c r="L191" s="351"/>
      <c r="M191" s="351"/>
      <c r="N191" s="351"/>
      <c r="O191" s="351"/>
      <c r="P191" s="351"/>
      <c r="Q191" s="351"/>
      <c r="R191" s="351"/>
      <c r="S191" s="351"/>
      <c r="T191" s="352"/>
      <c r="U191" s="350" t="s">
        <v>2892</v>
      </c>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2"/>
      <c r="AR191" s="519" t="s">
        <v>1465</v>
      </c>
      <c r="AS191" s="520"/>
    </row>
    <row r="192" spans="2:45" s="341" customFormat="1" ht="16.5" customHeight="1" x14ac:dyDescent="0.15">
      <c r="B192" s="514" t="s">
        <v>1465</v>
      </c>
      <c r="C192" s="515"/>
      <c r="D192" s="516"/>
      <c r="E192" s="517">
        <v>2</v>
      </c>
      <c r="F192" s="518"/>
      <c r="G192" s="581" t="s">
        <v>1617</v>
      </c>
      <c r="H192" s="518"/>
      <c r="I192" s="350" t="s">
        <v>1654</v>
      </c>
      <c r="J192" s="351"/>
      <c r="K192" s="351"/>
      <c r="L192" s="351"/>
      <c r="M192" s="351"/>
      <c r="N192" s="351"/>
      <c r="O192" s="351"/>
      <c r="P192" s="351"/>
      <c r="Q192" s="351"/>
      <c r="R192" s="351"/>
      <c r="S192" s="351"/>
      <c r="T192" s="352"/>
      <c r="U192" s="350" t="s">
        <v>1655</v>
      </c>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2"/>
      <c r="AR192" s="519" t="s">
        <v>1465</v>
      </c>
      <c r="AS192" s="520"/>
    </row>
    <row r="193" spans="2:45" s="341" customFormat="1" ht="16.5" customHeight="1" x14ac:dyDescent="0.15">
      <c r="B193" s="514" t="s">
        <v>1465</v>
      </c>
      <c r="C193" s="515"/>
      <c r="D193" s="516"/>
      <c r="E193" s="517">
        <v>2</v>
      </c>
      <c r="F193" s="518"/>
      <c r="G193" s="581" t="s">
        <v>1617</v>
      </c>
      <c r="H193" s="518"/>
      <c r="I193" s="350" t="s">
        <v>1656</v>
      </c>
      <c r="J193" s="351"/>
      <c r="K193" s="351"/>
      <c r="L193" s="351"/>
      <c r="M193" s="351"/>
      <c r="N193" s="351"/>
      <c r="O193" s="351"/>
      <c r="P193" s="351"/>
      <c r="Q193" s="351"/>
      <c r="R193" s="351"/>
      <c r="S193" s="351"/>
      <c r="T193" s="352"/>
      <c r="U193" s="350" t="s">
        <v>1657</v>
      </c>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2"/>
      <c r="AR193" s="519" t="s">
        <v>1465</v>
      </c>
      <c r="AS193" s="520"/>
    </row>
    <row r="194" spans="2:45" s="341" customFormat="1" ht="16.5" customHeight="1" x14ac:dyDescent="0.15">
      <c r="B194" s="514" t="s">
        <v>1465</v>
      </c>
      <c r="C194" s="515"/>
      <c r="D194" s="516"/>
      <c r="E194" s="582">
        <v>2</v>
      </c>
      <c r="F194" s="555"/>
      <c r="G194" s="581" t="s">
        <v>1622</v>
      </c>
      <c r="H194" s="518"/>
      <c r="I194" s="350" t="s">
        <v>1658</v>
      </c>
      <c r="J194" s="351"/>
      <c r="K194" s="351"/>
      <c r="L194" s="351"/>
      <c r="M194" s="351"/>
      <c r="N194" s="351"/>
      <c r="O194" s="351"/>
      <c r="P194" s="351"/>
      <c r="Q194" s="351"/>
      <c r="R194" s="351"/>
      <c r="S194" s="351"/>
      <c r="T194" s="352"/>
      <c r="U194" s="350" t="s">
        <v>1659</v>
      </c>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2"/>
      <c r="AR194" s="519" t="s">
        <v>1465</v>
      </c>
      <c r="AS194" s="520"/>
    </row>
    <row r="195" spans="2:45" s="341" customFormat="1" ht="16.5" customHeight="1" x14ac:dyDescent="0.15">
      <c r="B195" s="514" t="s">
        <v>1465</v>
      </c>
      <c r="C195" s="515"/>
      <c r="D195" s="516"/>
      <c r="E195" s="539" t="s">
        <v>1660</v>
      </c>
      <c r="F195" s="518"/>
      <c r="G195" s="517" t="s">
        <v>1622</v>
      </c>
      <c r="H195" s="518"/>
      <c r="I195" s="350" t="s">
        <v>1661</v>
      </c>
      <c r="J195" s="351"/>
      <c r="K195" s="351"/>
      <c r="L195" s="351"/>
      <c r="M195" s="351"/>
      <c r="N195" s="351"/>
      <c r="O195" s="351"/>
      <c r="P195" s="351"/>
      <c r="Q195" s="351"/>
      <c r="R195" s="351"/>
      <c r="S195" s="351"/>
      <c r="T195" s="352"/>
      <c r="U195" s="362" t="s">
        <v>1662</v>
      </c>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2"/>
      <c r="AR195" s="519" t="s">
        <v>1465</v>
      </c>
      <c r="AS195" s="520"/>
    </row>
    <row r="196" spans="2:45" s="341" customFormat="1" ht="16.5" customHeight="1" x14ac:dyDescent="0.15">
      <c r="B196" s="514" t="s">
        <v>1465</v>
      </c>
      <c r="C196" s="515"/>
      <c r="D196" s="516"/>
      <c r="E196" s="539">
        <v>2</v>
      </c>
      <c r="F196" s="518"/>
      <c r="G196" s="581" t="s">
        <v>1617</v>
      </c>
      <c r="H196" s="518"/>
      <c r="I196" s="350" t="s">
        <v>2893</v>
      </c>
      <c r="J196" s="351"/>
      <c r="K196" s="351"/>
      <c r="L196" s="351"/>
      <c r="M196" s="351"/>
      <c r="N196" s="351"/>
      <c r="O196" s="351"/>
      <c r="P196" s="351"/>
      <c r="Q196" s="351"/>
      <c r="R196" s="351"/>
      <c r="S196" s="351"/>
      <c r="T196" s="352"/>
      <c r="U196" s="350" t="s">
        <v>2894</v>
      </c>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2"/>
      <c r="AR196" s="519" t="s">
        <v>1465</v>
      </c>
      <c r="AS196" s="520"/>
    </row>
    <row r="197" spans="2:45" s="341" customFormat="1" ht="16.5" customHeight="1" thickBot="1" x14ac:dyDescent="0.2">
      <c r="B197" s="549" t="s">
        <v>1465</v>
      </c>
      <c r="C197" s="550"/>
      <c r="D197" s="551"/>
      <c r="E197" s="510">
        <v>2</v>
      </c>
      <c r="F197" s="511"/>
      <c r="G197" s="580" t="s">
        <v>1617</v>
      </c>
      <c r="H197" s="553"/>
      <c r="I197" s="353" t="s">
        <v>1663</v>
      </c>
      <c r="J197" s="354"/>
      <c r="K197" s="354"/>
      <c r="L197" s="354"/>
      <c r="M197" s="354"/>
      <c r="N197" s="354"/>
      <c r="O197" s="354"/>
      <c r="P197" s="354"/>
      <c r="Q197" s="354"/>
      <c r="R197" s="354"/>
      <c r="S197" s="354"/>
      <c r="T197" s="355"/>
      <c r="U197" s="353" t="s">
        <v>1664</v>
      </c>
      <c r="V197" s="354"/>
      <c r="W197" s="354"/>
      <c r="X197" s="354"/>
      <c r="Y197" s="354"/>
      <c r="Z197" s="354"/>
      <c r="AA197" s="354"/>
      <c r="AB197" s="354"/>
      <c r="AC197" s="354"/>
      <c r="AD197" s="354"/>
      <c r="AE197" s="354"/>
      <c r="AF197" s="354"/>
      <c r="AG197" s="354"/>
      <c r="AH197" s="354"/>
      <c r="AI197" s="354"/>
      <c r="AJ197" s="354"/>
      <c r="AK197" s="354"/>
      <c r="AL197" s="354"/>
      <c r="AM197" s="354"/>
      <c r="AN197" s="354"/>
      <c r="AO197" s="354"/>
      <c r="AP197" s="354"/>
      <c r="AQ197" s="355"/>
      <c r="AR197" s="512" t="s">
        <v>1465</v>
      </c>
      <c r="AS197" s="513"/>
    </row>
    <row r="198" spans="2:45" s="341" customFormat="1" ht="15" customHeight="1" x14ac:dyDescent="0.15">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row>
    <row r="199" spans="2:45" s="341" customFormat="1" ht="15" customHeight="1" x14ac:dyDescent="0.15">
      <c r="B199" s="291" t="s">
        <v>1665</v>
      </c>
      <c r="C199" s="285"/>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row>
    <row r="200" spans="2:45" s="341" customFormat="1" ht="9.9499999999999993" customHeight="1" thickBot="1" x14ac:dyDescent="0.2">
      <c r="B200" s="285"/>
      <c r="C200" s="285"/>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row>
    <row r="201" spans="2:45" s="341" customFormat="1" ht="17.45" customHeight="1" x14ac:dyDescent="0.15">
      <c r="B201" s="521" t="s">
        <v>1613</v>
      </c>
      <c r="C201" s="522"/>
      <c r="D201" s="523"/>
      <c r="E201" s="524" t="s">
        <v>1614</v>
      </c>
      <c r="F201" s="525"/>
      <c r="G201" s="526" t="s">
        <v>1276</v>
      </c>
      <c r="H201" s="527"/>
      <c r="I201" s="527"/>
      <c r="J201" s="527"/>
      <c r="K201" s="527"/>
      <c r="L201" s="527"/>
      <c r="M201" s="527"/>
      <c r="N201" s="527"/>
      <c r="O201" s="527"/>
      <c r="P201" s="527"/>
      <c r="Q201" s="527"/>
      <c r="R201" s="527"/>
      <c r="S201" s="527"/>
      <c r="T201" s="528"/>
      <c r="U201" s="529" t="s">
        <v>1616</v>
      </c>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30" t="s">
        <v>2773</v>
      </c>
      <c r="AS201" s="531"/>
    </row>
    <row r="202" spans="2:45" s="341" customFormat="1" ht="16.5" customHeight="1" x14ac:dyDescent="0.15">
      <c r="B202" s="532" t="s">
        <v>1465</v>
      </c>
      <c r="C202" s="533"/>
      <c r="D202" s="534"/>
      <c r="E202" s="535">
        <v>1</v>
      </c>
      <c r="F202" s="536"/>
      <c r="G202" s="345" t="s">
        <v>1666</v>
      </c>
      <c r="H202" s="363"/>
      <c r="I202" s="364"/>
      <c r="J202" s="346"/>
      <c r="K202" s="346"/>
      <c r="L202" s="346"/>
      <c r="M202" s="346"/>
      <c r="N202" s="346"/>
      <c r="O202" s="346"/>
      <c r="P202" s="346"/>
      <c r="Q202" s="346"/>
      <c r="R202" s="346"/>
      <c r="S202" s="346"/>
      <c r="T202" s="347"/>
      <c r="U202" s="340" t="s">
        <v>1667</v>
      </c>
      <c r="V202" s="318"/>
      <c r="W202" s="318"/>
      <c r="X202" s="318"/>
      <c r="Y202" s="318"/>
      <c r="Z202" s="318"/>
      <c r="AA202" s="318"/>
      <c r="AB202" s="318"/>
      <c r="AC202" s="318"/>
      <c r="AD202" s="318"/>
      <c r="AE202" s="318"/>
      <c r="AF202" s="318"/>
      <c r="AG202" s="318"/>
      <c r="AH202" s="318"/>
      <c r="AI202" s="318"/>
      <c r="AJ202" s="318"/>
      <c r="AK202" s="318"/>
      <c r="AL202" s="318"/>
      <c r="AM202" s="318"/>
      <c r="AN202" s="318"/>
      <c r="AO202" s="318"/>
      <c r="AP202" s="318"/>
      <c r="AQ202" s="322"/>
      <c r="AR202" s="519" t="s">
        <v>1465</v>
      </c>
      <c r="AS202" s="520"/>
    </row>
    <row r="203" spans="2:45" s="341" customFormat="1" ht="16.5" customHeight="1" x14ac:dyDescent="0.15">
      <c r="B203" s="514" t="s">
        <v>1465</v>
      </c>
      <c r="C203" s="515"/>
      <c r="D203" s="516"/>
      <c r="E203" s="517">
        <v>1</v>
      </c>
      <c r="F203" s="518"/>
      <c r="G203" s="350" t="s">
        <v>1668</v>
      </c>
      <c r="H203" s="365"/>
      <c r="I203" s="366"/>
      <c r="J203" s="351"/>
      <c r="K203" s="351"/>
      <c r="L203" s="351"/>
      <c r="M203" s="351"/>
      <c r="N203" s="351"/>
      <c r="O203" s="351"/>
      <c r="P203" s="351"/>
      <c r="Q203" s="351"/>
      <c r="R203" s="351"/>
      <c r="S203" s="351"/>
      <c r="T203" s="352"/>
      <c r="U203" s="350" t="s">
        <v>2895</v>
      </c>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2"/>
      <c r="AR203" s="519" t="s">
        <v>1465</v>
      </c>
      <c r="AS203" s="520"/>
    </row>
    <row r="204" spans="2:45" s="341" customFormat="1" ht="16.5" customHeight="1" x14ac:dyDescent="0.15">
      <c r="B204" s="514" t="s">
        <v>1465</v>
      </c>
      <c r="C204" s="515"/>
      <c r="D204" s="516"/>
      <c r="E204" s="517">
        <v>1</v>
      </c>
      <c r="F204" s="518"/>
      <c r="G204" s="350" t="s">
        <v>2896</v>
      </c>
      <c r="H204" s="365"/>
      <c r="I204" s="366"/>
      <c r="J204" s="351"/>
      <c r="K204" s="351"/>
      <c r="L204" s="351"/>
      <c r="M204" s="351"/>
      <c r="N204" s="351"/>
      <c r="O204" s="351"/>
      <c r="P204" s="351"/>
      <c r="Q204" s="351"/>
      <c r="R204" s="351"/>
      <c r="S204" s="351"/>
      <c r="T204" s="352"/>
      <c r="U204" s="350" t="s">
        <v>1669</v>
      </c>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2"/>
      <c r="AR204" s="519" t="s">
        <v>1465</v>
      </c>
      <c r="AS204" s="520"/>
    </row>
    <row r="205" spans="2:45" s="341" customFormat="1" ht="16.5" customHeight="1" x14ac:dyDescent="0.15">
      <c r="B205" s="576" t="s">
        <v>1465</v>
      </c>
      <c r="C205" s="577"/>
      <c r="D205" s="578"/>
      <c r="E205" s="554">
        <v>1</v>
      </c>
      <c r="F205" s="555"/>
      <c r="G205" s="358" t="s">
        <v>1670</v>
      </c>
      <c r="H205" s="359"/>
      <c r="I205" s="359"/>
      <c r="J205" s="359"/>
      <c r="K205" s="359"/>
      <c r="L205" s="359"/>
      <c r="M205" s="359"/>
      <c r="N205" s="359"/>
      <c r="O205" s="359"/>
      <c r="P205" s="359"/>
      <c r="Q205" s="359"/>
      <c r="R205" s="359"/>
      <c r="S205" s="359"/>
      <c r="T205" s="360"/>
      <c r="U205" s="358" t="s">
        <v>1671</v>
      </c>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60"/>
      <c r="AR205" s="572" t="s">
        <v>1465</v>
      </c>
      <c r="AS205" s="573"/>
    </row>
    <row r="206" spans="2:45" s="341" customFormat="1" ht="16.5" customHeight="1" x14ac:dyDescent="0.15">
      <c r="B206" s="563"/>
      <c r="C206" s="564"/>
      <c r="D206" s="565"/>
      <c r="E206" s="579"/>
      <c r="F206" s="567"/>
      <c r="G206" s="348"/>
      <c r="H206" s="329"/>
      <c r="I206" s="329"/>
      <c r="J206" s="329"/>
      <c r="K206" s="329"/>
      <c r="L206" s="329"/>
      <c r="M206" s="329"/>
      <c r="N206" s="329"/>
      <c r="O206" s="329"/>
      <c r="P206" s="329"/>
      <c r="Q206" s="329"/>
      <c r="R206" s="329"/>
      <c r="S206" s="329"/>
      <c r="T206" s="349"/>
      <c r="U206" s="348" t="s">
        <v>1672</v>
      </c>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49"/>
      <c r="AR206" s="568"/>
      <c r="AS206" s="569"/>
    </row>
    <row r="207" spans="2:45" s="341" customFormat="1" ht="16.5" customHeight="1" x14ac:dyDescent="0.15">
      <c r="B207" s="576" t="s">
        <v>1465</v>
      </c>
      <c r="C207" s="577"/>
      <c r="D207" s="578"/>
      <c r="E207" s="554">
        <v>1</v>
      </c>
      <c r="F207" s="555"/>
      <c r="G207" s="358" t="s">
        <v>2897</v>
      </c>
      <c r="H207" s="359"/>
      <c r="I207" s="359"/>
      <c r="J207" s="359"/>
      <c r="K207" s="359"/>
      <c r="L207" s="359"/>
      <c r="M207" s="359"/>
      <c r="N207" s="359"/>
      <c r="O207" s="359"/>
      <c r="P207" s="359"/>
      <c r="Q207" s="359"/>
      <c r="R207" s="359"/>
      <c r="S207" s="359"/>
      <c r="T207" s="360"/>
      <c r="U207" s="358" t="s">
        <v>1673</v>
      </c>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60"/>
      <c r="AR207" s="519" t="s">
        <v>1465</v>
      </c>
      <c r="AS207" s="520"/>
    </row>
    <row r="208" spans="2:45" s="341" customFormat="1" ht="16.5" customHeight="1" x14ac:dyDescent="0.15">
      <c r="B208" s="514" t="s">
        <v>1465</v>
      </c>
      <c r="C208" s="515"/>
      <c r="D208" s="516"/>
      <c r="E208" s="517">
        <v>1</v>
      </c>
      <c r="F208" s="518"/>
      <c r="G208" s="358" t="s">
        <v>1674</v>
      </c>
      <c r="H208" s="359"/>
      <c r="I208" s="359"/>
      <c r="J208" s="359"/>
      <c r="K208" s="359"/>
      <c r="L208" s="359"/>
      <c r="M208" s="359"/>
      <c r="N208" s="359"/>
      <c r="O208" s="359"/>
      <c r="P208" s="359"/>
      <c r="Q208" s="359"/>
      <c r="R208" s="359"/>
      <c r="S208" s="359"/>
      <c r="T208" s="360"/>
      <c r="U208" s="358" t="s">
        <v>2898</v>
      </c>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60"/>
      <c r="AR208" s="572" t="s">
        <v>1465</v>
      </c>
      <c r="AS208" s="573"/>
    </row>
    <row r="209" spans="2:45" s="341" customFormat="1" ht="16.5" customHeight="1" x14ac:dyDescent="0.15">
      <c r="B209" s="514"/>
      <c r="C209" s="515"/>
      <c r="D209" s="516"/>
      <c r="E209" s="517"/>
      <c r="F209" s="518"/>
      <c r="G209" s="307"/>
      <c r="H209" s="131"/>
      <c r="I209" s="131"/>
      <c r="J209" s="131"/>
      <c r="K209" s="131"/>
      <c r="L209" s="131"/>
      <c r="M209" s="131"/>
      <c r="N209" s="131"/>
      <c r="O209" s="131"/>
      <c r="P209" s="131"/>
      <c r="Q209" s="131"/>
      <c r="R209" s="131"/>
      <c r="S209" s="131"/>
      <c r="T209" s="309"/>
      <c r="U209" s="307" t="s">
        <v>2899</v>
      </c>
      <c r="AQ209" s="367"/>
      <c r="AR209" s="568"/>
      <c r="AS209" s="569"/>
    </row>
    <row r="210" spans="2:45" s="341" customFormat="1" ht="16.5" customHeight="1" x14ac:dyDescent="0.15">
      <c r="B210" s="514" t="s">
        <v>1465</v>
      </c>
      <c r="C210" s="515"/>
      <c r="D210" s="516"/>
      <c r="E210" s="517">
        <v>1</v>
      </c>
      <c r="F210" s="518"/>
      <c r="G210" s="358" t="s">
        <v>1675</v>
      </c>
      <c r="H210" s="359"/>
      <c r="I210" s="359"/>
      <c r="J210" s="359"/>
      <c r="K210" s="359"/>
      <c r="L210" s="359"/>
      <c r="M210" s="359"/>
      <c r="N210" s="359"/>
      <c r="O210" s="359"/>
      <c r="P210" s="359"/>
      <c r="Q210" s="359"/>
      <c r="R210" s="359"/>
      <c r="S210" s="359"/>
      <c r="T210" s="360"/>
      <c r="U210" s="358" t="s">
        <v>1676</v>
      </c>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60"/>
      <c r="AR210" s="572" t="s">
        <v>1465</v>
      </c>
      <c r="AS210" s="573"/>
    </row>
    <row r="211" spans="2:45" s="341" customFormat="1" ht="16.5" customHeight="1" x14ac:dyDescent="0.15">
      <c r="B211" s="514"/>
      <c r="C211" s="515"/>
      <c r="D211" s="516"/>
      <c r="E211" s="517"/>
      <c r="F211" s="518"/>
      <c r="G211" s="348"/>
      <c r="H211" s="329"/>
      <c r="I211" s="329"/>
      <c r="J211" s="329"/>
      <c r="K211" s="329"/>
      <c r="L211" s="329"/>
      <c r="M211" s="329"/>
      <c r="N211" s="329"/>
      <c r="O211" s="329"/>
      <c r="P211" s="329"/>
      <c r="Q211" s="329"/>
      <c r="R211" s="329"/>
      <c r="S211" s="329"/>
      <c r="T211" s="349"/>
      <c r="U211" s="368" t="s">
        <v>1677</v>
      </c>
      <c r="V211" s="369"/>
      <c r="W211" s="369"/>
      <c r="X211" s="369"/>
      <c r="Y211" s="369"/>
      <c r="Z211" s="369"/>
      <c r="AA211" s="369"/>
      <c r="AB211" s="369"/>
      <c r="AC211" s="369"/>
      <c r="AD211" s="369"/>
      <c r="AE211" s="369"/>
      <c r="AF211" s="369"/>
      <c r="AG211" s="369"/>
      <c r="AH211" s="369"/>
      <c r="AI211" s="369"/>
      <c r="AJ211" s="369"/>
      <c r="AK211" s="369"/>
      <c r="AL211" s="369"/>
      <c r="AM211" s="369"/>
      <c r="AN211" s="369"/>
      <c r="AO211" s="369"/>
      <c r="AP211" s="369"/>
      <c r="AQ211" s="370"/>
      <c r="AR211" s="568"/>
      <c r="AS211" s="569"/>
    </row>
    <row r="212" spans="2:45" s="341" customFormat="1" ht="16.5" customHeight="1" thickBot="1" x14ac:dyDescent="0.2">
      <c r="B212" s="549" t="s">
        <v>1465</v>
      </c>
      <c r="C212" s="550"/>
      <c r="D212" s="551"/>
      <c r="E212" s="571">
        <v>1</v>
      </c>
      <c r="F212" s="553"/>
      <c r="G212" s="353" t="s">
        <v>1678</v>
      </c>
      <c r="H212" s="371"/>
      <c r="I212" s="372"/>
      <c r="J212" s="354"/>
      <c r="K212" s="354"/>
      <c r="L212" s="354"/>
      <c r="M212" s="354"/>
      <c r="N212" s="354"/>
      <c r="O212" s="354"/>
      <c r="P212" s="354"/>
      <c r="Q212" s="354"/>
      <c r="R212" s="354"/>
      <c r="S212" s="354"/>
      <c r="T212" s="355"/>
      <c r="U212" s="353" t="s">
        <v>1679</v>
      </c>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5"/>
      <c r="AR212" s="512" t="s">
        <v>1465</v>
      </c>
      <c r="AS212" s="513"/>
    </row>
    <row r="213" spans="2:45" s="341" customFormat="1" ht="15" customHeight="1" x14ac:dyDescent="0.15"/>
    <row r="214" spans="2:45" s="341" customFormat="1" ht="15" customHeight="1" x14ac:dyDescent="0.15"/>
    <row r="215" spans="2:45" s="341" customFormat="1" ht="15" customHeight="1" x14ac:dyDescent="0.15">
      <c r="B215" s="131"/>
      <c r="C215" s="131"/>
      <c r="D215" s="131"/>
      <c r="E215" s="131"/>
      <c r="F215" s="131"/>
      <c r="G215" s="131"/>
      <c r="H215" s="131"/>
      <c r="I215" s="131"/>
      <c r="J215" s="131"/>
      <c r="K215" s="131"/>
      <c r="L215" s="131"/>
      <c r="AC215" s="131"/>
      <c r="AD215" s="131"/>
      <c r="AE215" s="131"/>
      <c r="AF215" s="131"/>
      <c r="AG215" s="131"/>
      <c r="AH215" s="131"/>
      <c r="AI215" s="131"/>
      <c r="AJ215" s="131"/>
      <c r="AK215" s="131"/>
      <c r="AQ215" s="131"/>
      <c r="AR215" s="131"/>
      <c r="AS215" s="283" t="s">
        <v>2900</v>
      </c>
    </row>
    <row r="216" spans="2:45" s="341" customFormat="1" ht="30" customHeight="1" x14ac:dyDescent="0.15">
      <c r="B216" s="545" t="s">
        <v>2785</v>
      </c>
      <c r="C216" s="545"/>
      <c r="D216" s="545"/>
      <c r="E216" s="545"/>
      <c r="F216" s="545"/>
      <c r="G216" s="545"/>
      <c r="H216" s="545"/>
      <c r="I216" s="545"/>
      <c r="J216" s="545"/>
      <c r="K216" s="545"/>
      <c r="L216" s="545"/>
      <c r="M216" s="545"/>
      <c r="N216" s="545"/>
      <c r="O216" s="545"/>
      <c r="P216" s="545"/>
      <c r="Q216" s="545"/>
      <c r="R216" s="545"/>
      <c r="S216" s="545"/>
      <c r="T216" s="545"/>
      <c r="U216" s="545"/>
      <c r="V216" s="545"/>
      <c r="W216" s="545"/>
      <c r="X216" s="545"/>
      <c r="Y216" s="545"/>
      <c r="Z216" s="545"/>
      <c r="AA216" s="545"/>
      <c r="AB216" s="545"/>
      <c r="AC216" s="545"/>
      <c r="AD216" s="545"/>
      <c r="AE216" s="545"/>
      <c r="AF216" s="545"/>
      <c r="AG216" s="545"/>
      <c r="AH216" s="545"/>
      <c r="AI216" s="545"/>
      <c r="AJ216" s="545"/>
      <c r="AK216" s="545"/>
      <c r="AL216" s="545"/>
      <c r="AM216" s="545"/>
      <c r="AN216" s="545"/>
      <c r="AO216" s="545"/>
      <c r="AP216" s="545"/>
      <c r="AQ216" s="545"/>
      <c r="AR216" s="545"/>
      <c r="AS216" s="545"/>
    </row>
    <row r="217" spans="2:45" s="341" customFormat="1" ht="15" customHeight="1" x14ac:dyDescent="0.15"/>
    <row r="218" spans="2:45" s="341" customFormat="1" ht="15" customHeight="1" x14ac:dyDescent="0.15"/>
    <row r="219" spans="2:45" s="341" customFormat="1" ht="15" customHeight="1" x14ac:dyDescent="0.15">
      <c r="B219" s="291" t="s">
        <v>1680</v>
      </c>
    </row>
    <row r="220" spans="2:45" s="341" customFormat="1" ht="9.9499999999999993" customHeight="1" thickBot="1" x14ac:dyDescent="0.2"/>
    <row r="221" spans="2:45" s="341" customFormat="1" ht="17.45" customHeight="1" x14ac:dyDescent="0.15">
      <c r="B221" s="521" t="s">
        <v>1613</v>
      </c>
      <c r="C221" s="522"/>
      <c r="D221" s="523"/>
      <c r="E221" s="524" t="s">
        <v>1614</v>
      </c>
      <c r="F221" s="525"/>
      <c r="G221" s="526" t="s">
        <v>1276</v>
      </c>
      <c r="H221" s="527"/>
      <c r="I221" s="527"/>
      <c r="J221" s="527"/>
      <c r="K221" s="527"/>
      <c r="L221" s="527"/>
      <c r="M221" s="527"/>
      <c r="N221" s="527"/>
      <c r="O221" s="527"/>
      <c r="P221" s="527"/>
      <c r="Q221" s="527"/>
      <c r="R221" s="527"/>
      <c r="S221" s="527"/>
      <c r="T221" s="528"/>
      <c r="U221" s="529" t="s">
        <v>1616</v>
      </c>
      <c r="V221" s="529"/>
      <c r="W221" s="529"/>
      <c r="X221" s="529"/>
      <c r="Y221" s="529"/>
      <c r="Z221" s="529"/>
      <c r="AA221" s="529"/>
      <c r="AB221" s="529"/>
      <c r="AC221" s="529"/>
      <c r="AD221" s="529"/>
      <c r="AE221" s="529"/>
      <c r="AF221" s="529"/>
      <c r="AG221" s="529"/>
      <c r="AH221" s="529"/>
      <c r="AI221" s="529"/>
      <c r="AJ221" s="529"/>
      <c r="AK221" s="529"/>
      <c r="AL221" s="529"/>
      <c r="AM221" s="529"/>
      <c r="AN221" s="529"/>
      <c r="AO221" s="529"/>
      <c r="AP221" s="529"/>
      <c r="AQ221" s="529"/>
      <c r="AR221" s="530" t="s">
        <v>2773</v>
      </c>
      <c r="AS221" s="531"/>
    </row>
    <row r="222" spans="2:45" s="341" customFormat="1" ht="16.5" customHeight="1" x14ac:dyDescent="0.15">
      <c r="B222" s="563" t="s">
        <v>1465</v>
      </c>
      <c r="C222" s="564"/>
      <c r="D222" s="565"/>
      <c r="E222" s="566">
        <v>1</v>
      </c>
      <c r="F222" s="567"/>
      <c r="G222" s="340" t="s">
        <v>1681</v>
      </c>
      <c r="H222" s="373"/>
      <c r="I222" s="373"/>
      <c r="J222" s="373"/>
      <c r="K222" s="373"/>
      <c r="L222" s="373"/>
      <c r="M222" s="373"/>
      <c r="N222" s="373"/>
      <c r="O222" s="373"/>
      <c r="P222" s="373"/>
      <c r="Q222" s="373"/>
      <c r="R222" s="373"/>
      <c r="S222" s="373"/>
      <c r="T222" s="374"/>
      <c r="U222" s="307" t="s">
        <v>1682</v>
      </c>
      <c r="V222" s="131"/>
      <c r="W222" s="131"/>
      <c r="X222" s="131"/>
      <c r="Z222" s="131"/>
      <c r="AA222" s="131"/>
      <c r="AB222" s="131"/>
      <c r="AC222" s="131"/>
      <c r="AD222" s="131"/>
      <c r="AE222" s="131"/>
      <c r="AF222" s="131"/>
      <c r="AG222" s="131"/>
      <c r="AH222" s="131"/>
      <c r="AI222" s="131"/>
      <c r="AJ222" s="131"/>
      <c r="AK222" s="131"/>
      <c r="AL222" s="131"/>
      <c r="AM222" s="131"/>
      <c r="AN222" s="131"/>
      <c r="AO222" s="131"/>
      <c r="AP222" s="131"/>
      <c r="AQ222" s="309"/>
      <c r="AR222" s="574" t="s">
        <v>1465</v>
      </c>
      <c r="AS222" s="575"/>
    </row>
    <row r="223" spans="2:45" s="341" customFormat="1" ht="16.5" customHeight="1" x14ac:dyDescent="0.15">
      <c r="B223" s="514"/>
      <c r="C223" s="515"/>
      <c r="D223" s="516"/>
      <c r="E223" s="517"/>
      <c r="F223" s="518"/>
      <c r="G223" s="375"/>
      <c r="H223" s="376"/>
      <c r="I223" s="376"/>
      <c r="J223" s="376"/>
      <c r="K223" s="376"/>
      <c r="L223" s="376"/>
      <c r="M223" s="376"/>
      <c r="N223" s="376"/>
      <c r="O223" s="376"/>
      <c r="P223" s="376"/>
      <c r="Q223" s="376"/>
      <c r="R223" s="376"/>
      <c r="S223" s="376"/>
      <c r="T223" s="377"/>
      <c r="U223" s="378" t="s">
        <v>1683</v>
      </c>
      <c r="AQ223" s="367"/>
      <c r="AR223" s="568"/>
      <c r="AS223" s="569"/>
    </row>
    <row r="224" spans="2:45" s="341" customFormat="1" ht="16.5" customHeight="1" x14ac:dyDescent="0.15">
      <c r="B224" s="514" t="s">
        <v>1465</v>
      </c>
      <c r="C224" s="515"/>
      <c r="D224" s="516"/>
      <c r="E224" s="517">
        <v>1</v>
      </c>
      <c r="F224" s="518"/>
      <c r="G224" s="350" t="s">
        <v>1684</v>
      </c>
      <c r="H224" s="379"/>
      <c r="I224" s="366"/>
      <c r="J224" s="351"/>
      <c r="K224" s="351"/>
      <c r="L224" s="351"/>
      <c r="M224" s="351"/>
      <c r="N224" s="351"/>
      <c r="O224" s="351"/>
      <c r="P224" s="351"/>
      <c r="Q224" s="351"/>
      <c r="R224" s="351"/>
      <c r="S224" s="351"/>
      <c r="T224" s="352"/>
      <c r="U224" s="350" t="s">
        <v>2786</v>
      </c>
      <c r="V224" s="351"/>
      <c r="W224" s="351"/>
      <c r="X224" s="351"/>
      <c r="Y224" s="366"/>
      <c r="Z224" s="351"/>
      <c r="AA224" s="351"/>
      <c r="AB224" s="351"/>
      <c r="AC224" s="351"/>
      <c r="AD224" s="351"/>
      <c r="AE224" s="351"/>
      <c r="AF224" s="351"/>
      <c r="AG224" s="351"/>
      <c r="AH224" s="351"/>
      <c r="AI224" s="351"/>
      <c r="AJ224" s="351"/>
      <c r="AK224" s="351"/>
      <c r="AL224" s="351"/>
      <c r="AM224" s="351"/>
      <c r="AN224" s="351"/>
      <c r="AO224" s="351"/>
      <c r="AP224" s="351"/>
      <c r="AQ224" s="352"/>
      <c r="AR224" s="519" t="s">
        <v>1465</v>
      </c>
      <c r="AS224" s="520"/>
    </row>
    <row r="225" spans="2:45" s="341" customFormat="1" ht="16.5" customHeight="1" x14ac:dyDescent="0.15">
      <c r="B225" s="514" t="s">
        <v>1465</v>
      </c>
      <c r="C225" s="515"/>
      <c r="D225" s="516"/>
      <c r="E225" s="517">
        <v>1</v>
      </c>
      <c r="F225" s="518"/>
      <c r="G225" s="358" t="s">
        <v>2787</v>
      </c>
      <c r="H225" s="380"/>
      <c r="I225" s="380"/>
      <c r="J225" s="380"/>
      <c r="K225" s="380"/>
      <c r="L225" s="380"/>
      <c r="M225" s="380"/>
      <c r="N225" s="380"/>
      <c r="O225" s="380"/>
      <c r="P225" s="380"/>
      <c r="Q225" s="380"/>
      <c r="R225" s="380"/>
      <c r="S225" s="380"/>
      <c r="T225" s="381"/>
      <c r="U225" s="358" t="s">
        <v>1685</v>
      </c>
      <c r="V225" s="359"/>
      <c r="W225" s="359"/>
      <c r="X225" s="359"/>
      <c r="Y225" s="382"/>
      <c r="Z225" s="359"/>
      <c r="AA225" s="359"/>
      <c r="AB225" s="359"/>
      <c r="AC225" s="359"/>
      <c r="AD225" s="359"/>
      <c r="AE225" s="359"/>
      <c r="AF225" s="359"/>
      <c r="AG225" s="359"/>
      <c r="AH225" s="359"/>
      <c r="AI225" s="359"/>
      <c r="AJ225" s="359"/>
      <c r="AK225" s="359"/>
      <c r="AL225" s="359"/>
      <c r="AM225" s="359"/>
      <c r="AN225" s="359"/>
      <c r="AO225" s="359"/>
      <c r="AP225" s="359"/>
      <c r="AQ225" s="360"/>
      <c r="AR225" s="572" t="s">
        <v>1465</v>
      </c>
      <c r="AS225" s="573"/>
    </row>
    <row r="226" spans="2:45" s="341" customFormat="1" ht="16.5" customHeight="1" x14ac:dyDescent="0.15">
      <c r="B226" s="514"/>
      <c r="C226" s="515"/>
      <c r="D226" s="516"/>
      <c r="E226" s="517"/>
      <c r="F226" s="518"/>
      <c r="G226" s="348"/>
      <c r="H226" s="376"/>
      <c r="I226" s="376"/>
      <c r="J226" s="376"/>
      <c r="K226" s="376"/>
      <c r="L226" s="376"/>
      <c r="M226" s="376"/>
      <c r="N226" s="376"/>
      <c r="O226" s="376"/>
      <c r="P226" s="376"/>
      <c r="Q226" s="376"/>
      <c r="R226" s="376"/>
      <c r="S226" s="376"/>
      <c r="T226" s="377"/>
      <c r="U226" s="368" t="s">
        <v>1686</v>
      </c>
      <c r="V226" s="369"/>
      <c r="W226" s="369"/>
      <c r="X226" s="369"/>
      <c r="Y226" s="369"/>
      <c r="Z226" s="369"/>
      <c r="AA226" s="369"/>
      <c r="AB226" s="369"/>
      <c r="AC226" s="369"/>
      <c r="AD226" s="369"/>
      <c r="AE226" s="369"/>
      <c r="AF226" s="369"/>
      <c r="AG226" s="369"/>
      <c r="AH226" s="369"/>
      <c r="AI226" s="369"/>
      <c r="AJ226" s="369"/>
      <c r="AK226" s="369"/>
      <c r="AL226" s="369"/>
      <c r="AM226" s="369"/>
      <c r="AN226" s="369"/>
      <c r="AO226" s="369"/>
      <c r="AP226" s="369"/>
      <c r="AQ226" s="370"/>
      <c r="AR226" s="568"/>
      <c r="AS226" s="569"/>
    </row>
    <row r="227" spans="2:45" s="341" customFormat="1" ht="16.5" customHeight="1" x14ac:dyDescent="0.15">
      <c r="B227" s="514" t="s">
        <v>1465</v>
      </c>
      <c r="C227" s="515"/>
      <c r="D227" s="516"/>
      <c r="E227" s="517">
        <v>1</v>
      </c>
      <c r="F227" s="518"/>
      <c r="G227" s="350" t="s">
        <v>1687</v>
      </c>
      <c r="H227" s="379"/>
      <c r="I227" s="366"/>
      <c r="J227" s="351"/>
      <c r="K227" s="351"/>
      <c r="L227" s="351"/>
      <c r="M227" s="351"/>
      <c r="N227" s="351"/>
      <c r="O227" s="351"/>
      <c r="P227" s="351"/>
      <c r="Q227" s="351"/>
      <c r="R227" s="351"/>
      <c r="S227" s="351"/>
      <c r="T227" s="352"/>
      <c r="U227" s="350" t="s">
        <v>1688</v>
      </c>
      <c r="V227" s="351"/>
      <c r="W227" s="351"/>
      <c r="X227" s="351"/>
      <c r="Y227" s="366"/>
      <c r="Z227" s="351"/>
      <c r="AA227" s="351"/>
      <c r="AB227" s="351"/>
      <c r="AC227" s="351"/>
      <c r="AD227" s="351"/>
      <c r="AE227" s="351"/>
      <c r="AF227" s="351"/>
      <c r="AG227" s="351"/>
      <c r="AH227" s="351"/>
      <c r="AI227" s="351"/>
      <c r="AJ227" s="351"/>
      <c r="AK227" s="351"/>
      <c r="AL227" s="351"/>
      <c r="AM227" s="351"/>
      <c r="AN227" s="351"/>
      <c r="AO227" s="351"/>
      <c r="AP227" s="351"/>
      <c r="AQ227" s="352"/>
      <c r="AR227" s="519" t="s">
        <v>1465</v>
      </c>
      <c r="AS227" s="520"/>
    </row>
    <row r="228" spans="2:45" s="341" customFormat="1" ht="16.5" customHeight="1" x14ac:dyDescent="0.15">
      <c r="B228" s="514" t="s">
        <v>1465</v>
      </c>
      <c r="C228" s="515"/>
      <c r="D228" s="516"/>
      <c r="E228" s="517">
        <v>1</v>
      </c>
      <c r="F228" s="518"/>
      <c r="G228" s="350" t="s">
        <v>1689</v>
      </c>
      <c r="H228" s="379"/>
      <c r="I228" s="366"/>
      <c r="J228" s="351"/>
      <c r="K228" s="351"/>
      <c r="L228" s="351"/>
      <c r="M228" s="351"/>
      <c r="N228" s="351"/>
      <c r="O228" s="351"/>
      <c r="P228" s="351"/>
      <c r="Q228" s="351"/>
      <c r="R228" s="351"/>
      <c r="S228" s="351"/>
      <c r="T228" s="352"/>
      <c r="U228" s="350" t="s">
        <v>1690</v>
      </c>
      <c r="V228" s="351"/>
      <c r="W228" s="351"/>
      <c r="X228" s="351"/>
      <c r="Y228" s="366"/>
      <c r="Z228" s="351"/>
      <c r="AA228" s="351"/>
      <c r="AB228" s="351"/>
      <c r="AC228" s="351"/>
      <c r="AD228" s="351"/>
      <c r="AE228" s="351"/>
      <c r="AF228" s="351"/>
      <c r="AG228" s="351"/>
      <c r="AH228" s="351"/>
      <c r="AI228" s="351"/>
      <c r="AJ228" s="351"/>
      <c r="AK228" s="351"/>
      <c r="AL228" s="351"/>
      <c r="AM228" s="351"/>
      <c r="AN228" s="351"/>
      <c r="AO228" s="351"/>
      <c r="AP228" s="351"/>
      <c r="AQ228" s="352"/>
      <c r="AR228" s="519" t="s">
        <v>1465</v>
      </c>
      <c r="AS228" s="520"/>
    </row>
    <row r="229" spans="2:45" s="341" customFormat="1" ht="16.5" customHeight="1" x14ac:dyDescent="0.15">
      <c r="B229" s="514" t="s">
        <v>1465</v>
      </c>
      <c r="C229" s="515"/>
      <c r="D229" s="516"/>
      <c r="E229" s="517">
        <v>1</v>
      </c>
      <c r="F229" s="518"/>
      <c r="G229" s="350" t="s">
        <v>1691</v>
      </c>
      <c r="H229" s="379"/>
      <c r="I229" s="366"/>
      <c r="J229" s="351"/>
      <c r="K229" s="351"/>
      <c r="L229" s="351"/>
      <c r="M229" s="351"/>
      <c r="N229" s="351"/>
      <c r="O229" s="351"/>
      <c r="P229" s="351"/>
      <c r="Q229" s="351"/>
      <c r="R229" s="351"/>
      <c r="S229" s="351"/>
      <c r="T229" s="352"/>
      <c r="U229" s="350" t="s">
        <v>1692</v>
      </c>
      <c r="V229" s="351"/>
      <c r="W229" s="351"/>
      <c r="X229" s="351"/>
      <c r="Y229" s="366"/>
      <c r="Z229" s="351"/>
      <c r="AA229" s="351"/>
      <c r="AB229" s="351"/>
      <c r="AC229" s="351"/>
      <c r="AD229" s="351"/>
      <c r="AE229" s="351"/>
      <c r="AF229" s="351"/>
      <c r="AG229" s="351"/>
      <c r="AH229" s="351"/>
      <c r="AI229" s="351"/>
      <c r="AJ229" s="351"/>
      <c r="AK229" s="351"/>
      <c r="AL229" s="351"/>
      <c r="AM229" s="351"/>
      <c r="AN229" s="351"/>
      <c r="AO229" s="351"/>
      <c r="AP229" s="351"/>
      <c r="AQ229" s="352"/>
      <c r="AR229" s="519" t="s">
        <v>1465</v>
      </c>
      <c r="AS229" s="520"/>
    </row>
    <row r="230" spans="2:45" s="341" customFormat="1" ht="16.5" customHeight="1" thickBot="1" x14ac:dyDescent="0.2">
      <c r="B230" s="549" t="s">
        <v>1465</v>
      </c>
      <c r="C230" s="550"/>
      <c r="D230" s="551"/>
      <c r="E230" s="571">
        <v>1</v>
      </c>
      <c r="F230" s="553"/>
      <c r="G230" s="353" t="s">
        <v>1693</v>
      </c>
      <c r="H230" s="383"/>
      <c r="I230" s="384"/>
      <c r="J230" s="354"/>
      <c r="K230" s="354"/>
      <c r="L230" s="354"/>
      <c r="M230" s="354"/>
      <c r="N230" s="354"/>
      <c r="O230" s="354"/>
      <c r="P230" s="354"/>
      <c r="Q230" s="354"/>
      <c r="R230" s="354"/>
      <c r="S230" s="354"/>
      <c r="T230" s="355"/>
      <c r="U230" s="353" t="s">
        <v>1694</v>
      </c>
      <c r="V230" s="354"/>
      <c r="W230" s="354"/>
      <c r="X230" s="354"/>
      <c r="Y230" s="384"/>
      <c r="Z230" s="354"/>
      <c r="AA230" s="354"/>
      <c r="AB230" s="354"/>
      <c r="AC230" s="354"/>
      <c r="AD230" s="354"/>
      <c r="AE230" s="354"/>
      <c r="AF230" s="354"/>
      <c r="AG230" s="354"/>
      <c r="AH230" s="354"/>
      <c r="AI230" s="354"/>
      <c r="AJ230" s="354"/>
      <c r="AK230" s="354"/>
      <c r="AL230" s="354"/>
      <c r="AM230" s="354"/>
      <c r="AN230" s="354"/>
      <c r="AO230" s="354"/>
      <c r="AP230" s="354"/>
      <c r="AQ230" s="355"/>
      <c r="AR230" s="512" t="s">
        <v>1465</v>
      </c>
      <c r="AS230" s="513"/>
    </row>
    <row r="231" spans="2:45" s="341" customFormat="1" ht="15" customHeight="1" x14ac:dyDescent="0.15"/>
    <row r="232" spans="2:45" s="341" customFormat="1" ht="15" customHeight="1" x14ac:dyDescent="0.15">
      <c r="B232" s="291" t="s">
        <v>2788</v>
      </c>
      <c r="C232" s="285"/>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row>
    <row r="233" spans="2:45" s="341" customFormat="1" ht="9.9499999999999993" customHeight="1" thickBot="1" x14ac:dyDescent="0.2">
      <c r="B233" s="285"/>
      <c r="C233" s="285"/>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row>
    <row r="234" spans="2:45" s="341" customFormat="1" ht="17.45" customHeight="1" x14ac:dyDescent="0.15">
      <c r="B234" s="521" t="s">
        <v>1613</v>
      </c>
      <c r="C234" s="522"/>
      <c r="D234" s="523"/>
      <c r="E234" s="524" t="s">
        <v>1614</v>
      </c>
      <c r="F234" s="525"/>
      <c r="G234" s="526" t="s">
        <v>1276</v>
      </c>
      <c r="H234" s="527"/>
      <c r="I234" s="527"/>
      <c r="J234" s="527"/>
      <c r="K234" s="527"/>
      <c r="L234" s="527"/>
      <c r="M234" s="527"/>
      <c r="N234" s="527"/>
      <c r="O234" s="527"/>
      <c r="P234" s="527"/>
      <c r="Q234" s="527"/>
      <c r="R234" s="527"/>
      <c r="S234" s="527"/>
      <c r="T234" s="528"/>
      <c r="U234" s="529" t="s">
        <v>1616</v>
      </c>
      <c r="V234" s="529"/>
      <c r="W234" s="529"/>
      <c r="X234" s="529"/>
      <c r="Y234" s="529"/>
      <c r="Z234" s="529"/>
      <c r="AA234" s="529"/>
      <c r="AB234" s="529"/>
      <c r="AC234" s="529"/>
      <c r="AD234" s="529"/>
      <c r="AE234" s="529"/>
      <c r="AF234" s="529"/>
      <c r="AG234" s="529"/>
      <c r="AH234" s="529"/>
      <c r="AI234" s="529"/>
      <c r="AJ234" s="529"/>
      <c r="AK234" s="529"/>
      <c r="AL234" s="529"/>
      <c r="AM234" s="529"/>
      <c r="AN234" s="529"/>
      <c r="AO234" s="529"/>
      <c r="AP234" s="529"/>
      <c r="AQ234" s="529"/>
      <c r="AR234" s="530" t="s">
        <v>2773</v>
      </c>
      <c r="AS234" s="531"/>
    </row>
    <row r="235" spans="2:45" s="341" customFormat="1" ht="16.5" customHeight="1" x14ac:dyDescent="0.15">
      <c r="B235" s="540" t="s">
        <v>1465</v>
      </c>
      <c r="C235" s="541"/>
      <c r="D235" s="542"/>
      <c r="E235" s="570">
        <v>2</v>
      </c>
      <c r="F235" s="544"/>
      <c r="G235" s="345" t="s">
        <v>1695</v>
      </c>
      <c r="H235" s="385"/>
      <c r="I235" s="364"/>
      <c r="J235" s="346"/>
      <c r="K235" s="346"/>
      <c r="L235" s="346"/>
      <c r="M235" s="346"/>
      <c r="N235" s="346"/>
      <c r="O235" s="346"/>
      <c r="P235" s="346"/>
      <c r="Q235" s="346"/>
      <c r="R235" s="346"/>
      <c r="S235" s="346"/>
      <c r="T235" s="347"/>
      <c r="U235" s="345" t="s">
        <v>1696</v>
      </c>
      <c r="V235" s="346"/>
      <c r="W235" s="346"/>
      <c r="X235" s="346"/>
      <c r="Y235" s="346"/>
      <c r="Z235" s="346"/>
      <c r="AA235" s="346"/>
      <c r="AB235" s="346"/>
      <c r="AC235" s="346"/>
      <c r="AD235" s="346"/>
      <c r="AE235" s="346"/>
      <c r="AF235" s="346"/>
      <c r="AG235" s="346"/>
      <c r="AH235" s="346"/>
      <c r="AI235" s="346"/>
      <c r="AJ235" s="346"/>
      <c r="AK235" s="346"/>
      <c r="AL235" s="346"/>
      <c r="AM235" s="346"/>
      <c r="AN235" s="346"/>
      <c r="AO235" s="346"/>
      <c r="AP235" s="346"/>
      <c r="AQ235" s="347"/>
      <c r="AR235" s="537" t="s">
        <v>1465</v>
      </c>
      <c r="AS235" s="538"/>
    </row>
    <row r="236" spans="2:45" s="341" customFormat="1" ht="16.5" customHeight="1" x14ac:dyDescent="0.15">
      <c r="B236" s="514" t="s">
        <v>1465</v>
      </c>
      <c r="C236" s="515"/>
      <c r="D236" s="516"/>
      <c r="E236" s="517">
        <v>2</v>
      </c>
      <c r="F236" s="518"/>
      <c r="G236" s="350" t="s">
        <v>1697</v>
      </c>
      <c r="H236" s="379"/>
      <c r="I236" s="366"/>
      <c r="J236" s="351"/>
      <c r="K236" s="351"/>
      <c r="L236" s="351"/>
      <c r="M236" s="351"/>
      <c r="N236" s="351"/>
      <c r="O236" s="351"/>
      <c r="P236" s="351"/>
      <c r="Q236" s="351"/>
      <c r="R236" s="351"/>
      <c r="S236" s="351"/>
      <c r="T236" s="352"/>
      <c r="U236" s="350" t="s">
        <v>1698</v>
      </c>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2"/>
      <c r="AR236" s="519" t="s">
        <v>1465</v>
      </c>
      <c r="AS236" s="520"/>
    </row>
    <row r="237" spans="2:45" s="341" customFormat="1" ht="16.5" customHeight="1" x14ac:dyDescent="0.15">
      <c r="B237" s="514" t="s">
        <v>1465</v>
      </c>
      <c r="C237" s="515"/>
      <c r="D237" s="516"/>
      <c r="E237" s="517">
        <v>2</v>
      </c>
      <c r="F237" s="518"/>
      <c r="G237" s="350" t="s">
        <v>1699</v>
      </c>
      <c r="H237" s="379"/>
      <c r="I237" s="366"/>
      <c r="J237" s="351"/>
      <c r="K237" s="351"/>
      <c r="L237" s="351"/>
      <c r="M237" s="351"/>
      <c r="N237" s="351"/>
      <c r="O237" s="351"/>
      <c r="P237" s="351"/>
      <c r="Q237" s="351"/>
      <c r="R237" s="351"/>
      <c r="S237" s="351"/>
      <c r="T237" s="352"/>
      <c r="U237" s="350" t="s">
        <v>1700</v>
      </c>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2"/>
      <c r="AR237" s="519" t="s">
        <v>1465</v>
      </c>
      <c r="AS237" s="520"/>
    </row>
    <row r="238" spans="2:45" s="341" customFormat="1" ht="16.5" customHeight="1" x14ac:dyDescent="0.15">
      <c r="B238" s="514" t="s">
        <v>1465</v>
      </c>
      <c r="C238" s="515"/>
      <c r="D238" s="516"/>
      <c r="E238" s="517">
        <v>2</v>
      </c>
      <c r="F238" s="518"/>
      <c r="G238" s="350" t="s">
        <v>1701</v>
      </c>
      <c r="H238" s="379"/>
      <c r="I238" s="366"/>
      <c r="J238" s="351"/>
      <c r="K238" s="351"/>
      <c r="L238" s="351"/>
      <c r="M238" s="351"/>
      <c r="N238" s="351"/>
      <c r="O238" s="351"/>
      <c r="P238" s="351"/>
      <c r="Q238" s="351"/>
      <c r="R238" s="351"/>
      <c r="S238" s="351"/>
      <c r="T238" s="352"/>
      <c r="U238" s="350" t="s">
        <v>2789</v>
      </c>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2"/>
      <c r="AR238" s="519" t="s">
        <v>1465</v>
      </c>
      <c r="AS238" s="520"/>
    </row>
    <row r="239" spans="2:45" s="341" customFormat="1" ht="16.5" customHeight="1" x14ac:dyDescent="0.15">
      <c r="B239" s="514" t="s">
        <v>1465</v>
      </c>
      <c r="C239" s="515"/>
      <c r="D239" s="516"/>
      <c r="E239" s="517">
        <v>2</v>
      </c>
      <c r="F239" s="518"/>
      <c r="G239" s="350" t="s">
        <v>1702</v>
      </c>
      <c r="H239" s="379"/>
      <c r="I239" s="366"/>
      <c r="J239" s="351"/>
      <c r="K239" s="351"/>
      <c r="L239" s="351"/>
      <c r="M239" s="351"/>
      <c r="N239" s="351"/>
      <c r="O239" s="351"/>
      <c r="P239" s="351"/>
      <c r="Q239" s="351"/>
      <c r="R239" s="351"/>
      <c r="S239" s="351"/>
      <c r="T239" s="352"/>
      <c r="U239" s="350" t="s">
        <v>2790</v>
      </c>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2"/>
      <c r="AR239" s="519" t="s">
        <v>1465</v>
      </c>
      <c r="AS239" s="520"/>
    </row>
    <row r="240" spans="2:45" s="341" customFormat="1" ht="16.5" customHeight="1" x14ac:dyDescent="0.15">
      <c r="B240" s="514" t="s">
        <v>1465</v>
      </c>
      <c r="C240" s="515"/>
      <c r="D240" s="516"/>
      <c r="E240" s="517">
        <v>2</v>
      </c>
      <c r="F240" s="518"/>
      <c r="G240" s="350" t="s">
        <v>1703</v>
      </c>
      <c r="H240" s="379"/>
      <c r="I240" s="366"/>
      <c r="J240" s="351"/>
      <c r="K240" s="351"/>
      <c r="L240" s="351"/>
      <c r="M240" s="351"/>
      <c r="N240" s="351"/>
      <c r="O240" s="351"/>
      <c r="P240" s="351"/>
      <c r="Q240" s="351"/>
      <c r="R240" s="351"/>
      <c r="S240" s="351"/>
      <c r="T240" s="352"/>
      <c r="U240" s="350" t="s">
        <v>1704</v>
      </c>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2"/>
      <c r="AR240" s="519" t="s">
        <v>1465</v>
      </c>
      <c r="AS240" s="520"/>
    </row>
    <row r="241" spans="2:45" s="341" customFormat="1" ht="16.5" customHeight="1" x14ac:dyDescent="0.15">
      <c r="B241" s="514" t="s">
        <v>1465</v>
      </c>
      <c r="C241" s="515"/>
      <c r="D241" s="516"/>
      <c r="E241" s="517">
        <v>2</v>
      </c>
      <c r="F241" s="518"/>
      <c r="G241" s="350" t="s">
        <v>1705</v>
      </c>
      <c r="H241" s="379"/>
      <c r="I241" s="366"/>
      <c r="J241" s="351"/>
      <c r="K241" s="351"/>
      <c r="L241" s="351"/>
      <c r="M241" s="351"/>
      <c r="N241" s="351"/>
      <c r="O241" s="351"/>
      <c r="P241" s="351"/>
      <c r="Q241" s="351"/>
      <c r="R241" s="351"/>
      <c r="S241" s="351"/>
      <c r="T241" s="352"/>
      <c r="U241" s="350" t="s">
        <v>1706</v>
      </c>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2"/>
      <c r="AR241" s="519" t="s">
        <v>1465</v>
      </c>
      <c r="AS241" s="520"/>
    </row>
    <row r="242" spans="2:45" s="341" customFormat="1" ht="16.5" customHeight="1" x14ac:dyDescent="0.15">
      <c r="B242" s="514" t="s">
        <v>1465</v>
      </c>
      <c r="C242" s="515"/>
      <c r="D242" s="516"/>
      <c r="E242" s="517">
        <v>2</v>
      </c>
      <c r="F242" s="518"/>
      <c r="G242" s="350" t="s">
        <v>1707</v>
      </c>
      <c r="H242" s="366"/>
      <c r="I242" s="366"/>
      <c r="J242" s="366"/>
      <c r="K242" s="366"/>
      <c r="L242" s="366"/>
      <c r="M242" s="366"/>
      <c r="N242" s="366"/>
      <c r="O242" s="366"/>
      <c r="P242" s="366"/>
      <c r="Q242" s="366"/>
      <c r="R242" s="366"/>
      <c r="S242" s="366"/>
      <c r="T242" s="386"/>
      <c r="U242" s="387" t="s">
        <v>2901</v>
      </c>
      <c r="V242" s="366"/>
      <c r="W242" s="366"/>
      <c r="X242" s="366"/>
      <c r="Y242" s="366"/>
      <c r="Z242" s="366"/>
      <c r="AA242" s="366"/>
      <c r="AB242" s="366"/>
      <c r="AC242" s="366"/>
      <c r="AD242" s="366"/>
      <c r="AE242" s="366"/>
      <c r="AF242" s="366"/>
      <c r="AG242" s="366"/>
      <c r="AH242" s="366"/>
      <c r="AI242" s="366"/>
      <c r="AJ242" s="366"/>
      <c r="AK242" s="366"/>
      <c r="AL242" s="366"/>
      <c r="AM242" s="366"/>
      <c r="AN242" s="366"/>
      <c r="AO242" s="366"/>
      <c r="AP242" s="366"/>
      <c r="AQ242" s="386"/>
      <c r="AR242" s="519" t="s">
        <v>1465</v>
      </c>
      <c r="AS242" s="520"/>
    </row>
    <row r="243" spans="2:45" s="341" customFormat="1" ht="16.5" customHeight="1" thickBot="1" x14ac:dyDescent="0.2">
      <c r="B243" s="556" t="s">
        <v>1465</v>
      </c>
      <c r="C243" s="557"/>
      <c r="D243" s="558"/>
      <c r="E243" s="559">
        <v>2</v>
      </c>
      <c r="F243" s="560"/>
      <c r="G243" s="361" t="s">
        <v>1708</v>
      </c>
      <c r="H243" s="388"/>
      <c r="I243" s="388"/>
      <c r="J243" s="388"/>
      <c r="K243" s="388"/>
      <c r="L243" s="388"/>
      <c r="M243" s="388"/>
      <c r="N243" s="388"/>
      <c r="O243" s="388"/>
      <c r="P243" s="388"/>
      <c r="Q243" s="388"/>
      <c r="R243" s="388"/>
      <c r="S243" s="388"/>
      <c r="T243" s="389"/>
      <c r="U243" s="390" t="s">
        <v>1709</v>
      </c>
      <c r="V243" s="388"/>
      <c r="W243" s="388"/>
      <c r="X243" s="388"/>
      <c r="Y243" s="388"/>
      <c r="Z243" s="388"/>
      <c r="AA243" s="388"/>
      <c r="AB243" s="388"/>
      <c r="AC243" s="388"/>
      <c r="AD243" s="388"/>
      <c r="AE243" s="388"/>
      <c r="AF243" s="388"/>
      <c r="AG243" s="388"/>
      <c r="AH243" s="388"/>
      <c r="AI243" s="388"/>
      <c r="AJ243" s="388"/>
      <c r="AK243" s="388"/>
      <c r="AL243" s="388"/>
      <c r="AM243" s="388"/>
      <c r="AN243" s="388"/>
      <c r="AO243" s="388"/>
      <c r="AP243" s="388"/>
      <c r="AQ243" s="389"/>
      <c r="AR243" s="561" t="s">
        <v>1465</v>
      </c>
      <c r="AS243" s="562"/>
    </row>
    <row r="244" spans="2:45" s="341" customFormat="1" ht="16.5" customHeight="1" thickTop="1" x14ac:dyDescent="0.15">
      <c r="B244" s="563" t="s">
        <v>1465</v>
      </c>
      <c r="C244" s="564"/>
      <c r="D244" s="565"/>
      <c r="E244" s="566">
        <v>2</v>
      </c>
      <c r="F244" s="567"/>
      <c r="G244" s="348" t="s">
        <v>1710</v>
      </c>
      <c r="H244" s="369"/>
      <c r="I244" s="369"/>
      <c r="J244" s="369"/>
      <c r="K244" s="369"/>
      <c r="L244" s="369"/>
      <c r="M244" s="369"/>
      <c r="N244" s="369"/>
      <c r="O244" s="369"/>
      <c r="P244" s="369"/>
      <c r="Q244" s="369"/>
      <c r="R244" s="369"/>
      <c r="S244" s="369"/>
      <c r="T244" s="370"/>
      <c r="U244" s="368" t="s">
        <v>1711</v>
      </c>
      <c r="V244" s="369"/>
      <c r="W244" s="369"/>
      <c r="X244" s="369"/>
      <c r="Y244" s="369"/>
      <c r="Z244" s="369"/>
      <c r="AA244" s="369"/>
      <c r="AB244" s="369"/>
      <c r="AC244" s="369"/>
      <c r="AD244" s="369"/>
      <c r="AE244" s="369"/>
      <c r="AF244" s="369"/>
      <c r="AG244" s="369"/>
      <c r="AH244" s="369"/>
      <c r="AI244" s="369"/>
      <c r="AJ244" s="369"/>
      <c r="AK244" s="369"/>
      <c r="AL244" s="369"/>
      <c r="AM244" s="369"/>
      <c r="AN244" s="369"/>
      <c r="AO244" s="369"/>
      <c r="AP244" s="369"/>
      <c r="AQ244" s="370"/>
      <c r="AR244" s="568" t="s">
        <v>1465</v>
      </c>
      <c r="AS244" s="569"/>
    </row>
    <row r="245" spans="2:45" s="341" customFormat="1" ht="16.5" customHeight="1" x14ac:dyDescent="0.15">
      <c r="B245" s="514" t="s">
        <v>1465</v>
      </c>
      <c r="C245" s="515"/>
      <c r="D245" s="516"/>
      <c r="E245" s="517">
        <v>2</v>
      </c>
      <c r="F245" s="518"/>
      <c r="G245" s="350" t="s">
        <v>1712</v>
      </c>
      <c r="H245" s="366"/>
      <c r="I245" s="366"/>
      <c r="J245" s="366"/>
      <c r="K245" s="366"/>
      <c r="L245" s="366"/>
      <c r="M245" s="366"/>
      <c r="N245" s="366"/>
      <c r="O245" s="366"/>
      <c r="P245" s="366"/>
      <c r="Q245" s="366"/>
      <c r="R245" s="366"/>
      <c r="S245" s="366"/>
      <c r="T245" s="386"/>
      <c r="U245" s="387" t="s">
        <v>1713</v>
      </c>
      <c r="V245" s="366"/>
      <c r="W245" s="366"/>
      <c r="X245" s="366"/>
      <c r="Y245" s="366"/>
      <c r="Z245" s="366"/>
      <c r="AA245" s="366"/>
      <c r="AB245" s="366"/>
      <c r="AC245" s="366"/>
      <c r="AD245" s="366"/>
      <c r="AE245" s="366"/>
      <c r="AF245" s="366"/>
      <c r="AG245" s="366"/>
      <c r="AH245" s="366"/>
      <c r="AI245" s="366"/>
      <c r="AJ245" s="366"/>
      <c r="AK245" s="366"/>
      <c r="AL245" s="366"/>
      <c r="AM245" s="366"/>
      <c r="AN245" s="366"/>
      <c r="AO245" s="366"/>
      <c r="AP245" s="366"/>
      <c r="AQ245" s="386"/>
      <c r="AR245" s="519" t="s">
        <v>1465</v>
      </c>
      <c r="AS245" s="520"/>
    </row>
    <row r="246" spans="2:45" s="341" customFormat="1" ht="16.5" customHeight="1" x14ac:dyDescent="0.15">
      <c r="B246" s="514" t="s">
        <v>1465</v>
      </c>
      <c r="C246" s="515"/>
      <c r="D246" s="516"/>
      <c r="E246" s="517">
        <v>2</v>
      </c>
      <c r="F246" s="518"/>
      <c r="G246" s="350" t="s">
        <v>2902</v>
      </c>
      <c r="H246" s="366"/>
      <c r="I246" s="366"/>
      <c r="J246" s="366"/>
      <c r="K246" s="366"/>
      <c r="L246" s="366"/>
      <c r="M246" s="366"/>
      <c r="N246" s="366"/>
      <c r="O246" s="366"/>
      <c r="P246" s="366"/>
      <c r="Q246" s="366"/>
      <c r="R246" s="366"/>
      <c r="S246" s="366"/>
      <c r="T246" s="386"/>
      <c r="U246" s="387" t="s">
        <v>1714</v>
      </c>
      <c r="V246" s="366"/>
      <c r="W246" s="366"/>
      <c r="X246" s="366"/>
      <c r="Y246" s="366"/>
      <c r="Z246" s="366"/>
      <c r="AA246" s="366"/>
      <c r="AB246" s="366"/>
      <c r="AC246" s="366"/>
      <c r="AD246" s="366"/>
      <c r="AE246" s="366"/>
      <c r="AF246" s="366"/>
      <c r="AG246" s="366"/>
      <c r="AH246" s="366"/>
      <c r="AI246" s="366"/>
      <c r="AJ246" s="366"/>
      <c r="AK246" s="366"/>
      <c r="AL246" s="366"/>
      <c r="AM246" s="366"/>
      <c r="AN246" s="366"/>
      <c r="AO246" s="366"/>
      <c r="AP246" s="366"/>
      <c r="AQ246" s="386"/>
      <c r="AR246" s="519" t="s">
        <v>1465</v>
      </c>
      <c r="AS246" s="520"/>
    </row>
    <row r="247" spans="2:45" s="341" customFormat="1" ht="16.5" customHeight="1" x14ac:dyDescent="0.15">
      <c r="B247" s="514" t="s">
        <v>1465</v>
      </c>
      <c r="C247" s="515"/>
      <c r="D247" s="516"/>
      <c r="E247" s="517">
        <v>2</v>
      </c>
      <c r="F247" s="518"/>
      <c r="G247" s="350" t="s">
        <v>1715</v>
      </c>
      <c r="H247" s="366"/>
      <c r="I247" s="366"/>
      <c r="J247" s="366"/>
      <c r="K247" s="366"/>
      <c r="L247" s="366"/>
      <c r="M247" s="366"/>
      <c r="N247" s="366"/>
      <c r="O247" s="366"/>
      <c r="P247" s="366"/>
      <c r="Q247" s="366"/>
      <c r="R247" s="366"/>
      <c r="S247" s="366"/>
      <c r="T247" s="386"/>
      <c r="U247" s="387" t="s">
        <v>1716</v>
      </c>
      <c r="V247" s="366"/>
      <c r="W247" s="366"/>
      <c r="X247" s="366"/>
      <c r="Y247" s="366"/>
      <c r="Z247" s="366"/>
      <c r="AA247" s="366"/>
      <c r="AB247" s="366"/>
      <c r="AC247" s="366"/>
      <c r="AD247" s="366"/>
      <c r="AE247" s="366"/>
      <c r="AF247" s="366"/>
      <c r="AG247" s="366"/>
      <c r="AH247" s="366"/>
      <c r="AI247" s="366"/>
      <c r="AJ247" s="366"/>
      <c r="AK247" s="366"/>
      <c r="AL247" s="366"/>
      <c r="AM247" s="366"/>
      <c r="AN247" s="366"/>
      <c r="AO247" s="366"/>
      <c r="AP247" s="366"/>
      <c r="AQ247" s="386"/>
      <c r="AR247" s="519" t="s">
        <v>1465</v>
      </c>
      <c r="AS247" s="520"/>
    </row>
    <row r="248" spans="2:45" s="341" customFormat="1" ht="16.5" customHeight="1" x14ac:dyDescent="0.15">
      <c r="B248" s="514" t="s">
        <v>1465</v>
      </c>
      <c r="C248" s="515"/>
      <c r="D248" s="516"/>
      <c r="E248" s="517">
        <v>2</v>
      </c>
      <c r="F248" s="518"/>
      <c r="G248" s="350" t="s">
        <v>1717</v>
      </c>
      <c r="H248" s="366"/>
      <c r="I248" s="366"/>
      <c r="J248" s="366"/>
      <c r="K248" s="366"/>
      <c r="L248" s="366"/>
      <c r="M248" s="366"/>
      <c r="N248" s="366"/>
      <c r="O248" s="366"/>
      <c r="P248" s="366"/>
      <c r="Q248" s="366"/>
      <c r="R248" s="366"/>
      <c r="S248" s="366"/>
      <c r="T248" s="386"/>
      <c r="U248" s="387" t="s">
        <v>2903</v>
      </c>
      <c r="V248" s="366"/>
      <c r="W248" s="366"/>
      <c r="X248" s="366"/>
      <c r="Y248" s="366"/>
      <c r="Z248" s="366"/>
      <c r="AA248" s="366"/>
      <c r="AB248" s="366"/>
      <c r="AC248" s="366"/>
      <c r="AD248" s="366"/>
      <c r="AE248" s="366"/>
      <c r="AF248" s="366"/>
      <c r="AG248" s="366"/>
      <c r="AH248" s="366"/>
      <c r="AI248" s="366"/>
      <c r="AJ248" s="366"/>
      <c r="AK248" s="366"/>
      <c r="AL248" s="366"/>
      <c r="AM248" s="366"/>
      <c r="AN248" s="366"/>
      <c r="AO248" s="366"/>
      <c r="AP248" s="366"/>
      <c r="AQ248" s="386"/>
      <c r="AR248" s="519" t="s">
        <v>1465</v>
      </c>
      <c r="AS248" s="520"/>
    </row>
    <row r="249" spans="2:45" s="341" customFormat="1" ht="16.5" customHeight="1" x14ac:dyDescent="0.15">
      <c r="B249" s="514" t="s">
        <v>1465</v>
      </c>
      <c r="C249" s="515"/>
      <c r="D249" s="516"/>
      <c r="E249" s="517">
        <v>2</v>
      </c>
      <c r="F249" s="518"/>
      <c r="G249" s="350" t="s">
        <v>1718</v>
      </c>
      <c r="H249" s="366"/>
      <c r="I249" s="366"/>
      <c r="J249" s="366"/>
      <c r="K249" s="366"/>
      <c r="L249" s="366"/>
      <c r="M249" s="366"/>
      <c r="N249" s="366"/>
      <c r="O249" s="366"/>
      <c r="P249" s="366"/>
      <c r="Q249" s="366"/>
      <c r="R249" s="366"/>
      <c r="S249" s="366"/>
      <c r="T249" s="386"/>
      <c r="U249" s="387" t="s">
        <v>2904</v>
      </c>
      <c r="V249" s="366"/>
      <c r="W249" s="366"/>
      <c r="X249" s="366"/>
      <c r="Y249" s="366"/>
      <c r="Z249" s="366"/>
      <c r="AA249" s="366"/>
      <c r="AB249" s="366"/>
      <c r="AC249" s="366"/>
      <c r="AD249" s="366"/>
      <c r="AE249" s="366"/>
      <c r="AF249" s="366"/>
      <c r="AG249" s="366"/>
      <c r="AH249" s="366"/>
      <c r="AI249" s="366"/>
      <c r="AJ249" s="366"/>
      <c r="AK249" s="366"/>
      <c r="AL249" s="366"/>
      <c r="AM249" s="366"/>
      <c r="AN249" s="366"/>
      <c r="AO249" s="366"/>
      <c r="AP249" s="366"/>
      <c r="AQ249" s="386"/>
      <c r="AR249" s="519" t="s">
        <v>1465</v>
      </c>
      <c r="AS249" s="520"/>
    </row>
    <row r="250" spans="2:45" s="341" customFormat="1" ht="16.5" customHeight="1" x14ac:dyDescent="0.15">
      <c r="B250" s="514" t="s">
        <v>1465</v>
      </c>
      <c r="C250" s="515"/>
      <c r="D250" s="516"/>
      <c r="E250" s="517">
        <v>2</v>
      </c>
      <c r="F250" s="518"/>
      <c r="G250" s="350" t="s">
        <v>2931</v>
      </c>
      <c r="H250" s="366"/>
      <c r="I250" s="366"/>
      <c r="J250" s="366"/>
      <c r="K250" s="366"/>
      <c r="L250" s="366"/>
      <c r="M250" s="366"/>
      <c r="N250" s="366"/>
      <c r="O250" s="366"/>
      <c r="P250" s="366"/>
      <c r="Q250" s="366"/>
      <c r="R250" s="366"/>
      <c r="S250" s="366"/>
      <c r="T250" s="386"/>
      <c r="U250" s="387" t="s">
        <v>2932</v>
      </c>
      <c r="V250" s="366"/>
      <c r="W250" s="366"/>
      <c r="X250" s="366"/>
      <c r="Y250" s="366"/>
      <c r="Z250" s="366"/>
      <c r="AA250" s="366"/>
      <c r="AB250" s="366"/>
      <c r="AC250" s="366"/>
      <c r="AD250" s="366"/>
      <c r="AE250" s="366"/>
      <c r="AF250" s="366"/>
      <c r="AG250" s="366"/>
      <c r="AH250" s="366"/>
      <c r="AI250" s="366"/>
      <c r="AJ250" s="366"/>
      <c r="AK250" s="366"/>
      <c r="AL250" s="366"/>
      <c r="AM250" s="366"/>
      <c r="AN250" s="366"/>
      <c r="AO250" s="366"/>
      <c r="AP250" s="366"/>
      <c r="AQ250" s="386"/>
      <c r="AR250" s="519" t="s">
        <v>1465</v>
      </c>
      <c r="AS250" s="520"/>
    </row>
    <row r="251" spans="2:45" s="341" customFormat="1" ht="16.5" customHeight="1" x14ac:dyDescent="0.15">
      <c r="B251" s="514" t="s">
        <v>1465</v>
      </c>
      <c r="C251" s="515"/>
      <c r="D251" s="516"/>
      <c r="E251" s="517">
        <v>2</v>
      </c>
      <c r="F251" s="518"/>
      <c r="G251" s="350" t="s">
        <v>2905</v>
      </c>
      <c r="H251" s="366"/>
      <c r="I251" s="366"/>
      <c r="J251" s="366"/>
      <c r="K251" s="366"/>
      <c r="L251" s="366"/>
      <c r="M251" s="366"/>
      <c r="N251" s="366"/>
      <c r="O251" s="366"/>
      <c r="P251" s="366"/>
      <c r="Q251" s="366"/>
      <c r="R251" s="366"/>
      <c r="S251" s="366"/>
      <c r="T251" s="386"/>
      <c r="U251" s="387" t="s">
        <v>2791</v>
      </c>
      <c r="V251" s="366"/>
      <c r="W251" s="366"/>
      <c r="X251" s="366"/>
      <c r="Y251" s="366"/>
      <c r="Z251" s="366"/>
      <c r="AA251" s="366"/>
      <c r="AB251" s="366"/>
      <c r="AC251" s="366"/>
      <c r="AD251" s="366"/>
      <c r="AE251" s="366"/>
      <c r="AF251" s="366"/>
      <c r="AG251" s="366"/>
      <c r="AH251" s="366"/>
      <c r="AI251" s="366"/>
      <c r="AJ251" s="366"/>
      <c r="AK251" s="366"/>
      <c r="AL251" s="366"/>
      <c r="AM251" s="366"/>
      <c r="AN251" s="366"/>
      <c r="AO251" s="366"/>
      <c r="AP251" s="366"/>
      <c r="AQ251" s="386"/>
      <c r="AR251" s="519" t="s">
        <v>1465</v>
      </c>
      <c r="AS251" s="520"/>
    </row>
    <row r="252" spans="2:45" s="341" customFormat="1" ht="16.5" customHeight="1" thickBot="1" x14ac:dyDescent="0.2">
      <c r="B252" s="507" t="s">
        <v>1465</v>
      </c>
      <c r="C252" s="508"/>
      <c r="D252" s="509"/>
      <c r="E252" s="510">
        <v>2</v>
      </c>
      <c r="F252" s="511"/>
      <c r="G252" s="310" t="s">
        <v>1693</v>
      </c>
      <c r="H252" s="391"/>
      <c r="I252" s="372"/>
      <c r="J252" s="312"/>
      <c r="K252" s="312"/>
      <c r="L252" s="312"/>
      <c r="M252" s="312"/>
      <c r="N252" s="312"/>
      <c r="O252" s="312"/>
      <c r="P252" s="312"/>
      <c r="Q252" s="312"/>
      <c r="R252" s="312"/>
      <c r="S252" s="312"/>
      <c r="T252" s="313"/>
      <c r="U252" s="310" t="s">
        <v>1719</v>
      </c>
      <c r="V252" s="312"/>
      <c r="W252" s="312"/>
      <c r="X252" s="312"/>
      <c r="Y252" s="372"/>
      <c r="Z252" s="312"/>
      <c r="AA252" s="312"/>
      <c r="AB252" s="312"/>
      <c r="AC252" s="312"/>
      <c r="AD252" s="312"/>
      <c r="AE252" s="312"/>
      <c r="AF252" s="312"/>
      <c r="AG252" s="312"/>
      <c r="AH252" s="312"/>
      <c r="AI252" s="312"/>
      <c r="AJ252" s="312"/>
      <c r="AK252" s="312"/>
      <c r="AL252" s="312"/>
      <c r="AM252" s="312"/>
      <c r="AN252" s="312"/>
      <c r="AO252" s="312"/>
      <c r="AP252" s="312"/>
      <c r="AQ252" s="313"/>
      <c r="AR252" s="512" t="s">
        <v>1465</v>
      </c>
      <c r="AS252" s="513"/>
    </row>
    <row r="253" spans="2:45" s="341" customFormat="1" ht="15" customHeight="1" x14ac:dyDescent="0.15"/>
    <row r="254" spans="2:45" s="341" customFormat="1" ht="15" customHeight="1" x14ac:dyDescent="0.15">
      <c r="B254" s="291" t="s">
        <v>2792</v>
      </c>
      <c r="C254" s="285"/>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row>
    <row r="255" spans="2:45" s="341" customFormat="1" ht="9.9499999999999993" customHeight="1" thickBot="1" x14ac:dyDescent="0.2">
      <c r="B255" s="285"/>
      <c r="C255" s="285"/>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row>
    <row r="256" spans="2:45" s="341" customFormat="1" ht="17.45" customHeight="1" x14ac:dyDescent="0.15">
      <c r="B256" s="546" t="s">
        <v>1613</v>
      </c>
      <c r="C256" s="522"/>
      <c r="D256" s="547"/>
      <c r="E256" s="548" t="s">
        <v>1614</v>
      </c>
      <c r="F256" s="524"/>
      <c r="G256" s="526" t="s">
        <v>1276</v>
      </c>
      <c r="H256" s="527"/>
      <c r="I256" s="527"/>
      <c r="J256" s="527"/>
      <c r="K256" s="527"/>
      <c r="L256" s="527"/>
      <c r="M256" s="527"/>
      <c r="N256" s="527"/>
      <c r="O256" s="527"/>
      <c r="P256" s="527"/>
      <c r="Q256" s="527"/>
      <c r="R256" s="527"/>
      <c r="S256" s="527"/>
      <c r="T256" s="528"/>
      <c r="U256" s="526" t="s">
        <v>1616</v>
      </c>
      <c r="V256" s="527"/>
      <c r="W256" s="527"/>
      <c r="X256" s="527"/>
      <c r="Y256" s="527"/>
      <c r="Z256" s="527"/>
      <c r="AA256" s="527"/>
      <c r="AB256" s="527"/>
      <c r="AC256" s="527"/>
      <c r="AD256" s="527"/>
      <c r="AE256" s="527"/>
      <c r="AF256" s="527"/>
      <c r="AG256" s="527"/>
      <c r="AH256" s="527"/>
      <c r="AI256" s="527"/>
      <c r="AJ256" s="527"/>
      <c r="AK256" s="527"/>
      <c r="AL256" s="527"/>
      <c r="AM256" s="527"/>
      <c r="AN256" s="527"/>
      <c r="AO256" s="527"/>
      <c r="AP256" s="527"/>
      <c r="AQ256" s="528"/>
      <c r="AR256" s="530" t="s">
        <v>2773</v>
      </c>
      <c r="AS256" s="531"/>
    </row>
    <row r="257" spans="2:45" s="341" customFormat="1" ht="16.5" customHeight="1" x14ac:dyDescent="0.15">
      <c r="B257" s="540" t="s">
        <v>1465</v>
      </c>
      <c r="C257" s="541"/>
      <c r="D257" s="542"/>
      <c r="E257" s="543">
        <v>2</v>
      </c>
      <c r="F257" s="544"/>
      <c r="G257" s="392" t="s">
        <v>2793</v>
      </c>
      <c r="H257" s="382"/>
      <c r="I257" s="382"/>
      <c r="J257" s="382"/>
      <c r="K257" s="382"/>
      <c r="L257" s="382"/>
      <c r="M257" s="382"/>
      <c r="N257" s="382"/>
      <c r="O257" s="382"/>
      <c r="P257" s="382"/>
      <c r="Q257" s="382"/>
      <c r="R257" s="382"/>
      <c r="S257" s="382"/>
      <c r="T257" s="393"/>
      <c r="U257" s="394" t="s">
        <v>1735</v>
      </c>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95"/>
      <c r="AR257" s="519" t="s">
        <v>1465</v>
      </c>
      <c r="AS257" s="520"/>
    </row>
    <row r="258" spans="2:45" s="341" customFormat="1" ht="16.5" customHeight="1" x14ac:dyDescent="0.15">
      <c r="B258" s="514" t="s">
        <v>1465</v>
      </c>
      <c r="C258" s="515"/>
      <c r="D258" s="516"/>
      <c r="E258" s="539">
        <v>2</v>
      </c>
      <c r="F258" s="518"/>
      <c r="G258" s="350" t="s">
        <v>2794</v>
      </c>
      <c r="H258" s="379"/>
      <c r="I258" s="366"/>
      <c r="J258" s="351"/>
      <c r="K258" s="351"/>
      <c r="L258" s="351"/>
      <c r="M258" s="351"/>
      <c r="N258" s="351"/>
      <c r="O258" s="351"/>
      <c r="P258" s="351"/>
      <c r="Q258" s="351"/>
      <c r="R258" s="351"/>
      <c r="S258" s="351"/>
      <c r="T258" s="352"/>
      <c r="U258" s="350" t="s">
        <v>2795</v>
      </c>
      <c r="V258" s="351"/>
      <c r="W258" s="351"/>
      <c r="X258" s="351"/>
      <c r="Y258" s="351"/>
      <c r="Z258" s="351"/>
      <c r="AA258" s="351"/>
      <c r="AB258" s="351"/>
      <c r="AC258" s="351"/>
      <c r="AD258" s="351"/>
      <c r="AE258" s="351"/>
      <c r="AF258" s="351"/>
      <c r="AG258" s="351"/>
      <c r="AH258" s="351"/>
      <c r="AI258" s="351"/>
      <c r="AJ258" s="351"/>
      <c r="AK258" s="351"/>
      <c r="AL258" s="351"/>
      <c r="AM258" s="351"/>
      <c r="AN258" s="351"/>
      <c r="AO258" s="351"/>
      <c r="AP258" s="351"/>
      <c r="AQ258" s="352"/>
      <c r="AR258" s="519" t="s">
        <v>1465</v>
      </c>
      <c r="AS258" s="520"/>
    </row>
    <row r="259" spans="2:45" s="341" customFormat="1" ht="16.5" customHeight="1" x14ac:dyDescent="0.15">
      <c r="B259" s="514" t="s">
        <v>1465</v>
      </c>
      <c r="C259" s="515"/>
      <c r="D259" s="516"/>
      <c r="E259" s="554">
        <v>2</v>
      </c>
      <c r="F259" s="555"/>
      <c r="G259" s="358" t="s">
        <v>2796</v>
      </c>
      <c r="H259" s="396"/>
      <c r="I259" s="382"/>
      <c r="J259" s="359"/>
      <c r="K259" s="359"/>
      <c r="L259" s="359"/>
      <c r="M259" s="359"/>
      <c r="N259" s="359"/>
      <c r="O259" s="359"/>
      <c r="P259" s="359"/>
      <c r="Q259" s="359"/>
      <c r="R259" s="359"/>
      <c r="S259" s="359"/>
      <c r="T259" s="360"/>
      <c r="U259" s="350" t="s">
        <v>2797</v>
      </c>
      <c r="V259" s="351"/>
      <c r="W259" s="351"/>
      <c r="X259" s="351"/>
      <c r="Y259" s="351"/>
      <c r="Z259" s="351"/>
      <c r="AA259" s="351"/>
      <c r="AB259" s="351"/>
      <c r="AC259" s="351"/>
      <c r="AD259" s="351"/>
      <c r="AE259" s="351"/>
      <c r="AF259" s="351"/>
      <c r="AG259" s="351"/>
      <c r="AH259" s="351"/>
      <c r="AI259" s="351"/>
      <c r="AJ259" s="351"/>
      <c r="AK259" s="351"/>
      <c r="AL259" s="351"/>
      <c r="AM259" s="351"/>
      <c r="AN259" s="351"/>
      <c r="AO259" s="351"/>
      <c r="AP259" s="351"/>
      <c r="AQ259" s="352"/>
      <c r="AR259" s="519" t="s">
        <v>1465</v>
      </c>
      <c r="AS259" s="520"/>
    </row>
    <row r="260" spans="2:45" s="341" customFormat="1" ht="16.5" customHeight="1" x14ac:dyDescent="0.15">
      <c r="B260" s="514" t="s">
        <v>1465</v>
      </c>
      <c r="C260" s="515"/>
      <c r="D260" s="516"/>
      <c r="E260" s="554">
        <v>2</v>
      </c>
      <c r="F260" s="555"/>
      <c r="G260" s="350" t="s">
        <v>2798</v>
      </c>
      <c r="H260" s="379"/>
      <c r="I260" s="366"/>
      <c r="J260" s="351"/>
      <c r="K260" s="351"/>
      <c r="L260" s="351"/>
      <c r="M260" s="351"/>
      <c r="N260" s="351"/>
      <c r="O260" s="351"/>
      <c r="P260" s="351"/>
      <c r="Q260" s="351"/>
      <c r="R260" s="351"/>
      <c r="S260" s="351"/>
      <c r="T260" s="352"/>
      <c r="U260" s="397"/>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9"/>
      <c r="AR260" s="519" t="s">
        <v>1465</v>
      </c>
      <c r="AS260" s="520"/>
    </row>
    <row r="261" spans="2:45" s="341" customFormat="1" ht="16.5" customHeight="1" x14ac:dyDescent="0.15">
      <c r="B261" s="514" t="s">
        <v>1465</v>
      </c>
      <c r="C261" s="515"/>
      <c r="D261" s="516"/>
      <c r="E261" s="539">
        <v>2</v>
      </c>
      <c r="F261" s="518"/>
      <c r="G261" s="350" t="s">
        <v>2799</v>
      </c>
      <c r="H261" s="379"/>
      <c r="I261" s="366"/>
      <c r="J261" s="351"/>
      <c r="K261" s="351"/>
      <c r="L261" s="351"/>
      <c r="M261" s="351"/>
      <c r="N261" s="351"/>
      <c r="O261" s="351"/>
      <c r="P261" s="351"/>
      <c r="Q261" s="351"/>
      <c r="R261" s="351"/>
      <c r="S261" s="351"/>
      <c r="T261" s="352"/>
      <c r="U261" s="397"/>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9"/>
      <c r="AR261" s="519" t="s">
        <v>1465</v>
      </c>
      <c r="AS261" s="520"/>
    </row>
    <row r="262" spans="2:45" s="341" customFormat="1" ht="16.5" customHeight="1" x14ac:dyDescent="0.15">
      <c r="B262" s="514" t="s">
        <v>1465</v>
      </c>
      <c r="C262" s="515"/>
      <c r="D262" s="516"/>
      <c r="E262" s="554">
        <v>2</v>
      </c>
      <c r="F262" s="555"/>
      <c r="G262" s="358" t="s">
        <v>2800</v>
      </c>
      <c r="H262" s="396"/>
      <c r="I262" s="382"/>
      <c r="J262" s="359"/>
      <c r="K262" s="359"/>
      <c r="L262" s="359"/>
      <c r="M262" s="359"/>
      <c r="N262" s="351"/>
      <c r="O262" s="351"/>
      <c r="P262" s="351"/>
      <c r="Q262" s="351"/>
      <c r="R262" s="351"/>
      <c r="S262" s="351"/>
      <c r="T262" s="352"/>
      <c r="U262" s="400"/>
      <c r="V262" s="401"/>
      <c r="W262" s="401"/>
      <c r="X262" s="401"/>
      <c r="Y262" s="401"/>
      <c r="Z262" s="401"/>
      <c r="AA262" s="401"/>
      <c r="AB262" s="401"/>
      <c r="AC262" s="401"/>
      <c r="AD262" s="401"/>
      <c r="AE262" s="401"/>
      <c r="AF262" s="401"/>
      <c r="AG262" s="401"/>
      <c r="AH262" s="401"/>
      <c r="AI262" s="401"/>
      <c r="AJ262" s="401"/>
      <c r="AK262" s="401"/>
      <c r="AL262" s="401"/>
      <c r="AM262" s="401"/>
      <c r="AN262" s="401"/>
      <c r="AO262" s="401"/>
      <c r="AP262" s="401"/>
      <c r="AQ262" s="402"/>
      <c r="AR262" s="519" t="s">
        <v>1465</v>
      </c>
      <c r="AS262" s="520"/>
    </row>
    <row r="263" spans="2:45" s="341" customFormat="1" ht="16.5" customHeight="1" thickBot="1" x14ac:dyDescent="0.2">
      <c r="B263" s="549" t="s">
        <v>1465</v>
      </c>
      <c r="C263" s="550"/>
      <c r="D263" s="551"/>
      <c r="E263" s="552">
        <v>2</v>
      </c>
      <c r="F263" s="553"/>
      <c r="G263" s="353" t="s">
        <v>2906</v>
      </c>
      <c r="H263" s="383"/>
      <c r="I263" s="384"/>
      <c r="J263" s="354"/>
      <c r="K263" s="354"/>
      <c r="L263" s="354"/>
      <c r="M263" s="354"/>
      <c r="N263" s="354"/>
      <c r="O263" s="354"/>
      <c r="P263" s="354"/>
      <c r="Q263" s="354"/>
      <c r="R263" s="354"/>
      <c r="S263" s="354"/>
      <c r="T263" s="355"/>
      <c r="U263" s="353" t="s">
        <v>2801</v>
      </c>
      <c r="V263" s="354"/>
      <c r="W263" s="354"/>
      <c r="X263" s="354"/>
      <c r="Y263" s="354"/>
      <c r="Z263" s="354"/>
      <c r="AA263" s="354"/>
      <c r="AB263" s="354"/>
      <c r="AC263" s="354"/>
      <c r="AD263" s="354"/>
      <c r="AE263" s="354"/>
      <c r="AF263" s="354"/>
      <c r="AG263" s="354"/>
      <c r="AH263" s="354"/>
      <c r="AI263" s="354"/>
      <c r="AJ263" s="354"/>
      <c r="AK263" s="354"/>
      <c r="AL263" s="354"/>
      <c r="AM263" s="354"/>
      <c r="AN263" s="354"/>
      <c r="AO263" s="354"/>
      <c r="AP263" s="354"/>
      <c r="AQ263" s="355"/>
      <c r="AR263" s="512" t="s">
        <v>1465</v>
      </c>
      <c r="AS263" s="513"/>
    </row>
    <row r="264" spans="2:45" s="341" customFormat="1" ht="15" customHeight="1" x14ac:dyDescent="0.15"/>
    <row r="265" spans="2:45" s="341" customFormat="1" ht="15" customHeight="1" x14ac:dyDescent="0.15">
      <c r="B265" s="291" t="s">
        <v>2802</v>
      </c>
      <c r="C265" s="285"/>
      <c r="D265" s="131"/>
      <c r="E265" s="131"/>
      <c r="F265" s="131"/>
      <c r="G265" s="131"/>
      <c r="H265" s="131"/>
      <c r="I265" s="131"/>
      <c r="J265" s="285"/>
      <c r="K265" s="285"/>
      <c r="L265" s="285"/>
      <c r="M265" s="285"/>
      <c r="N265" s="285"/>
      <c r="O265" s="285"/>
      <c r="P265" s="285"/>
      <c r="Q265" s="285"/>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row>
    <row r="266" spans="2:45" s="341" customFormat="1" ht="9.9499999999999993" customHeight="1" thickBot="1" x14ac:dyDescent="0.2">
      <c r="B266" s="285"/>
      <c r="C266" s="285"/>
      <c r="D266" s="131"/>
      <c r="E266" s="131"/>
      <c r="F266" s="131"/>
      <c r="G266" s="131"/>
      <c r="H266" s="131"/>
      <c r="I266" s="131"/>
      <c r="J266" s="285"/>
      <c r="K266" s="285"/>
      <c r="L266" s="285"/>
      <c r="M266" s="285"/>
      <c r="N266" s="285"/>
      <c r="O266" s="285"/>
      <c r="P266" s="285"/>
      <c r="Q266" s="285"/>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row>
    <row r="267" spans="2:45" s="341" customFormat="1" ht="17.45" customHeight="1" x14ac:dyDescent="0.15">
      <c r="B267" s="546" t="s">
        <v>1613</v>
      </c>
      <c r="C267" s="522"/>
      <c r="D267" s="547"/>
      <c r="E267" s="548" t="s">
        <v>1614</v>
      </c>
      <c r="F267" s="524"/>
      <c r="G267" s="526" t="s">
        <v>1276</v>
      </c>
      <c r="H267" s="527"/>
      <c r="I267" s="527"/>
      <c r="J267" s="527"/>
      <c r="K267" s="527"/>
      <c r="L267" s="527"/>
      <c r="M267" s="527"/>
      <c r="N267" s="527"/>
      <c r="O267" s="527"/>
      <c r="P267" s="527"/>
      <c r="Q267" s="527"/>
      <c r="R267" s="527"/>
      <c r="S267" s="527"/>
      <c r="T267" s="528"/>
      <c r="U267" s="526" t="s">
        <v>1616</v>
      </c>
      <c r="V267" s="527"/>
      <c r="W267" s="527"/>
      <c r="X267" s="527"/>
      <c r="Y267" s="527"/>
      <c r="Z267" s="527"/>
      <c r="AA267" s="527"/>
      <c r="AB267" s="527"/>
      <c r="AC267" s="527"/>
      <c r="AD267" s="527"/>
      <c r="AE267" s="527"/>
      <c r="AF267" s="527"/>
      <c r="AG267" s="527"/>
      <c r="AH267" s="527"/>
      <c r="AI267" s="527"/>
      <c r="AJ267" s="527"/>
      <c r="AK267" s="527"/>
      <c r="AL267" s="527"/>
      <c r="AM267" s="527"/>
      <c r="AN267" s="527"/>
      <c r="AO267" s="527"/>
      <c r="AP267" s="527"/>
      <c r="AQ267" s="528"/>
      <c r="AR267" s="530" t="s">
        <v>2773</v>
      </c>
      <c r="AS267" s="531"/>
    </row>
    <row r="268" spans="2:45" s="341" customFormat="1" ht="16.5" customHeight="1" x14ac:dyDescent="0.15">
      <c r="B268" s="540" t="s">
        <v>1465</v>
      </c>
      <c r="C268" s="541"/>
      <c r="D268" s="542"/>
      <c r="E268" s="543">
        <v>2</v>
      </c>
      <c r="F268" s="544"/>
      <c r="G268" s="392" t="s">
        <v>2793</v>
      </c>
      <c r="H268" s="382"/>
      <c r="I268" s="382"/>
      <c r="J268" s="382"/>
      <c r="K268" s="382"/>
      <c r="L268" s="382"/>
      <c r="M268" s="382"/>
      <c r="N268" s="382"/>
      <c r="O268" s="382"/>
      <c r="P268" s="382"/>
      <c r="Q268" s="382"/>
      <c r="R268" s="382"/>
      <c r="S268" s="382"/>
      <c r="T268" s="393"/>
      <c r="U268" s="392" t="s">
        <v>1735</v>
      </c>
      <c r="V268" s="382"/>
      <c r="W268" s="382"/>
      <c r="X268" s="382"/>
      <c r="Y268" s="382"/>
      <c r="Z268" s="382"/>
      <c r="AA268" s="382"/>
      <c r="AB268" s="382"/>
      <c r="AC268" s="382"/>
      <c r="AD268" s="382"/>
      <c r="AE268" s="382"/>
      <c r="AF268" s="382"/>
      <c r="AG268" s="382"/>
      <c r="AH268" s="382"/>
      <c r="AI268" s="382"/>
      <c r="AJ268" s="382"/>
      <c r="AK268" s="382"/>
      <c r="AL268" s="382"/>
      <c r="AM268" s="382"/>
      <c r="AN268" s="382"/>
      <c r="AO268" s="382"/>
      <c r="AP268" s="382"/>
      <c r="AQ268" s="393"/>
      <c r="AR268" s="537" t="s">
        <v>1465</v>
      </c>
      <c r="AS268" s="538"/>
    </row>
    <row r="269" spans="2:45" s="341" customFormat="1" ht="16.5" customHeight="1" x14ac:dyDescent="0.15">
      <c r="B269" s="514" t="s">
        <v>1465</v>
      </c>
      <c r="C269" s="515"/>
      <c r="D269" s="516"/>
      <c r="E269" s="539">
        <v>2</v>
      </c>
      <c r="F269" s="518"/>
      <c r="G269" s="350" t="s">
        <v>2907</v>
      </c>
      <c r="H269" s="379"/>
      <c r="I269" s="366"/>
      <c r="J269" s="351"/>
      <c r="K269" s="351"/>
      <c r="L269" s="351"/>
      <c r="M269" s="351"/>
      <c r="N269" s="351"/>
      <c r="O269" s="351"/>
      <c r="P269" s="351"/>
      <c r="Q269" s="351"/>
      <c r="R269" s="351"/>
      <c r="S269" s="351"/>
      <c r="T269" s="352"/>
      <c r="U269" s="350"/>
      <c r="V269" s="351"/>
      <c r="W269" s="351"/>
      <c r="X269" s="351"/>
      <c r="Y269" s="351"/>
      <c r="Z269" s="351"/>
      <c r="AA269" s="351"/>
      <c r="AB269" s="351"/>
      <c r="AC269" s="351"/>
      <c r="AD269" s="351"/>
      <c r="AE269" s="351"/>
      <c r="AF269" s="351"/>
      <c r="AG269" s="351"/>
      <c r="AH269" s="351"/>
      <c r="AI269" s="351"/>
      <c r="AJ269" s="351"/>
      <c r="AK269" s="351"/>
      <c r="AL269" s="351"/>
      <c r="AM269" s="351"/>
      <c r="AN269" s="351"/>
      <c r="AO269" s="351"/>
      <c r="AP269" s="351"/>
      <c r="AQ269" s="352"/>
      <c r="AR269" s="519" t="s">
        <v>1465</v>
      </c>
      <c r="AS269" s="520"/>
    </row>
    <row r="270" spans="2:45" s="341" customFormat="1" ht="16.5" customHeight="1" x14ac:dyDescent="0.15">
      <c r="B270" s="514" t="s">
        <v>1465</v>
      </c>
      <c r="C270" s="515"/>
      <c r="D270" s="516"/>
      <c r="E270" s="539">
        <v>2</v>
      </c>
      <c r="F270" s="518"/>
      <c r="G270" s="350" t="s">
        <v>2908</v>
      </c>
      <c r="H270" s="379"/>
      <c r="I270" s="366"/>
      <c r="J270" s="351"/>
      <c r="K270" s="351"/>
      <c r="L270" s="351"/>
      <c r="M270" s="351"/>
      <c r="N270" s="351"/>
      <c r="O270" s="351"/>
      <c r="P270" s="351"/>
      <c r="Q270" s="351"/>
      <c r="R270" s="351"/>
      <c r="S270" s="351"/>
      <c r="T270" s="352"/>
      <c r="U270" s="350"/>
      <c r="V270" s="351"/>
      <c r="W270" s="351"/>
      <c r="X270" s="351"/>
      <c r="Y270" s="351"/>
      <c r="Z270" s="351"/>
      <c r="AA270" s="351"/>
      <c r="AB270" s="351"/>
      <c r="AC270" s="351"/>
      <c r="AD270" s="351"/>
      <c r="AE270" s="351"/>
      <c r="AF270" s="351"/>
      <c r="AG270" s="351"/>
      <c r="AH270" s="351"/>
      <c r="AI270" s="351"/>
      <c r="AJ270" s="351"/>
      <c r="AK270" s="351"/>
      <c r="AL270" s="351"/>
      <c r="AM270" s="351"/>
      <c r="AN270" s="351"/>
      <c r="AO270" s="351"/>
      <c r="AP270" s="351"/>
      <c r="AQ270" s="352"/>
      <c r="AR270" s="519" t="s">
        <v>1465</v>
      </c>
      <c r="AS270" s="520"/>
    </row>
    <row r="271" spans="2:45" s="341" customFormat="1" ht="16.5" customHeight="1" x14ac:dyDescent="0.15">
      <c r="B271" s="514" t="s">
        <v>1465</v>
      </c>
      <c r="C271" s="515"/>
      <c r="D271" s="516"/>
      <c r="E271" s="539">
        <v>2</v>
      </c>
      <c r="F271" s="518"/>
      <c r="G271" s="350" t="s">
        <v>2909</v>
      </c>
      <c r="H271" s="379"/>
      <c r="I271" s="366"/>
      <c r="J271" s="351"/>
      <c r="K271" s="351"/>
      <c r="L271" s="351"/>
      <c r="M271" s="351"/>
      <c r="N271" s="351"/>
      <c r="O271" s="351"/>
      <c r="P271" s="351"/>
      <c r="Q271" s="351"/>
      <c r="R271" s="351"/>
      <c r="S271" s="351"/>
      <c r="T271" s="352"/>
      <c r="U271" s="350"/>
      <c r="V271" s="351"/>
      <c r="W271" s="351"/>
      <c r="X271" s="351"/>
      <c r="Y271" s="351"/>
      <c r="Z271" s="351"/>
      <c r="AA271" s="351"/>
      <c r="AB271" s="351"/>
      <c r="AC271" s="351"/>
      <c r="AD271" s="351"/>
      <c r="AE271" s="351"/>
      <c r="AF271" s="351"/>
      <c r="AG271" s="351"/>
      <c r="AH271" s="351"/>
      <c r="AI271" s="351"/>
      <c r="AJ271" s="351"/>
      <c r="AK271" s="351"/>
      <c r="AL271" s="351"/>
      <c r="AM271" s="351"/>
      <c r="AN271" s="351"/>
      <c r="AO271" s="351"/>
      <c r="AP271" s="351"/>
      <c r="AQ271" s="352"/>
      <c r="AR271" s="519" t="s">
        <v>1465</v>
      </c>
      <c r="AS271" s="520"/>
    </row>
    <row r="272" spans="2:45" s="341" customFormat="1" ht="16.5" customHeight="1" x14ac:dyDescent="0.15">
      <c r="B272" s="514" t="s">
        <v>1465</v>
      </c>
      <c r="C272" s="515"/>
      <c r="D272" s="516"/>
      <c r="E272" s="539">
        <v>2</v>
      </c>
      <c r="F272" s="518"/>
      <c r="G272" s="387" t="s">
        <v>2910</v>
      </c>
      <c r="H272" s="366"/>
      <c r="I272" s="366"/>
      <c r="J272" s="366"/>
      <c r="K272" s="366"/>
      <c r="L272" s="366"/>
      <c r="M272" s="366"/>
      <c r="N272" s="366"/>
      <c r="O272" s="366"/>
      <c r="P272" s="366"/>
      <c r="Q272" s="366"/>
      <c r="R272" s="366"/>
      <c r="S272" s="366"/>
      <c r="T272" s="386"/>
      <c r="U272" s="387"/>
      <c r="V272" s="366"/>
      <c r="W272" s="366"/>
      <c r="X272" s="366"/>
      <c r="Y272" s="366"/>
      <c r="Z272" s="366"/>
      <c r="AA272" s="366"/>
      <c r="AB272" s="366"/>
      <c r="AC272" s="366"/>
      <c r="AD272" s="366"/>
      <c r="AE272" s="366"/>
      <c r="AF272" s="366"/>
      <c r="AG272" s="366"/>
      <c r="AH272" s="366"/>
      <c r="AI272" s="366"/>
      <c r="AJ272" s="366"/>
      <c r="AK272" s="366"/>
      <c r="AL272" s="366"/>
      <c r="AM272" s="366"/>
      <c r="AN272" s="366"/>
      <c r="AO272" s="366"/>
      <c r="AP272" s="366"/>
      <c r="AQ272" s="386"/>
      <c r="AR272" s="519" t="s">
        <v>1465</v>
      </c>
      <c r="AS272" s="520"/>
    </row>
    <row r="273" spans="1:46" s="341" customFormat="1" ht="16.5" customHeight="1" x14ac:dyDescent="0.15">
      <c r="B273" s="514" t="s">
        <v>1465</v>
      </c>
      <c r="C273" s="515"/>
      <c r="D273" s="516"/>
      <c r="E273" s="539">
        <v>2</v>
      </c>
      <c r="F273" s="518"/>
      <c r="G273" s="387" t="s">
        <v>2911</v>
      </c>
      <c r="H273" s="366"/>
      <c r="I273" s="366"/>
      <c r="J273" s="366"/>
      <c r="K273" s="366"/>
      <c r="L273" s="366"/>
      <c r="M273" s="366"/>
      <c r="N273" s="366"/>
      <c r="O273" s="366"/>
      <c r="P273" s="366"/>
      <c r="Q273" s="366"/>
      <c r="R273" s="366"/>
      <c r="S273" s="366"/>
      <c r="T273" s="386"/>
      <c r="U273" s="387"/>
      <c r="V273" s="366"/>
      <c r="W273" s="366"/>
      <c r="X273" s="366"/>
      <c r="Y273" s="366"/>
      <c r="Z273" s="366"/>
      <c r="AA273" s="366"/>
      <c r="AB273" s="366"/>
      <c r="AC273" s="366"/>
      <c r="AD273" s="366"/>
      <c r="AE273" s="366"/>
      <c r="AF273" s="366"/>
      <c r="AG273" s="366"/>
      <c r="AH273" s="366"/>
      <c r="AI273" s="366"/>
      <c r="AJ273" s="366"/>
      <c r="AK273" s="366"/>
      <c r="AL273" s="366"/>
      <c r="AM273" s="366"/>
      <c r="AN273" s="366"/>
      <c r="AO273" s="366"/>
      <c r="AP273" s="366"/>
      <c r="AQ273" s="386"/>
      <c r="AR273" s="519" t="s">
        <v>1465</v>
      </c>
      <c r="AS273" s="520"/>
    </row>
    <row r="274" spans="1:46" s="341" customFormat="1" ht="16.5" customHeight="1" x14ac:dyDescent="0.15">
      <c r="B274" s="514" t="s">
        <v>1465</v>
      </c>
      <c r="C274" s="515"/>
      <c r="D274" s="516"/>
      <c r="E274" s="539">
        <v>2</v>
      </c>
      <c r="F274" s="518"/>
      <c r="G274" s="387" t="s">
        <v>2912</v>
      </c>
      <c r="H274" s="366"/>
      <c r="I274" s="366"/>
      <c r="J274" s="366"/>
      <c r="K274" s="366"/>
      <c r="L274" s="366"/>
      <c r="M274" s="366"/>
      <c r="N274" s="366"/>
      <c r="O274" s="366"/>
      <c r="P274" s="366"/>
      <c r="Q274" s="366"/>
      <c r="R274" s="366"/>
      <c r="S274" s="366"/>
      <c r="T274" s="386"/>
      <c r="U274" s="387"/>
      <c r="V274" s="366"/>
      <c r="W274" s="366"/>
      <c r="X274" s="366"/>
      <c r="Y274" s="366"/>
      <c r="Z274" s="366"/>
      <c r="AA274" s="366"/>
      <c r="AB274" s="366"/>
      <c r="AC274" s="366"/>
      <c r="AD274" s="366"/>
      <c r="AE274" s="366"/>
      <c r="AF274" s="366"/>
      <c r="AG274" s="366"/>
      <c r="AH274" s="366"/>
      <c r="AI274" s="366"/>
      <c r="AJ274" s="366"/>
      <c r="AK274" s="366"/>
      <c r="AL274" s="366"/>
      <c r="AM274" s="366"/>
      <c r="AN274" s="366"/>
      <c r="AO274" s="366"/>
      <c r="AP274" s="366"/>
      <c r="AQ274" s="386"/>
      <c r="AR274" s="519" t="s">
        <v>1465</v>
      </c>
      <c r="AS274" s="520"/>
    </row>
    <row r="275" spans="1:46" s="341" customFormat="1" ht="16.5" customHeight="1" x14ac:dyDescent="0.15">
      <c r="B275" s="514" t="s">
        <v>1465</v>
      </c>
      <c r="C275" s="515"/>
      <c r="D275" s="516"/>
      <c r="E275" s="539">
        <v>2</v>
      </c>
      <c r="F275" s="518"/>
      <c r="G275" s="387" t="s">
        <v>2913</v>
      </c>
      <c r="H275" s="366"/>
      <c r="I275" s="366"/>
      <c r="J275" s="366"/>
      <c r="K275" s="366"/>
      <c r="L275" s="366"/>
      <c r="M275" s="366"/>
      <c r="N275" s="366"/>
      <c r="O275" s="366"/>
      <c r="P275" s="366"/>
      <c r="Q275" s="366"/>
      <c r="R275" s="366"/>
      <c r="S275" s="366"/>
      <c r="T275" s="386"/>
      <c r="U275" s="387"/>
      <c r="V275" s="366"/>
      <c r="W275" s="366"/>
      <c r="X275" s="366"/>
      <c r="Y275" s="366"/>
      <c r="Z275" s="366"/>
      <c r="AA275" s="366"/>
      <c r="AB275" s="366"/>
      <c r="AC275" s="366"/>
      <c r="AD275" s="366"/>
      <c r="AE275" s="366"/>
      <c r="AF275" s="366"/>
      <c r="AG275" s="366"/>
      <c r="AH275" s="366"/>
      <c r="AI275" s="366"/>
      <c r="AJ275" s="366"/>
      <c r="AK275" s="366"/>
      <c r="AL275" s="366"/>
      <c r="AM275" s="366"/>
      <c r="AN275" s="366"/>
      <c r="AO275" s="366"/>
      <c r="AP275" s="366"/>
      <c r="AQ275" s="386"/>
      <c r="AR275" s="519" t="s">
        <v>1465</v>
      </c>
      <c r="AS275" s="520"/>
    </row>
    <row r="276" spans="1:46" s="341" customFormat="1" ht="16.5" customHeight="1" x14ac:dyDescent="0.15">
      <c r="B276" s="514" t="s">
        <v>1465</v>
      </c>
      <c r="C276" s="515"/>
      <c r="D276" s="516"/>
      <c r="E276" s="539">
        <v>2</v>
      </c>
      <c r="F276" s="518"/>
      <c r="G276" s="387" t="s">
        <v>2914</v>
      </c>
      <c r="H276" s="366"/>
      <c r="I276" s="366"/>
      <c r="J276" s="366"/>
      <c r="K276" s="366"/>
      <c r="L276" s="366"/>
      <c r="M276" s="366"/>
      <c r="N276" s="366"/>
      <c r="O276" s="366"/>
      <c r="P276" s="366"/>
      <c r="Q276" s="366"/>
      <c r="R276" s="366"/>
      <c r="S276" s="366"/>
      <c r="T276" s="386"/>
      <c r="U276" s="387"/>
      <c r="V276" s="366"/>
      <c r="W276" s="366"/>
      <c r="X276" s="366"/>
      <c r="Y276" s="366"/>
      <c r="Z276" s="366"/>
      <c r="AA276" s="366"/>
      <c r="AB276" s="366"/>
      <c r="AC276" s="366"/>
      <c r="AD276" s="366"/>
      <c r="AE276" s="366"/>
      <c r="AF276" s="366"/>
      <c r="AG276" s="366"/>
      <c r="AH276" s="366"/>
      <c r="AI276" s="366"/>
      <c r="AJ276" s="366"/>
      <c r="AK276" s="366"/>
      <c r="AL276" s="366"/>
      <c r="AM276" s="366"/>
      <c r="AN276" s="366"/>
      <c r="AO276" s="366"/>
      <c r="AP276" s="366"/>
      <c r="AQ276" s="386"/>
      <c r="AR276" s="519" t="s">
        <v>1465</v>
      </c>
      <c r="AS276" s="520"/>
    </row>
    <row r="277" spans="1:46" s="341" customFormat="1" ht="16.5" customHeight="1" x14ac:dyDescent="0.15">
      <c r="B277" s="514" t="s">
        <v>1465</v>
      </c>
      <c r="C277" s="515"/>
      <c r="D277" s="516"/>
      <c r="E277" s="539">
        <v>2</v>
      </c>
      <c r="F277" s="518"/>
      <c r="G277" s="387" t="s">
        <v>2915</v>
      </c>
      <c r="H277" s="366"/>
      <c r="I277" s="366"/>
      <c r="J277" s="366"/>
      <c r="K277" s="366"/>
      <c r="L277" s="366"/>
      <c r="M277" s="366"/>
      <c r="N277" s="366"/>
      <c r="O277" s="366"/>
      <c r="P277" s="366"/>
      <c r="Q277" s="366"/>
      <c r="R277" s="366"/>
      <c r="S277" s="366"/>
      <c r="T277" s="386"/>
      <c r="U277" s="387" t="s">
        <v>1736</v>
      </c>
      <c r="V277" s="366"/>
      <c r="W277" s="366"/>
      <c r="X277" s="366"/>
      <c r="Y277" s="366"/>
      <c r="Z277" s="366"/>
      <c r="AA277" s="366"/>
      <c r="AB277" s="366"/>
      <c r="AC277" s="366"/>
      <c r="AD277" s="366"/>
      <c r="AE277" s="366"/>
      <c r="AF277" s="366"/>
      <c r="AG277" s="366"/>
      <c r="AH277" s="366"/>
      <c r="AI277" s="366"/>
      <c r="AJ277" s="366"/>
      <c r="AK277" s="366"/>
      <c r="AL277" s="366"/>
      <c r="AM277" s="366"/>
      <c r="AN277" s="366"/>
      <c r="AO277" s="366"/>
      <c r="AP277" s="366"/>
      <c r="AQ277" s="386"/>
      <c r="AR277" s="519" t="s">
        <v>1465</v>
      </c>
      <c r="AS277" s="520"/>
    </row>
    <row r="278" spans="1:46" s="341" customFormat="1" ht="16.5" customHeight="1" thickBot="1" x14ac:dyDescent="0.2">
      <c r="B278" s="507" t="s">
        <v>1465</v>
      </c>
      <c r="C278" s="508"/>
      <c r="D278" s="509"/>
      <c r="E278" s="510">
        <v>2</v>
      </c>
      <c r="F278" s="511"/>
      <c r="G278" s="310" t="s">
        <v>2916</v>
      </c>
      <c r="H278" s="391"/>
      <c r="I278" s="372"/>
      <c r="J278" s="312"/>
      <c r="K278" s="312"/>
      <c r="L278" s="312"/>
      <c r="M278" s="312"/>
      <c r="N278" s="312"/>
      <c r="O278" s="312"/>
      <c r="P278" s="312"/>
      <c r="Q278" s="312"/>
      <c r="R278" s="312"/>
      <c r="S278" s="312"/>
      <c r="T278" s="313"/>
      <c r="U278" s="310" t="s">
        <v>1719</v>
      </c>
      <c r="V278" s="312"/>
      <c r="W278" s="312"/>
      <c r="X278" s="312"/>
      <c r="Y278" s="372"/>
      <c r="Z278" s="312"/>
      <c r="AA278" s="312"/>
      <c r="AB278" s="312"/>
      <c r="AC278" s="312"/>
      <c r="AD278" s="312"/>
      <c r="AE278" s="312"/>
      <c r="AF278" s="312"/>
      <c r="AG278" s="312"/>
      <c r="AH278" s="312"/>
      <c r="AI278" s="312"/>
      <c r="AJ278" s="312"/>
      <c r="AK278" s="312"/>
      <c r="AL278" s="312"/>
      <c r="AM278" s="312"/>
      <c r="AN278" s="312"/>
      <c r="AO278" s="312"/>
      <c r="AP278" s="312"/>
      <c r="AQ278" s="313"/>
      <c r="AR278" s="512" t="s">
        <v>1465</v>
      </c>
      <c r="AS278" s="513"/>
    </row>
    <row r="279" spans="1:46" s="341" customFormat="1" ht="15" customHeight="1" x14ac:dyDescent="0.15"/>
    <row r="280" spans="1:46" s="341" customFormat="1" ht="15" customHeight="1" x14ac:dyDescent="0.15"/>
    <row r="281" spans="1:46" ht="15" customHeight="1" x14ac:dyDescent="0.15">
      <c r="A281" s="341"/>
      <c r="M281" s="341"/>
      <c r="N281" s="341"/>
      <c r="O281" s="341"/>
      <c r="P281" s="341"/>
      <c r="Q281" s="341"/>
      <c r="R281" s="341"/>
      <c r="S281" s="341"/>
      <c r="T281" s="341"/>
      <c r="U281" s="341"/>
      <c r="V281" s="341"/>
      <c r="W281" s="341"/>
      <c r="X281" s="341"/>
      <c r="Y281" s="341"/>
      <c r="Z281" s="341"/>
      <c r="AA281" s="341"/>
      <c r="AB281" s="341"/>
      <c r="AL281" s="341"/>
      <c r="AM281" s="341"/>
      <c r="AN281" s="341"/>
      <c r="AO281" s="341"/>
      <c r="AP281" s="341"/>
      <c r="AS281" s="283" t="s">
        <v>2917</v>
      </c>
      <c r="AT281" s="341"/>
    </row>
    <row r="282" spans="1:46" ht="30" customHeight="1" x14ac:dyDescent="0.15">
      <c r="A282" s="341"/>
      <c r="B282" s="545" t="s">
        <v>2803</v>
      </c>
      <c r="C282" s="545"/>
      <c r="D282" s="545"/>
      <c r="E282" s="545"/>
      <c r="F282" s="545"/>
      <c r="G282" s="545"/>
      <c r="H282" s="545"/>
      <c r="I282" s="545"/>
      <c r="J282" s="545"/>
      <c r="K282" s="545"/>
      <c r="L282" s="545"/>
      <c r="M282" s="545"/>
      <c r="N282" s="545"/>
      <c r="O282" s="545"/>
      <c r="P282" s="545"/>
      <c r="Q282" s="545"/>
      <c r="R282" s="545"/>
      <c r="S282" s="545"/>
      <c r="T282" s="545"/>
      <c r="U282" s="545"/>
      <c r="V282" s="545"/>
      <c r="W282" s="545"/>
      <c r="X282" s="545"/>
      <c r="Y282" s="545"/>
      <c r="Z282" s="545"/>
      <c r="AA282" s="545"/>
      <c r="AB282" s="545"/>
      <c r="AC282" s="545"/>
      <c r="AD282" s="545"/>
      <c r="AE282" s="545"/>
      <c r="AF282" s="545"/>
      <c r="AG282" s="545"/>
      <c r="AH282" s="545"/>
      <c r="AI282" s="545"/>
      <c r="AJ282" s="545"/>
      <c r="AK282" s="545"/>
      <c r="AL282" s="545"/>
      <c r="AM282" s="545"/>
      <c r="AN282" s="545"/>
      <c r="AO282" s="545"/>
      <c r="AP282" s="545"/>
      <c r="AQ282" s="545"/>
      <c r="AR282" s="545"/>
      <c r="AS282" s="545"/>
      <c r="AT282" s="341"/>
    </row>
    <row r="283" spans="1:46" ht="15" customHeight="1" x14ac:dyDescent="0.15">
      <c r="A283" s="341"/>
      <c r="B283" s="341"/>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row>
    <row r="284" spans="1:46" ht="15" customHeight="1" x14ac:dyDescent="0.15">
      <c r="A284" s="341"/>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row>
    <row r="285" spans="1:46" s="341" customFormat="1" ht="15" customHeight="1" x14ac:dyDescent="0.15">
      <c r="B285" s="291" t="s">
        <v>2804</v>
      </c>
      <c r="C285" s="285"/>
      <c r="D285" s="131"/>
      <c r="E285" s="131"/>
      <c r="F285" s="131"/>
      <c r="G285" s="131"/>
      <c r="H285" s="131"/>
      <c r="I285" s="131"/>
      <c r="J285" s="285"/>
      <c r="K285" s="285"/>
      <c r="L285" s="285"/>
      <c r="M285" s="285"/>
      <c r="N285" s="285"/>
      <c r="O285" s="285"/>
      <c r="P285" s="285"/>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row>
    <row r="286" spans="1:46" s="341" customFormat="1" ht="9.9499999999999993" customHeight="1" thickBot="1" x14ac:dyDescent="0.2">
      <c r="B286" s="285"/>
      <c r="C286" s="285"/>
      <c r="D286" s="131"/>
      <c r="E286" s="131"/>
      <c r="F286" s="131"/>
      <c r="G286" s="131"/>
      <c r="H286" s="131"/>
      <c r="I286" s="131"/>
      <c r="J286" s="285"/>
      <c r="K286" s="285"/>
      <c r="L286" s="285"/>
      <c r="M286" s="285"/>
      <c r="N286" s="285"/>
      <c r="O286" s="285"/>
      <c r="P286" s="285"/>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row>
    <row r="287" spans="1:46" s="341" customFormat="1" ht="17.45" customHeight="1" x14ac:dyDescent="0.15">
      <c r="B287" s="546" t="s">
        <v>1613</v>
      </c>
      <c r="C287" s="522"/>
      <c r="D287" s="547"/>
      <c r="E287" s="548" t="s">
        <v>1614</v>
      </c>
      <c r="F287" s="524"/>
      <c r="G287" s="526" t="s">
        <v>1276</v>
      </c>
      <c r="H287" s="527"/>
      <c r="I287" s="527"/>
      <c r="J287" s="527"/>
      <c r="K287" s="527"/>
      <c r="L287" s="527"/>
      <c r="M287" s="527"/>
      <c r="N287" s="527"/>
      <c r="O287" s="527"/>
      <c r="P287" s="527"/>
      <c r="Q287" s="527"/>
      <c r="R287" s="527"/>
      <c r="S287" s="527"/>
      <c r="T287" s="528"/>
      <c r="U287" s="526" t="s">
        <v>1616</v>
      </c>
      <c r="V287" s="527"/>
      <c r="W287" s="527"/>
      <c r="X287" s="527"/>
      <c r="Y287" s="527"/>
      <c r="Z287" s="527"/>
      <c r="AA287" s="527"/>
      <c r="AB287" s="527"/>
      <c r="AC287" s="527"/>
      <c r="AD287" s="527"/>
      <c r="AE287" s="527"/>
      <c r="AF287" s="527"/>
      <c r="AG287" s="527"/>
      <c r="AH287" s="527"/>
      <c r="AI287" s="527"/>
      <c r="AJ287" s="527"/>
      <c r="AK287" s="527"/>
      <c r="AL287" s="527"/>
      <c r="AM287" s="527"/>
      <c r="AN287" s="527"/>
      <c r="AO287" s="527"/>
      <c r="AP287" s="527"/>
      <c r="AQ287" s="528"/>
      <c r="AR287" s="530" t="s">
        <v>2773</v>
      </c>
      <c r="AS287" s="531"/>
    </row>
    <row r="288" spans="1:46" s="341" customFormat="1" ht="16.5" customHeight="1" x14ac:dyDescent="0.15">
      <c r="B288" s="540" t="s">
        <v>1465</v>
      </c>
      <c r="C288" s="541"/>
      <c r="D288" s="542"/>
      <c r="E288" s="543">
        <v>2</v>
      </c>
      <c r="F288" s="544"/>
      <c r="G288" s="392" t="s">
        <v>2793</v>
      </c>
      <c r="H288" s="382"/>
      <c r="I288" s="382"/>
      <c r="J288" s="382"/>
      <c r="K288" s="382"/>
      <c r="L288" s="382"/>
      <c r="M288" s="382"/>
      <c r="N288" s="382"/>
      <c r="O288" s="382"/>
      <c r="P288" s="382"/>
      <c r="Q288" s="382"/>
      <c r="R288" s="382"/>
      <c r="S288" s="382"/>
      <c r="T288" s="393"/>
      <c r="U288" s="392" t="s">
        <v>1735</v>
      </c>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93"/>
      <c r="AR288" s="537" t="s">
        <v>1465</v>
      </c>
      <c r="AS288" s="538"/>
    </row>
    <row r="289" spans="2:45" s="341" customFormat="1" ht="16.5" customHeight="1" x14ac:dyDescent="0.15">
      <c r="B289" s="514" t="s">
        <v>1465</v>
      </c>
      <c r="C289" s="515"/>
      <c r="D289" s="516"/>
      <c r="E289" s="539">
        <v>2</v>
      </c>
      <c r="F289" s="518"/>
      <c r="G289" s="350" t="s">
        <v>2907</v>
      </c>
      <c r="H289" s="379"/>
      <c r="I289" s="366"/>
      <c r="J289" s="351"/>
      <c r="K289" s="351"/>
      <c r="L289" s="351"/>
      <c r="M289" s="351"/>
      <c r="N289" s="351"/>
      <c r="O289" s="351"/>
      <c r="P289" s="351"/>
      <c r="Q289" s="351"/>
      <c r="R289" s="351"/>
      <c r="S289" s="351"/>
      <c r="T289" s="352"/>
      <c r="U289" s="350" t="s">
        <v>2805</v>
      </c>
      <c r="V289" s="351"/>
      <c r="W289" s="351"/>
      <c r="X289" s="351"/>
      <c r="Y289" s="351"/>
      <c r="Z289" s="351"/>
      <c r="AA289" s="351"/>
      <c r="AB289" s="351"/>
      <c r="AC289" s="351"/>
      <c r="AD289" s="351"/>
      <c r="AE289" s="351"/>
      <c r="AF289" s="351"/>
      <c r="AG289" s="351"/>
      <c r="AH289" s="351"/>
      <c r="AI289" s="351"/>
      <c r="AJ289" s="351"/>
      <c r="AK289" s="351"/>
      <c r="AL289" s="351"/>
      <c r="AM289" s="351"/>
      <c r="AN289" s="351"/>
      <c r="AO289" s="351"/>
      <c r="AP289" s="351"/>
      <c r="AQ289" s="352"/>
      <c r="AR289" s="519" t="s">
        <v>1465</v>
      </c>
      <c r="AS289" s="520"/>
    </row>
    <row r="290" spans="2:45" s="341" customFormat="1" ht="16.5" customHeight="1" x14ac:dyDescent="0.15">
      <c r="B290" s="514" t="s">
        <v>1465</v>
      </c>
      <c r="C290" s="515"/>
      <c r="D290" s="516"/>
      <c r="E290" s="539">
        <v>2</v>
      </c>
      <c r="F290" s="518"/>
      <c r="G290" s="350" t="s">
        <v>2908</v>
      </c>
      <c r="H290" s="379"/>
      <c r="I290" s="366"/>
      <c r="J290" s="351"/>
      <c r="K290" s="351"/>
      <c r="L290" s="351"/>
      <c r="M290" s="351"/>
      <c r="N290" s="351"/>
      <c r="O290" s="351"/>
      <c r="P290" s="351"/>
      <c r="Q290" s="351"/>
      <c r="R290" s="351"/>
      <c r="S290" s="351"/>
      <c r="T290" s="352"/>
      <c r="U290" s="350"/>
      <c r="V290" s="351"/>
      <c r="W290" s="351"/>
      <c r="X290" s="351"/>
      <c r="Y290" s="351"/>
      <c r="Z290" s="351"/>
      <c r="AA290" s="351"/>
      <c r="AB290" s="351"/>
      <c r="AC290" s="351"/>
      <c r="AD290" s="351"/>
      <c r="AE290" s="351"/>
      <c r="AF290" s="351"/>
      <c r="AG290" s="351"/>
      <c r="AH290" s="351"/>
      <c r="AI290" s="351"/>
      <c r="AJ290" s="351"/>
      <c r="AK290" s="351"/>
      <c r="AL290" s="351"/>
      <c r="AM290" s="351"/>
      <c r="AN290" s="351"/>
      <c r="AO290" s="351"/>
      <c r="AP290" s="351"/>
      <c r="AQ290" s="352"/>
      <c r="AR290" s="519" t="s">
        <v>1465</v>
      </c>
      <c r="AS290" s="520"/>
    </row>
    <row r="291" spans="2:45" s="341" customFormat="1" ht="16.5" customHeight="1" x14ac:dyDescent="0.15">
      <c r="B291" s="514" t="s">
        <v>1465</v>
      </c>
      <c r="C291" s="515"/>
      <c r="D291" s="516"/>
      <c r="E291" s="539">
        <v>2</v>
      </c>
      <c r="F291" s="518"/>
      <c r="G291" s="350" t="s">
        <v>2909</v>
      </c>
      <c r="H291" s="379"/>
      <c r="I291" s="366"/>
      <c r="J291" s="351"/>
      <c r="K291" s="351"/>
      <c r="L291" s="351"/>
      <c r="M291" s="351"/>
      <c r="N291" s="351"/>
      <c r="O291" s="351"/>
      <c r="P291" s="351"/>
      <c r="Q291" s="351"/>
      <c r="R291" s="351"/>
      <c r="S291" s="351"/>
      <c r="T291" s="352"/>
      <c r="U291" s="350"/>
      <c r="V291" s="351"/>
      <c r="W291" s="351"/>
      <c r="X291" s="351"/>
      <c r="Y291" s="351"/>
      <c r="Z291" s="351"/>
      <c r="AA291" s="351"/>
      <c r="AB291" s="351"/>
      <c r="AC291" s="351"/>
      <c r="AD291" s="351"/>
      <c r="AE291" s="351"/>
      <c r="AF291" s="351"/>
      <c r="AG291" s="351"/>
      <c r="AH291" s="351"/>
      <c r="AI291" s="351"/>
      <c r="AJ291" s="351"/>
      <c r="AK291" s="351"/>
      <c r="AL291" s="351"/>
      <c r="AM291" s="351"/>
      <c r="AN291" s="351"/>
      <c r="AO291" s="351"/>
      <c r="AP291" s="351"/>
      <c r="AQ291" s="352"/>
      <c r="AR291" s="519" t="s">
        <v>1465</v>
      </c>
      <c r="AS291" s="520"/>
    </row>
    <row r="292" spans="2:45" s="341" customFormat="1" ht="16.5" customHeight="1" x14ac:dyDescent="0.15">
      <c r="B292" s="514" t="s">
        <v>1465</v>
      </c>
      <c r="C292" s="515"/>
      <c r="D292" s="516"/>
      <c r="E292" s="539">
        <v>2</v>
      </c>
      <c r="F292" s="518"/>
      <c r="G292" s="387" t="s">
        <v>2910</v>
      </c>
      <c r="H292" s="366"/>
      <c r="I292" s="366"/>
      <c r="J292" s="366"/>
      <c r="K292" s="366"/>
      <c r="L292" s="366"/>
      <c r="M292" s="366"/>
      <c r="N292" s="366"/>
      <c r="O292" s="366"/>
      <c r="P292" s="366"/>
      <c r="Q292" s="366"/>
      <c r="R292" s="366"/>
      <c r="S292" s="366"/>
      <c r="T292" s="386"/>
      <c r="U292" s="387"/>
      <c r="V292" s="366"/>
      <c r="W292" s="366"/>
      <c r="X292" s="366"/>
      <c r="Y292" s="366"/>
      <c r="Z292" s="366"/>
      <c r="AA292" s="366"/>
      <c r="AB292" s="366"/>
      <c r="AC292" s="366"/>
      <c r="AD292" s="366"/>
      <c r="AE292" s="366"/>
      <c r="AF292" s="366"/>
      <c r="AG292" s="366"/>
      <c r="AH292" s="366"/>
      <c r="AI292" s="366"/>
      <c r="AJ292" s="366"/>
      <c r="AK292" s="366"/>
      <c r="AL292" s="366"/>
      <c r="AM292" s="366"/>
      <c r="AN292" s="366"/>
      <c r="AO292" s="366"/>
      <c r="AP292" s="366"/>
      <c r="AQ292" s="386"/>
      <c r="AR292" s="519" t="s">
        <v>1465</v>
      </c>
      <c r="AS292" s="520"/>
    </row>
    <row r="293" spans="2:45" s="341" customFormat="1" ht="16.5" customHeight="1" x14ac:dyDescent="0.15">
      <c r="B293" s="514" t="s">
        <v>1465</v>
      </c>
      <c r="C293" s="515"/>
      <c r="D293" s="516"/>
      <c r="E293" s="539">
        <v>2</v>
      </c>
      <c r="F293" s="518"/>
      <c r="G293" s="387" t="s">
        <v>2911</v>
      </c>
      <c r="H293" s="366"/>
      <c r="I293" s="366"/>
      <c r="J293" s="366"/>
      <c r="K293" s="366"/>
      <c r="L293" s="366"/>
      <c r="M293" s="366"/>
      <c r="N293" s="366"/>
      <c r="O293" s="366"/>
      <c r="P293" s="366"/>
      <c r="Q293" s="366"/>
      <c r="R293" s="366"/>
      <c r="S293" s="366"/>
      <c r="T293" s="386"/>
      <c r="U293" s="387"/>
      <c r="V293" s="366"/>
      <c r="W293" s="366"/>
      <c r="X293" s="366"/>
      <c r="Y293" s="366"/>
      <c r="Z293" s="366"/>
      <c r="AA293" s="366"/>
      <c r="AB293" s="366"/>
      <c r="AC293" s="366"/>
      <c r="AD293" s="366"/>
      <c r="AE293" s="366"/>
      <c r="AF293" s="366"/>
      <c r="AG293" s="366"/>
      <c r="AH293" s="366"/>
      <c r="AI293" s="366"/>
      <c r="AJ293" s="366"/>
      <c r="AK293" s="366"/>
      <c r="AL293" s="366"/>
      <c r="AM293" s="366"/>
      <c r="AN293" s="366"/>
      <c r="AO293" s="366"/>
      <c r="AP293" s="366"/>
      <c r="AQ293" s="386"/>
      <c r="AR293" s="519" t="s">
        <v>1465</v>
      </c>
      <c r="AS293" s="520"/>
    </row>
    <row r="294" spans="2:45" s="341" customFormat="1" ht="16.5" customHeight="1" x14ac:dyDescent="0.15">
      <c r="B294" s="514" t="s">
        <v>1465</v>
      </c>
      <c r="C294" s="515"/>
      <c r="D294" s="516"/>
      <c r="E294" s="539">
        <v>2</v>
      </c>
      <c r="F294" s="518"/>
      <c r="G294" s="387" t="s">
        <v>2912</v>
      </c>
      <c r="H294" s="366"/>
      <c r="I294" s="366"/>
      <c r="J294" s="366"/>
      <c r="K294" s="366"/>
      <c r="L294" s="366"/>
      <c r="M294" s="366"/>
      <c r="N294" s="366"/>
      <c r="O294" s="366"/>
      <c r="P294" s="366"/>
      <c r="Q294" s="366"/>
      <c r="R294" s="366"/>
      <c r="S294" s="366"/>
      <c r="T294" s="386"/>
      <c r="U294" s="387"/>
      <c r="V294" s="366"/>
      <c r="W294" s="366"/>
      <c r="X294" s="366"/>
      <c r="Y294" s="366"/>
      <c r="Z294" s="366"/>
      <c r="AA294" s="366"/>
      <c r="AB294" s="366"/>
      <c r="AC294" s="366"/>
      <c r="AD294" s="366"/>
      <c r="AE294" s="366"/>
      <c r="AF294" s="366"/>
      <c r="AG294" s="366"/>
      <c r="AH294" s="366"/>
      <c r="AI294" s="366"/>
      <c r="AJ294" s="366"/>
      <c r="AK294" s="366"/>
      <c r="AL294" s="366"/>
      <c r="AM294" s="366"/>
      <c r="AN294" s="366"/>
      <c r="AO294" s="366"/>
      <c r="AP294" s="366"/>
      <c r="AQ294" s="386"/>
      <c r="AR294" s="519" t="s">
        <v>1465</v>
      </c>
      <c r="AS294" s="520"/>
    </row>
    <row r="295" spans="2:45" s="341" customFormat="1" ht="16.5" customHeight="1" x14ac:dyDescent="0.15">
      <c r="B295" s="514" t="s">
        <v>1465</v>
      </c>
      <c r="C295" s="515"/>
      <c r="D295" s="516"/>
      <c r="E295" s="539">
        <v>2</v>
      </c>
      <c r="F295" s="518"/>
      <c r="G295" s="387" t="s">
        <v>2913</v>
      </c>
      <c r="H295" s="366"/>
      <c r="I295" s="366"/>
      <c r="J295" s="366"/>
      <c r="K295" s="366"/>
      <c r="L295" s="366"/>
      <c r="M295" s="366"/>
      <c r="N295" s="366"/>
      <c r="O295" s="366"/>
      <c r="P295" s="366"/>
      <c r="Q295" s="366"/>
      <c r="R295" s="366"/>
      <c r="S295" s="366"/>
      <c r="T295" s="386"/>
      <c r="U295" s="387"/>
      <c r="V295" s="366"/>
      <c r="W295" s="366"/>
      <c r="X295" s="366"/>
      <c r="Y295" s="366"/>
      <c r="Z295" s="366"/>
      <c r="AA295" s="366"/>
      <c r="AB295" s="366"/>
      <c r="AC295" s="366"/>
      <c r="AD295" s="366"/>
      <c r="AE295" s="366"/>
      <c r="AF295" s="366"/>
      <c r="AG295" s="366"/>
      <c r="AH295" s="366"/>
      <c r="AI295" s="366"/>
      <c r="AJ295" s="366"/>
      <c r="AK295" s="366"/>
      <c r="AL295" s="366"/>
      <c r="AM295" s="366"/>
      <c r="AN295" s="366"/>
      <c r="AO295" s="366"/>
      <c r="AP295" s="366"/>
      <c r="AQ295" s="386"/>
      <c r="AR295" s="519" t="s">
        <v>1465</v>
      </c>
      <c r="AS295" s="520"/>
    </row>
    <row r="296" spans="2:45" s="341" customFormat="1" ht="16.5" customHeight="1" x14ac:dyDescent="0.15">
      <c r="B296" s="514" t="s">
        <v>1465</v>
      </c>
      <c r="C296" s="515"/>
      <c r="D296" s="516"/>
      <c r="E296" s="539">
        <v>2</v>
      </c>
      <c r="F296" s="518"/>
      <c r="G296" s="387" t="s">
        <v>2914</v>
      </c>
      <c r="H296" s="366"/>
      <c r="I296" s="366"/>
      <c r="J296" s="366"/>
      <c r="K296" s="366"/>
      <c r="L296" s="366"/>
      <c r="M296" s="366"/>
      <c r="N296" s="366"/>
      <c r="O296" s="366"/>
      <c r="P296" s="366"/>
      <c r="Q296" s="366"/>
      <c r="R296" s="366"/>
      <c r="S296" s="366"/>
      <c r="T296" s="386"/>
      <c r="U296" s="387"/>
      <c r="V296" s="366"/>
      <c r="W296" s="366"/>
      <c r="X296" s="366"/>
      <c r="Y296" s="366"/>
      <c r="Z296" s="366"/>
      <c r="AA296" s="366"/>
      <c r="AB296" s="366"/>
      <c r="AC296" s="366"/>
      <c r="AD296" s="366"/>
      <c r="AE296" s="366"/>
      <c r="AF296" s="366"/>
      <c r="AG296" s="366"/>
      <c r="AH296" s="366"/>
      <c r="AI296" s="366"/>
      <c r="AJ296" s="366"/>
      <c r="AK296" s="366"/>
      <c r="AL296" s="366"/>
      <c r="AM296" s="366"/>
      <c r="AN296" s="366"/>
      <c r="AO296" s="366"/>
      <c r="AP296" s="366"/>
      <c r="AQ296" s="386"/>
      <c r="AR296" s="519" t="s">
        <v>1465</v>
      </c>
      <c r="AS296" s="520"/>
    </row>
    <row r="297" spans="2:45" s="341" customFormat="1" ht="16.5" customHeight="1" x14ac:dyDescent="0.15">
      <c r="B297" s="514" t="s">
        <v>1465</v>
      </c>
      <c r="C297" s="515"/>
      <c r="D297" s="516"/>
      <c r="E297" s="539">
        <v>2</v>
      </c>
      <c r="F297" s="518"/>
      <c r="G297" s="387" t="s">
        <v>2915</v>
      </c>
      <c r="H297" s="366"/>
      <c r="I297" s="366"/>
      <c r="J297" s="366"/>
      <c r="K297" s="366"/>
      <c r="L297" s="366"/>
      <c r="M297" s="366"/>
      <c r="N297" s="366"/>
      <c r="O297" s="366"/>
      <c r="P297" s="366"/>
      <c r="Q297" s="366"/>
      <c r="R297" s="366"/>
      <c r="S297" s="366"/>
      <c r="T297" s="386"/>
      <c r="U297" s="387" t="s">
        <v>1736</v>
      </c>
      <c r="V297" s="366"/>
      <c r="W297" s="366"/>
      <c r="X297" s="366"/>
      <c r="Y297" s="366"/>
      <c r="Z297" s="366"/>
      <c r="AA297" s="366"/>
      <c r="AB297" s="366"/>
      <c r="AC297" s="366"/>
      <c r="AD297" s="366"/>
      <c r="AE297" s="366"/>
      <c r="AF297" s="366"/>
      <c r="AG297" s="366"/>
      <c r="AH297" s="366"/>
      <c r="AI297" s="366"/>
      <c r="AJ297" s="366"/>
      <c r="AK297" s="366"/>
      <c r="AL297" s="366"/>
      <c r="AM297" s="366"/>
      <c r="AN297" s="366"/>
      <c r="AO297" s="366"/>
      <c r="AP297" s="366"/>
      <c r="AQ297" s="386"/>
      <c r="AR297" s="519" t="s">
        <v>1465</v>
      </c>
      <c r="AS297" s="520"/>
    </row>
    <row r="298" spans="2:45" s="341" customFormat="1" ht="16.5" customHeight="1" x14ac:dyDescent="0.15">
      <c r="B298" s="514" t="s">
        <v>158</v>
      </c>
      <c r="C298" s="515"/>
      <c r="D298" s="516"/>
      <c r="E298" s="539">
        <v>2</v>
      </c>
      <c r="F298" s="518"/>
      <c r="G298" s="387" t="s">
        <v>2918</v>
      </c>
      <c r="H298" s="366"/>
      <c r="I298" s="366"/>
      <c r="J298" s="366"/>
      <c r="K298" s="366"/>
      <c r="L298" s="366"/>
      <c r="M298" s="366"/>
      <c r="N298" s="366"/>
      <c r="O298" s="366"/>
      <c r="P298" s="366"/>
      <c r="Q298" s="366"/>
      <c r="R298" s="366"/>
      <c r="S298" s="366"/>
      <c r="T298" s="386"/>
      <c r="U298" s="387" t="s">
        <v>2919</v>
      </c>
      <c r="V298" s="366"/>
      <c r="W298" s="366"/>
      <c r="X298" s="366"/>
      <c r="Y298" s="366"/>
      <c r="Z298" s="366"/>
      <c r="AA298" s="366"/>
      <c r="AB298" s="366"/>
      <c r="AC298" s="366"/>
      <c r="AD298" s="366"/>
      <c r="AE298" s="366"/>
      <c r="AF298" s="366"/>
      <c r="AG298" s="366"/>
      <c r="AH298" s="366"/>
      <c r="AI298" s="366"/>
      <c r="AJ298" s="366"/>
      <c r="AK298" s="366"/>
      <c r="AL298" s="366"/>
      <c r="AM298" s="366"/>
      <c r="AN298" s="366"/>
      <c r="AO298" s="366"/>
      <c r="AP298" s="366"/>
      <c r="AQ298" s="386"/>
      <c r="AR298" s="519" t="s">
        <v>1465</v>
      </c>
      <c r="AS298" s="520"/>
    </row>
    <row r="299" spans="2:45" s="341" customFormat="1" ht="16.5" customHeight="1" x14ac:dyDescent="0.15">
      <c r="B299" s="514" t="s">
        <v>158</v>
      </c>
      <c r="C299" s="515"/>
      <c r="D299" s="516"/>
      <c r="E299" s="539">
        <v>2</v>
      </c>
      <c r="F299" s="518"/>
      <c r="G299" s="387" t="s">
        <v>2920</v>
      </c>
      <c r="H299" s="366"/>
      <c r="I299" s="366"/>
      <c r="J299" s="366"/>
      <c r="K299" s="366"/>
      <c r="L299" s="366"/>
      <c r="M299" s="366"/>
      <c r="N299" s="366"/>
      <c r="O299" s="366"/>
      <c r="P299" s="366"/>
      <c r="Q299" s="366"/>
      <c r="R299" s="366"/>
      <c r="S299" s="366"/>
      <c r="T299" s="386"/>
      <c r="U299" s="387" t="s">
        <v>2919</v>
      </c>
      <c r="V299" s="366"/>
      <c r="W299" s="366"/>
      <c r="X299" s="366"/>
      <c r="Y299" s="366"/>
      <c r="Z299" s="366"/>
      <c r="AA299" s="366"/>
      <c r="AB299" s="366"/>
      <c r="AC299" s="366"/>
      <c r="AD299" s="366"/>
      <c r="AE299" s="366"/>
      <c r="AF299" s="366"/>
      <c r="AG299" s="366"/>
      <c r="AH299" s="366"/>
      <c r="AI299" s="366"/>
      <c r="AJ299" s="366"/>
      <c r="AK299" s="366"/>
      <c r="AL299" s="366"/>
      <c r="AM299" s="366"/>
      <c r="AN299" s="366"/>
      <c r="AO299" s="366"/>
      <c r="AP299" s="366"/>
      <c r="AQ299" s="386"/>
      <c r="AR299" s="519" t="s">
        <v>1465</v>
      </c>
      <c r="AS299" s="520"/>
    </row>
    <row r="300" spans="2:45" s="341" customFormat="1" ht="16.5" customHeight="1" x14ac:dyDescent="0.15">
      <c r="B300" s="514" t="s">
        <v>158</v>
      </c>
      <c r="C300" s="515"/>
      <c r="D300" s="516"/>
      <c r="E300" s="539">
        <v>2</v>
      </c>
      <c r="F300" s="518"/>
      <c r="G300" s="387" t="s">
        <v>2921</v>
      </c>
      <c r="H300" s="366"/>
      <c r="I300" s="366"/>
      <c r="J300" s="366"/>
      <c r="K300" s="366"/>
      <c r="L300" s="366"/>
      <c r="M300" s="366"/>
      <c r="N300" s="366"/>
      <c r="O300" s="366"/>
      <c r="P300" s="366"/>
      <c r="Q300" s="366"/>
      <c r="R300" s="366"/>
      <c r="S300" s="366"/>
      <c r="T300" s="386"/>
      <c r="U300" s="387" t="s">
        <v>2919</v>
      </c>
      <c r="V300" s="366"/>
      <c r="W300" s="366"/>
      <c r="X300" s="366"/>
      <c r="Y300" s="366"/>
      <c r="Z300" s="366"/>
      <c r="AA300" s="366"/>
      <c r="AB300" s="366"/>
      <c r="AC300" s="366"/>
      <c r="AD300" s="366"/>
      <c r="AE300" s="366"/>
      <c r="AF300" s="366"/>
      <c r="AG300" s="366"/>
      <c r="AH300" s="366"/>
      <c r="AI300" s="366"/>
      <c r="AJ300" s="366"/>
      <c r="AK300" s="366"/>
      <c r="AL300" s="366"/>
      <c r="AM300" s="366"/>
      <c r="AN300" s="366"/>
      <c r="AO300" s="366"/>
      <c r="AP300" s="366"/>
      <c r="AQ300" s="386"/>
      <c r="AR300" s="519" t="s">
        <v>1465</v>
      </c>
      <c r="AS300" s="520"/>
    </row>
    <row r="301" spans="2:45" s="341" customFormat="1" ht="16.5" customHeight="1" thickBot="1" x14ac:dyDescent="0.2">
      <c r="B301" s="507" t="s">
        <v>1465</v>
      </c>
      <c r="C301" s="508"/>
      <c r="D301" s="509"/>
      <c r="E301" s="510">
        <v>2</v>
      </c>
      <c r="F301" s="511"/>
      <c r="G301" s="310" t="s">
        <v>2916</v>
      </c>
      <c r="H301" s="391"/>
      <c r="I301" s="372"/>
      <c r="J301" s="312"/>
      <c r="K301" s="312"/>
      <c r="L301" s="312"/>
      <c r="M301" s="312"/>
      <c r="N301" s="312"/>
      <c r="O301" s="312"/>
      <c r="P301" s="312"/>
      <c r="Q301" s="312"/>
      <c r="R301" s="312"/>
      <c r="S301" s="312"/>
      <c r="T301" s="313"/>
      <c r="U301" s="310" t="s">
        <v>1719</v>
      </c>
      <c r="V301" s="312"/>
      <c r="W301" s="312"/>
      <c r="X301" s="312"/>
      <c r="Y301" s="372"/>
      <c r="Z301" s="312"/>
      <c r="AA301" s="312"/>
      <c r="AB301" s="312"/>
      <c r="AC301" s="312"/>
      <c r="AD301" s="312"/>
      <c r="AE301" s="312"/>
      <c r="AF301" s="312"/>
      <c r="AG301" s="312"/>
      <c r="AH301" s="312"/>
      <c r="AI301" s="312"/>
      <c r="AJ301" s="312"/>
      <c r="AK301" s="312"/>
      <c r="AL301" s="312"/>
      <c r="AM301" s="312"/>
      <c r="AN301" s="312"/>
      <c r="AO301" s="312"/>
      <c r="AP301" s="312"/>
      <c r="AQ301" s="313"/>
      <c r="AR301" s="512" t="s">
        <v>1465</v>
      </c>
      <c r="AS301" s="513"/>
    </row>
    <row r="303" spans="2:45" ht="15" customHeight="1" x14ac:dyDescent="0.15">
      <c r="B303" s="291" t="s">
        <v>2806</v>
      </c>
      <c r="C303" s="285"/>
      <c r="AQ303" s="341"/>
      <c r="AR303" s="341"/>
      <c r="AS303" s="341"/>
    </row>
    <row r="304" spans="2:45" ht="9.9499999999999993" customHeight="1" thickBot="1" x14ac:dyDescent="0.2">
      <c r="B304" s="285"/>
      <c r="C304" s="285"/>
      <c r="AQ304" s="341"/>
      <c r="AR304" s="341"/>
      <c r="AS304" s="341"/>
    </row>
    <row r="305" spans="2:45" ht="17.45" customHeight="1" x14ac:dyDescent="0.15">
      <c r="B305" s="521" t="s">
        <v>1613</v>
      </c>
      <c r="C305" s="522"/>
      <c r="D305" s="523"/>
      <c r="E305" s="524" t="s">
        <v>1614</v>
      </c>
      <c r="F305" s="525"/>
      <c r="G305" s="526" t="s">
        <v>1276</v>
      </c>
      <c r="H305" s="527"/>
      <c r="I305" s="527"/>
      <c r="J305" s="527"/>
      <c r="K305" s="527"/>
      <c r="L305" s="527"/>
      <c r="M305" s="527"/>
      <c r="N305" s="527"/>
      <c r="O305" s="527"/>
      <c r="P305" s="527"/>
      <c r="Q305" s="527"/>
      <c r="R305" s="527"/>
      <c r="S305" s="527"/>
      <c r="T305" s="528"/>
      <c r="U305" s="529" t="s">
        <v>1616</v>
      </c>
      <c r="V305" s="529"/>
      <c r="W305" s="529"/>
      <c r="X305" s="529"/>
      <c r="Y305" s="529"/>
      <c r="Z305" s="529"/>
      <c r="AA305" s="529"/>
      <c r="AB305" s="529"/>
      <c r="AC305" s="529"/>
      <c r="AD305" s="529"/>
      <c r="AE305" s="529"/>
      <c r="AF305" s="529"/>
      <c r="AG305" s="529"/>
      <c r="AH305" s="529"/>
      <c r="AI305" s="529"/>
      <c r="AJ305" s="529"/>
      <c r="AK305" s="529"/>
      <c r="AL305" s="529"/>
      <c r="AM305" s="529"/>
      <c r="AN305" s="529"/>
      <c r="AO305" s="529"/>
      <c r="AP305" s="529"/>
      <c r="AQ305" s="529"/>
      <c r="AR305" s="530" t="s">
        <v>2773</v>
      </c>
      <c r="AS305" s="531"/>
    </row>
    <row r="306" spans="2:45" ht="16.5" customHeight="1" x14ac:dyDescent="0.15">
      <c r="B306" s="532" t="s">
        <v>1465</v>
      </c>
      <c r="C306" s="533"/>
      <c r="D306" s="534"/>
      <c r="E306" s="535">
        <v>2</v>
      </c>
      <c r="F306" s="536"/>
      <c r="G306" s="340" t="s">
        <v>1720</v>
      </c>
      <c r="H306" s="403"/>
      <c r="I306" s="404"/>
      <c r="J306" s="318"/>
      <c r="K306" s="318"/>
      <c r="L306" s="318"/>
      <c r="M306" s="318"/>
      <c r="N306" s="318"/>
      <c r="O306" s="318"/>
      <c r="P306" s="318"/>
      <c r="Q306" s="318"/>
      <c r="R306" s="318"/>
      <c r="S306" s="318"/>
      <c r="T306" s="322"/>
      <c r="U306" s="340" t="s">
        <v>1721</v>
      </c>
      <c r="V306" s="318"/>
      <c r="W306" s="318"/>
      <c r="X306" s="318"/>
      <c r="Y306" s="318"/>
      <c r="Z306" s="318"/>
      <c r="AA306" s="318"/>
      <c r="AB306" s="318"/>
      <c r="AC306" s="318"/>
      <c r="AD306" s="318"/>
      <c r="AE306" s="318"/>
      <c r="AF306" s="318"/>
      <c r="AG306" s="318"/>
      <c r="AH306" s="318"/>
      <c r="AI306" s="318"/>
      <c r="AJ306" s="318"/>
      <c r="AK306" s="318"/>
      <c r="AL306" s="318"/>
      <c r="AM306" s="318"/>
      <c r="AN306" s="318"/>
      <c r="AO306" s="318"/>
      <c r="AP306" s="318"/>
      <c r="AQ306" s="322"/>
      <c r="AR306" s="537" t="s">
        <v>1465</v>
      </c>
      <c r="AS306" s="538"/>
    </row>
    <row r="307" spans="2:45" ht="16.5" customHeight="1" x14ac:dyDescent="0.15">
      <c r="B307" s="514" t="s">
        <v>1465</v>
      </c>
      <c r="C307" s="515"/>
      <c r="D307" s="516"/>
      <c r="E307" s="517">
        <v>2</v>
      </c>
      <c r="F307" s="518"/>
      <c r="G307" s="350" t="s">
        <v>1722</v>
      </c>
      <c r="H307" s="379"/>
      <c r="I307" s="366"/>
      <c r="J307" s="351"/>
      <c r="K307" s="351"/>
      <c r="L307" s="351"/>
      <c r="M307" s="351"/>
      <c r="N307" s="351"/>
      <c r="O307" s="351"/>
      <c r="P307" s="351"/>
      <c r="Q307" s="351"/>
      <c r="R307" s="351"/>
      <c r="S307" s="351"/>
      <c r="T307" s="352"/>
      <c r="U307" s="350" t="s">
        <v>1723</v>
      </c>
      <c r="V307" s="351"/>
      <c r="W307" s="351"/>
      <c r="X307" s="351"/>
      <c r="Y307" s="351"/>
      <c r="Z307" s="351"/>
      <c r="AA307" s="351"/>
      <c r="AB307" s="351"/>
      <c r="AC307" s="351"/>
      <c r="AD307" s="351"/>
      <c r="AE307" s="351"/>
      <c r="AF307" s="351"/>
      <c r="AG307" s="351"/>
      <c r="AH307" s="351"/>
      <c r="AI307" s="351"/>
      <c r="AJ307" s="351"/>
      <c r="AK307" s="351"/>
      <c r="AL307" s="351"/>
      <c r="AM307" s="351"/>
      <c r="AN307" s="351"/>
      <c r="AO307" s="351"/>
      <c r="AP307" s="351"/>
      <c r="AQ307" s="352"/>
      <c r="AR307" s="519" t="s">
        <v>1465</v>
      </c>
      <c r="AS307" s="520"/>
    </row>
    <row r="308" spans="2:45" ht="16.5" customHeight="1" x14ac:dyDescent="0.15">
      <c r="B308" s="514" t="s">
        <v>1465</v>
      </c>
      <c r="C308" s="515"/>
      <c r="D308" s="516"/>
      <c r="E308" s="517">
        <v>2</v>
      </c>
      <c r="F308" s="518"/>
      <c r="G308" s="350" t="s">
        <v>1724</v>
      </c>
      <c r="H308" s="379"/>
      <c r="I308" s="366"/>
      <c r="J308" s="351"/>
      <c r="K308" s="351"/>
      <c r="L308" s="351"/>
      <c r="M308" s="351"/>
      <c r="N308" s="351"/>
      <c r="O308" s="351"/>
      <c r="P308" s="351"/>
      <c r="Q308" s="351"/>
      <c r="R308" s="351"/>
      <c r="S308" s="351"/>
      <c r="T308" s="352"/>
      <c r="U308" s="350" t="s">
        <v>2807</v>
      </c>
      <c r="V308" s="351"/>
      <c r="W308" s="351"/>
      <c r="X308" s="351"/>
      <c r="Y308" s="351"/>
      <c r="Z308" s="351"/>
      <c r="AA308" s="351"/>
      <c r="AB308" s="351"/>
      <c r="AC308" s="351"/>
      <c r="AD308" s="351"/>
      <c r="AE308" s="351"/>
      <c r="AF308" s="351"/>
      <c r="AG308" s="351"/>
      <c r="AH308" s="351"/>
      <c r="AI308" s="351"/>
      <c r="AJ308" s="351"/>
      <c r="AK308" s="351"/>
      <c r="AL308" s="351"/>
      <c r="AM308" s="351"/>
      <c r="AN308" s="351"/>
      <c r="AO308" s="351"/>
      <c r="AP308" s="351"/>
      <c r="AQ308" s="352"/>
      <c r="AR308" s="519" t="s">
        <v>1465</v>
      </c>
      <c r="AS308" s="520"/>
    </row>
    <row r="309" spans="2:45" ht="16.5" customHeight="1" x14ac:dyDescent="0.15">
      <c r="B309" s="514" t="s">
        <v>1465</v>
      </c>
      <c r="C309" s="515"/>
      <c r="D309" s="516"/>
      <c r="E309" s="517">
        <v>2</v>
      </c>
      <c r="F309" s="518"/>
      <c r="G309" s="387" t="s">
        <v>1725</v>
      </c>
      <c r="H309" s="366"/>
      <c r="I309" s="366"/>
      <c r="J309" s="366"/>
      <c r="K309" s="366"/>
      <c r="L309" s="366"/>
      <c r="M309" s="366"/>
      <c r="N309" s="366"/>
      <c r="O309" s="366"/>
      <c r="P309" s="366"/>
      <c r="Q309" s="366"/>
      <c r="R309" s="366"/>
      <c r="S309" s="366"/>
      <c r="T309" s="386"/>
      <c r="U309" s="387" t="s">
        <v>2922</v>
      </c>
      <c r="V309" s="366"/>
      <c r="W309" s="366"/>
      <c r="X309" s="366"/>
      <c r="Y309" s="366"/>
      <c r="Z309" s="366"/>
      <c r="AA309" s="366"/>
      <c r="AB309" s="366"/>
      <c r="AC309" s="366"/>
      <c r="AD309" s="366"/>
      <c r="AE309" s="366"/>
      <c r="AF309" s="366"/>
      <c r="AG309" s="366"/>
      <c r="AH309" s="366"/>
      <c r="AI309" s="366"/>
      <c r="AJ309" s="366"/>
      <c r="AK309" s="366"/>
      <c r="AL309" s="366"/>
      <c r="AM309" s="366"/>
      <c r="AN309" s="366"/>
      <c r="AO309" s="366"/>
      <c r="AP309" s="366"/>
      <c r="AQ309" s="386"/>
      <c r="AR309" s="519" t="s">
        <v>1465</v>
      </c>
      <c r="AS309" s="520"/>
    </row>
    <row r="310" spans="2:45" ht="16.5" customHeight="1" x14ac:dyDescent="0.15">
      <c r="B310" s="514" t="s">
        <v>1465</v>
      </c>
      <c r="C310" s="515"/>
      <c r="D310" s="516"/>
      <c r="E310" s="517">
        <v>2</v>
      </c>
      <c r="F310" s="518"/>
      <c r="G310" s="387" t="s">
        <v>1726</v>
      </c>
      <c r="H310" s="366"/>
      <c r="I310" s="366"/>
      <c r="J310" s="366"/>
      <c r="K310" s="366"/>
      <c r="L310" s="366"/>
      <c r="M310" s="366"/>
      <c r="N310" s="366"/>
      <c r="O310" s="366"/>
      <c r="P310" s="366"/>
      <c r="Q310" s="366"/>
      <c r="R310" s="366"/>
      <c r="S310" s="366"/>
      <c r="T310" s="386"/>
      <c r="U310" s="387" t="s">
        <v>1727</v>
      </c>
      <c r="V310" s="366"/>
      <c r="W310" s="366"/>
      <c r="X310" s="366"/>
      <c r="Y310" s="366"/>
      <c r="Z310" s="366"/>
      <c r="AA310" s="366"/>
      <c r="AB310" s="366"/>
      <c r="AC310" s="366"/>
      <c r="AD310" s="366"/>
      <c r="AE310" s="366"/>
      <c r="AF310" s="366"/>
      <c r="AG310" s="366"/>
      <c r="AH310" s="366"/>
      <c r="AI310" s="366"/>
      <c r="AJ310" s="366"/>
      <c r="AK310" s="366"/>
      <c r="AL310" s="366"/>
      <c r="AM310" s="366"/>
      <c r="AN310" s="366"/>
      <c r="AO310" s="366"/>
      <c r="AP310" s="366"/>
      <c r="AQ310" s="386"/>
      <c r="AR310" s="519" t="s">
        <v>1465</v>
      </c>
      <c r="AS310" s="520"/>
    </row>
    <row r="311" spans="2:45" ht="16.5" customHeight="1" x14ac:dyDescent="0.15">
      <c r="B311" s="514" t="s">
        <v>1465</v>
      </c>
      <c r="C311" s="515"/>
      <c r="D311" s="516"/>
      <c r="E311" s="517">
        <v>2</v>
      </c>
      <c r="F311" s="518"/>
      <c r="G311" s="387" t="s">
        <v>1728</v>
      </c>
      <c r="H311" s="366"/>
      <c r="I311" s="366"/>
      <c r="J311" s="366"/>
      <c r="K311" s="366"/>
      <c r="L311" s="366"/>
      <c r="M311" s="366"/>
      <c r="N311" s="366"/>
      <c r="O311" s="366"/>
      <c r="P311" s="366"/>
      <c r="Q311" s="366"/>
      <c r="R311" s="366"/>
      <c r="S311" s="366"/>
      <c r="T311" s="386"/>
      <c r="U311" s="387" t="s">
        <v>1729</v>
      </c>
      <c r="V311" s="366"/>
      <c r="W311" s="366"/>
      <c r="X311" s="366"/>
      <c r="Y311" s="366"/>
      <c r="Z311" s="366"/>
      <c r="AA311" s="366"/>
      <c r="AB311" s="366"/>
      <c r="AC311" s="366"/>
      <c r="AD311" s="366"/>
      <c r="AE311" s="366"/>
      <c r="AF311" s="366"/>
      <c r="AG311" s="366"/>
      <c r="AH311" s="366"/>
      <c r="AI311" s="366"/>
      <c r="AJ311" s="366"/>
      <c r="AK311" s="366"/>
      <c r="AL311" s="366"/>
      <c r="AM311" s="366"/>
      <c r="AN311" s="366"/>
      <c r="AO311" s="366"/>
      <c r="AP311" s="366"/>
      <c r="AQ311" s="386"/>
      <c r="AR311" s="519" t="s">
        <v>1465</v>
      </c>
      <c r="AS311" s="520"/>
    </row>
    <row r="312" spans="2:45" ht="16.5" customHeight="1" x14ac:dyDescent="0.15">
      <c r="B312" s="514" t="s">
        <v>1465</v>
      </c>
      <c r="C312" s="515"/>
      <c r="D312" s="516"/>
      <c r="E312" s="517">
        <v>2</v>
      </c>
      <c r="F312" s="518"/>
      <c r="G312" s="387" t="s">
        <v>1730</v>
      </c>
      <c r="H312" s="366"/>
      <c r="I312" s="366"/>
      <c r="J312" s="366"/>
      <c r="K312" s="366"/>
      <c r="L312" s="366"/>
      <c r="M312" s="366"/>
      <c r="N312" s="366"/>
      <c r="O312" s="366"/>
      <c r="P312" s="366"/>
      <c r="Q312" s="366"/>
      <c r="R312" s="366"/>
      <c r="S312" s="366"/>
      <c r="T312" s="386"/>
      <c r="U312" s="387" t="s">
        <v>2808</v>
      </c>
      <c r="V312" s="366"/>
      <c r="W312" s="366"/>
      <c r="X312" s="366"/>
      <c r="Y312" s="366"/>
      <c r="Z312" s="366"/>
      <c r="AA312" s="366"/>
      <c r="AB312" s="366"/>
      <c r="AC312" s="366"/>
      <c r="AD312" s="366"/>
      <c r="AE312" s="366"/>
      <c r="AF312" s="366"/>
      <c r="AG312" s="366"/>
      <c r="AH312" s="366"/>
      <c r="AI312" s="366"/>
      <c r="AJ312" s="366"/>
      <c r="AK312" s="366"/>
      <c r="AL312" s="366"/>
      <c r="AM312" s="366"/>
      <c r="AN312" s="366"/>
      <c r="AO312" s="366"/>
      <c r="AP312" s="366"/>
      <c r="AQ312" s="386"/>
      <c r="AR312" s="519" t="s">
        <v>1465</v>
      </c>
      <c r="AS312" s="520"/>
    </row>
    <row r="313" spans="2:45" ht="16.5" customHeight="1" x14ac:dyDescent="0.15">
      <c r="B313" s="514" t="s">
        <v>1465</v>
      </c>
      <c r="C313" s="515"/>
      <c r="D313" s="516"/>
      <c r="E313" s="517">
        <v>2</v>
      </c>
      <c r="F313" s="518"/>
      <c r="G313" s="387" t="s">
        <v>1731</v>
      </c>
      <c r="H313" s="366"/>
      <c r="I313" s="366"/>
      <c r="J313" s="366"/>
      <c r="K313" s="366"/>
      <c r="L313" s="366"/>
      <c r="M313" s="366"/>
      <c r="N313" s="366"/>
      <c r="O313" s="366"/>
      <c r="P313" s="366"/>
      <c r="Q313" s="366"/>
      <c r="R313" s="366"/>
      <c r="S313" s="366"/>
      <c r="T313" s="386"/>
      <c r="U313" s="387" t="s">
        <v>1732</v>
      </c>
      <c r="V313" s="366"/>
      <c r="W313" s="366"/>
      <c r="X313" s="366"/>
      <c r="Y313" s="366"/>
      <c r="Z313" s="366"/>
      <c r="AA313" s="366"/>
      <c r="AB313" s="366"/>
      <c r="AC313" s="366"/>
      <c r="AD313" s="366"/>
      <c r="AE313" s="366"/>
      <c r="AF313" s="366"/>
      <c r="AG313" s="366"/>
      <c r="AH313" s="366"/>
      <c r="AI313" s="366"/>
      <c r="AJ313" s="366"/>
      <c r="AK313" s="366"/>
      <c r="AL313" s="366"/>
      <c r="AM313" s="366"/>
      <c r="AN313" s="366"/>
      <c r="AO313" s="366"/>
      <c r="AP313" s="366"/>
      <c r="AQ313" s="386"/>
      <c r="AR313" s="519" t="s">
        <v>1465</v>
      </c>
      <c r="AS313" s="520"/>
    </row>
    <row r="314" spans="2:45" ht="16.5" customHeight="1" x14ac:dyDescent="0.15">
      <c r="B314" s="514" t="s">
        <v>1465</v>
      </c>
      <c r="C314" s="515"/>
      <c r="D314" s="516"/>
      <c r="E314" s="517">
        <v>2</v>
      </c>
      <c r="F314" s="518"/>
      <c r="G314" s="387" t="s">
        <v>1733</v>
      </c>
      <c r="H314" s="366"/>
      <c r="I314" s="366"/>
      <c r="J314" s="366"/>
      <c r="K314" s="366"/>
      <c r="L314" s="366"/>
      <c r="M314" s="366"/>
      <c r="N314" s="366"/>
      <c r="O314" s="366"/>
      <c r="P314" s="366"/>
      <c r="Q314" s="366"/>
      <c r="R314" s="366"/>
      <c r="S314" s="366"/>
      <c r="T314" s="386"/>
      <c r="U314" s="387" t="s">
        <v>1734</v>
      </c>
      <c r="V314" s="366"/>
      <c r="W314" s="366"/>
      <c r="X314" s="366"/>
      <c r="Y314" s="366"/>
      <c r="Z314" s="366"/>
      <c r="AA314" s="366"/>
      <c r="AB314" s="366"/>
      <c r="AC314" s="366"/>
      <c r="AD314" s="366"/>
      <c r="AE314" s="366"/>
      <c r="AF314" s="366"/>
      <c r="AG314" s="366"/>
      <c r="AH314" s="366"/>
      <c r="AI314" s="366"/>
      <c r="AJ314" s="366"/>
      <c r="AK314" s="366"/>
      <c r="AL314" s="366"/>
      <c r="AM314" s="366"/>
      <c r="AN314" s="366"/>
      <c r="AO314" s="366"/>
      <c r="AP314" s="366"/>
      <c r="AQ314" s="386"/>
      <c r="AR314" s="519" t="s">
        <v>1465</v>
      </c>
      <c r="AS314" s="520"/>
    </row>
    <row r="315" spans="2:45" ht="16.5" customHeight="1" thickBot="1" x14ac:dyDescent="0.2">
      <c r="B315" s="507" t="s">
        <v>1465</v>
      </c>
      <c r="C315" s="508"/>
      <c r="D315" s="509"/>
      <c r="E315" s="510">
        <v>2</v>
      </c>
      <c r="F315" s="511"/>
      <c r="G315" s="310" t="s">
        <v>1693</v>
      </c>
      <c r="H315" s="391"/>
      <c r="I315" s="372"/>
      <c r="J315" s="312"/>
      <c r="K315" s="312"/>
      <c r="L315" s="312"/>
      <c r="M315" s="312"/>
      <c r="N315" s="312"/>
      <c r="O315" s="312"/>
      <c r="P315" s="312"/>
      <c r="Q315" s="312"/>
      <c r="R315" s="312"/>
      <c r="S315" s="312"/>
      <c r="T315" s="313"/>
      <c r="U315" s="310" t="s">
        <v>1719</v>
      </c>
      <c r="V315" s="312"/>
      <c r="W315" s="312"/>
      <c r="X315" s="312"/>
      <c r="Y315" s="372"/>
      <c r="Z315" s="312"/>
      <c r="AA315" s="312"/>
      <c r="AB315" s="312"/>
      <c r="AC315" s="312"/>
      <c r="AD315" s="312"/>
      <c r="AE315" s="312"/>
      <c r="AF315" s="312"/>
      <c r="AG315" s="312"/>
      <c r="AH315" s="312"/>
      <c r="AI315" s="312"/>
      <c r="AJ315" s="312"/>
      <c r="AK315" s="312"/>
      <c r="AL315" s="312"/>
      <c r="AM315" s="312"/>
      <c r="AN315" s="312"/>
      <c r="AO315" s="312"/>
      <c r="AP315" s="312"/>
      <c r="AQ315" s="313"/>
      <c r="AR315" s="512" t="s">
        <v>1465</v>
      </c>
      <c r="AS315" s="513"/>
    </row>
  </sheetData>
  <mergeCells count="953">
    <mergeCell ref="Q5:AD5"/>
    <mergeCell ref="AI5:AJ5"/>
    <mergeCell ref="AK5:AL5"/>
    <mergeCell ref="AN5:AO5"/>
    <mergeCell ref="AQ5:AR5"/>
    <mergeCell ref="B12:I12"/>
    <mergeCell ref="J12:AA12"/>
    <mergeCell ref="AB12:AE12"/>
    <mergeCell ref="AF12:AG12"/>
    <mergeCell ref="AH12:AK12"/>
    <mergeCell ref="AL12:AM12"/>
    <mergeCell ref="AN12:AQ12"/>
    <mergeCell ref="B13:C13"/>
    <mergeCell ref="D13:G13"/>
    <mergeCell ref="H13:I13"/>
    <mergeCell ref="J13:M13"/>
    <mergeCell ref="N13:O13"/>
    <mergeCell ref="P13:S13"/>
    <mergeCell ref="T13:U13"/>
    <mergeCell ref="V13:Y13"/>
    <mergeCell ref="Z14:AA14"/>
    <mergeCell ref="AB14:AE14"/>
    <mergeCell ref="AF14:AG14"/>
    <mergeCell ref="AH14:AK14"/>
    <mergeCell ref="AL14:AM14"/>
    <mergeCell ref="AN14:AQ14"/>
    <mergeCell ref="AR13:AR15"/>
    <mergeCell ref="AS13:AS15"/>
    <mergeCell ref="B14:C14"/>
    <mergeCell ref="D14:G14"/>
    <mergeCell ref="H14:I14"/>
    <mergeCell ref="J14:M14"/>
    <mergeCell ref="N14:O14"/>
    <mergeCell ref="P14:S14"/>
    <mergeCell ref="T14:U14"/>
    <mergeCell ref="V14:Y14"/>
    <mergeCell ref="Z13:AA13"/>
    <mergeCell ref="AB13:AE13"/>
    <mergeCell ref="AF13:AG13"/>
    <mergeCell ref="AH13:AK13"/>
    <mergeCell ref="AL13:AM13"/>
    <mergeCell ref="AN13:AQ13"/>
    <mergeCell ref="T15:U15"/>
    <mergeCell ref="V15:Y15"/>
    <mergeCell ref="Z15:AA15"/>
    <mergeCell ref="AB15:AE15"/>
    <mergeCell ref="AF15:AG15"/>
    <mergeCell ref="AH15:AP15"/>
    <mergeCell ref="B15:C15"/>
    <mergeCell ref="D15:G15"/>
    <mergeCell ref="H15:I15"/>
    <mergeCell ref="J15:M15"/>
    <mergeCell ref="N15:O15"/>
    <mergeCell ref="P15:S15"/>
    <mergeCell ref="AF19:AH19"/>
    <mergeCell ref="AI19:AJ19"/>
    <mergeCell ref="AL19:AM19"/>
    <mergeCell ref="AO19:AP19"/>
    <mergeCell ref="AR19:AR20"/>
    <mergeCell ref="AS19:AS20"/>
    <mergeCell ref="B19:J20"/>
    <mergeCell ref="K19:L19"/>
    <mergeCell ref="M19:P19"/>
    <mergeCell ref="Q19:R19"/>
    <mergeCell ref="S19:V19"/>
    <mergeCell ref="W19:AE19"/>
    <mergeCell ref="K20:L20"/>
    <mergeCell ref="M20:P20"/>
    <mergeCell ref="Q20:R20"/>
    <mergeCell ref="S20:V20"/>
    <mergeCell ref="W20:AE20"/>
    <mergeCell ref="AF20:AG20"/>
    <mergeCell ref="AH20:AK20"/>
    <mergeCell ref="AL20:AM20"/>
    <mergeCell ref="AN20:AQ20"/>
    <mergeCell ref="B22:J22"/>
    <mergeCell ref="K22:M22"/>
    <mergeCell ref="N22:O22"/>
    <mergeCell ref="Q22:R22"/>
    <mergeCell ref="T22:U22"/>
    <mergeCell ref="AS22:AS25"/>
    <mergeCell ref="B23:J23"/>
    <mergeCell ref="K23:M23"/>
    <mergeCell ref="N23:O23"/>
    <mergeCell ref="Q23:R23"/>
    <mergeCell ref="T23:U23"/>
    <mergeCell ref="W23:AE23"/>
    <mergeCell ref="AF23:AH23"/>
    <mergeCell ref="AI23:AJ23"/>
    <mergeCell ref="AL23:AM23"/>
    <mergeCell ref="W22:AE22"/>
    <mergeCell ref="AF22:AH22"/>
    <mergeCell ref="AI22:AJ22"/>
    <mergeCell ref="AL22:AM22"/>
    <mergeCell ref="AO22:AP22"/>
    <mergeCell ref="AR22:AR25"/>
    <mergeCell ref="AO23:AP23"/>
    <mergeCell ref="AF24:AH24"/>
    <mergeCell ref="AI24:AJ24"/>
    <mergeCell ref="AL24:AM24"/>
    <mergeCell ref="AO24:AP24"/>
    <mergeCell ref="B25:J25"/>
    <mergeCell ref="K25:M25"/>
    <mergeCell ref="N25:O25"/>
    <mergeCell ref="Q25:R25"/>
    <mergeCell ref="T25:U25"/>
    <mergeCell ref="W25:AE25"/>
    <mergeCell ref="AF25:AH25"/>
    <mergeCell ref="AI25:AJ25"/>
    <mergeCell ref="AL25:AM25"/>
    <mergeCell ref="B24:J24"/>
    <mergeCell ref="K24:M24"/>
    <mergeCell ref="N24:O24"/>
    <mergeCell ref="Q24:R24"/>
    <mergeCell ref="T24:U24"/>
    <mergeCell ref="W24:AE24"/>
    <mergeCell ref="AO26:AP26"/>
    <mergeCell ref="B30:I32"/>
    <mergeCell ref="J30:M30"/>
    <mergeCell ref="N30:Z30"/>
    <mergeCell ref="AA30:AD30"/>
    <mergeCell ref="AE30:AQ30"/>
    <mergeCell ref="AO25:AP25"/>
    <mergeCell ref="B26:J26"/>
    <mergeCell ref="K26:M26"/>
    <mergeCell ref="N26:O26"/>
    <mergeCell ref="Q26:R26"/>
    <mergeCell ref="T26:U26"/>
    <mergeCell ref="W26:AE26"/>
    <mergeCell ref="AF26:AH26"/>
    <mergeCell ref="AI26:AJ26"/>
    <mergeCell ref="AL26:AM26"/>
    <mergeCell ref="AR30:AR32"/>
    <mergeCell ref="AS30:AS32"/>
    <mergeCell ref="J31:M31"/>
    <mergeCell ref="N31:Z31"/>
    <mergeCell ref="AA31:AD31"/>
    <mergeCell ref="AE31:AQ31"/>
    <mergeCell ref="J32:M32"/>
    <mergeCell ref="N32:Z32"/>
    <mergeCell ref="AA32:AD32"/>
    <mergeCell ref="AE32:AQ32"/>
    <mergeCell ref="B33:I35"/>
    <mergeCell ref="J33:M33"/>
    <mergeCell ref="N33:Z33"/>
    <mergeCell ref="AA33:AD33"/>
    <mergeCell ref="AE33:AQ33"/>
    <mergeCell ref="AR33:AR35"/>
    <mergeCell ref="AS36:AS38"/>
    <mergeCell ref="J37:M37"/>
    <mergeCell ref="N37:Z37"/>
    <mergeCell ref="AS33:AS35"/>
    <mergeCell ref="J34:M34"/>
    <mergeCell ref="N34:Z34"/>
    <mergeCell ref="AA34:AD34"/>
    <mergeCell ref="AE34:AQ34"/>
    <mergeCell ref="J35:M35"/>
    <mergeCell ref="N35:Z35"/>
    <mergeCell ref="AA35:AD35"/>
    <mergeCell ref="AE35:AQ35"/>
    <mergeCell ref="AA37:AD37"/>
    <mergeCell ref="AE37:AQ37"/>
    <mergeCell ref="J38:M38"/>
    <mergeCell ref="N38:Z38"/>
    <mergeCell ref="AA38:AD38"/>
    <mergeCell ref="AE38:AQ38"/>
    <mergeCell ref="AS39:AS40"/>
    <mergeCell ref="C40:H40"/>
    <mergeCell ref="J40:M40"/>
    <mergeCell ref="N40:Z40"/>
    <mergeCell ref="AA40:AD40"/>
    <mergeCell ref="AE40:AQ40"/>
    <mergeCell ref="B39:I39"/>
    <mergeCell ref="J39:M39"/>
    <mergeCell ref="N39:Z39"/>
    <mergeCell ref="AA39:AD39"/>
    <mergeCell ref="AE39:AQ39"/>
    <mergeCell ref="AR39:AR40"/>
    <mergeCell ref="B36:I38"/>
    <mergeCell ref="J36:M36"/>
    <mergeCell ref="N36:Z36"/>
    <mergeCell ref="AA36:AD36"/>
    <mergeCell ref="AE36:AQ36"/>
    <mergeCell ref="AR36:AR38"/>
    <mergeCell ref="Z44:AA44"/>
    <mergeCell ref="AB44:AQ44"/>
    <mergeCell ref="AR44:AR46"/>
    <mergeCell ref="AS44:AS46"/>
    <mergeCell ref="B45:C45"/>
    <mergeCell ref="D45:AQ45"/>
    <mergeCell ref="B46:I46"/>
    <mergeCell ref="J46:AQ46"/>
    <mergeCell ref="B44:C44"/>
    <mergeCell ref="D44:I44"/>
    <mergeCell ref="J44:K44"/>
    <mergeCell ref="L44:Q44"/>
    <mergeCell ref="R44:S44"/>
    <mergeCell ref="T44:Y44"/>
    <mergeCell ref="AS50:AS54"/>
    <mergeCell ref="B51:C51"/>
    <mergeCell ref="D51:K51"/>
    <mergeCell ref="L51:Q51"/>
    <mergeCell ref="R51:AG51"/>
    <mergeCell ref="AH51:AI51"/>
    <mergeCell ref="AJ51:AQ51"/>
    <mergeCell ref="B50:C50"/>
    <mergeCell ref="D50:I50"/>
    <mergeCell ref="J50:K50"/>
    <mergeCell ref="L50:Q50"/>
    <mergeCell ref="R50:S50"/>
    <mergeCell ref="T50:Y50"/>
    <mergeCell ref="B52:E54"/>
    <mergeCell ref="F52:I52"/>
    <mergeCell ref="J52:X52"/>
    <mergeCell ref="Y52:AB52"/>
    <mergeCell ref="AC52:AG52"/>
    <mergeCell ref="AH52:AK52"/>
    <mergeCell ref="Z50:AA50"/>
    <mergeCell ref="AB50:AQ50"/>
    <mergeCell ref="AR50:AR54"/>
    <mergeCell ref="AL52:AQ52"/>
    <mergeCell ref="F53:I53"/>
    <mergeCell ref="K53:M53"/>
    <mergeCell ref="O53:Q53"/>
    <mergeCell ref="R53:AQ53"/>
    <mergeCell ref="F54:I54"/>
    <mergeCell ref="J54:X54"/>
    <mergeCell ref="Y54:AB54"/>
    <mergeCell ref="AC54:AQ54"/>
    <mergeCell ref="Z58:AA58"/>
    <mergeCell ref="AB58:AQ58"/>
    <mergeCell ref="AR58:AR62"/>
    <mergeCell ref="AS58:AS62"/>
    <mergeCell ref="B59:C59"/>
    <mergeCell ref="D59:K59"/>
    <mergeCell ref="L59:Q59"/>
    <mergeCell ref="R59:AG59"/>
    <mergeCell ref="AH59:AI59"/>
    <mergeCell ref="AJ59:AQ59"/>
    <mergeCell ref="B58:C58"/>
    <mergeCell ref="D58:I58"/>
    <mergeCell ref="J58:K58"/>
    <mergeCell ref="L58:Q58"/>
    <mergeCell ref="R58:S58"/>
    <mergeCell ref="T58:Y58"/>
    <mergeCell ref="B66:C67"/>
    <mergeCell ref="D66:I67"/>
    <mergeCell ref="J66:K67"/>
    <mergeCell ref="L66:S67"/>
    <mergeCell ref="T66:U67"/>
    <mergeCell ref="V66:Y67"/>
    <mergeCell ref="AL60:AQ60"/>
    <mergeCell ref="F61:I61"/>
    <mergeCell ref="K61:M61"/>
    <mergeCell ref="O61:Q61"/>
    <mergeCell ref="R61:AQ61"/>
    <mergeCell ref="F62:I62"/>
    <mergeCell ref="J62:X62"/>
    <mergeCell ref="Y62:AB62"/>
    <mergeCell ref="AC62:AQ62"/>
    <mergeCell ref="B60:E62"/>
    <mergeCell ref="F60:I60"/>
    <mergeCell ref="J60:X60"/>
    <mergeCell ref="Y60:AB60"/>
    <mergeCell ref="AC60:AG60"/>
    <mergeCell ref="AH60:AK60"/>
    <mergeCell ref="Z66:AA66"/>
    <mergeCell ref="AB66:AG66"/>
    <mergeCell ref="AH66:AI66"/>
    <mergeCell ref="AJ66:AQ66"/>
    <mergeCell ref="AR66:AR71"/>
    <mergeCell ref="AS66:AS71"/>
    <mergeCell ref="Z67:AA67"/>
    <mergeCell ref="AB67:AG67"/>
    <mergeCell ref="AH67:AI67"/>
    <mergeCell ref="AJ67:AQ67"/>
    <mergeCell ref="B69:E71"/>
    <mergeCell ref="F69:I69"/>
    <mergeCell ref="J69:X69"/>
    <mergeCell ref="Y69:AB69"/>
    <mergeCell ref="AC69:AG69"/>
    <mergeCell ref="AH69:AK69"/>
    <mergeCell ref="AL69:AQ69"/>
    <mergeCell ref="F70:I70"/>
    <mergeCell ref="B68:C68"/>
    <mergeCell ref="D68:I68"/>
    <mergeCell ref="J68:K68"/>
    <mergeCell ref="L68:Q68"/>
    <mergeCell ref="R68:S68"/>
    <mergeCell ref="T68:Y68"/>
    <mergeCell ref="K70:M70"/>
    <mergeCell ref="O70:Q70"/>
    <mergeCell ref="R70:AQ70"/>
    <mergeCell ref="F71:I71"/>
    <mergeCell ref="J71:X71"/>
    <mergeCell ref="Y71:AB71"/>
    <mergeCell ref="AC71:AQ71"/>
    <mergeCell ref="Z68:AA68"/>
    <mergeCell ref="AB68:AQ68"/>
    <mergeCell ref="AI84:AJ84"/>
    <mergeCell ref="AR84:AR85"/>
    <mergeCell ref="AS84:AS85"/>
    <mergeCell ref="K85:L85"/>
    <mergeCell ref="Q85:R85"/>
    <mergeCell ref="Z85:AQ85"/>
    <mergeCell ref="Q79:AD79"/>
    <mergeCell ref="B84:J85"/>
    <mergeCell ref="K84:L84"/>
    <mergeCell ref="Q84:R84"/>
    <mergeCell ref="W84:X84"/>
    <mergeCell ref="AC84:AD84"/>
    <mergeCell ref="AS86:AS87"/>
    <mergeCell ref="K87:L87"/>
    <mergeCell ref="Q87:R87"/>
    <mergeCell ref="W87:X87"/>
    <mergeCell ref="AC87:AD87"/>
    <mergeCell ref="B86:J87"/>
    <mergeCell ref="K86:L86"/>
    <mergeCell ref="Q86:R86"/>
    <mergeCell ref="W86:X86"/>
    <mergeCell ref="AC86:AD86"/>
    <mergeCell ref="AI86:AJ86"/>
    <mergeCell ref="K89:L89"/>
    <mergeCell ref="R89:S89"/>
    <mergeCell ref="Y89:Z89"/>
    <mergeCell ref="AR89:AR95"/>
    <mergeCell ref="K94:P94"/>
    <mergeCell ref="Q94:R94"/>
    <mergeCell ref="AF94:AQ94"/>
    <mergeCell ref="K95:P95"/>
    <mergeCell ref="AR86:AR87"/>
    <mergeCell ref="AR96:AR97"/>
    <mergeCell ref="AS96:AS97"/>
    <mergeCell ref="K97:L97"/>
    <mergeCell ref="Q97:R97"/>
    <mergeCell ref="W97:X97"/>
    <mergeCell ref="AC97:AD97"/>
    <mergeCell ref="Q95:R95"/>
    <mergeCell ref="AF95:AG95"/>
    <mergeCell ref="B96:J97"/>
    <mergeCell ref="K96:L96"/>
    <mergeCell ref="Q96:R96"/>
    <mergeCell ref="AA96:AB96"/>
    <mergeCell ref="AS89:AS95"/>
    <mergeCell ref="K90:P90"/>
    <mergeCell ref="Q90:AQ90"/>
    <mergeCell ref="K91:P91"/>
    <mergeCell ref="Q91:AE91"/>
    <mergeCell ref="AF91:AQ91"/>
    <mergeCell ref="K92:P93"/>
    <mergeCell ref="Q92:R92"/>
    <mergeCell ref="AF92:AG92"/>
    <mergeCell ref="Q93:R93"/>
    <mergeCell ref="B88:J95"/>
    <mergeCell ref="K88:L88"/>
    <mergeCell ref="B98:J98"/>
    <mergeCell ref="K98:L98"/>
    <mergeCell ref="Q98:R98"/>
    <mergeCell ref="W98:X98"/>
    <mergeCell ref="AR98:AR100"/>
    <mergeCell ref="AS98:AS100"/>
    <mergeCell ref="B99:J99"/>
    <mergeCell ref="K99:L99"/>
    <mergeCell ref="Q99:R99"/>
    <mergeCell ref="W99:X99"/>
    <mergeCell ref="AR101:AR106"/>
    <mergeCell ref="AS101:AS106"/>
    <mergeCell ref="R102:S102"/>
    <mergeCell ref="Y102:Z102"/>
    <mergeCell ref="Y103:Z103"/>
    <mergeCell ref="AE103:AP103"/>
    <mergeCell ref="K104:L104"/>
    <mergeCell ref="B100:J100"/>
    <mergeCell ref="K100:L100"/>
    <mergeCell ref="Q100:R100"/>
    <mergeCell ref="AB100:AJ100"/>
    <mergeCell ref="AK100:AL100"/>
    <mergeCell ref="AM100:AQ100"/>
    <mergeCell ref="R104:S104"/>
    <mergeCell ref="Y104:Z104"/>
    <mergeCell ref="Y105:Z105"/>
    <mergeCell ref="AE105:AP105"/>
    <mergeCell ref="R106:S106"/>
    <mergeCell ref="Y106:Z106"/>
    <mergeCell ref="B101:J106"/>
    <mergeCell ref="K101:L101"/>
    <mergeCell ref="R101:S101"/>
    <mergeCell ref="AS108:AS109"/>
    <mergeCell ref="B109:J109"/>
    <mergeCell ref="K109:M109"/>
    <mergeCell ref="N109:O109"/>
    <mergeCell ref="Q109:S109"/>
    <mergeCell ref="T109:U109"/>
    <mergeCell ref="X109:AA109"/>
    <mergeCell ref="AB109:AF109"/>
    <mergeCell ref="AH109:AK109"/>
    <mergeCell ref="AL109:AP109"/>
    <mergeCell ref="B108:J108"/>
    <mergeCell ref="K108:U108"/>
    <mergeCell ref="V108:AF108"/>
    <mergeCell ref="AH108:AK108"/>
    <mergeCell ref="AL108:AP108"/>
    <mergeCell ref="AR108:AR109"/>
    <mergeCell ref="AR110:AR115"/>
    <mergeCell ref="AS110:AS115"/>
    <mergeCell ref="B111:J114"/>
    <mergeCell ref="K111:L111"/>
    <mergeCell ref="V111:W111"/>
    <mergeCell ref="AG111:AH111"/>
    <mergeCell ref="K112:L112"/>
    <mergeCell ref="V112:W112"/>
    <mergeCell ref="AG112:AH112"/>
    <mergeCell ref="K113:L113"/>
    <mergeCell ref="B110:J110"/>
    <mergeCell ref="K110:L110"/>
    <mergeCell ref="Q110:R110"/>
    <mergeCell ref="W110:X110"/>
    <mergeCell ref="AC110:AD110"/>
    <mergeCell ref="AI110:AJ110"/>
    <mergeCell ref="AK115:AL115"/>
    <mergeCell ref="B116:J116"/>
    <mergeCell ref="K116:L116"/>
    <mergeCell ref="Q116:R116"/>
    <mergeCell ref="W116:X116"/>
    <mergeCell ref="AC116:AD116"/>
    <mergeCell ref="AI116:AJ116"/>
    <mergeCell ref="V113:W113"/>
    <mergeCell ref="AG113:AH113"/>
    <mergeCell ref="K114:L114"/>
    <mergeCell ref="V114:W114"/>
    <mergeCell ref="AG114:AH114"/>
    <mergeCell ref="B115:J115"/>
    <mergeCell ref="K115:M115"/>
    <mergeCell ref="N115:O115"/>
    <mergeCell ref="R115:Z115"/>
    <mergeCell ref="AA115:AJ115"/>
    <mergeCell ref="AR120:AR121"/>
    <mergeCell ref="AS120:AS121"/>
    <mergeCell ref="B121:J121"/>
    <mergeCell ref="K121:L121"/>
    <mergeCell ref="Q121:R121"/>
    <mergeCell ref="W121:X121"/>
    <mergeCell ref="AC121:AD121"/>
    <mergeCell ref="AI121:AJ121"/>
    <mergeCell ref="V119:W119"/>
    <mergeCell ref="AG119:AH119"/>
    <mergeCell ref="B120:J120"/>
    <mergeCell ref="K120:L120"/>
    <mergeCell ref="Q120:R120"/>
    <mergeCell ref="X120:Y120"/>
    <mergeCell ref="AR116:AR119"/>
    <mergeCell ref="AS116:AS119"/>
    <mergeCell ref="B117:J119"/>
    <mergeCell ref="K117:L117"/>
    <mergeCell ref="V117:W117"/>
    <mergeCell ref="AG117:AH117"/>
    <mergeCell ref="K118:L118"/>
    <mergeCell ref="V118:W118"/>
    <mergeCell ref="AG118:AH118"/>
    <mergeCell ref="K119:L119"/>
    <mergeCell ref="K127:P127"/>
    <mergeCell ref="Q127:R127"/>
    <mergeCell ref="AA127:AB127"/>
    <mergeCell ref="AK127:AP127"/>
    <mergeCell ref="W124:X124"/>
    <mergeCell ref="AC124:AD124"/>
    <mergeCell ref="AI124:AJ124"/>
    <mergeCell ref="K125:P125"/>
    <mergeCell ref="Q125:R125"/>
    <mergeCell ref="AA125:AB125"/>
    <mergeCell ref="AG125:AH125"/>
    <mergeCell ref="B128:J129"/>
    <mergeCell ref="K128:L128"/>
    <mergeCell ref="Q128:R128"/>
    <mergeCell ref="W128:X128"/>
    <mergeCell ref="AR128:AR129"/>
    <mergeCell ref="AS128:AS129"/>
    <mergeCell ref="K129:L129"/>
    <mergeCell ref="U129:AC129"/>
    <mergeCell ref="AE129:AF129"/>
    <mergeCell ref="B122:J127"/>
    <mergeCell ref="K122:L122"/>
    <mergeCell ref="AR122:AR127"/>
    <mergeCell ref="AS122:AS127"/>
    <mergeCell ref="K123:P124"/>
    <mergeCell ref="Q123:R123"/>
    <mergeCell ref="X123:Y123"/>
    <mergeCell ref="AD123:AE123"/>
    <mergeCell ref="AJ123:AK123"/>
    <mergeCell ref="Q124:R124"/>
    <mergeCell ref="K126:P126"/>
    <mergeCell ref="Q126:R126"/>
    <mergeCell ref="W126:X126"/>
    <mergeCell ref="AC126:AP126"/>
    <mergeCell ref="AL131:AM131"/>
    <mergeCell ref="AO131:AP131"/>
    <mergeCell ref="B132:J132"/>
    <mergeCell ref="K132:L132"/>
    <mergeCell ref="Q132:R132"/>
    <mergeCell ref="W132:X132"/>
    <mergeCell ref="AC132:AD132"/>
    <mergeCell ref="AI132:AJ132"/>
    <mergeCell ref="B130:J130"/>
    <mergeCell ref="K130:L130"/>
    <mergeCell ref="T130:U130"/>
    <mergeCell ref="AB130:AC130"/>
    <mergeCell ref="AJ130:AK130"/>
    <mergeCell ref="B131:J131"/>
    <mergeCell ref="K131:L131"/>
    <mergeCell ref="Q131:R131"/>
    <mergeCell ref="AB131:AC131"/>
    <mergeCell ref="AE131:AF131"/>
    <mergeCell ref="B134:J135"/>
    <mergeCell ref="K134:P134"/>
    <mergeCell ref="Q134:U134"/>
    <mergeCell ref="W134:AB134"/>
    <mergeCell ref="AC134:AG134"/>
    <mergeCell ref="AR134:AR135"/>
    <mergeCell ref="B133:J133"/>
    <mergeCell ref="K133:L133"/>
    <mergeCell ref="Q133:R133"/>
    <mergeCell ref="W133:X133"/>
    <mergeCell ref="AC133:AD133"/>
    <mergeCell ref="AI133:AJ133"/>
    <mergeCell ref="AF138:AI139"/>
    <mergeCell ref="AJ138:AQ139"/>
    <mergeCell ref="AR138:AR139"/>
    <mergeCell ref="AS138:AS139"/>
    <mergeCell ref="AF140:AI140"/>
    <mergeCell ref="AJ140:AQ140"/>
    <mergeCell ref="AS134:AS135"/>
    <mergeCell ref="K135:L135"/>
    <mergeCell ref="Q135:R135"/>
    <mergeCell ref="W135:X135"/>
    <mergeCell ref="AC135:AD135"/>
    <mergeCell ref="K137:L137"/>
    <mergeCell ref="Q137:R137"/>
    <mergeCell ref="W137:X137"/>
    <mergeCell ref="AF137:AI137"/>
    <mergeCell ref="AJ137:AQ137"/>
    <mergeCell ref="AF141:AI142"/>
    <mergeCell ref="AJ141:AQ142"/>
    <mergeCell ref="AR141:AR142"/>
    <mergeCell ref="AS141:AS142"/>
    <mergeCell ref="B146:AS146"/>
    <mergeCell ref="B155:D155"/>
    <mergeCell ref="E155:F155"/>
    <mergeCell ref="G155:H155"/>
    <mergeCell ref="I155:T155"/>
    <mergeCell ref="U155:AQ155"/>
    <mergeCell ref="B158:D158"/>
    <mergeCell ref="E158:F158"/>
    <mergeCell ref="G158:H158"/>
    <mergeCell ref="AR158:AS158"/>
    <mergeCell ref="B159:D159"/>
    <mergeCell ref="E159:F159"/>
    <mergeCell ref="G159:H159"/>
    <mergeCell ref="AR159:AS159"/>
    <mergeCell ref="AR155:AS155"/>
    <mergeCell ref="B156:D156"/>
    <mergeCell ref="E156:F156"/>
    <mergeCell ref="G156:H156"/>
    <mergeCell ref="AR156:AS156"/>
    <mergeCell ref="B157:D157"/>
    <mergeCell ref="E157:F157"/>
    <mergeCell ref="G157:H157"/>
    <mergeCell ref="AR157:AS157"/>
    <mergeCell ref="B162:D162"/>
    <mergeCell ref="E162:F162"/>
    <mergeCell ref="G162:H162"/>
    <mergeCell ref="AR162:AS162"/>
    <mergeCell ref="B163:D163"/>
    <mergeCell ref="E163:F163"/>
    <mergeCell ref="G163:H163"/>
    <mergeCell ref="AR163:AS163"/>
    <mergeCell ref="B160:D160"/>
    <mergeCell ref="E160:F160"/>
    <mergeCell ref="G160:H160"/>
    <mergeCell ref="AR160:AS160"/>
    <mergeCell ref="B161:D161"/>
    <mergeCell ref="E161:F161"/>
    <mergeCell ref="G161:H161"/>
    <mergeCell ref="AR161:AS161"/>
    <mergeCell ref="B166:D166"/>
    <mergeCell ref="E166:F166"/>
    <mergeCell ref="G166:H166"/>
    <mergeCell ref="AR166:AS166"/>
    <mergeCell ref="B167:D167"/>
    <mergeCell ref="E167:F167"/>
    <mergeCell ref="G167:H167"/>
    <mergeCell ref="AR167:AS167"/>
    <mergeCell ref="B164:D164"/>
    <mergeCell ref="E164:F164"/>
    <mergeCell ref="G164:H164"/>
    <mergeCell ref="AR164:AS164"/>
    <mergeCell ref="B165:D165"/>
    <mergeCell ref="E165:F165"/>
    <mergeCell ref="G165:H165"/>
    <mergeCell ref="AR165:AS165"/>
    <mergeCell ref="B173:D174"/>
    <mergeCell ref="E173:F174"/>
    <mergeCell ref="G173:H174"/>
    <mergeCell ref="AR173:AS174"/>
    <mergeCell ref="B175:D175"/>
    <mergeCell ref="E175:F175"/>
    <mergeCell ref="G175:H175"/>
    <mergeCell ref="AR175:AS175"/>
    <mergeCell ref="B168:D168"/>
    <mergeCell ref="E168:F168"/>
    <mergeCell ref="G168:H168"/>
    <mergeCell ref="AR168:AS168"/>
    <mergeCell ref="B172:D172"/>
    <mergeCell ref="E172:F172"/>
    <mergeCell ref="G172:H172"/>
    <mergeCell ref="I172:T172"/>
    <mergeCell ref="U172:AQ172"/>
    <mergeCell ref="AR172:AS172"/>
    <mergeCell ref="B182:D182"/>
    <mergeCell ref="E182:F182"/>
    <mergeCell ref="G182:H182"/>
    <mergeCell ref="AR182:AS182"/>
    <mergeCell ref="B183:D183"/>
    <mergeCell ref="E183:F183"/>
    <mergeCell ref="G183:H183"/>
    <mergeCell ref="AR183:AS183"/>
    <mergeCell ref="B176:D176"/>
    <mergeCell ref="E176:F176"/>
    <mergeCell ref="G176:H176"/>
    <mergeCell ref="AR176:AS176"/>
    <mergeCell ref="B181:D181"/>
    <mergeCell ref="E181:F181"/>
    <mergeCell ref="G181:H181"/>
    <mergeCell ref="I181:T181"/>
    <mergeCell ref="U181:AQ181"/>
    <mergeCell ref="AR181:AS181"/>
    <mergeCell ref="B177:D177"/>
    <mergeCell ref="E177:F177"/>
    <mergeCell ref="G177:H177"/>
    <mergeCell ref="AR177:AS177"/>
    <mergeCell ref="B187:D187"/>
    <mergeCell ref="E187:F187"/>
    <mergeCell ref="G187:H187"/>
    <mergeCell ref="AR187:AS187"/>
    <mergeCell ref="B188:D188"/>
    <mergeCell ref="E188:F188"/>
    <mergeCell ref="G188:H188"/>
    <mergeCell ref="AR188:AS188"/>
    <mergeCell ref="B184:D185"/>
    <mergeCell ref="E184:F185"/>
    <mergeCell ref="G184:H185"/>
    <mergeCell ref="AR184:AS185"/>
    <mergeCell ref="B186:D186"/>
    <mergeCell ref="E186:F186"/>
    <mergeCell ref="G186:H186"/>
    <mergeCell ref="AR186:AS186"/>
    <mergeCell ref="B191:D191"/>
    <mergeCell ref="E191:F191"/>
    <mergeCell ref="G191:H191"/>
    <mergeCell ref="AR191:AS191"/>
    <mergeCell ref="B192:D192"/>
    <mergeCell ref="E192:F192"/>
    <mergeCell ref="G192:H192"/>
    <mergeCell ref="AR192:AS192"/>
    <mergeCell ref="B189:D189"/>
    <mergeCell ref="E189:F189"/>
    <mergeCell ref="G189:H189"/>
    <mergeCell ref="AR189:AS189"/>
    <mergeCell ref="B190:D190"/>
    <mergeCell ref="E190:F190"/>
    <mergeCell ref="G190:H190"/>
    <mergeCell ref="AR190:AS190"/>
    <mergeCell ref="B195:D195"/>
    <mergeCell ref="E195:F195"/>
    <mergeCell ref="G195:H195"/>
    <mergeCell ref="AR195:AS195"/>
    <mergeCell ref="B196:D196"/>
    <mergeCell ref="E196:F196"/>
    <mergeCell ref="G196:H196"/>
    <mergeCell ref="AR196:AS196"/>
    <mergeCell ref="B193:D193"/>
    <mergeCell ref="E193:F193"/>
    <mergeCell ref="G193:H193"/>
    <mergeCell ref="AR193:AS193"/>
    <mergeCell ref="B194:D194"/>
    <mergeCell ref="E194:F194"/>
    <mergeCell ref="G194:H194"/>
    <mergeCell ref="AR194:AS194"/>
    <mergeCell ref="B202:D202"/>
    <mergeCell ref="E202:F202"/>
    <mergeCell ref="AR202:AS202"/>
    <mergeCell ref="B203:D203"/>
    <mergeCell ref="E203:F203"/>
    <mergeCell ref="AR203:AS203"/>
    <mergeCell ref="B197:D197"/>
    <mergeCell ref="E197:F197"/>
    <mergeCell ref="G197:H197"/>
    <mergeCell ref="AR197:AS197"/>
    <mergeCell ref="B201:D201"/>
    <mergeCell ref="E201:F201"/>
    <mergeCell ref="G201:T201"/>
    <mergeCell ref="U201:AQ201"/>
    <mergeCell ref="AR201:AS201"/>
    <mergeCell ref="B207:D207"/>
    <mergeCell ref="E207:F207"/>
    <mergeCell ref="AR207:AS207"/>
    <mergeCell ref="B208:D209"/>
    <mergeCell ref="E208:F209"/>
    <mergeCell ref="AR208:AS209"/>
    <mergeCell ref="B204:D204"/>
    <mergeCell ref="E204:F204"/>
    <mergeCell ref="AR204:AS204"/>
    <mergeCell ref="B205:D206"/>
    <mergeCell ref="E205:F206"/>
    <mergeCell ref="AR205:AS206"/>
    <mergeCell ref="B216:AS216"/>
    <mergeCell ref="B221:D221"/>
    <mergeCell ref="E221:F221"/>
    <mergeCell ref="G221:T221"/>
    <mergeCell ref="U221:AQ221"/>
    <mergeCell ref="AR221:AS221"/>
    <mergeCell ref="B210:D211"/>
    <mergeCell ref="E210:F211"/>
    <mergeCell ref="AR210:AS211"/>
    <mergeCell ref="B212:D212"/>
    <mergeCell ref="E212:F212"/>
    <mergeCell ref="AR212:AS212"/>
    <mergeCell ref="B225:D226"/>
    <mergeCell ref="E225:F226"/>
    <mergeCell ref="AR225:AS226"/>
    <mergeCell ref="B227:D227"/>
    <mergeCell ref="E227:F227"/>
    <mergeCell ref="AR227:AS227"/>
    <mergeCell ref="B222:D223"/>
    <mergeCell ref="E222:F223"/>
    <mergeCell ref="AR222:AS223"/>
    <mergeCell ref="B224:D224"/>
    <mergeCell ref="E224:F224"/>
    <mergeCell ref="AR224:AS224"/>
    <mergeCell ref="B230:D230"/>
    <mergeCell ref="E230:F230"/>
    <mergeCell ref="AR230:AS230"/>
    <mergeCell ref="B234:D234"/>
    <mergeCell ref="E234:F234"/>
    <mergeCell ref="G234:T234"/>
    <mergeCell ref="U234:AQ234"/>
    <mergeCell ref="AR234:AS234"/>
    <mergeCell ref="B228:D228"/>
    <mergeCell ref="E228:F228"/>
    <mergeCell ref="AR228:AS228"/>
    <mergeCell ref="B229:D229"/>
    <mergeCell ref="E229:F229"/>
    <mergeCell ref="AR229:AS229"/>
    <mergeCell ref="B237:D237"/>
    <mergeCell ref="E237:F237"/>
    <mergeCell ref="AR237:AS237"/>
    <mergeCell ref="B238:D238"/>
    <mergeCell ref="E238:F238"/>
    <mergeCell ref="AR238:AS238"/>
    <mergeCell ref="B235:D235"/>
    <mergeCell ref="E235:F235"/>
    <mergeCell ref="AR235:AS235"/>
    <mergeCell ref="B236:D236"/>
    <mergeCell ref="E236:F236"/>
    <mergeCell ref="AR236:AS236"/>
    <mergeCell ref="B241:D241"/>
    <mergeCell ref="E241:F241"/>
    <mergeCell ref="AR241:AS241"/>
    <mergeCell ref="B242:D242"/>
    <mergeCell ref="E242:F242"/>
    <mergeCell ref="AR242:AS242"/>
    <mergeCell ref="B239:D239"/>
    <mergeCell ref="E239:F239"/>
    <mergeCell ref="AR239:AS239"/>
    <mergeCell ref="B240:D240"/>
    <mergeCell ref="E240:F240"/>
    <mergeCell ref="AR240:AS240"/>
    <mergeCell ref="B245:D245"/>
    <mergeCell ref="E245:F245"/>
    <mergeCell ref="AR245:AS245"/>
    <mergeCell ref="B246:D246"/>
    <mergeCell ref="E246:F246"/>
    <mergeCell ref="AR246:AS246"/>
    <mergeCell ref="B243:D243"/>
    <mergeCell ref="E243:F243"/>
    <mergeCell ref="AR243:AS243"/>
    <mergeCell ref="B244:D244"/>
    <mergeCell ref="E244:F244"/>
    <mergeCell ref="AR244:AS244"/>
    <mergeCell ref="B249:D249"/>
    <mergeCell ref="E249:F249"/>
    <mergeCell ref="AR249:AS249"/>
    <mergeCell ref="B251:D251"/>
    <mergeCell ref="E251:F251"/>
    <mergeCell ref="AR251:AS251"/>
    <mergeCell ref="B247:D247"/>
    <mergeCell ref="E247:F247"/>
    <mergeCell ref="AR247:AS247"/>
    <mergeCell ref="B248:D248"/>
    <mergeCell ref="E248:F248"/>
    <mergeCell ref="AR248:AS248"/>
    <mergeCell ref="B250:D250"/>
    <mergeCell ref="E250:F250"/>
    <mergeCell ref="AR250:AS250"/>
    <mergeCell ref="B257:D257"/>
    <mergeCell ref="E257:F257"/>
    <mergeCell ref="AR257:AS257"/>
    <mergeCell ref="B258:D258"/>
    <mergeCell ref="E258:F258"/>
    <mergeCell ref="AR258:AS258"/>
    <mergeCell ref="B252:D252"/>
    <mergeCell ref="E252:F252"/>
    <mergeCell ref="AR252:AS252"/>
    <mergeCell ref="B256:D256"/>
    <mergeCell ref="E256:F256"/>
    <mergeCell ref="G256:T256"/>
    <mergeCell ref="U256:AQ256"/>
    <mergeCell ref="AR256:AS256"/>
    <mergeCell ref="B261:D261"/>
    <mergeCell ref="E261:F261"/>
    <mergeCell ref="AR261:AS261"/>
    <mergeCell ref="B262:D262"/>
    <mergeCell ref="E262:F262"/>
    <mergeCell ref="AR262:AS262"/>
    <mergeCell ref="B259:D259"/>
    <mergeCell ref="E259:F259"/>
    <mergeCell ref="AR259:AS259"/>
    <mergeCell ref="B260:D260"/>
    <mergeCell ref="E260:F260"/>
    <mergeCell ref="AR260:AS260"/>
    <mergeCell ref="B268:D268"/>
    <mergeCell ref="E268:F268"/>
    <mergeCell ref="AR268:AS268"/>
    <mergeCell ref="B269:D269"/>
    <mergeCell ref="E269:F269"/>
    <mergeCell ref="AR269:AS269"/>
    <mergeCell ref="B263:D263"/>
    <mergeCell ref="E263:F263"/>
    <mergeCell ref="AR263:AS263"/>
    <mergeCell ref="B267:D267"/>
    <mergeCell ref="E267:F267"/>
    <mergeCell ref="G267:T267"/>
    <mergeCell ref="U267:AQ267"/>
    <mergeCell ref="AR267:AS267"/>
    <mergeCell ref="B272:D272"/>
    <mergeCell ref="E272:F272"/>
    <mergeCell ref="AR272:AS272"/>
    <mergeCell ref="B273:D273"/>
    <mergeCell ref="E273:F273"/>
    <mergeCell ref="AR273:AS273"/>
    <mergeCell ref="B270:D270"/>
    <mergeCell ref="E270:F270"/>
    <mergeCell ref="AR270:AS270"/>
    <mergeCell ref="B271:D271"/>
    <mergeCell ref="E271:F271"/>
    <mergeCell ref="AR271:AS271"/>
    <mergeCell ref="B276:D276"/>
    <mergeCell ref="E276:F276"/>
    <mergeCell ref="AR276:AS276"/>
    <mergeCell ref="B277:D277"/>
    <mergeCell ref="E277:F277"/>
    <mergeCell ref="AR277:AS277"/>
    <mergeCell ref="B274:D274"/>
    <mergeCell ref="E274:F274"/>
    <mergeCell ref="AR274:AS274"/>
    <mergeCell ref="B275:D275"/>
    <mergeCell ref="E275:F275"/>
    <mergeCell ref="AR275:AS275"/>
    <mergeCell ref="B288:D288"/>
    <mergeCell ref="E288:F288"/>
    <mergeCell ref="AR288:AS288"/>
    <mergeCell ref="B289:D289"/>
    <mergeCell ref="E289:F289"/>
    <mergeCell ref="AR289:AS289"/>
    <mergeCell ref="B278:D278"/>
    <mergeCell ref="E278:F278"/>
    <mergeCell ref="AR278:AS278"/>
    <mergeCell ref="B282:AS282"/>
    <mergeCell ref="B287:D287"/>
    <mergeCell ref="E287:F287"/>
    <mergeCell ref="G287:T287"/>
    <mergeCell ref="U287:AQ287"/>
    <mergeCell ref="AR287:AS287"/>
    <mergeCell ref="B292:D292"/>
    <mergeCell ref="E292:F292"/>
    <mergeCell ref="AR292:AS292"/>
    <mergeCell ref="B293:D293"/>
    <mergeCell ref="E293:F293"/>
    <mergeCell ref="AR293:AS293"/>
    <mergeCell ref="B290:D290"/>
    <mergeCell ref="E290:F290"/>
    <mergeCell ref="AR290:AS290"/>
    <mergeCell ref="B291:D291"/>
    <mergeCell ref="E291:F291"/>
    <mergeCell ref="AR291:AS291"/>
    <mergeCell ref="B296:D296"/>
    <mergeCell ref="E296:F296"/>
    <mergeCell ref="AR296:AS296"/>
    <mergeCell ref="B297:D297"/>
    <mergeCell ref="E297:F297"/>
    <mergeCell ref="AR297:AS297"/>
    <mergeCell ref="B294:D294"/>
    <mergeCell ref="E294:F294"/>
    <mergeCell ref="AR294:AS294"/>
    <mergeCell ref="B295:D295"/>
    <mergeCell ref="E295:F295"/>
    <mergeCell ref="AR295:AS295"/>
    <mergeCell ref="B300:D300"/>
    <mergeCell ref="E300:F300"/>
    <mergeCell ref="AR300:AS300"/>
    <mergeCell ref="B301:D301"/>
    <mergeCell ref="E301:F301"/>
    <mergeCell ref="AR301:AS301"/>
    <mergeCell ref="B298:D298"/>
    <mergeCell ref="E298:F298"/>
    <mergeCell ref="AR298:AS298"/>
    <mergeCell ref="B299:D299"/>
    <mergeCell ref="E299:F299"/>
    <mergeCell ref="AR299:AS299"/>
    <mergeCell ref="B307:D307"/>
    <mergeCell ref="E307:F307"/>
    <mergeCell ref="AR307:AS307"/>
    <mergeCell ref="B308:D308"/>
    <mergeCell ref="E308:F308"/>
    <mergeCell ref="AR308:AS308"/>
    <mergeCell ref="B305:D305"/>
    <mergeCell ref="E305:F305"/>
    <mergeCell ref="G305:T305"/>
    <mergeCell ref="U305:AQ305"/>
    <mergeCell ref="AR305:AS305"/>
    <mergeCell ref="B306:D306"/>
    <mergeCell ref="E306:F306"/>
    <mergeCell ref="AR306:AS306"/>
    <mergeCell ref="B311:D311"/>
    <mergeCell ref="E311:F311"/>
    <mergeCell ref="AR311:AS311"/>
    <mergeCell ref="B312:D312"/>
    <mergeCell ref="E312:F312"/>
    <mergeCell ref="AR312:AS312"/>
    <mergeCell ref="B309:D309"/>
    <mergeCell ref="E309:F309"/>
    <mergeCell ref="AR309:AS309"/>
    <mergeCell ref="B310:D310"/>
    <mergeCell ref="E310:F310"/>
    <mergeCell ref="AR310:AS310"/>
    <mergeCell ref="B315:D315"/>
    <mergeCell ref="E315:F315"/>
    <mergeCell ref="AR315:AS315"/>
    <mergeCell ref="B313:D313"/>
    <mergeCell ref="E313:F313"/>
    <mergeCell ref="AR313:AS313"/>
    <mergeCell ref="B314:D314"/>
    <mergeCell ref="E314:F314"/>
    <mergeCell ref="AR314:AS314"/>
  </mergeCells>
  <phoneticPr fontId="47"/>
  <conditionalFormatting sqref="N30:Z40 AE30:AQ40">
    <cfRule type="expression" dxfId="1" priority="1">
      <formula>IF($Q$20="■",TRUE,FALSE)</formula>
    </cfRule>
  </conditionalFormatting>
  <dataValidations count="3">
    <dataValidation type="list" allowBlank="1" showInputMessage="1" prompt="選択" sqref="AE117:AF119" xr:uid="{374E2DD7-621F-4E27-92BA-6D29603CE084}">
      <formula1>"□,■"</formula1>
    </dataValidation>
    <dataValidation type="list" allowBlank="1" showInputMessage="1" sqref="AB14:AE14 AN14:AQ14" xr:uid="{22CB7AAC-DBD0-4221-AEA2-F415CED41325}">
      <formula1>"その他,性能証明,すまい給付金,劣化対策,こどもみらい"</formula1>
    </dataValidation>
    <dataValidation type="list" allowBlank="1" showInputMessage="1" prompt="選択" sqref="L96:L103 AS84 W137:X137 AS88:AS89 AS30 AS22 AS33 B268:D278 J44:K44 R44:S44 Z44:AA44 AH51:AI51 AS44 J50:K50 R50:S50 Z50:AA50 B50:C51 T66:U67 Z66:AA68 AH66:AI67 B66:C68 K84:L89 Q84:R84 W84:X84 AC84:AD84 AI84:AJ84 AI86:AJ86 R89:S89 Y89:Z89 AF92:AH92 AF95:AH95 AS19 AG97 K110:L114 Q110:R110 W110:X110 AC110:AD110 AI110:AJ110 K116:L122 Q116:R116 W116:X116 AC116:AD116 AI116:AJ116 AG117:AH119 W121:X121 AC121:AD121 AI121:AJ121 K128:L133 T130:U130 AB130:AC130 AJ130:AK130 AR73:AR74 K137:L137 Q137:R137 AC86:AD87 AJ123:AK123 AI124:AJ124 AD123:AE123 X123:Y123 W86:X87 AS98 AS116 AS122 B173:D173 B210:D210 B212:D212 B222:D222 B224:D225 B227:D230 B306:D315 B207:D208 B182:D184 B202:D205 AS86 B257:D263 AK100:AL100 AS12:AS13 Q19:R20 R68:S68 AS50 AS58 AS66 K19:L20 AL20:AM20 AF20:AG20 AS36 AS39 B44:C45 AH59:AI59 J58:K58 R58:S58 Z58:AA58 B58:C59 J66:K68 AS120 AA96:AB97 K97:L97 AK97:AL97 W97:X99 Q92:R100 Q86:R87 AS96 AS101:AS103 Q120:R121 AS108 AG111:AH114 V111:W114 AK115:AL115 X120:Y120 V117:W119 AS110 AG125:AH125 AS128 W124:X124 AC124:AD124 AE129:AF129 Q131:R133 W132:X133 AC132:AD133 AS138 AS141 AR186:AR197 AC97 AA125:AB125 AR268:AR278 AR173 AR288:AR301 AR227:AR230 B298:B300 AR224:AR225 AR222 AR202:AR205 AR212 Y102:Z106 B156:D168 AR257:AR263 Q123:R128 AF12:AG15 B13:C15 Z13:AA15 N13:O15 AL12:AM14 T13:U15 H13:I15 K96:K106 AI132:AJ133 K135:L135 AF135 Q135:R135 AK135:AL135 W135:X135 AN135:AO135 W126:X128 AS130:AS134 B175:D177 AR182:AR184 AR207:AR208 AR210 AR306:AR315 AA127:AB127 AC135:AD135 AR175:AR177 R101:S106 AD105:AE106 AD102:AE103 AR156:AR168 B186:D197 B288:D297 B301:D301 AR235:AR252 B235:D252" xr:uid="{424CE49C-2EFF-4918-A18D-A75721442FF9}">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4" manualBreakCount="4">
    <brk id="76" max="45" man="1"/>
    <brk id="143" max="45" man="1"/>
    <brk id="213" max="45" man="1"/>
    <brk id="279" max="45" man="1"/>
  </rowBreaks>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79998168889431442"/>
  </sheetPr>
  <dimension ref="A4:BU47"/>
  <sheetViews>
    <sheetView zoomScaleNormal="100" zoomScaleSheetLayoutView="100" workbookViewId="0">
      <pane ySplit="2" topLeftCell="A34" activePane="bottomLeft" state="frozen"/>
      <selection pane="bottomLeft" activeCell="BA20" sqref="BA20"/>
    </sheetView>
  </sheetViews>
  <sheetFormatPr defaultColWidth="2.5" defaultRowHeight="15" customHeight="1" x14ac:dyDescent="0.15"/>
  <cols>
    <col min="1" max="73" width="2.5" style="6" customWidth="1"/>
    <col min="74" max="16384" width="2.5" style="7"/>
  </cols>
  <sheetData>
    <row r="4" spans="2:37" ht="15" customHeight="1" x14ac:dyDescent="0.15">
      <c r="B4" s="6" t="s">
        <v>725</v>
      </c>
    </row>
    <row r="7" spans="2:37" ht="39.950000000000003" customHeight="1" x14ac:dyDescent="0.15">
      <c r="B7" s="615" t="s">
        <v>726</v>
      </c>
      <c r="C7" s="615"/>
      <c r="D7" s="615"/>
      <c r="E7" s="615"/>
      <c r="F7" s="615"/>
      <c r="G7" s="615"/>
      <c r="H7" s="615"/>
      <c r="I7" s="615"/>
      <c r="J7" s="615"/>
      <c r="K7" s="615"/>
      <c r="L7" s="615"/>
      <c r="M7" s="615"/>
      <c r="N7" s="615"/>
      <c r="O7" s="615"/>
      <c r="P7" s="615"/>
      <c r="Q7" s="615"/>
      <c r="R7" s="615"/>
      <c r="S7" s="615"/>
      <c r="T7" s="615"/>
      <c r="U7" s="615"/>
      <c r="V7" s="615"/>
      <c r="W7" s="615"/>
      <c r="X7" s="615"/>
      <c r="Y7" s="615"/>
      <c r="Z7" s="615"/>
      <c r="AA7" s="615"/>
      <c r="AB7" s="615"/>
      <c r="AC7" s="615"/>
      <c r="AD7" s="615"/>
      <c r="AE7" s="615"/>
      <c r="AF7" s="615"/>
      <c r="AG7" s="615"/>
      <c r="AH7" s="615"/>
      <c r="AI7" s="615"/>
      <c r="AJ7" s="615"/>
      <c r="AK7" s="615"/>
    </row>
    <row r="8" spans="2:37" ht="15" customHeight="1" x14ac:dyDescent="0.15">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row>
    <row r="9" spans="2:37" s="6" customFormat="1" ht="15" customHeight="1" x14ac:dyDescent="0.15">
      <c r="B9" s="618" t="s">
        <v>727</v>
      </c>
      <c r="C9" s="618"/>
      <c r="D9" s="618"/>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8"/>
    </row>
    <row r="10" spans="2:37" s="6" customFormat="1" ht="15" customHeight="1" x14ac:dyDescent="0.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2" spans="2:37" s="6" customFormat="1" ht="39.950000000000003" customHeight="1" x14ac:dyDescent="0.15">
      <c r="B12" s="1159" t="s">
        <v>1459</v>
      </c>
      <c r="C12" s="1159"/>
      <c r="D12" s="1159"/>
      <c r="E12" s="1159"/>
      <c r="F12" s="1159"/>
      <c r="G12" s="1159"/>
      <c r="H12" s="1159"/>
      <c r="I12" s="1159"/>
      <c r="J12" s="1159"/>
      <c r="K12" s="1159"/>
      <c r="L12" s="1159"/>
      <c r="M12" s="1159"/>
      <c r="N12" s="1159"/>
      <c r="O12" s="1159"/>
      <c r="P12" s="1159"/>
      <c r="Q12" s="1159"/>
      <c r="R12" s="1159"/>
      <c r="S12" s="1159"/>
      <c r="T12" s="1159"/>
      <c r="U12" s="1159"/>
      <c r="V12" s="1159"/>
      <c r="W12" s="1159"/>
      <c r="X12" s="1159"/>
      <c r="Y12" s="1159"/>
      <c r="Z12" s="1159"/>
      <c r="AA12" s="1159"/>
      <c r="AB12" s="1159"/>
      <c r="AC12" s="1159"/>
      <c r="AD12" s="1159"/>
      <c r="AE12" s="1159"/>
      <c r="AF12" s="1159"/>
      <c r="AG12" s="1159"/>
      <c r="AH12" s="1159"/>
      <c r="AI12" s="1159"/>
      <c r="AJ12" s="1159"/>
      <c r="AK12" s="1159"/>
    </row>
    <row r="13" spans="2:37" s="6" customFormat="1" ht="15" customHeight="1" x14ac:dyDescent="0.1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5" spans="2:37" s="6" customFormat="1" ht="24.95" customHeight="1" x14ac:dyDescent="0.15">
      <c r="C15" s="6" t="s">
        <v>728</v>
      </c>
    </row>
    <row r="16" spans="2:37" s="6" customFormat="1" ht="24.95" customHeight="1" x14ac:dyDescent="0.15">
      <c r="C16" s="6" t="s">
        <v>729</v>
      </c>
    </row>
    <row r="18" spans="2:37" s="6" customFormat="1" ht="24.95" customHeight="1" x14ac:dyDescent="0.15">
      <c r="AA18" s="611" t="s">
        <v>1306</v>
      </c>
      <c r="AB18" s="611"/>
      <c r="AC18" s="617"/>
      <c r="AD18" s="617"/>
      <c r="AE18" s="9" t="s">
        <v>6</v>
      </c>
      <c r="AF18" s="617"/>
      <c r="AG18" s="617"/>
      <c r="AH18" s="9" t="s">
        <v>7</v>
      </c>
      <c r="AI18" s="617"/>
      <c r="AJ18" s="617"/>
      <c r="AK18" s="9" t="s">
        <v>679</v>
      </c>
    </row>
    <row r="21" spans="2:37" s="6" customFormat="1" ht="30" customHeight="1" x14ac:dyDescent="0.15">
      <c r="R21" s="11" t="s">
        <v>730</v>
      </c>
      <c r="T21" s="1157"/>
      <c r="U21" s="1157"/>
      <c r="V21" s="1157"/>
      <c r="W21" s="1157"/>
      <c r="X21" s="1157"/>
      <c r="Y21" s="1157"/>
      <c r="Z21" s="1157"/>
      <c r="AA21" s="1157"/>
      <c r="AB21" s="1157"/>
      <c r="AC21" s="1157"/>
      <c r="AD21" s="1157"/>
      <c r="AE21" s="1157"/>
      <c r="AF21" s="1157"/>
      <c r="AG21" s="1157"/>
      <c r="AH21" s="1157"/>
      <c r="AI21" s="1157"/>
      <c r="AJ21" s="1157"/>
      <c r="AK21" s="1157"/>
    </row>
    <row r="22" spans="2:37" s="6" customFormat="1" ht="30" customHeight="1" x14ac:dyDescent="0.15">
      <c r="T22" s="614"/>
      <c r="U22" s="614"/>
      <c r="V22" s="614"/>
      <c r="W22" s="614"/>
      <c r="X22" s="614"/>
      <c r="Y22" s="614"/>
      <c r="Z22" s="614"/>
      <c r="AA22" s="614"/>
      <c r="AB22" s="614"/>
      <c r="AC22" s="614"/>
      <c r="AD22" s="614"/>
      <c r="AE22" s="614"/>
      <c r="AF22" s="614"/>
      <c r="AG22" s="614"/>
      <c r="AH22" s="614"/>
      <c r="AI22" s="614"/>
      <c r="AJ22" s="614"/>
      <c r="AK22" s="614"/>
    </row>
    <row r="23" spans="2:37" s="6" customFormat="1" ht="30" customHeight="1" x14ac:dyDescent="0.15">
      <c r="T23" s="614"/>
      <c r="U23" s="614"/>
      <c r="V23" s="614"/>
      <c r="W23" s="614"/>
      <c r="X23" s="614"/>
      <c r="Y23" s="614"/>
      <c r="Z23" s="614"/>
      <c r="AA23" s="614"/>
      <c r="AB23" s="614"/>
      <c r="AC23" s="614"/>
      <c r="AD23" s="614"/>
      <c r="AE23" s="614"/>
      <c r="AF23" s="614"/>
      <c r="AG23" s="614"/>
      <c r="AH23" s="614"/>
      <c r="AI23" s="614"/>
      <c r="AJ23" s="614"/>
      <c r="AK23" s="614"/>
    </row>
    <row r="25" spans="2:37" s="6" customFormat="1" ht="30" customHeight="1" x14ac:dyDescent="0.15">
      <c r="R25" s="11" t="s">
        <v>10</v>
      </c>
      <c r="T25" s="1157"/>
      <c r="U25" s="1157"/>
      <c r="V25" s="1157"/>
      <c r="W25" s="1157"/>
      <c r="X25" s="1157"/>
      <c r="Y25" s="1157"/>
      <c r="Z25" s="1157"/>
      <c r="AA25" s="1157"/>
      <c r="AB25" s="1157"/>
      <c r="AC25" s="1157"/>
      <c r="AD25" s="1157"/>
      <c r="AE25" s="1157"/>
      <c r="AF25" s="1157"/>
      <c r="AG25" s="1157"/>
      <c r="AH25" s="1157"/>
      <c r="AI25" s="1157"/>
      <c r="AJ25" s="1157"/>
      <c r="AK25" s="1157"/>
    </row>
    <row r="26" spans="2:37" s="6" customFormat="1" ht="15" customHeight="1" x14ac:dyDescent="0.15">
      <c r="V26" s="12"/>
      <c r="W26" s="12"/>
      <c r="X26" s="12"/>
      <c r="Y26" s="12"/>
      <c r="Z26" s="12"/>
      <c r="AA26" s="12"/>
      <c r="AB26" s="12"/>
      <c r="AC26" s="12"/>
      <c r="AD26" s="12"/>
      <c r="AE26" s="12"/>
      <c r="AF26" s="12"/>
      <c r="AG26" s="12"/>
      <c r="AH26" s="12"/>
      <c r="AI26" s="12"/>
    </row>
    <row r="27" spans="2:37" s="6" customFormat="1" ht="15" customHeight="1" x14ac:dyDescent="0.15">
      <c r="V27" s="12"/>
      <c r="W27" s="12"/>
      <c r="X27" s="12"/>
      <c r="Y27" s="12"/>
      <c r="Z27" s="12"/>
      <c r="AA27" s="12"/>
      <c r="AB27" s="12"/>
      <c r="AC27" s="12"/>
      <c r="AD27" s="12"/>
      <c r="AE27" s="12"/>
      <c r="AF27" s="12"/>
      <c r="AG27" s="12"/>
      <c r="AH27" s="12"/>
      <c r="AI27" s="12"/>
    </row>
    <row r="28" spans="2:37" s="6" customFormat="1" ht="18" customHeight="1" x14ac:dyDescent="0.15">
      <c r="B28" s="6" t="s">
        <v>2461</v>
      </c>
    </row>
    <row r="29" spans="2:37" s="6" customFormat="1" ht="9.9499999999999993" customHeight="1" x14ac:dyDescent="0.15"/>
    <row r="30" spans="2:37" s="6" customFormat="1" ht="18" customHeight="1" x14ac:dyDescent="0.15">
      <c r="B30" s="7"/>
      <c r="C30" s="54" t="s">
        <v>2462</v>
      </c>
      <c r="K30" s="17" t="s">
        <v>731</v>
      </c>
      <c r="L30" s="1156"/>
      <c r="M30" s="1156"/>
      <c r="N30" s="1156"/>
      <c r="O30" s="1156"/>
      <c r="P30" s="1156"/>
      <c r="Q30" s="1156"/>
      <c r="R30" s="1156"/>
      <c r="S30" s="1156"/>
      <c r="T30" s="1156"/>
      <c r="U30" s="1156"/>
      <c r="V30" s="1156"/>
      <c r="W30" s="17" t="s">
        <v>16</v>
      </c>
    </row>
    <row r="31" spans="2:37" s="6" customFormat="1" ht="18" customHeight="1" x14ac:dyDescent="0.15">
      <c r="B31" s="7"/>
      <c r="C31" s="54" t="s">
        <v>2463</v>
      </c>
      <c r="K31" s="1160" t="s">
        <v>1302</v>
      </c>
      <c r="L31" s="1160"/>
      <c r="M31" s="1158"/>
      <c r="N31" s="1158"/>
      <c r="O31" s="55" t="s">
        <v>6</v>
      </c>
      <c r="P31" s="1158"/>
      <c r="Q31" s="1158"/>
      <c r="R31" s="55" t="s">
        <v>7</v>
      </c>
      <c r="S31" s="1158"/>
      <c r="T31" s="1158"/>
      <c r="U31" s="55" t="s">
        <v>679</v>
      </c>
    </row>
    <row r="32" spans="2:37" s="6" customFormat="1" ht="18" customHeight="1" x14ac:dyDescent="0.15">
      <c r="C32" s="54" t="s">
        <v>2464</v>
      </c>
      <c r="K32" s="1156"/>
      <c r="L32" s="1156"/>
      <c r="M32" s="1156"/>
      <c r="N32" s="1156"/>
      <c r="O32" s="1156"/>
      <c r="P32" s="1156"/>
      <c r="Q32" s="1156"/>
      <c r="R32" s="1156"/>
      <c r="S32" s="1156"/>
      <c r="T32" s="1156"/>
      <c r="U32" s="1156"/>
      <c r="V32" s="1156"/>
      <c r="W32" s="1156"/>
      <c r="X32" s="1156"/>
      <c r="Y32" s="1156"/>
      <c r="Z32" s="1156"/>
      <c r="AA32" s="1156"/>
      <c r="AB32" s="1156"/>
      <c r="AC32" s="1156"/>
      <c r="AD32" s="1156"/>
      <c r="AE32" s="1156"/>
      <c r="AF32" s="1156"/>
      <c r="AG32" s="1156"/>
      <c r="AH32" s="1156"/>
      <c r="AI32" s="1156"/>
      <c r="AJ32" s="1156"/>
      <c r="AK32" s="1156"/>
    </row>
    <row r="33" spans="2:37" s="6" customFormat="1" ht="18" customHeight="1" x14ac:dyDescent="0.15">
      <c r="C33" s="54" t="s">
        <v>2465</v>
      </c>
      <c r="K33" s="1157"/>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K33" s="1157"/>
    </row>
    <row r="34" spans="2:37" s="6" customFormat="1" ht="18" customHeight="1" x14ac:dyDescent="0.15">
      <c r="K34" s="1157"/>
      <c r="L34" s="1157"/>
      <c r="M34" s="1157"/>
      <c r="N34" s="1157"/>
      <c r="O34" s="1157"/>
      <c r="P34" s="1157"/>
      <c r="Q34" s="1157"/>
      <c r="R34" s="1157"/>
      <c r="S34" s="1157"/>
      <c r="T34" s="1157"/>
      <c r="U34" s="1157"/>
      <c r="V34" s="1157"/>
      <c r="W34" s="1157"/>
      <c r="X34" s="1157"/>
      <c r="Y34" s="1157"/>
      <c r="Z34" s="1157"/>
      <c r="AA34" s="1157"/>
      <c r="AB34" s="1157"/>
      <c r="AC34" s="1157"/>
      <c r="AD34" s="1157"/>
      <c r="AE34" s="1157"/>
      <c r="AF34" s="1157"/>
      <c r="AG34" s="1157"/>
      <c r="AH34" s="1157"/>
      <c r="AI34" s="1157"/>
      <c r="AJ34" s="1157"/>
      <c r="AK34" s="1157"/>
    </row>
    <row r="35" spans="2:37" s="6" customFormat="1" ht="18" customHeight="1" x14ac:dyDescent="0.15">
      <c r="K35" s="1157"/>
      <c r="L35" s="1157"/>
      <c r="M35" s="1157"/>
      <c r="N35" s="1157"/>
      <c r="O35" s="1157"/>
      <c r="P35" s="1157"/>
      <c r="Q35" s="1157"/>
      <c r="R35" s="1157"/>
      <c r="S35" s="1157"/>
      <c r="T35" s="1157"/>
      <c r="U35" s="1157"/>
      <c r="V35" s="1157"/>
      <c r="W35" s="1157"/>
      <c r="X35" s="1157"/>
      <c r="Y35" s="1157"/>
      <c r="Z35" s="1157"/>
      <c r="AA35" s="1157"/>
      <c r="AB35" s="1157"/>
      <c r="AC35" s="1157"/>
      <c r="AD35" s="1157"/>
      <c r="AE35" s="1157"/>
      <c r="AF35" s="1157"/>
      <c r="AG35" s="1157"/>
      <c r="AH35" s="1157"/>
      <c r="AI35" s="1157"/>
      <c r="AJ35" s="1157"/>
      <c r="AK35" s="1157"/>
    </row>
    <row r="36" spans="2:37" s="6" customFormat="1" ht="18" customHeight="1" x14ac:dyDescent="0.15">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row>
    <row r="37" spans="2:37" s="6" customFormat="1" ht="20.100000000000001" customHeight="1" x14ac:dyDescent="0.15">
      <c r="B37" s="13" t="s">
        <v>732</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5"/>
    </row>
    <row r="38" spans="2:37" s="6" customFormat="1" ht="20.100000000000001" customHeight="1" x14ac:dyDescent="0.15">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8"/>
    </row>
    <row r="39" spans="2:37" s="6" customFormat="1" ht="20.100000000000001" customHeight="1" x14ac:dyDescent="0.15">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1"/>
    </row>
    <row r="40" spans="2:37" s="6" customFormat="1" ht="20.100000000000001" customHeight="1" x14ac:dyDescent="0.15">
      <c r="B40" s="612" t="s">
        <v>733</v>
      </c>
      <c r="C40" s="610"/>
      <c r="D40" s="610"/>
      <c r="E40" s="610"/>
      <c r="F40" s="610"/>
      <c r="G40" s="610"/>
      <c r="H40" s="610"/>
      <c r="I40" s="610"/>
      <c r="J40" s="610"/>
      <c r="K40" s="610"/>
      <c r="L40" s="613"/>
      <c r="M40" s="612" t="s">
        <v>734</v>
      </c>
      <c r="N40" s="610"/>
      <c r="O40" s="610"/>
      <c r="P40" s="610"/>
      <c r="Q40" s="610"/>
      <c r="R40" s="610"/>
      <c r="S40" s="610"/>
      <c r="T40" s="613"/>
      <c r="U40" s="612" t="s">
        <v>735</v>
      </c>
      <c r="V40" s="610"/>
      <c r="W40" s="610"/>
      <c r="X40" s="610"/>
      <c r="Y40" s="610"/>
      <c r="Z40" s="613"/>
      <c r="AA40" s="612" t="s">
        <v>736</v>
      </c>
      <c r="AB40" s="610"/>
      <c r="AC40" s="610"/>
      <c r="AD40" s="610"/>
      <c r="AE40" s="610"/>
      <c r="AF40" s="610"/>
      <c r="AG40" s="610"/>
      <c r="AH40" s="610"/>
      <c r="AI40" s="610"/>
      <c r="AJ40" s="610"/>
      <c r="AK40" s="613"/>
    </row>
    <row r="41" spans="2:37" s="6" customFormat="1" ht="20.100000000000001" customHeight="1" x14ac:dyDescent="0.15">
      <c r="B41" s="26" t="s">
        <v>1303</v>
      </c>
      <c r="C41" s="27"/>
      <c r="D41" s="610"/>
      <c r="E41" s="610"/>
      <c r="F41" s="22" t="s">
        <v>6</v>
      </c>
      <c r="G41" s="610"/>
      <c r="H41" s="610"/>
      <c r="I41" s="22" t="s">
        <v>7</v>
      </c>
      <c r="J41" s="610"/>
      <c r="K41" s="610"/>
      <c r="L41" s="23" t="s">
        <v>679</v>
      </c>
      <c r="M41" s="24"/>
      <c r="T41" s="25"/>
      <c r="U41" s="24"/>
      <c r="Z41" s="25"/>
      <c r="AA41" s="26" t="s">
        <v>1303</v>
      </c>
      <c r="AB41" s="27"/>
      <c r="AC41" s="610"/>
      <c r="AD41" s="610"/>
      <c r="AE41" s="22" t="s">
        <v>6</v>
      </c>
      <c r="AF41" s="610"/>
      <c r="AG41" s="610"/>
      <c r="AH41" s="22" t="s">
        <v>7</v>
      </c>
      <c r="AI41" s="610"/>
      <c r="AJ41" s="610"/>
      <c r="AK41" s="23" t="s">
        <v>679</v>
      </c>
    </row>
    <row r="42" spans="2:37" s="6" customFormat="1" ht="20.100000000000001" customHeight="1" x14ac:dyDescent="0.15">
      <c r="B42" s="26" t="s">
        <v>737</v>
      </c>
      <c r="C42" s="27"/>
      <c r="D42" s="27"/>
      <c r="E42" s="27"/>
      <c r="F42" s="27"/>
      <c r="G42" s="27"/>
      <c r="H42" s="27"/>
      <c r="I42" s="27"/>
      <c r="J42" s="27"/>
      <c r="K42" s="27"/>
      <c r="L42" s="23" t="s">
        <v>16</v>
      </c>
      <c r="M42" s="24"/>
      <c r="T42" s="25"/>
      <c r="U42" s="24"/>
      <c r="Z42" s="25"/>
      <c r="AA42" s="26" t="s">
        <v>738</v>
      </c>
      <c r="AB42" s="27"/>
      <c r="AC42" s="27"/>
      <c r="AD42" s="27"/>
      <c r="AE42" s="27"/>
      <c r="AF42" s="27"/>
      <c r="AG42" s="27"/>
      <c r="AH42" s="27"/>
      <c r="AI42" s="27"/>
      <c r="AJ42" s="27"/>
      <c r="AK42" s="23" t="s">
        <v>16</v>
      </c>
    </row>
    <row r="43" spans="2:37" s="6" customFormat="1" ht="20.100000000000001" customHeight="1" x14ac:dyDescent="0.15">
      <c r="B43" s="128" t="s">
        <v>1457</v>
      </c>
      <c r="C43" s="27"/>
      <c r="D43" s="27"/>
      <c r="E43" s="27"/>
      <c r="F43" s="27"/>
      <c r="G43" s="27"/>
      <c r="H43" s="27"/>
      <c r="I43" s="27"/>
      <c r="J43" s="27"/>
      <c r="K43" s="27"/>
      <c r="L43" s="28"/>
      <c r="M43" s="29"/>
      <c r="N43" s="30"/>
      <c r="O43" s="30"/>
      <c r="P43" s="30"/>
      <c r="Q43" s="30"/>
      <c r="R43" s="30"/>
      <c r="S43" s="30"/>
      <c r="T43" s="31"/>
      <c r="U43" s="29"/>
      <c r="V43" s="30"/>
      <c r="W43" s="30"/>
      <c r="X43" s="30"/>
      <c r="Y43" s="30"/>
      <c r="Z43" s="31"/>
      <c r="AA43" s="128" t="s">
        <v>1457</v>
      </c>
      <c r="AB43" s="27"/>
      <c r="AC43" s="27"/>
      <c r="AD43" s="27"/>
      <c r="AE43" s="27"/>
      <c r="AF43" s="27"/>
      <c r="AG43" s="27"/>
      <c r="AH43" s="27"/>
      <c r="AI43" s="27"/>
      <c r="AJ43" s="27"/>
      <c r="AK43" s="28"/>
    </row>
    <row r="44" spans="2:37" s="6" customFormat="1" ht="15" customHeight="1" x14ac:dyDescent="0.15">
      <c r="B44" s="6" t="s">
        <v>739</v>
      </c>
    </row>
    <row r="45" spans="2:37" s="6" customFormat="1" ht="15" customHeight="1" x14ac:dyDescent="0.15">
      <c r="C45" s="6" t="s">
        <v>1460</v>
      </c>
    </row>
    <row r="46" spans="2:37" s="6" customFormat="1" ht="15" customHeight="1" x14ac:dyDescent="0.15">
      <c r="C46" s="6" t="s">
        <v>1461</v>
      </c>
    </row>
    <row r="47" spans="2:37" s="6" customFormat="1" ht="15" customHeight="1" x14ac:dyDescent="0.15"/>
  </sheetData>
  <mergeCells count="28">
    <mergeCell ref="P31:Q31"/>
    <mergeCell ref="S31:T31"/>
    <mergeCell ref="T22:AK22"/>
    <mergeCell ref="T23:AK23"/>
    <mergeCell ref="B7:AK7"/>
    <mergeCell ref="B9:AK9"/>
    <mergeCell ref="B12:AK12"/>
    <mergeCell ref="AA18:AB18"/>
    <mergeCell ref="AC18:AD18"/>
    <mergeCell ref="AF18:AG18"/>
    <mergeCell ref="AI18:AJ18"/>
    <mergeCell ref="T21:AK21"/>
    <mergeCell ref="T25:AK25"/>
    <mergeCell ref="L30:V30"/>
    <mergeCell ref="K31:L31"/>
    <mergeCell ref="M31:N31"/>
    <mergeCell ref="AI41:AJ41"/>
    <mergeCell ref="K32:AK32"/>
    <mergeCell ref="K33:AK35"/>
    <mergeCell ref="B40:L40"/>
    <mergeCell ref="M40:T40"/>
    <mergeCell ref="U40:Z40"/>
    <mergeCell ref="AA40:AK40"/>
    <mergeCell ref="D41:E41"/>
    <mergeCell ref="G41:H41"/>
    <mergeCell ref="J41:K41"/>
    <mergeCell ref="AC41:AD41"/>
    <mergeCell ref="AF41:AG41"/>
  </mergeCells>
  <phoneticPr fontId="25"/>
  <dataValidations count="1">
    <dataValidation type="list" allowBlank="1" showInputMessage="1" prompt="選択" sqref="K32:AK32" xr:uid="{00000000-0002-0000-1D00-000000000000}">
      <formula1>"日本タリアセン株式会社　代表取締役　髙橋　伸一"</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79998168889431442"/>
  </sheetPr>
  <dimension ref="A4:BU181"/>
  <sheetViews>
    <sheetView zoomScaleNormal="100" zoomScaleSheetLayoutView="100" workbookViewId="0">
      <pane ySplit="2" topLeftCell="A172" activePane="bottomLeft" state="frozen"/>
      <selection pane="bottomLeft" activeCell="BA158" sqref="BA158"/>
    </sheetView>
  </sheetViews>
  <sheetFormatPr defaultColWidth="2.5" defaultRowHeight="15" customHeight="1" x14ac:dyDescent="0.15"/>
  <cols>
    <col min="1" max="73" width="2.5" style="6" customWidth="1"/>
    <col min="74" max="16384" width="2.5" style="7"/>
  </cols>
  <sheetData>
    <row r="4" spans="2:37" ht="15" customHeight="1" x14ac:dyDescent="0.15">
      <c r="B4" s="618" t="s">
        <v>125</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126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0" t="str">
        <f>ITEM_all_first!$E$8</f>
        <v/>
      </c>
      <c r="N7" s="620"/>
      <c r="O7" s="620"/>
      <c r="P7" s="620"/>
      <c r="Q7" s="620"/>
      <c r="R7" s="620"/>
      <c r="S7" s="620"/>
      <c r="T7" s="620"/>
      <c r="U7" s="620"/>
      <c r="V7" s="620"/>
      <c r="W7" s="620"/>
      <c r="X7" s="620"/>
      <c r="Y7" s="620"/>
      <c r="Z7" s="620"/>
      <c r="AA7" s="620"/>
      <c r="AB7" s="620"/>
      <c r="AC7" s="620"/>
      <c r="AD7" s="620"/>
      <c r="AE7" s="620"/>
      <c r="AF7" s="620"/>
      <c r="AG7" s="620"/>
      <c r="AH7" s="620"/>
      <c r="AI7" s="620"/>
      <c r="AJ7" s="620"/>
      <c r="AK7" s="620"/>
    </row>
    <row r="8" spans="2:37" ht="15" customHeight="1" x14ac:dyDescent="0.15">
      <c r="D8" s="6" t="s">
        <v>127</v>
      </c>
      <c r="E8" s="6" t="s">
        <v>130</v>
      </c>
      <c r="F8" s="6" t="s">
        <v>2304</v>
      </c>
      <c r="M8" s="620" t="str">
        <f>ITEM_all_first!$E$9</f>
        <v/>
      </c>
      <c r="N8" s="620"/>
      <c r="O8" s="620"/>
      <c r="P8" s="620"/>
      <c r="Q8" s="620"/>
      <c r="R8" s="620"/>
      <c r="S8" s="620"/>
      <c r="T8" s="620"/>
      <c r="U8" s="620"/>
      <c r="V8" s="620"/>
      <c r="W8" s="620"/>
      <c r="X8" s="620"/>
      <c r="Y8" s="620"/>
      <c r="Z8" s="620"/>
      <c r="AA8" s="620"/>
      <c r="AB8" s="620"/>
      <c r="AC8" s="620"/>
      <c r="AD8" s="620"/>
      <c r="AE8" s="620"/>
      <c r="AF8" s="620"/>
      <c r="AG8" s="620"/>
      <c r="AH8" s="620"/>
      <c r="AI8" s="620"/>
      <c r="AJ8" s="620"/>
      <c r="AK8" s="620"/>
    </row>
    <row r="9" spans="2:37" ht="15" customHeight="1" x14ac:dyDescent="0.15">
      <c r="AH9" s="629" t="str">
        <f>ITEM_all_first!$E$10</f>
        <v/>
      </c>
      <c r="AI9" s="629"/>
      <c r="AJ9" s="629"/>
      <c r="AK9" s="629"/>
    </row>
    <row r="10" spans="2:37" ht="15" customHeight="1" x14ac:dyDescent="0.15">
      <c r="D10" s="6" t="s">
        <v>127</v>
      </c>
      <c r="E10" s="6" t="s">
        <v>131</v>
      </c>
      <c r="F10" s="6" t="s">
        <v>2305</v>
      </c>
      <c r="M10" s="59" t="s">
        <v>1124</v>
      </c>
      <c r="N10" s="620" t="str">
        <f>ITEM_all_first!$E$11</f>
        <v/>
      </c>
      <c r="O10" s="620"/>
      <c r="P10" s="620"/>
      <c r="Q10" s="620"/>
      <c r="R10" s="620"/>
      <c r="S10" s="12"/>
    </row>
    <row r="11" spans="2:37" ht="15" customHeight="1" x14ac:dyDescent="0.15">
      <c r="D11" s="6" t="s">
        <v>127</v>
      </c>
      <c r="E11" s="6" t="s">
        <v>1284</v>
      </c>
      <c r="F11" s="6" t="s">
        <v>2306</v>
      </c>
      <c r="M11" s="620" t="str">
        <f>ITEM_all_first!$E$12</f>
        <v/>
      </c>
      <c r="N11" s="620"/>
      <c r="O11" s="620"/>
      <c r="P11" s="620"/>
      <c r="Q11" s="620"/>
      <c r="R11" s="620"/>
      <c r="S11" s="620"/>
      <c r="T11" s="620"/>
      <c r="U11" s="620"/>
      <c r="V11" s="620"/>
      <c r="W11" s="620"/>
      <c r="X11" s="620"/>
      <c r="Y11" s="620"/>
      <c r="Z11" s="620"/>
      <c r="AA11" s="620"/>
      <c r="AB11" s="620"/>
      <c r="AC11" s="620"/>
      <c r="AD11" s="620"/>
      <c r="AE11" s="620"/>
      <c r="AF11" s="620"/>
      <c r="AG11" s="620"/>
      <c r="AH11" s="620"/>
      <c r="AI11" s="620"/>
      <c r="AJ11" s="620"/>
      <c r="AK11" s="620"/>
    </row>
    <row r="12" spans="2:37" ht="15" customHeight="1" x14ac:dyDescent="0.15">
      <c r="B12" s="30"/>
      <c r="C12" s="30"/>
      <c r="D12" s="30" t="s">
        <v>127</v>
      </c>
      <c r="E12" s="30" t="s">
        <v>132</v>
      </c>
      <c r="F12" s="30" t="s">
        <v>2307</v>
      </c>
      <c r="G12" s="30"/>
      <c r="H12" s="30"/>
      <c r="I12" s="30"/>
      <c r="J12" s="30"/>
      <c r="K12" s="30"/>
      <c r="L12" s="30"/>
      <c r="M12" s="621" t="str">
        <f>ITEM_all_first!$E$13</f>
        <v/>
      </c>
      <c r="N12" s="621"/>
      <c r="O12" s="621"/>
      <c r="P12" s="621"/>
      <c r="Q12" s="621"/>
      <c r="R12" s="621"/>
      <c r="S12" s="49"/>
      <c r="T12" s="32"/>
      <c r="U12" s="75"/>
      <c r="V12" s="75"/>
      <c r="W12" s="75"/>
      <c r="X12" s="30"/>
      <c r="Y12" s="30"/>
      <c r="Z12" s="30"/>
      <c r="AA12" s="30"/>
      <c r="AB12" s="30"/>
      <c r="AC12" s="30"/>
      <c r="AD12" s="30"/>
      <c r="AE12" s="30"/>
      <c r="AF12" s="30"/>
      <c r="AG12" s="30"/>
      <c r="AH12" s="30"/>
      <c r="AI12" s="30"/>
      <c r="AJ12" s="30"/>
      <c r="AK12" s="30"/>
    </row>
    <row r="13" spans="2:37" ht="15" customHeight="1" x14ac:dyDescent="0.15">
      <c r="B13" s="6" t="s">
        <v>2308</v>
      </c>
    </row>
    <row r="14" spans="2:37" ht="15" customHeight="1" x14ac:dyDescent="0.15">
      <c r="D14" s="6" t="s">
        <v>127</v>
      </c>
      <c r="E14" s="6" t="s">
        <v>128</v>
      </c>
      <c r="F14" s="6" t="s">
        <v>2309</v>
      </c>
      <c r="M14" s="9" t="s">
        <v>135</v>
      </c>
      <c r="N14" s="624" t="str">
        <f>IF($M$15="","",VLOOKUP($M$15,'担当登録(代理設計監理)'!$C$11:$K$30,2,FALSE))</f>
        <v/>
      </c>
      <c r="O14" s="624"/>
      <c r="P14" s="624"/>
      <c r="Q14" s="624"/>
      <c r="R14" s="9" t="s">
        <v>136</v>
      </c>
      <c r="S14" s="6" t="s">
        <v>140</v>
      </c>
      <c r="X14" s="9" t="s">
        <v>135</v>
      </c>
      <c r="Y14" s="624" t="str">
        <f>IF($M$15="","",VLOOKUP($M$15,'担当登録(代理設計監理)'!$C$11:$K$30,3,FALSE))</f>
        <v/>
      </c>
      <c r="Z14" s="624"/>
      <c r="AA14" s="624"/>
      <c r="AB14" s="624"/>
      <c r="AC14" s="9" t="s">
        <v>136</v>
      </c>
      <c r="AG14" s="33" t="s">
        <v>141</v>
      </c>
      <c r="AH14" s="624" t="str">
        <f>IF($M$15="","",VLOOKUP($M$15,'担当登録(代理設計監理)'!$C$11:$K$30,4,FALSE))</f>
        <v/>
      </c>
      <c r="AI14" s="624"/>
      <c r="AJ14" s="624"/>
      <c r="AK14" s="9" t="s">
        <v>138</v>
      </c>
    </row>
    <row r="15" spans="2:37" ht="15" customHeight="1" x14ac:dyDescent="0.15">
      <c r="D15" s="6" t="s">
        <v>127</v>
      </c>
      <c r="E15" s="6" t="s">
        <v>130</v>
      </c>
      <c r="F15" s="6" t="s">
        <v>2304</v>
      </c>
      <c r="M15" s="620" t="str">
        <f>ITEM_all_first!$E$17</f>
        <v/>
      </c>
      <c r="N15" s="620"/>
      <c r="O15" s="620"/>
      <c r="P15" s="620"/>
      <c r="Q15" s="620"/>
      <c r="R15" s="620"/>
      <c r="S15" s="620"/>
      <c r="T15" s="620"/>
      <c r="U15" s="620"/>
      <c r="V15" s="620"/>
      <c r="W15" s="620"/>
      <c r="X15" s="620"/>
      <c r="Y15" s="620"/>
      <c r="Z15" s="620"/>
      <c r="AA15" s="620"/>
      <c r="AB15" s="620"/>
      <c r="AC15" s="620"/>
      <c r="AD15" s="620"/>
      <c r="AE15" s="620"/>
      <c r="AF15" s="620"/>
      <c r="AG15" s="620"/>
      <c r="AH15" s="620"/>
      <c r="AI15" s="620"/>
      <c r="AJ15" s="620"/>
      <c r="AK15" s="620"/>
    </row>
    <row r="16" spans="2:37" ht="15" customHeight="1" x14ac:dyDescent="0.15">
      <c r="D16" s="6" t="s">
        <v>127</v>
      </c>
      <c r="E16" s="6" t="s">
        <v>131</v>
      </c>
      <c r="F16" s="6" t="s">
        <v>2310</v>
      </c>
      <c r="M16" s="9" t="s">
        <v>135</v>
      </c>
      <c r="N16" s="624" t="str">
        <f>IF($M$15="","",VLOOKUP($M$15,'担当登録(代理設計監理)'!$C$11:$K$30,7,FALSE))</f>
        <v/>
      </c>
      <c r="O16" s="624"/>
      <c r="P16" s="624"/>
      <c r="Q16" s="624"/>
      <c r="R16" s="9" t="s">
        <v>136</v>
      </c>
      <c r="S16" s="6" t="s">
        <v>137</v>
      </c>
      <c r="X16" s="9" t="s">
        <v>135</v>
      </c>
      <c r="Y16" s="624" t="str">
        <f>IF($M$15="","",VLOOKUP($M$15,'担当登録(代理設計監理)'!$C$11:$K$30,8,FALSE))</f>
        <v/>
      </c>
      <c r="Z16" s="624"/>
      <c r="AA16" s="624"/>
      <c r="AB16" s="624"/>
      <c r="AC16" s="9" t="s">
        <v>136</v>
      </c>
      <c r="AG16" s="33" t="s">
        <v>139</v>
      </c>
      <c r="AH16" s="624" t="str">
        <f>IF($M$15="","",VLOOKUP($M$15,'担当登録(代理設計監理)'!$C$11:$K$30,9,FALSE))</f>
        <v/>
      </c>
      <c r="AI16" s="624"/>
      <c r="AJ16" s="624"/>
      <c r="AK16" s="9" t="s">
        <v>138</v>
      </c>
    </row>
    <row r="17" spans="2:37" ht="15" customHeight="1" x14ac:dyDescent="0.15">
      <c r="M17" s="625" t="str">
        <f>IF($M$15="","",VLOOKUP($M$15,'担当登録(代理設計監理)'!$C$11:$K$30,6,FALSE))</f>
        <v/>
      </c>
      <c r="N17" s="625"/>
      <c r="O17" s="625"/>
      <c r="P17" s="625"/>
      <c r="Q17" s="625"/>
      <c r="R17" s="625"/>
      <c r="S17" s="625"/>
      <c r="T17" s="625"/>
      <c r="U17" s="625"/>
      <c r="V17" s="625"/>
      <c r="W17" s="625"/>
      <c r="X17" s="625"/>
      <c r="Y17" s="625"/>
      <c r="Z17" s="625"/>
      <c r="AA17" s="625"/>
      <c r="AB17" s="625"/>
      <c r="AC17" s="625"/>
      <c r="AD17" s="625"/>
      <c r="AE17" s="625"/>
      <c r="AF17" s="625"/>
      <c r="AG17" s="625"/>
      <c r="AH17" s="625"/>
      <c r="AI17" s="625"/>
      <c r="AJ17" s="625"/>
      <c r="AK17" s="625"/>
    </row>
    <row r="18" spans="2:37" ht="15" customHeight="1" x14ac:dyDescent="0.15">
      <c r="D18" s="6" t="s">
        <v>127</v>
      </c>
      <c r="E18" s="6" t="s">
        <v>1284</v>
      </c>
      <c r="F18" s="6" t="s">
        <v>2305</v>
      </c>
      <c r="M18" s="59" t="s">
        <v>1124</v>
      </c>
      <c r="N18" s="625" t="str">
        <f>IF($M$15="","",VLOOKUP($M$15,'担当登録(代理設計監理)'!$C$11:$N$30,10,FALSE))</f>
        <v/>
      </c>
      <c r="O18" s="625"/>
      <c r="P18" s="625"/>
      <c r="Q18" s="625"/>
      <c r="R18" s="625"/>
      <c r="S18" s="74"/>
    </row>
    <row r="19" spans="2:37" ht="15" customHeight="1" x14ac:dyDescent="0.15">
      <c r="D19" s="6" t="s">
        <v>127</v>
      </c>
      <c r="E19" s="6" t="s">
        <v>132</v>
      </c>
      <c r="F19" s="6" t="s">
        <v>2311</v>
      </c>
      <c r="M19" s="625" t="str">
        <f>IF($M$15="","",VLOOKUP($M$15,'担当登録(代理設計監理)'!$C$11:$N$30,11,FALSE))</f>
        <v/>
      </c>
      <c r="N19" s="625"/>
      <c r="O19" s="625"/>
      <c r="P19" s="625"/>
      <c r="Q19" s="625"/>
      <c r="R19" s="625"/>
      <c r="S19" s="625"/>
      <c r="T19" s="625"/>
      <c r="U19" s="625"/>
      <c r="V19" s="625"/>
      <c r="W19" s="625"/>
      <c r="X19" s="625"/>
      <c r="Y19" s="625"/>
      <c r="Z19" s="625"/>
      <c r="AA19" s="625"/>
      <c r="AB19" s="625"/>
      <c r="AC19" s="625"/>
      <c r="AD19" s="625"/>
      <c r="AE19" s="625"/>
      <c r="AF19" s="625"/>
      <c r="AG19" s="625"/>
      <c r="AH19" s="625"/>
      <c r="AI19" s="625"/>
      <c r="AJ19" s="625"/>
      <c r="AK19" s="625"/>
    </row>
    <row r="20" spans="2:37" ht="15" customHeight="1" x14ac:dyDescent="0.15">
      <c r="B20" s="30"/>
      <c r="C20" s="30"/>
      <c r="D20" s="30" t="s">
        <v>127</v>
      </c>
      <c r="E20" s="30" t="s">
        <v>134</v>
      </c>
      <c r="F20" s="30" t="s">
        <v>2307</v>
      </c>
      <c r="G20" s="30"/>
      <c r="H20" s="30"/>
      <c r="I20" s="30"/>
      <c r="J20" s="30"/>
      <c r="K20" s="30"/>
      <c r="L20" s="30"/>
      <c r="M20" s="631" t="str">
        <f>IF($M$15="","",VLOOKUP($M$15,'担当登録(代理設計監理)'!$C$11:$N$30,12,FALSE))</f>
        <v/>
      </c>
      <c r="N20" s="631"/>
      <c r="O20" s="631"/>
      <c r="P20" s="631"/>
      <c r="Q20" s="631"/>
      <c r="R20" s="631"/>
      <c r="S20" s="75"/>
      <c r="T20" s="32"/>
      <c r="U20" s="75"/>
      <c r="V20" s="75"/>
      <c r="W20" s="75"/>
      <c r="X20" s="30"/>
      <c r="Y20" s="30"/>
      <c r="Z20" s="30"/>
      <c r="AA20" s="30"/>
      <c r="AB20" s="30"/>
      <c r="AC20" s="30"/>
      <c r="AD20" s="30"/>
      <c r="AE20" s="30"/>
      <c r="AF20" s="30"/>
      <c r="AG20" s="30"/>
      <c r="AH20" s="30"/>
      <c r="AI20" s="30"/>
      <c r="AJ20" s="30"/>
      <c r="AK20" s="30"/>
    </row>
    <row r="21" spans="2:37" ht="15" customHeight="1" x14ac:dyDescent="0.15">
      <c r="B21" s="6" t="s">
        <v>2312</v>
      </c>
    </row>
    <row r="22" spans="2:37" ht="15" customHeight="1" x14ac:dyDescent="0.15">
      <c r="D22" s="6" t="s">
        <v>612</v>
      </c>
    </row>
    <row r="23" spans="2:37" ht="15" customHeight="1" x14ac:dyDescent="0.15">
      <c r="D23" s="6" t="s">
        <v>127</v>
      </c>
      <c r="E23" s="6" t="s">
        <v>128</v>
      </c>
      <c r="F23" s="6" t="s">
        <v>2309</v>
      </c>
      <c r="M23" s="9" t="s">
        <v>489</v>
      </c>
      <c r="N23" s="624" t="str">
        <f>IF($M$24="","",VLOOKUP($M$24,'担当登録(代理設計監理)'!$C$11:$K$30,2,FALSE))</f>
        <v/>
      </c>
      <c r="O23" s="624"/>
      <c r="P23" s="624"/>
      <c r="Q23" s="624"/>
      <c r="R23" s="9" t="s">
        <v>136</v>
      </c>
      <c r="S23" s="6" t="s">
        <v>140</v>
      </c>
      <c r="X23" s="9" t="s">
        <v>135</v>
      </c>
      <c r="Y23" s="624" t="str">
        <f>IF($M$24="","",VLOOKUP($M$24,'担当登録(代理設計監理)'!$C$11:$K$30,3,FALSE))</f>
        <v/>
      </c>
      <c r="Z23" s="624"/>
      <c r="AA23" s="624"/>
      <c r="AB23" s="624"/>
      <c r="AC23" s="9" t="s">
        <v>136</v>
      </c>
      <c r="AG23" s="33" t="s">
        <v>141</v>
      </c>
      <c r="AH23" s="624" t="str">
        <f>IF($M$24="","",VLOOKUP($M$24,'担当登録(代理設計監理)'!$C$11:$K$30,4,FALSE))</f>
        <v/>
      </c>
      <c r="AI23" s="624"/>
      <c r="AJ23" s="624"/>
      <c r="AK23" s="9" t="s">
        <v>138</v>
      </c>
    </row>
    <row r="24" spans="2:37" ht="15" customHeight="1" x14ac:dyDescent="0.15">
      <c r="D24" s="6" t="s">
        <v>127</v>
      </c>
      <c r="E24" s="6" t="s">
        <v>130</v>
      </c>
      <c r="F24" s="6" t="s">
        <v>2304</v>
      </c>
      <c r="M24" s="620" t="str">
        <f>ITEM_all_first!$E$28</f>
        <v/>
      </c>
      <c r="N24" s="620"/>
      <c r="O24" s="620"/>
      <c r="P24" s="620"/>
      <c r="Q24" s="620"/>
      <c r="R24" s="620"/>
      <c r="S24" s="620"/>
      <c r="T24" s="620"/>
      <c r="U24" s="620"/>
      <c r="V24" s="620"/>
      <c r="W24" s="620"/>
      <c r="X24" s="620"/>
      <c r="Y24" s="620"/>
      <c r="Z24" s="620"/>
      <c r="AA24" s="620"/>
      <c r="AB24" s="620"/>
      <c r="AC24" s="620"/>
      <c r="AD24" s="620"/>
      <c r="AE24" s="620"/>
      <c r="AF24" s="620"/>
      <c r="AG24" s="620"/>
      <c r="AH24" s="620"/>
      <c r="AI24" s="620"/>
      <c r="AJ24" s="620"/>
      <c r="AK24" s="620"/>
    </row>
    <row r="25" spans="2:37" ht="15" customHeight="1" x14ac:dyDescent="0.15">
      <c r="D25" s="6" t="s">
        <v>127</v>
      </c>
      <c r="E25" s="6" t="s">
        <v>131</v>
      </c>
      <c r="F25" s="6" t="s">
        <v>2310</v>
      </c>
      <c r="M25" s="9" t="s">
        <v>135</v>
      </c>
      <c r="N25" s="624" t="str">
        <f>IF($M$24="","",VLOOKUP($M$24,'担当登録(代理設計監理)'!$C$11:$K$30,7,FALSE))</f>
        <v/>
      </c>
      <c r="O25" s="624"/>
      <c r="P25" s="624"/>
      <c r="Q25" s="624"/>
      <c r="R25" s="9" t="s">
        <v>136</v>
      </c>
      <c r="S25" s="6" t="s">
        <v>137</v>
      </c>
      <c r="X25" s="9" t="s">
        <v>135</v>
      </c>
      <c r="Y25" s="624" t="str">
        <f>IF($M$24="","",VLOOKUP($M$24,'担当登録(代理設計監理)'!$C$11:$K$30,8,FALSE))</f>
        <v/>
      </c>
      <c r="Z25" s="624"/>
      <c r="AA25" s="624"/>
      <c r="AB25" s="624"/>
      <c r="AC25" s="9" t="s">
        <v>136</v>
      </c>
      <c r="AG25" s="33" t="s">
        <v>139</v>
      </c>
      <c r="AH25" s="624" t="str">
        <f>IF($M$24="","",VLOOKUP($M$24,'担当登録(代理設計監理)'!$C$11:$K$30,9,FALSE))</f>
        <v/>
      </c>
      <c r="AI25" s="624"/>
      <c r="AJ25" s="624"/>
      <c r="AK25" s="9" t="s">
        <v>138</v>
      </c>
    </row>
    <row r="26" spans="2:37" ht="15" customHeight="1" x14ac:dyDescent="0.15">
      <c r="M26" s="625" t="str">
        <f>IF($M$24="","",VLOOKUP($M$24,'担当登録(代理設計監理)'!$C$11:$K$30,6,FALSE))</f>
        <v/>
      </c>
      <c r="N26" s="625"/>
      <c r="O26" s="625"/>
      <c r="P26" s="625"/>
      <c r="Q26" s="625"/>
      <c r="R26" s="625"/>
      <c r="S26" s="625"/>
      <c r="T26" s="625"/>
      <c r="U26" s="625"/>
      <c r="V26" s="625"/>
      <c r="W26" s="625"/>
      <c r="X26" s="625"/>
      <c r="Y26" s="625"/>
      <c r="Z26" s="625"/>
      <c r="AA26" s="625"/>
      <c r="AB26" s="625"/>
      <c r="AC26" s="625"/>
      <c r="AD26" s="625"/>
      <c r="AE26" s="625"/>
      <c r="AF26" s="625"/>
      <c r="AG26" s="625"/>
      <c r="AH26" s="625"/>
      <c r="AI26" s="625"/>
      <c r="AJ26" s="625"/>
      <c r="AK26" s="625"/>
    </row>
    <row r="27" spans="2:37" ht="15" customHeight="1" x14ac:dyDescent="0.15">
      <c r="D27" s="6" t="s">
        <v>127</v>
      </c>
      <c r="E27" s="6" t="s">
        <v>1284</v>
      </c>
      <c r="F27" s="6" t="s">
        <v>2305</v>
      </c>
      <c r="M27" s="59" t="s">
        <v>1124</v>
      </c>
      <c r="N27" s="625" t="str">
        <f>IF($M$24="","",VLOOKUP($M$24,'担当登録(代理設計監理)'!$C$11:$N$30,10,FALSE))</f>
        <v/>
      </c>
      <c r="O27" s="625"/>
      <c r="P27" s="625"/>
      <c r="Q27" s="625"/>
      <c r="R27" s="625"/>
      <c r="S27" s="74"/>
    </row>
    <row r="28" spans="2:37" ht="15" customHeight="1" x14ac:dyDescent="0.15">
      <c r="D28" s="6" t="s">
        <v>127</v>
      </c>
      <c r="E28" s="6" t="s">
        <v>132</v>
      </c>
      <c r="F28" s="6" t="s">
        <v>2311</v>
      </c>
      <c r="M28" s="625" t="str">
        <f>IF($M$24="","",VLOOKUP($M$24,'担当登録(代理設計監理)'!$C$11:$N$30,11,FALSE))</f>
        <v/>
      </c>
      <c r="N28" s="625"/>
      <c r="O28" s="625"/>
      <c r="P28" s="625"/>
      <c r="Q28" s="625"/>
      <c r="R28" s="625"/>
      <c r="S28" s="625"/>
      <c r="T28" s="625"/>
      <c r="U28" s="625"/>
      <c r="V28" s="625"/>
      <c r="W28" s="625"/>
      <c r="X28" s="625"/>
      <c r="Y28" s="625"/>
      <c r="Z28" s="625"/>
      <c r="AA28" s="625"/>
      <c r="AB28" s="625"/>
      <c r="AC28" s="625"/>
      <c r="AD28" s="625"/>
      <c r="AE28" s="625"/>
      <c r="AF28" s="625"/>
      <c r="AG28" s="625"/>
      <c r="AH28" s="625"/>
      <c r="AI28" s="625"/>
      <c r="AJ28" s="625"/>
      <c r="AK28" s="625"/>
    </row>
    <row r="29" spans="2:37" ht="15" customHeight="1" x14ac:dyDescent="0.15">
      <c r="D29" s="6" t="s">
        <v>127</v>
      </c>
      <c r="E29" s="6" t="s">
        <v>134</v>
      </c>
      <c r="F29" s="6" t="s">
        <v>2307</v>
      </c>
      <c r="M29" s="625" t="str">
        <f>IF($M$24="","",VLOOKUP($M$24,'担当登録(代理設計監理)'!$C$11:$N$30,12,FALSE))</f>
        <v/>
      </c>
      <c r="N29" s="625"/>
      <c r="O29" s="625"/>
      <c r="P29" s="625"/>
      <c r="Q29" s="625"/>
      <c r="R29" s="625"/>
      <c r="S29" s="74"/>
      <c r="T29" s="9"/>
      <c r="U29" s="74"/>
      <c r="V29" s="74"/>
      <c r="W29" s="74"/>
    </row>
    <row r="30" spans="2:37" ht="15" customHeight="1" x14ac:dyDescent="0.15">
      <c r="D30" s="6" t="s">
        <v>127</v>
      </c>
      <c r="E30" s="6" t="s">
        <v>142</v>
      </c>
      <c r="F30" s="6" t="s">
        <v>2313</v>
      </c>
      <c r="P30" s="620" t="str">
        <f>ITEM_all_first!$E$36</f>
        <v/>
      </c>
      <c r="Q30" s="620"/>
      <c r="R30" s="620"/>
      <c r="S30" s="620"/>
      <c r="T30" s="620"/>
      <c r="U30" s="620" t="str">
        <f>ITEM_all_first!$E$37</f>
        <v/>
      </c>
      <c r="V30" s="620"/>
      <c r="W30" s="620"/>
      <c r="X30" s="620"/>
      <c r="Y30" s="620"/>
      <c r="Z30" s="620" t="str">
        <f>ITEM_all_first!$E$38</f>
        <v/>
      </c>
      <c r="AA30" s="620"/>
      <c r="AB30" s="620"/>
      <c r="AC30" s="620"/>
      <c r="AD30" s="620"/>
      <c r="AE30" s="620" t="str">
        <f>ITEM_all_first!$E$39</f>
        <v/>
      </c>
      <c r="AF30" s="620"/>
      <c r="AG30" s="620"/>
      <c r="AH30" s="620"/>
      <c r="AI30" s="620"/>
    </row>
    <row r="31" spans="2:37" ht="9.9499999999999993" customHeight="1" x14ac:dyDescent="0.15"/>
    <row r="32" spans="2:37" ht="15" customHeight="1" x14ac:dyDescent="0.15">
      <c r="D32" s="6" t="s">
        <v>615</v>
      </c>
    </row>
    <row r="33" spans="4:37" ht="15" customHeight="1" x14ac:dyDescent="0.15">
      <c r="D33" s="6" t="s">
        <v>127</v>
      </c>
      <c r="E33" s="6" t="s">
        <v>128</v>
      </c>
      <c r="F33" s="6" t="s">
        <v>2309</v>
      </c>
      <c r="M33" s="9" t="s">
        <v>489</v>
      </c>
      <c r="N33" s="624" t="str">
        <f>IF($M$34="","",VLOOKUP($M$34,'担当登録(代理設計監理)'!$C$11:$K$30,2,FALSE))</f>
        <v/>
      </c>
      <c r="O33" s="624"/>
      <c r="P33" s="624"/>
      <c r="Q33" s="624"/>
      <c r="R33" s="9" t="s">
        <v>136</v>
      </c>
      <c r="S33" s="6" t="s">
        <v>140</v>
      </c>
      <c r="X33" s="9" t="s">
        <v>135</v>
      </c>
      <c r="Y33" s="624" t="str">
        <f>IF($M$34="","",VLOOKUP($M$34,'担当登録(代理設計監理)'!$C$11:$K$30,3,FALSE))</f>
        <v/>
      </c>
      <c r="Z33" s="624"/>
      <c r="AA33" s="624"/>
      <c r="AB33" s="624"/>
      <c r="AC33" s="9" t="s">
        <v>136</v>
      </c>
      <c r="AG33" s="33" t="s">
        <v>141</v>
      </c>
      <c r="AH33" s="624" t="str">
        <f>IF($M$34="","",VLOOKUP($M$34,'担当登録(代理設計監理)'!$C$11:$K$30,4,FALSE))</f>
        <v/>
      </c>
      <c r="AI33" s="624"/>
      <c r="AJ33" s="624"/>
      <c r="AK33" s="9" t="s">
        <v>138</v>
      </c>
    </row>
    <row r="34" spans="4:37" ht="15" customHeight="1" x14ac:dyDescent="0.15">
      <c r="D34" s="6" t="s">
        <v>127</v>
      </c>
      <c r="E34" s="6" t="s">
        <v>130</v>
      </c>
      <c r="F34" s="6" t="s">
        <v>2304</v>
      </c>
      <c r="M34" s="620" t="str">
        <f>ITEM_all_first!$E$43</f>
        <v/>
      </c>
      <c r="N34" s="620"/>
      <c r="O34" s="620"/>
      <c r="P34" s="620"/>
      <c r="Q34" s="620"/>
      <c r="R34" s="620"/>
      <c r="S34" s="620"/>
      <c r="T34" s="620"/>
      <c r="U34" s="620"/>
      <c r="V34" s="620"/>
      <c r="W34" s="620"/>
      <c r="X34" s="620"/>
      <c r="Y34" s="620"/>
      <c r="Z34" s="620"/>
      <c r="AA34" s="620"/>
      <c r="AB34" s="620"/>
      <c r="AC34" s="620"/>
      <c r="AD34" s="620"/>
      <c r="AE34" s="620"/>
      <c r="AF34" s="620"/>
      <c r="AG34" s="620"/>
      <c r="AH34" s="620"/>
      <c r="AI34" s="620"/>
      <c r="AJ34" s="620"/>
      <c r="AK34" s="620"/>
    </row>
    <row r="35" spans="4:37" ht="15" customHeight="1" x14ac:dyDescent="0.15">
      <c r="D35" s="6" t="s">
        <v>127</v>
      </c>
      <c r="E35" s="6" t="s">
        <v>131</v>
      </c>
      <c r="F35" s="6" t="s">
        <v>2310</v>
      </c>
      <c r="M35" s="9" t="s">
        <v>135</v>
      </c>
      <c r="N35" s="624" t="str">
        <f>IF($M$34="","",VLOOKUP($M$34,'担当登録(代理設計監理)'!$C$11:$K$30,7,FALSE))</f>
        <v/>
      </c>
      <c r="O35" s="624"/>
      <c r="P35" s="624"/>
      <c r="Q35" s="624"/>
      <c r="R35" s="9" t="s">
        <v>136</v>
      </c>
      <c r="S35" s="6" t="s">
        <v>137</v>
      </c>
      <c r="X35" s="9" t="s">
        <v>135</v>
      </c>
      <c r="Y35" s="624" t="str">
        <f>IF($M$34="","",VLOOKUP($M$34,'担当登録(代理設計監理)'!$C$11:$K$30,8,FALSE))</f>
        <v/>
      </c>
      <c r="Z35" s="624"/>
      <c r="AA35" s="624"/>
      <c r="AB35" s="624"/>
      <c r="AC35" s="9" t="s">
        <v>136</v>
      </c>
      <c r="AG35" s="33" t="s">
        <v>139</v>
      </c>
      <c r="AH35" s="624" t="str">
        <f>IF($M$34="","",VLOOKUP($M$34,'担当登録(代理設計監理)'!$C$11:$K$30,9,FALSE))</f>
        <v/>
      </c>
      <c r="AI35" s="624"/>
      <c r="AJ35" s="624"/>
      <c r="AK35" s="9" t="s">
        <v>138</v>
      </c>
    </row>
    <row r="36" spans="4:37" ht="15" customHeight="1" x14ac:dyDescent="0.15">
      <c r="M36" s="625" t="str">
        <f>IF($M$34="","",VLOOKUP($M$34,'担当登録(代理設計監理)'!$C$11:$K$30,6,FALSE))</f>
        <v/>
      </c>
      <c r="N36" s="625"/>
      <c r="O36" s="625"/>
      <c r="P36" s="625"/>
      <c r="Q36" s="625"/>
      <c r="R36" s="625"/>
      <c r="S36" s="625"/>
      <c r="T36" s="625"/>
      <c r="U36" s="625"/>
      <c r="V36" s="625"/>
      <c r="W36" s="625"/>
      <c r="X36" s="625"/>
      <c r="Y36" s="625"/>
      <c r="Z36" s="625"/>
      <c r="AA36" s="625"/>
      <c r="AB36" s="625"/>
      <c r="AC36" s="625"/>
      <c r="AD36" s="625"/>
      <c r="AE36" s="625"/>
      <c r="AF36" s="625"/>
      <c r="AG36" s="625"/>
      <c r="AH36" s="625"/>
      <c r="AI36" s="625"/>
      <c r="AJ36" s="625"/>
      <c r="AK36" s="625"/>
    </row>
    <row r="37" spans="4:37" ht="15" customHeight="1" x14ac:dyDescent="0.15">
      <c r="D37" s="6" t="s">
        <v>127</v>
      </c>
      <c r="E37" s="6" t="s">
        <v>1284</v>
      </c>
      <c r="F37" s="6" t="s">
        <v>2305</v>
      </c>
      <c r="M37" s="59" t="s">
        <v>1124</v>
      </c>
      <c r="N37" s="625" t="str">
        <f>IF($M$34="","",VLOOKUP($M$34,'担当登録(代理設計監理)'!$C$11:$N$30,10,FALSE))</f>
        <v/>
      </c>
      <c r="O37" s="625"/>
      <c r="P37" s="625"/>
      <c r="Q37" s="625"/>
      <c r="R37" s="625"/>
      <c r="S37" s="74"/>
    </row>
    <row r="38" spans="4:37" ht="15" customHeight="1" x14ac:dyDescent="0.15">
      <c r="D38" s="6" t="s">
        <v>127</v>
      </c>
      <c r="E38" s="6" t="s">
        <v>132</v>
      </c>
      <c r="F38" s="6" t="s">
        <v>2311</v>
      </c>
      <c r="M38" s="625" t="str">
        <f>IF($M$34="","",VLOOKUP($M$34,'担当登録(代理設計監理)'!$C$11:$N$30,11,FALSE))</f>
        <v/>
      </c>
      <c r="N38" s="625"/>
      <c r="O38" s="625"/>
      <c r="P38" s="625"/>
      <c r="Q38" s="625"/>
      <c r="R38" s="625"/>
      <c r="S38" s="625"/>
      <c r="T38" s="625"/>
      <c r="U38" s="625"/>
      <c r="V38" s="625"/>
      <c r="W38" s="625"/>
      <c r="X38" s="625"/>
      <c r="Y38" s="625"/>
      <c r="Z38" s="625"/>
      <c r="AA38" s="625"/>
      <c r="AB38" s="625"/>
      <c r="AC38" s="625"/>
      <c r="AD38" s="625"/>
      <c r="AE38" s="625"/>
      <c r="AF38" s="625"/>
      <c r="AG38" s="625"/>
      <c r="AH38" s="625"/>
      <c r="AI38" s="625"/>
      <c r="AJ38" s="625"/>
      <c r="AK38" s="625"/>
    </row>
    <row r="39" spans="4:37" ht="15" customHeight="1" x14ac:dyDescent="0.15">
      <c r="D39" s="6" t="s">
        <v>127</v>
      </c>
      <c r="E39" s="6" t="s">
        <v>134</v>
      </c>
      <c r="F39" s="6" t="s">
        <v>2307</v>
      </c>
      <c r="M39" s="625" t="str">
        <f>IF($M$34="","",VLOOKUP($M$34,'担当登録(代理設計監理)'!$C$11:$N$30,12,FALSE))</f>
        <v/>
      </c>
      <c r="N39" s="625"/>
      <c r="O39" s="625"/>
      <c r="P39" s="625"/>
      <c r="Q39" s="625"/>
      <c r="R39" s="625"/>
      <c r="S39" s="74"/>
      <c r="T39" s="9"/>
      <c r="U39" s="74"/>
      <c r="V39" s="74"/>
      <c r="W39" s="74"/>
    </row>
    <row r="40" spans="4:37" ht="15" customHeight="1" x14ac:dyDescent="0.15">
      <c r="D40" s="6" t="s">
        <v>127</v>
      </c>
      <c r="E40" s="6" t="s">
        <v>142</v>
      </c>
      <c r="F40" s="6" t="s">
        <v>2313</v>
      </c>
      <c r="P40" s="620" t="str">
        <f>ITEM_all_first!$E$51</f>
        <v/>
      </c>
      <c r="Q40" s="620"/>
      <c r="R40" s="620"/>
      <c r="S40" s="620"/>
      <c r="T40" s="620"/>
      <c r="U40" s="620" t="str">
        <f>ITEM_all_first!$E$52</f>
        <v/>
      </c>
      <c r="V40" s="620"/>
      <c r="W40" s="620"/>
      <c r="X40" s="620"/>
      <c r="Y40" s="620"/>
      <c r="Z40" s="620" t="str">
        <f>ITEM_all_first!$E$53</f>
        <v/>
      </c>
      <c r="AA40" s="620"/>
      <c r="AB40" s="620"/>
      <c r="AC40" s="620"/>
      <c r="AD40" s="620"/>
      <c r="AE40" s="620" t="str">
        <f>ITEM_all_first!$E$54</f>
        <v/>
      </c>
      <c r="AF40" s="620"/>
      <c r="AG40" s="620"/>
      <c r="AH40" s="620"/>
      <c r="AI40" s="620"/>
    </row>
    <row r="41" spans="4:37" ht="9.9499999999999993" customHeight="1" x14ac:dyDescent="0.15"/>
    <row r="42" spans="4:37" ht="15" customHeight="1" x14ac:dyDescent="0.15">
      <c r="D42" s="6" t="s">
        <v>127</v>
      </c>
      <c r="E42" s="6" t="s">
        <v>128</v>
      </c>
      <c r="F42" s="6" t="s">
        <v>2309</v>
      </c>
      <c r="M42" s="9" t="s">
        <v>489</v>
      </c>
      <c r="N42" s="624" t="str">
        <f>IF($M$43="","",VLOOKUP($M$43,'担当登録(代理設計監理)'!$C$11:$K$30,2,FALSE))</f>
        <v/>
      </c>
      <c r="O42" s="624"/>
      <c r="P42" s="624"/>
      <c r="Q42" s="624"/>
      <c r="R42" s="9" t="s">
        <v>136</v>
      </c>
      <c r="S42" s="6" t="s">
        <v>140</v>
      </c>
      <c r="X42" s="9" t="s">
        <v>135</v>
      </c>
      <c r="Y42" s="624" t="str">
        <f>IF($M$43="","",VLOOKUP($M$43,'担当登録(代理設計監理)'!$C$11:$K$30,3,FALSE))</f>
        <v/>
      </c>
      <c r="Z42" s="624"/>
      <c r="AA42" s="624"/>
      <c r="AB42" s="624"/>
      <c r="AC42" s="9" t="s">
        <v>136</v>
      </c>
      <c r="AG42" s="33" t="s">
        <v>141</v>
      </c>
      <c r="AH42" s="624" t="str">
        <f>IF($M$43="","",VLOOKUP($M$43,'担当登録(代理設計監理)'!$C$11:$K$30,4,FALSE))</f>
        <v/>
      </c>
      <c r="AI42" s="624"/>
      <c r="AJ42" s="624"/>
      <c r="AK42" s="9" t="s">
        <v>138</v>
      </c>
    </row>
    <row r="43" spans="4:37" ht="15" customHeight="1" x14ac:dyDescent="0.15">
      <c r="D43" s="6" t="s">
        <v>127</v>
      </c>
      <c r="E43" s="6" t="s">
        <v>130</v>
      </c>
      <c r="F43" s="6" t="s">
        <v>2304</v>
      </c>
      <c r="M43" s="620" t="str">
        <f>ITEM_all_first!$E$58</f>
        <v/>
      </c>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row>
    <row r="44" spans="4:37" ht="15" customHeight="1" x14ac:dyDescent="0.15">
      <c r="D44" s="6" t="s">
        <v>127</v>
      </c>
      <c r="E44" s="6" t="s">
        <v>131</v>
      </c>
      <c r="F44" s="6" t="s">
        <v>2310</v>
      </c>
      <c r="M44" s="9" t="s">
        <v>135</v>
      </c>
      <c r="N44" s="624" t="str">
        <f>IF($M$43="","",VLOOKUP($M$43,'担当登録(代理設計監理)'!$C$11:$K$30,7,FALSE))</f>
        <v/>
      </c>
      <c r="O44" s="624"/>
      <c r="P44" s="624"/>
      <c r="Q44" s="624"/>
      <c r="R44" s="9" t="s">
        <v>136</v>
      </c>
      <c r="S44" s="6" t="s">
        <v>137</v>
      </c>
      <c r="X44" s="9" t="s">
        <v>135</v>
      </c>
      <c r="Y44" s="624" t="str">
        <f>IF($M$43="","",VLOOKUP($M$43,'担当登録(代理設計監理)'!$C$11:$K$30,8,FALSE))</f>
        <v/>
      </c>
      <c r="Z44" s="624"/>
      <c r="AA44" s="624"/>
      <c r="AB44" s="624"/>
      <c r="AC44" s="9" t="s">
        <v>136</v>
      </c>
      <c r="AG44" s="33" t="s">
        <v>139</v>
      </c>
      <c r="AH44" s="624" t="str">
        <f>IF($M$43="","",VLOOKUP($M$43,'担当登録(代理設計監理)'!$C$11:$K$30,9,FALSE))</f>
        <v/>
      </c>
      <c r="AI44" s="624"/>
      <c r="AJ44" s="624"/>
      <c r="AK44" s="9" t="s">
        <v>138</v>
      </c>
    </row>
    <row r="45" spans="4:37" ht="15" customHeight="1" x14ac:dyDescent="0.15">
      <c r="M45" s="625" t="str">
        <f>IF($M$43="","",VLOOKUP($M$43,'担当登録(代理設計監理)'!$C$11:$K$30,6,FALSE))</f>
        <v/>
      </c>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row>
    <row r="46" spans="4:37" ht="15" customHeight="1" x14ac:dyDescent="0.15">
      <c r="D46" s="6" t="s">
        <v>127</v>
      </c>
      <c r="E46" s="6" t="s">
        <v>1284</v>
      </c>
      <c r="F46" s="6" t="s">
        <v>2305</v>
      </c>
      <c r="M46" s="59" t="s">
        <v>1124</v>
      </c>
      <c r="N46" s="625" t="str">
        <f>IF($M$43="","",VLOOKUP($M$43,'担当登録(代理設計監理)'!$C$11:$N$30,10,FALSE))</f>
        <v/>
      </c>
      <c r="O46" s="625"/>
      <c r="P46" s="625"/>
      <c r="Q46" s="625"/>
      <c r="R46" s="625"/>
      <c r="S46" s="74"/>
    </row>
    <row r="47" spans="4:37" ht="15" customHeight="1" x14ac:dyDescent="0.15">
      <c r="D47" s="6" t="s">
        <v>127</v>
      </c>
      <c r="E47" s="6" t="s">
        <v>132</v>
      </c>
      <c r="F47" s="6" t="s">
        <v>2311</v>
      </c>
      <c r="M47" s="625" t="str">
        <f>IF($M$43="","",VLOOKUP($M$43,'担当登録(代理設計監理)'!$C$11:$N$30,11,FALSE))</f>
        <v/>
      </c>
      <c r="N47" s="625"/>
      <c r="O47" s="625"/>
      <c r="P47" s="625"/>
      <c r="Q47" s="625"/>
      <c r="R47" s="625"/>
      <c r="S47" s="625"/>
      <c r="T47" s="625"/>
      <c r="U47" s="625"/>
      <c r="V47" s="625"/>
      <c r="W47" s="625"/>
      <c r="X47" s="625"/>
      <c r="Y47" s="625"/>
      <c r="Z47" s="625"/>
      <c r="AA47" s="625"/>
      <c r="AB47" s="625"/>
      <c r="AC47" s="625"/>
      <c r="AD47" s="625"/>
      <c r="AE47" s="625"/>
      <c r="AF47" s="625"/>
      <c r="AG47" s="625"/>
      <c r="AH47" s="625"/>
      <c r="AI47" s="625"/>
      <c r="AJ47" s="625"/>
      <c r="AK47" s="625"/>
    </row>
    <row r="48" spans="4:37" ht="15" customHeight="1" x14ac:dyDescent="0.15">
      <c r="D48" s="6" t="s">
        <v>127</v>
      </c>
      <c r="E48" s="6" t="s">
        <v>134</v>
      </c>
      <c r="F48" s="6" t="s">
        <v>2307</v>
      </c>
      <c r="M48" s="625" t="str">
        <f>IF($M$43="","",VLOOKUP($M$43,'担当登録(代理設計監理)'!$C$11:$N$30,12,FALSE))</f>
        <v/>
      </c>
      <c r="N48" s="625"/>
      <c r="O48" s="625"/>
      <c r="P48" s="625"/>
      <c r="Q48" s="625"/>
      <c r="R48" s="625"/>
      <c r="S48" s="74"/>
      <c r="T48" s="9"/>
      <c r="U48" s="74"/>
      <c r="V48" s="74"/>
      <c r="W48" s="74"/>
    </row>
    <row r="49" spans="4:37" ht="15" customHeight="1" x14ac:dyDescent="0.15">
      <c r="D49" s="6" t="s">
        <v>127</v>
      </c>
      <c r="E49" s="6" t="s">
        <v>142</v>
      </c>
      <c r="F49" s="6" t="s">
        <v>2313</v>
      </c>
      <c r="P49" s="620" t="str">
        <f>ITEM_all_first!$E$66</f>
        <v/>
      </c>
      <c r="Q49" s="620"/>
      <c r="R49" s="620"/>
      <c r="S49" s="620"/>
      <c r="T49" s="620"/>
      <c r="U49" s="620" t="str">
        <f>ITEM_all_first!$E$67</f>
        <v/>
      </c>
      <c r="V49" s="620"/>
      <c r="W49" s="620"/>
      <c r="X49" s="620"/>
      <c r="Y49" s="620"/>
      <c r="Z49" s="620" t="str">
        <f>ITEM_all_first!$E$68</f>
        <v/>
      </c>
      <c r="AA49" s="620"/>
      <c r="AB49" s="620"/>
      <c r="AC49" s="620"/>
      <c r="AD49" s="620"/>
      <c r="AE49" s="620" t="str">
        <f>ITEM_all_first!$E$69</f>
        <v/>
      </c>
      <c r="AF49" s="620"/>
      <c r="AG49" s="620"/>
      <c r="AH49" s="620"/>
      <c r="AI49" s="620"/>
    </row>
    <row r="50" spans="4:37" ht="9.9499999999999993" customHeight="1" x14ac:dyDescent="0.15"/>
    <row r="51" spans="4:37" ht="15" customHeight="1" x14ac:dyDescent="0.15">
      <c r="D51" s="6" t="s">
        <v>127</v>
      </c>
      <c r="E51" s="6" t="s">
        <v>128</v>
      </c>
      <c r="F51" s="6" t="s">
        <v>2309</v>
      </c>
      <c r="M51" s="9" t="s">
        <v>489</v>
      </c>
      <c r="N51" s="624" t="str">
        <f>IF($M$52="","",VLOOKUP($M$52,'担当登録(代理設計監理)'!$C$11:$K$30,2,FALSE))</f>
        <v/>
      </c>
      <c r="O51" s="624"/>
      <c r="P51" s="624"/>
      <c r="Q51" s="624"/>
      <c r="R51" s="9" t="s">
        <v>136</v>
      </c>
      <c r="S51" s="6" t="s">
        <v>140</v>
      </c>
      <c r="X51" s="9" t="s">
        <v>135</v>
      </c>
      <c r="Y51" s="624" t="str">
        <f>IF($M$52="","",VLOOKUP($M$52,'担当登録(代理設計監理)'!$C$11:$K$30,3,FALSE))</f>
        <v/>
      </c>
      <c r="Z51" s="624"/>
      <c r="AA51" s="624"/>
      <c r="AB51" s="624"/>
      <c r="AC51" s="9" t="s">
        <v>136</v>
      </c>
      <c r="AG51" s="33" t="s">
        <v>141</v>
      </c>
      <c r="AH51" s="624" t="str">
        <f>IF($M$52="","",VLOOKUP($M$52,'担当登録(代理設計監理)'!$C$11:$K$30,4,FALSE))</f>
        <v/>
      </c>
      <c r="AI51" s="624"/>
      <c r="AJ51" s="624"/>
      <c r="AK51" s="9" t="s">
        <v>138</v>
      </c>
    </row>
    <row r="52" spans="4:37" ht="15" customHeight="1" x14ac:dyDescent="0.15">
      <c r="D52" s="6" t="s">
        <v>127</v>
      </c>
      <c r="E52" s="6" t="s">
        <v>130</v>
      </c>
      <c r="F52" s="6" t="s">
        <v>2304</v>
      </c>
      <c r="M52" s="620" t="str">
        <f>ITEM_all_first!$E$73</f>
        <v/>
      </c>
      <c r="N52" s="620"/>
      <c r="O52" s="620"/>
      <c r="P52" s="620"/>
      <c r="Q52" s="620"/>
      <c r="R52" s="620"/>
      <c r="S52" s="620"/>
      <c r="T52" s="620"/>
      <c r="U52" s="620"/>
      <c r="V52" s="620"/>
      <c r="W52" s="620"/>
      <c r="X52" s="620"/>
      <c r="Y52" s="620"/>
      <c r="Z52" s="620"/>
      <c r="AA52" s="620"/>
      <c r="AB52" s="620"/>
      <c r="AC52" s="620"/>
      <c r="AD52" s="620"/>
      <c r="AE52" s="620"/>
      <c r="AF52" s="620"/>
      <c r="AG52" s="620"/>
      <c r="AH52" s="620"/>
      <c r="AI52" s="620"/>
      <c r="AJ52" s="620"/>
      <c r="AK52" s="620"/>
    </row>
    <row r="53" spans="4:37" ht="15" customHeight="1" x14ac:dyDescent="0.15">
      <c r="D53" s="6" t="s">
        <v>127</v>
      </c>
      <c r="E53" s="6" t="s">
        <v>131</v>
      </c>
      <c r="F53" s="6" t="s">
        <v>2310</v>
      </c>
      <c r="M53" s="9" t="s">
        <v>135</v>
      </c>
      <c r="N53" s="624" t="str">
        <f>IF($M$52="","",VLOOKUP($M$52,'担当登録(代理設計監理)'!$C$11:$K$30,7,FALSE))</f>
        <v/>
      </c>
      <c r="O53" s="624"/>
      <c r="P53" s="624"/>
      <c r="Q53" s="624"/>
      <c r="R53" s="9" t="s">
        <v>136</v>
      </c>
      <c r="S53" s="6" t="s">
        <v>137</v>
      </c>
      <c r="X53" s="9" t="s">
        <v>135</v>
      </c>
      <c r="Y53" s="624" t="str">
        <f>IF($M$52="","",VLOOKUP($M$52,'担当登録(代理設計監理)'!$C$11:$K$30,8,FALSE))</f>
        <v/>
      </c>
      <c r="Z53" s="624"/>
      <c r="AA53" s="624"/>
      <c r="AB53" s="624"/>
      <c r="AC53" s="9" t="s">
        <v>136</v>
      </c>
      <c r="AG53" s="33" t="s">
        <v>139</v>
      </c>
      <c r="AH53" s="624" t="str">
        <f>IF($M$52="","",VLOOKUP($M$52,'担当登録(代理設計監理)'!$C$11:$K$30,9,FALSE))</f>
        <v/>
      </c>
      <c r="AI53" s="624"/>
      <c r="AJ53" s="624"/>
      <c r="AK53" s="9" t="s">
        <v>138</v>
      </c>
    </row>
    <row r="54" spans="4:37" ht="15" customHeight="1" x14ac:dyDescent="0.15">
      <c r="M54" s="625" t="str">
        <f>IF($M$52="","",VLOOKUP($M$52,'担当登録(代理設計監理)'!$C$11:$K$30,6,FALSE))</f>
        <v/>
      </c>
      <c r="N54" s="625"/>
      <c r="O54" s="625"/>
      <c r="P54" s="625"/>
      <c r="Q54" s="625"/>
      <c r="R54" s="625"/>
      <c r="S54" s="625"/>
      <c r="T54" s="625"/>
      <c r="U54" s="625"/>
      <c r="V54" s="625"/>
      <c r="W54" s="625"/>
      <c r="X54" s="625"/>
      <c r="Y54" s="625"/>
      <c r="Z54" s="625"/>
      <c r="AA54" s="625"/>
      <c r="AB54" s="625"/>
      <c r="AC54" s="625"/>
      <c r="AD54" s="625"/>
      <c r="AE54" s="625"/>
      <c r="AF54" s="625"/>
      <c r="AG54" s="625"/>
      <c r="AH54" s="625"/>
      <c r="AI54" s="625"/>
      <c r="AJ54" s="625"/>
      <c r="AK54" s="625"/>
    </row>
    <row r="55" spans="4:37" ht="15" customHeight="1" x14ac:dyDescent="0.15">
      <c r="D55" s="6" t="s">
        <v>127</v>
      </c>
      <c r="E55" s="6" t="s">
        <v>1284</v>
      </c>
      <c r="F55" s="6" t="s">
        <v>2305</v>
      </c>
      <c r="M55" s="59" t="s">
        <v>1124</v>
      </c>
      <c r="N55" s="625" t="str">
        <f>IF($M$52="","",VLOOKUP($M$52,'担当登録(代理設計監理)'!$C$11:$N$30,10,FALSE))</f>
        <v/>
      </c>
      <c r="O55" s="625"/>
      <c r="P55" s="625"/>
      <c r="Q55" s="625"/>
      <c r="R55" s="625"/>
      <c r="S55" s="74"/>
    </row>
    <row r="56" spans="4:37" ht="15" customHeight="1" x14ac:dyDescent="0.15">
      <c r="D56" s="6" t="s">
        <v>127</v>
      </c>
      <c r="E56" s="6" t="s">
        <v>132</v>
      </c>
      <c r="F56" s="6" t="s">
        <v>2311</v>
      </c>
      <c r="M56" s="625" t="str">
        <f>IF($M$52="","",VLOOKUP($M$52,'担当登録(代理設計監理)'!$C$11:$N$30,11,FALSE))</f>
        <v/>
      </c>
      <c r="N56" s="625"/>
      <c r="O56" s="625"/>
      <c r="P56" s="625"/>
      <c r="Q56" s="625"/>
      <c r="R56" s="625"/>
      <c r="S56" s="625"/>
      <c r="T56" s="625"/>
      <c r="U56" s="625"/>
      <c r="V56" s="625"/>
      <c r="W56" s="625"/>
      <c r="X56" s="625"/>
      <c r="Y56" s="625"/>
      <c r="Z56" s="625"/>
      <c r="AA56" s="625"/>
      <c r="AB56" s="625"/>
      <c r="AC56" s="625"/>
      <c r="AD56" s="625"/>
      <c r="AE56" s="625"/>
      <c r="AF56" s="625"/>
      <c r="AG56" s="625"/>
      <c r="AH56" s="625"/>
      <c r="AI56" s="625"/>
      <c r="AJ56" s="625"/>
      <c r="AK56" s="625"/>
    </row>
    <row r="57" spans="4:37" ht="15" customHeight="1" x14ac:dyDescent="0.15">
      <c r="D57" s="6" t="s">
        <v>127</v>
      </c>
      <c r="E57" s="6" t="s">
        <v>134</v>
      </c>
      <c r="F57" s="6" t="s">
        <v>2307</v>
      </c>
      <c r="M57" s="625" t="str">
        <f>IF($M$52="","",VLOOKUP($M$52,'担当登録(代理設計監理)'!$C$11:$N$30,12,FALSE))</f>
        <v/>
      </c>
      <c r="N57" s="625"/>
      <c r="O57" s="625"/>
      <c r="P57" s="625"/>
      <c r="Q57" s="625"/>
      <c r="R57" s="625"/>
      <c r="S57" s="74"/>
      <c r="T57" s="9"/>
      <c r="U57" s="74"/>
      <c r="V57" s="74"/>
      <c r="W57" s="74"/>
    </row>
    <row r="58" spans="4:37" ht="15" customHeight="1" x14ac:dyDescent="0.15">
      <c r="D58" s="6" t="s">
        <v>127</v>
      </c>
      <c r="E58" s="6" t="s">
        <v>142</v>
      </c>
      <c r="F58" s="6" t="s">
        <v>2313</v>
      </c>
      <c r="P58" s="620" t="str">
        <f>ITEM_all_first!$E$81</f>
        <v/>
      </c>
      <c r="Q58" s="620"/>
      <c r="R58" s="620"/>
      <c r="S58" s="620"/>
      <c r="T58" s="620"/>
      <c r="U58" s="620" t="str">
        <f>ITEM_all_first!$E$82</f>
        <v/>
      </c>
      <c r="V58" s="620"/>
      <c r="W58" s="620"/>
      <c r="X58" s="620"/>
      <c r="Y58" s="620"/>
      <c r="Z58" s="620" t="str">
        <f>ITEM_all_first!$E$83</f>
        <v/>
      </c>
      <c r="AA58" s="620"/>
      <c r="AB58" s="620"/>
      <c r="AC58" s="620"/>
      <c r="AD58" s="620"/>
      <c r="AE58" s="620" t="str">
        <f>ITEM_all_first!$E$84</f>
        <v/>
      </c>
      <c r="AF58" s="620"/>
      <c r="AG58" s="620"/>
      <c r="AH58" s="620"/>
      <c r="AI58" s="620"/>
    </row>
    <row r="63" spans="4:37" ht="15" customHeight="1" x14ac:dyDescent="0.15">
      <c r="D63" s="6" t="s">
        <v>412</v>
      </c>
    </row>
    <row r="64" spans="4:37" ht="15" customHeight="1" x14ac:dyDescent="0.15">
      <c r="D64" s="6" t="s">
        <v>413</v>
      </c>
    </row>
    <row r="65" spans="4:37" ht="15" customHeight="1" x14ac:dyDescent="0.15">
      <c r="D65" s="36" t="str">
        <f>ITEM_all_first!$E$85</f>
        <v>□</v>
      </c>
      <c r="E65" s="6" t="s">
        <v>2454</v>
      </c>
    </row>
    <row r="66" spans="4:37" ht="15" customHeight="1" x14ac:dyDescent="0.15">
      <c r="D66" s="6" t="s">
        <v>127</v>
      </c>
      <c r="E66" s="6" t="s">
        <v>128</v>
      </c>
      <c r="F66" s="6" t="s">
        <v>2304</v>
      </c>
      <c r="M66" s="620" t="str">
        <f>ITEM_all_first!$E$86</f>
        <v/>
      </c>
      <c r="N66" s="620"/>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row>
    <row r="67" spans="4:37" ht="15" customHeight="1" x14ac:dyDescent="0.15">
      <c r="D67" s="6" t="s">
        <v>127</v>
      </c>
      <c r="E67" s="6" t="s">
        <v>130</v>
      </c>
      <c r="F67" s="6" t="s">
        <v>2309</v>
      </c>
      <c r="M67" s="6" t="s">
        <v>618</v>
      </c>
      <c r="U67" s="667" t="str">
        <f>ITEM_all_first!$E$87</f>
        <v/>
      </c>
      <c r="V67" s="667"/>
      <c r="W67" s="667"/>
      <c r="X67" s="667"/>
      <c r="Y67" s="667"/>
      <c r="Z67" s="9" t="s">
        <v>138</v>
      </c>
    </row>
    <row r="68" spans="4:37" ht="9.9499999999999993" customHeight="1" x14ac:dyDescent="0.15"/>
    <row r="69" spans="4:37" ht="15" customHeight="1" x14ac:dyDescent="0.15">
      <c r="D69" s="36" t="str">
        <f>ITEM_all_first!$E$88</f>
        <v>□</v>
      </c>
      <c r="E69" s="6" t="s">
        <v>2315</v>
      </c>
    </row>
    <row r="70" spans="4:37" ht="15" customHeight="1" x14ac:dyDescent="0.15">
      <c r="D70" s="6" t="s">
        <v>127</v>
      </c>
      <c r="E70" s="6" t="s">
        <v>128</v>
      </c>
      <c r="F70" s="6" t="s">
        <v>2304</v>
      </c>
      <c r="M70" s="620" t="str">
        <f>ITEM_all_first!$E$89</f>
        <v/>
      </c>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620"/>
    </row>
    <row r="71" spans="4:37" ht="15" customHeight="1" x14ac:dyDescent="0.15">
      <c r="D71" s="6" t="s">
        <v>127</v>
      </c>
      <c r="E71" s="6" t="s">
        <v>130</v>
      </c>
      <c r="F71" s="6" t="s">
        <v>2309</v>
      </c>
      <c r="M71" s="6" t="s">
        <v>618</v>
      </c>
      <c r="U71" s="667" t="str">
        <f>ITEM_all_first!$E$90</f>
        <v/>
      </c>
      <c r="V71" s="667"/>
      <c r="W71" s="667"/>
      <c r="X71" s="667"/>
      <c r="Y71" s="667"/>
      <c r="Z71" s="9" t="s">
        <v>138</v>
      </c>
    </row>
    <row r="72" spans="4:37" ht="9.9499999999999993" customHeight="1" x14ac:dyDescent="0.15"/>
    <row r="73" spans="4:37" ht="15" customHeight="1" x14ac:dyDescent="0.15">
      <c r="D73" s="36" t="str">
        <f>ITEM_all_first!$E$91</f>
        <v>□</v>
      </c>
      <c r="E73" s="6" t="s">
        <v>2316</v>
      </c>
    </row>
    <row r="74" spans="4:37" ht="15" customHeight="1" x14ac:dyDescent="0.15">
      <c r="D74" s="6" t="s">
        <v>127</v>
      </c>
      <c r="E74" s="6" t="s">
        <v>128</v>
      </c>
      <c r="F74" s="6" t="s">
        <v>2304</v>
      </c>
      <c r="M74" s="620" t="str">
        <f>ITEM_all_first!$E$92</f>
        <v/>
      </c>
      <c r="N74" s="620"/>
      <c r="O74" s="620"/>
      <c r="P74" s="620"/>
      <c r="Q74" s="620"/>
      <c r="R74" s="620"/>
      <c r="S74" s="620"/>
      <c r="T74" s="620"/>
      <c r="U74" s="620"/>
      <c r="V74" s="620"/>
      <c r="W74" s="620"/>
      <c r="X74" s="620"/>
      <c r="Y74" s="620"/>
      <c r="Z74" s="620"/>
      <c r="AA74" s="620"/>
      <c r="AB74" s="620"/>
      <c r="AC74" s="620"/>
      <c r="AD74" s="620"/>
      <c r="AE74" s="620"/>
      <c r="AF74" s="620"/>
      <c r="AG74" s="620"/>
      <c r="AH74" s="620"/>
      <c r="AI74" s="620"/>
      <c r="AJ74" s="620"/>
      <c r="AK74" s="620"/>
    </row>
    <row r="75" spans="4:37" ht="15" customHeight="1" x14ac:dyDescent="0.15">
      <c r="D75" s="6" t="s">
        <v>127</v>
      </c>
      <c r="E75" s="6" t="s">
        <v>130</v>
      </c>
      <c r="F75" s="6" t="s">
        <v>2309</v>
      </c>
      <c r="M75" s="6" t="s">
        <v>620</v>
      </c>
      <c r="U75" s="667" t="str">
        <f>ITEM_all_first!$E$93</f>
        <v/>
      </c>
      <c r="V75" s="667"/>
      <c r="W75" s="667"/>
      <c r="X75" s="667"/>
      <c r="Y75" s="667"/>
      <c r="Z75" s="9" t="s">
        <v>138</v>
      </c>
    </row>
    <row r="76" spans="4:37" ht="15" customHeight="1" x14ac:dyDescent="0.15">
      <c r="D76" s="6" t="s">
        <v>127</v>
      </c>
      <c r="E76" s="6" t="s">
        <v>128</v>
      </c>
      <c r="F76" s="6" t="s">
        <v>2304</v>
      </c>
      <c r="M76" s="620" t="str">
        <f>ITEM_all_first!$E$94</f>
        <v/>
      </c>
      <c r="N76" s="620"/>
      <c r="O76" s="620"/>
      <c r="P76" s="620"/>
      <c r="Q76" s="620"/>
      <c r="R76" s="620"/>
      <c r="S76" s="620"/>
      <c r="T76" s="620"/>
      <c r="U76" s="620"/>
      <c r="V76" s="620"/>
      <c r="W76" s="620"/>
      <c r="X76" s="620"/>
      <c r="Y76" s="620"/>
      <c r="Z76" s="620"/>
      <c r="AA76" s="620"/>
      <c r="AB76" s="620"/>
      <c r="AC76" s="620"/>
      <c r="AD76" s="620"/>
      <c r="AE76" s="620"/>
      <c r="AF76" s="620"/>
      <c r="AG76" s="620"/>
      <c r="AH76" s="620"/>
      <c r="AI76" s="620"/>
      <c r="AJ76" s="620"/>
      <c r="AK76" s="620"/>
    </row>
    <row r="77" spans="4:37" ht="15" customHeight="1" x14ac:dyDescent="0.15">
      <c r="D77" s="6" t="s">
        <v>127</v>
      </c>
      <c r="E77" s="6" t="s">
        <v>130</v>
      </c>
      <c r="F77" s="6" t="s">
        <v>2309</v>
      </c>
      <c r="M77" s="6" t="s">
        <v>620</v>
      </c>
      <c r="U77" s="667" t="str">
        <f>ITEM_all_first!$E$95</f>
        <v/>
      </c>
      <c r="V77" s="667"/>
      <c r="W77" s="667"/>
      <c r="X77" s="667"/>
      <c r="Y77" s="667"/>
      <c r="Z77" s="9" t="s">
        <v>138</v>
      </c>
    </row>
    <row r="78" spans="4:37" ht="15" customHeight="1" x14ac:dyDescent="0.15">
      <c r="D78" s="6" t="s">
        <v>127</v>
      </c>
      <c r="E78" s="6" t="s">
        <v>128</v>
      </c>
      <c r="F78" s="6" t="s">
        <v>2304</v>
      </c>
      <c r="M78" s="620" t="str">
        <f>ITEM_all_first!$E$96</f>
        <v/>
      </c>
      <c r="N78" s="620"/>
      <c r="O78" s="620"/>
      <c r="P78" s="620"/>
      <c r="Q78" s="620"/>
      <c r="R78" s="620"/>
      <c r="S78" s="620"/>
      <c r="T78" s="620"/>
      <c r="U78" s="620"/>
      <c r="V78" s="620"/>
      <c r="W78" s="620"/>
      <c r="X78" s="620"/>
      <c r="Y78" s="620"/>
      <c r="Z78" s="620"/>
      <c r="AA78" s="620"/>
      <c r="AB78" s="620"/>
      <c r="AC78" s="620"/>
      <c r="AD78" s="620"/>
      <c r="AE78" s="620"/>
      <c r="AF78" s="620"/>
      <c r="AG78" s="620"/>
      <c r="AH78" s="620"/>
      <c r="AI78" s="620"/>
      <c r="AJ78" s="620"/>
      <c r="AK78" s="620"/>
    </row>
    <row r="79" spans="4:37" ht="15" customHeight="1" x14ac:dyDescent="0.15">
      <c r="D79" s="6" t="s">
        <v>127</v>
      </c>
      <c r="E79" s="6" t="s">
        <v>130</v>
      </c>
      <c r="F79" s="6" t="s">
        <v>2309</v>
      </c>
      <c r="M79" s="6" t="s">
        <v>620</v>
      </c>
      <c r="U79" s="667" t="str">
        <f>ITEM_all_first!$E$97</f>
        <v/>
      </c>
      <c r="V79" s="667"/>
      <c r="W79" s="667"/>
      <c r="X79" s="667"/>
      <c r="Y79" s="667"/>
      <c r="Z79" s="9" t="s">
        <v>138</v>
      </c>
    </row>
    <row r="80" spans="4:37" ht="9.9499999999999993" customHeight="1" x14ac:dyDescent="0.15"/>
    <row r="81" spans="2:37" ht="15" customHeight="1" x14ac:dyDescent="0.15">
      <c r="D81" s="36" t="str">
        <f>ITEM_all_first!$E$98</f>
        <v>□</v>
      </c>
      <c r="E81" s="6" t="s">
        <v>2317</v>
      </c>
    </row>
    <row r="82" spans="2:37" ht="15" customHeight="1" x14ac:dyDescent="0.15">
      <c r="D82" s="6" t="s">
        <v>127</v>
      </c>
      <c r="E82" s="6" t="s">
        <v>128</v>
      </c>
      <c r="F82" s="6" t="s">
        <v>2304</v>
      </c>
      <c r="M82" s="620" t="str">
        <f>ITEM_all_first!$E$99</f>
        <v/>
      </c>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row>
    <row r="83" spans="2:37" ht="15" customHeight="1" x14ac:dyDescent="0.15">
      <c r="D83" s="6" t="s">
        <v>127</v>
      </c>
      <c r="E83" s="6" t="s">
        <v>130</v>
      </c>
      <c r="F83" s="6" t="s">
        <v>2309</v>
      </c>
      <c r="M83" s="6" t="s">
        <v>620</v>
      </c>
      <c r="U83" s="667" t="str">
        <f>ITEM_all_first!$E$100</f>
        <v/>
      </c>
      <c r="V83" s="667"/>
      <c r="W83" s="667"/>
      <c r="X83" s="667"/>
      <c r="Y83" s="667"/>
      <c r="Z83" s="9" t="s">
        <v>138</v>
      </c>
    </row>
    <row r="84" spans="2:37" ht="15" customHeight="1" x14ac:dyDescent="0.15">
      <c r="D84" s="6" t="s">
        <v>127</v>
      </c>
      <c r="E84" s="6" t="s">
        <v>128</v>
      </c>
      <c r="F84" s="6" t="s">
        <v>2304</v>
      </c>
      <c r="M84" s="620" t="str">
        <f>ITEM_all_first!$E$101</f>
        <v/>
      </c>
      <c r="N84" s="620"/>
      <c r="O84" s="620"/>
      <c r="P84" s="620"/>
      <c r="Q84" s="620"/>
      <c r="R84" s="620"/>
      <c r="S84" s="620"/>
      <c r="T84" s="620"/>
      <c r="U84" s="620"/>
      <c r="V84" s="620"/>
      <c r="W84" s="620"/>
      <c r="X84" s="620"/>
      <c r="Y84" s="620"/>
      <c r="Z84" s="620"/>
      <c r="AA84" s="620"/>
      <c r="AB84" s="620"/>
      <c r="AC84" s="620"/>
      <c r="AD84" s="620"/>
      <c r="AE84" s="620"/>
      <c r="AF84" s="620"/>
      <c r="AG84" s="620"/>
      <c r="AH84" s="620"/>
      <c r="AI84" s="620"/>
      <c r="AJ84" s="620"/>
      <c r="AK84" s="620"/>
    </row>
    <row r="85" spans="2:37" ht="15" customHeight="1" x14ac:dyDescent="0.15">
      <c r="D85" s="6" t="s">
        <v>127</v>
      </c>
      <c r="E85" s="6" t="s">
        <v>130</v>
      </c>
      <c r="F85" s="6" t="s">
        <v>2309</v>
      </c>
      <c r="M85" s="6" t="s">
        <v>620</v>
      </c>
      <c r="U85" s="667" t="str">
        <f>ITEM_all_first!$E$102</f>
        <v/>
      </c>
      <c r="V85" s="667"/>
      <c r="W85" s="667"/>
      <c r="X85" s="667"/>
      <c r="Y85" s="667"/>
      <c r="Z85" s="9" t="s">
        <v>138</v>
      </c>
    </row>
    <row r="86" spans="2:37" ht="15" customHeight="1" x14ac:dyDescent="0.15">
      <c r="D86" s="6" t="s">
        <v>127</v>
      </c>
      <c r="E86" s="6" t="s">
        <v>128</v>
      </c>
      <c r="F86" s="6" t="s">
        <v>2304</v>
      </c>
      <c r="M86" s="620" t="str">
        <f>ITEM_all_first!$E$103</f>
        <v/>
      </c>
      <c r="N86" s="620"/>
      <c r="O86" s="620"/>
      <c r="P86" s="620"/>
      <c r="Q86" s="620"/>
      <c r="R86" s="620"/>
      <c r="S86" s="620"/>
      <c r="T86" s="620"/>
      <c r="U86" s="620"/>
      <c r="V86" s="620"/>
      <c r="W86" s="620"/>
      <c r="X86" s="620"/>
      <c r="Y86" s="620"/>
      <c r="Z86" s="620"/>
      <c r="AA86" s="620"/>
      <c r="AB86" s="620"/>
      <c r="AC86" s="620"/>
      <c r="AD86" s="620"/>
      <c r="AE86" s="620"/>
      <c r="AF86" s="620"/>
      <c r="AG86" s="620"/>
      <c r="AH86" s="620"/>
      <c r="AI86" s="620"/>
      <c r="AJ86" s="620"/>
      <c r="AK86" s="620"/>
    </row>
    <row r="87" spans="2:37" ht="15" customHeight="1" x14ac:dyDescent="0.15">
      <c r="B87" s="30"/>
      <c r="C87" s="30"/>
      <c r="D87" s="30" t="s">
        <v>127</v>
      </c>
      <c r="E87" s="30" t="s">
        <v>130</v>
      </c>
      <c r="F87" s="30" t="s">
        <v>2309</v>
      </c>
      <c r="G87" s="30"/>
      <c r="H87" s="30"/>
      <c r="I87" s="30"/>
      <c r="J87" s="30"/>
      <c r="K87" s="30"/>
      <c r="L87" s="30"/>
      <c r="M87" s="30" t="s">
        <v>620</v>
      </c>
      <c r="N87" s="30"/>
      <c r="O87" s="30"/>
      <c r="P87" s="30"/>
      <c r="Q87" s="30"/>
      <c r="R87" s="30"/>
      <c r="S87" s="30"/>
      <c r="T87" s="30"/>
      <c r="U87" s="668" t="str">
        <f>ITEM_all_first!$E$104</f>
        <v/>
      </c>
      <c r="V87" s="668"/>
      <c r="W87" s="668"/>
      <c r="X87" s="668"/>
      <c r="Y87" s="668"/>
      <c r="Z87" s="32" t="s">
        <v>138</v>
      </c>
      <c r="AA87" s="30"/>
      <c r="AB87" s="30"/>
      <c r="AC87" s="30"/>
      <c r="AD87" s="30"/>
      <c r="AE87" s="30"/>
      <c r="AF87" s="30"/>
      <c r="AG87" s="30"/>
      <c r="AH87" s="30"/>
      <c r="AI87" s="30"/>
      <c r="AJ87" s="30"/>
      <c r="AK87" s="30"/>
    </row>
    <row r="88" spans="2:37" ht="15" customHeight="1" x14ac:dyDescent="0.15">
      <c r="B88" s="6" t="s">
        <v>2318</v>
      </c>
    </row>
    <row r="89" spans="2:37" ht="15" customHeight="1" x14ac:dyDescent="0.15">
      <c r="D89" s="6" t="s">
        <v>621</v>
      </c>
    </row>
    <row r="90" spans="2:37" ht="15" customHeight="1" x14ac:dyDescent="0.15">
      <c r="D90" s="6" t="s">
        <v>127</v>
      </c>
      <c r="E90" s="6" t="s">
        <v>128</v>
      </c>
      <c r="F90" s="6" t="s">
        <v>2304</v>
      </c>
      <c r="M90" s="620" t="str">
        <f>ITEM_all_first!$E$105</f>
        <v/>
      </c>
      <c r="N90" s="620"/>
      <c r="O90" s="620"/>
      <c r="P90" s="620"/>
      <c r="Q90" s="620"/>
      <c r="R90" s="620"/>
      <c r="S90" s="620"/>
      <c r="T90" s="620"/>
      <c r="U90" s="620"/>
      <c r="V90" s="620"/>
      <c r="W90" s="620"/>
      <c r="X90" s="620"/>
      <c r="Y90" s="620"/>
      <c r="Z90" s="620"/>
      <c r="AA90" s="620"/>
      <c r="AB90" s="620"/>
      <c r="AC90" s="620"/>
      <c r="AD90" s="620"/>
      <c r="AE90" s="620"/>
      <c r="AF90" s="620"/>
      <c r="AG90" s="620"/>
      <c r="AH90" s="620"/>
      <c r="AI90" s="620"/>
      <c r="AJ90" s="620"/>
      <c r="AK90" s="620"/>
    </row>
    <row r="91" spans="2:37" ht="15" customHeight="1" x14ac:dyDescent="0.15">
      <c r="D91" s="6" t="s">
        <v>127</v>
      </c>
      <c r="E91" s="6" t="s">
        <v>130</v>
      </c>
      <c r="F91" s="6" t="s">
        <v>2319</v>
      </c>
      <c r="M91" s="620" t="str">
        <f>ITEM_all_first!$E$106</f>
        <v/>
      </c>
      <c r="N91" s="620"/>
      <c r="O91" s="620"/>
      <c r="P91" s="620"/>
      <c r="Q91" s="620"/>
      <c r="R91" s="620"/>
      <c r="S91" s="620"/>
      <c r="T91" s="620"/>
      <c r="U91" s="620"/>
      <c r="V91" s="620"/>
      <c r="W91" s="620"/>
      <c r="X91" s="620"/>
      <c r="Y91" s="620"/>
      <c r="Z91" s="620"/>
      <c r="AA91" s="620"/>
      <c r="AB91" s="620"/>
      <c r="AC91" s="620"/>
      <c r="AD91" s="620"/>
      <c r="AE91" s="620"/>
      <c r="AF91" s="620"/>
      <c r="AG91" s="620"/>
      <c r="AH91" s="620"/>
      <c r="AI91" s="620"/>
      <c r="AJ91" s="620"/>
      <c r="AK91" s="620"/>
    </row>
    <row r="92" spans="2:37" ht="15" customHeight="1" x14ac:dyDescent="0.15">
      <c r="D92" s="6" t="s">
        <v>127</v>
      </c>
      <c r="E92" s="6" t="s">
        <v>131</v>
      </c>
      <c r="F92" s="6" t="s">
        <v>2305</v>
      </c>
      <c r="M92" s="59" t="s">
        <v>1124</v>
      </c>
      <c r="N92" s="620" t="str">
        <f>ITEM_all_first!$E$107</f>
        <v/>
      </c>
      <c r="O92" s="620"/>
      <c r="P92" s="620"/>
      <c r="Q92" s="620"/>
      <c r="R92" s="620"/>
      <c r="S92" s="12"/>
    </row>
    <row r="93" spans="2:37" ht="15" customHeight="1" x14ac:dyDescent="0.15">
      <c r="D93" s="6" t="s">
        <v>127</v>
      </c>
      <c r="E93" s="6" t="s">
        <v>1284</v>
      </c>
      <c r="F93" s="6" t="s">
        <v>2311</v>
      </c>
      <c r="M93" s="620" t="str">
        <f>ITEM_all_first!$E$108</f>
        <v/>
      </c>
      <c r="N93" s="620"/>
      <c r="O93" s="620"/>
      <c r="P93" s="620"/>
      <c r="Q93" s="620"/>
      <c r="R93" s="620"/>
      <c r="S93" s="620"/>
      <c r="T93" s="620"/>
      <c r="U93" s="620"/>
      <c r="V93" s="620"/>
      <c r="W93" s="620"/>
      <c r="X93" s="620"/>
      <c r="Y93" s="620"/>
      <c r="Z93" s="620"/>
      <c r="AA93" s="620"/>
      <c r="AB93" s="620"/>
      <c r="AC93" s="620"/>
      <c r="AD93" s="620"/>
      <c r="AE93" s="620"/>
      <c r="AF93" s="620"/>
      <c r="AG93" s="620"/>
      <c r="AH93" s="620"/>
      <c r="AI93" s="620"/>
      <c r="AJ93" s="620"/>
      <c r="AK93" s="620"/>
    </row>
    <row r="94" spans="2:37" ht="15" customHeight="1" x14ac:dyDescent="0.15">
      <c r="D94" s="6" t="s">
        <v>127</v>
      </c>
      <c r="E94" s="6" t="s">
        <v>132</v>
      </c>
      <c r="F94" s="6" t="s">
        <v>2307</v>
      </c>
      <c r="M94" s="620" t="str">
        <f>ITEM_all_first!$E$109</f>
        <v/>
      </c>
      <c r="N94" s="620"/>
      <c r="O94" s="620"/>
      <c r="P94" s="620"/>
      <c r="Q94" s="620"/>
      <c r="R94" s="620"/>
      <c r="S94" s="12"/>
      <c r="T94" s="9"/>
      <c r="U94" s="12"/>
      <c r="V94" s="12"/>
      <c r="W94" s="12"/>
    </row>
    <row r="95" spans="2:37" ht="15" customHeight="1" x14ac:dyDescent="0.15">
      <c r="D95" s="6" t="s">
        <v>127</v>
      </c>
      <c r="E95" s="6" t="s">
        <v>134</v>
      </c>
      <c r="F95" s="6" t="s">
        <v>2320</v>
      </c>
      <c r="M95" s="620" t="str">
        <f>ITEM_all_first!$E$110</f>
        <v/>
      </c>
      <c r="N95" s="620"/>
      <c r="O95" s="620"/>
      <c r="P95" s="620"/>
      <c r="Q95" s="620"/>
      <c r="R95" s="620"/>
      <c r="S95" s="620"/>
      <c r="T95" s="620"/>
      <c r="U95" s="620"/>
      <c r="V95" s="620"/>
      <c r="W95" s="620"/>
      <c r="X95" s="620"/>
      <c r="Y95" s="620"/>
      <c r="Z95" s="620"/>
      <c r="AA95" s="620"/>
      <c r="AB95" s="620"/>
      <c r="AC95" s="620"/>
      <c r="AD95" s="620"/>
      <c r="AE95" s="620"/>
      <c r="AF95" s="620"/>
      <c r="AG95" s="620"/>
      <c r="AH95" s="620"/>
      <c r="AI95" s="620"/>
      <c r="AJ95" s="620"/>
      <c r="AK95" s="620"/>
    </row>
    <row r="96" spans="2:37" ht="15" customHeight="1" x14ac:dyDescent="0.15">
      <c r="D96" s="6" t="s">
        <v>127</v>
      </c>
      <c r="E96" s="6" t="s">
        <v>142</v>
      </c>
      <c r="F96" s="6" t="s">
        <v>2321</v>
      </c>
      <c r="O96" s="620" t="str">
        <f>ITEM_all_first!$E$111</f>
        <v/>
      </c>
      <c r="P96" s="620"/>
      <c r="Q96" s="620"/>
      <c r="R96" s="620"/>
      <c r="S96" s="620"/>
      <c r="T96" s="620"/>
      <c r="U96" s="620"/>
      <c r="V96" s="620"/>
      <c r="W96" s="620"/>
      <c r="X96" s="620"/>
      <c r="Y96" s="620"/>
      <c r="Z96" s="620"/>
      <c r="AA96" s="620"/>
      <c r="AB96" s="620"/>
      <c r="AC96" s="620"/>
      <c r="AD96" s="620"/>
      <c r="AE96" s="620"/>
      <c r="AF96" s="620"/>
      <c r="AG96" s="620"/>
      <c r="AH96" s="620"/>
      <c r="AI96" s="620"/>
      <c r="AJ96" s="620"/>
      <c r="AK96" s="620"/>
    </row>
    <row r="97" spans="4:37" ht="9.9499999999999993" customHeight="1" x14ac:dyDescent="0.15"/>
    <row r="98" spans="4:37" ht="15" customHeight="1" x14ac:dyDescent="0.15">
      <c r="D98" s="6" t="s">
        <v>622</v>
      </c>
    </row>
    <row r="99" spans="4:37" ht="15" customHeight="1" x14ac:dyDescent="0.15">
      <c r="D99" s="6" t="s">
        <v>127</v>
      </c>
      <c r="E99" s="6" t="s">
        <v>128</v>
      </c>
      <c r="F99" s="6" t="s">
        <v>2304</v>
      </c>
      <c r="M99" s="620" t="str">
        <f>ITEM_all_first!$E$112</f>
        <v/>
      </c>
      <c r="N99" s="620"/>
      <c r="O99" s="620"/>
      <c r="P99" s="620"/>
      <c r="Q99" s="620"/>
      <c r="R99" s="620"/>
      <c r="S99" s="620"/>
      <c r="T99" s="620"/>
      <c r="U99" s="620"/>
      <c r="V99" s="620"/>
      <c r="W99" s="620"/>
      <c r="X99" s="620"/>
      <c r="Y99" s="620"/>
      <c r="Z99" s="620"/>
      <c r="AA99" s="620"/>
      <c r="AB99" s="620"/>
      <c r="AC99" s="620"/>
      <c r="AD99" s="620"/>
      <c r="AE99" s="620"/>
      <c r="AF99" s="620"/>
      <c r="AG99" s="620"/>
      <c r="AH99" s="620"/>
      <c r="AI99" s="620"/>
      <c r="AJ99" s="620"/>
      <c r="AK99" s="620"/>
    </row>
    <row r="100" spans="4:37" ht="15" customHeight="1" x14ac:dyDescent="0.15">
      <c r="D100" s="6" t="s">
        <v>127</v>
      </c>
      <c r="E100" s="6" t="s">
        <v>130</v>
      </c>
      <c r="F100" s="6" t="s">
        <v>2319</v>
      </c>
      <c r="M100" s="620" t="str">
        <f>ITEM_all_first!$E$113</f>
        <v/>
      </c>
      <c r="N100" s="620"/>
      <c r="O100" s="620"/>
      <c r="P100" s="620"/>
      <c r="Q100" s="620"/>
      <c r="R100" s="620"/>
      <c r="S100" s="620"/>
      <c r="T100" s="620"/>
      <c r="U100" s="620"/>
      <c r="V100" s="620"/>
      <c r="W100" s="620"/>
      <c r="X100" s="620"/>
      <c r="Y100" s="620"/>
      <c r="Z100" s="620"/>
      <c r="AA100" s="620"/>
      <c r="AB100" s="620"/>
      <c r="AC100" s="620"/>
      <c r="AD100" s="620"/>
      <c r="AE100" s="620"/>
      <c r="AF100" s="620"/>
      <c r="AG100" s="620"/>
      <c r="AH100" s="620"/>
      <c r="AI100" s="620"/>
      <c r="AJ100" s="620"/>
      <c r="AK100" s="620"/>
    </row>
    <row r="101" spans="4:37" ht="15" customHeight="1" x14ac:dyDescent="0.15">
      <c r="D101" s="6" t="s">
        <v>127</v>
      </c>
      <c r="E101" s="6" t="s">
        <v>131</v>
      </c>
      <c r="F101" s="6" t="s">
        <v>2305</v>
      </c>
      <c r="M101" s="59" t="s">
        <v>1124</v>
      </c>
      <c r="N101" s="620" t="str">
        <f>ITEM_all_first!$E$114</f>
        <v/>
      </c>
      <c r="O101" s="620"/>
      <c r="P101" s="620"/>
      <c r="Q101" s="620"/>
      <c r="R101" s="620"/>
      <c r="S101" s="12"/>
    </row>
    <row r="102" spans="4:37" ht="15" customHeight="1" x14ac:dyDescent="0.15">
      <c r="D102" s="6" t="s">
        <v>127</v>
      </c>
      <c r="E102" s="6" t="s">
        <v>1284</v>
      </c>
      <c r="F102" s="6" t="s">
        <v>2311</v>
      </c>
      <c r="M102" s="620" t="str">
        <f>ITEM_all_first!$E$115</f>
        <v/>
      </c>
      <c r="N102" s="620"/>
      <c r="O102" s="620"/>
      <c r="P102" s="620"/>
      <c r="Q102" s="620"/>
      <c r="R102" s="620"/>
      <c r="S102" s="620"/>
      <c r="T102" s="620"/>
      <c r="U102" s="620"/>
      <c r="V102" s="620"/>
      <c r="W102" s="620"/>
      <c r="X102" s="620"/>
      <c r="Y102" s="620"/>
      <c r="Z102" s="620"/>
      <c r="AA102" s="620"/>
      <c r="AB102" s="620"/>
      <c r="AC102" s="620"/>
      <c r="AD102" s="620"/>
      <c r="AE102" s="620"/>
      <c r="AF102" s="620"/>
      <c r="AG102" s="620"/>
      <c r="AH102" s="620"/>
      <c r="AI102" s="620"/>
      <c r="AJ102" s="620"/>
      <c r="AK102" s="620"/>
    </row>
    <row r="103" spans="4:37" ht="15" customHeight="1" x14ac:dyDescent="0.15">
      <c r="D103" s="6" t="s">
        <v>127</v>
      </c>
      <c r="E103" s="6" t="s">
        <v>132</v>
      </c>
      <c r="F103" s="6" t="s">
        <v>2307</v>
      </c>
      <c r="M103" s="620" t="str">
        <f>ITEM_all_first!$E$116</f>
        <v/>
      </c>
      <c r="N103" s="620"/>
      <c r="O103" s="620"/>
      <c r="P103" s="620"/>
      <c r="Q103" s="620"/>
      <c r="R103" s="620"/>
      <c r="S103" s="12"/>
      <c r="T103" s="9"/>
      <c r="U103" s="12"/>
      <c r="V103" s="12"/>
      <c r="W103" s="12"/>
    </row>
    <row r="104" spans="4:37" ht="15" customHeight="1" x14ac:dyDescent="0.15">
      <c r="D104" s="6" t="s">
        <v>127</v>
      </c>
      <c r="E104" s="6" t="s">
        <v>134</v>
      </c>
      <c r="F104" s="6" t="s">
        <v>2320</v>
      </c>
      <c r="M104" s="620" t="str">
        <f>ITEM_all_first!$E$117</f>
        <v/>
      </c>
      <c r="N104" s="620"/>
      <c r="O104" s="620"/>
      <c r="P104" s="620"/>
      <c r="Q104" s="620"/>
      <c r="R104" s="620"/>
      <c r="S104" s="620"/>
      <c r="T104" s="620"/>
      <c r="U104" s="620"/>
      <c r="V104" s="620"/>
      <c r="W104" s="620"/>
      <c r="X104" s="620"/>
      <c r="Y104" s="620"/>
      <c r="Z104" s="620"/>
      <c r="AA104" s="620"/>
      <c r="AB104" s="620"/>
      <c r="AC104" s="620"/>
      <c r="AD104" s="620"/>
      <c r="AE104" s="620"/>
      <c r="AF104" s="620"/>
      <c r="AG104" s="620"/>
      <c r="AH104" s="620"/>
      <c r="AI104" s="620"/>
      <c r="AJ104" s="620"/>
      <c r="AK104" s="620"/>
    </row>
    <row r="105" spans="4:37" ht="15" customHeight="1" x14ac:dyDescent="0.15">
      <c r="D105" s="6" t="s">
        <v>127</v>
      </c>
      <c r="E105" s="6" t="s">
        <v>142</v>
      </c>
      <c r="F105" s="6" t="s">
        <v>2321</v>
      </c>
      <c r="O105" s="620" t="str">
        <f>ITEM_all_first!$E$118</f>
        <v/>
      </c>
      <c r="P105" s="620"/>
      <c r="Q105" s="620"/>
      <c r="R105" s="620"/>
      <c r="S105" s="620"/>
      <c r="T105" s="620"/>
      <c r="U105" s="620"/>
      <c r="V105" s="620"/>
      <c r="W105" s="620"/>
      <c r="X105" s="620"/>
      <c r="Y105" s="620"/>
      <c r="Z105" s="620"/>
      <c r="AA105" s="620"/>
      <c r="AB105" s="620"/>
      <c r="AC105" s="620"/>
      <c r="AD105" s="620"/>
      <c r="AE105" s="620"/>
      <c r="AF105" s="620"/>
      <c r="AG105" s="620"/>
      <c r="AH105" s="620"/>
      <c r="AI105" s="620"/>
      <c r="AJ105" s="620"/>
      <c r="AK105" s="620"/>
    </row>
    <row r="106" spans="4:37" ht="9.9499999999999993" customHeight="1" x14ac:dyDescent="0.15"/>
    <row r="107" spans="4:37" ht="15" customHeight="1" x14ac:dyDescent="0.15">
      <c r="D107" s="6" t="s">
        <v>127</v>
      </c>
      <c r="E107" s="6" t="s">
        <v>128</v>
      </c>
      <c r="F107" s="6" t="s">
        <v>2304</v>
      </c>
      <c r="M107" s="620" t="str">
        <f>ITEM_all_first!$E$119</f>
        <v/>
      </c>
      <c r="N107" s="620"/>
      <c r="O107" s="620"/>
      <c r="P107" s="620"/>
      <c r="Q107" s="620"/>
      <c r="R107" s="620"/>
      <c r="S107" s="620"/>
      <c r="T107" s="620"/>
      <c r="U107" s="620"/>
      <c r="V107" s="620"/>
      <c r="W107" s="620"/>
      <c r="X107" s="620"/>
      <c r="Y107" s="620"/>
      <c r="Z107" s="620"/>
      <c r="AA107" s="620"/>
      <c r="AB107" s="620"/>
      <c r="AC107" s="620"/>
      <c r="AD107" s="620"/>
      <c r="AE107" s="620"/>
      <c r="AF107" s="620"/>
      <c r="AG107" s="620"/>
      <c r="AH107" s="620"/>
      <c r="AI107" s="620"/>
      <c r="AJ107" s="620"/>
      <c r="AK107" s="620"/>
    </row>
    <row r="108" spans="4:37" ht="15" customHeight="1" x14ac:dyDescent="0.15">
      <c r="D108" s="6" t="s">
        <v>127</v>
      </c>
      <c r="E108" s="6" t="s">
        <v>130</v>
      </c>
      <c r="F108" s="6" t="s">
        <v>2319</v>
      </c>
      <c r="M108" s="620" t="str">
        <f>ITEM_all_first!$E$120</f>
        <v/>
      </c>
      <c r="N108" s="620"/>
      <c r="O108" s="620"/>
      <c r="P108" s="620"/>
      <c r="Q108" s="620"/>
      <c r="R108" s="620"/>
      <c r="S108" s="620"/>
      <c r="T108" s="620"/>
      <c r="U108" s="620"/>
      <c r="V108" s="620"/>
      <c r="W108" s="620"/>
      <c r="X108" s="620"/>
      <c r="Y108" s="620"/>
      <c r="Z108" s="620"/>
      <c r="AA108" s="620"/>
      <c r="AB108" s="620"/>
      <c r="AC108" s="620"/>
      <c r="AD108" s="620"/>
      <c r="AE108" s="620"/>
      <c r="AF108" s="620"/>
      <c r="AG108" s="620"/>
      <c r="AH108" s="620"/>
      <c r="AI108" s="620"/>
      <c r="AJ108" s="620"/>
      <c r="AK108" s="620"/>
    </row>
    <row r="109" spans="4:37" ht="15" customHeight="1" x14ac:dyDescent="0.15">
      <c r="D109" s="6" t="s">
        <v>127</v>
      </c>
      <c r="E109" s="6" t="s">
        <v>131</v>
      </c>
      <c r="F109" s="6" t="s">
        <v>2305</v>
      </c>
      <c r="M109" s="59" t="s">
        <v>1124</v>
      </c>
      <c r="N109" s="620" t="str">
        <f>ITEM_all_first!$E$121</f>
        <v/>
      </c>
      <c r="O109" s="620"/>
      <c r="P109" s="620"/>
      <c r="Q109" s="620"/>
      <c r="R109" s="620"/>
      <c r="S109" s="12"/>
    </row>
    <row r="110" spans="4:37" ht="15" customHeight="1" x14ac:dyDescent="0.15">
      <c r="D110" s="6" t="s">
        <v>127</v>
      </c>
      <c r="E110" s="6" t="s">
        <v>1284</v>
      </c>
      <c r="F110" s="6" t="s">
        <v>2311</v>
      </c>
      <c r="M110" s="620" t="str">
        <f>ITEM_all_first!$E$122</f>
        <v/>
      </c>
      <c r="N110" s="620"/>
      <c r="O110" s="620"/>
      <c r="P110" s="620"/>
      <c r="Q110" s="620"/>
      <c r="R110" s="620"/>
      <c r="S110" s="620"/>
      <c r="T110" s="620"/>
      <c r="U110" s="620"/>
      <c r="V110" s="620"/>
      <c r="W110" s="620"/>
      <c r="X110" s="620"/>
      <c r="Y110" s="620"/>
      <c r="Z110" s="620"/>
      <c r="AA110" s="620"/>
      <c r="AB110" s="620"/>
      <c r="AC110" s="620"/>
      <c r="AD110" s="620"/>
      <c r="AE110" s="620"/>
      <c r="AF110" s="620"/>
      <c r="AG110" s="620"/>
      <c r="AH110" s="620"/>
      <c r="AI110" s="620"/>
      <c r="AJ110" s="620"/>
      <c r="AK110" s="620"/>
    </row>
    <row r="111" spans="4:37" ht="15" customHeight="1" x14ac:dyDescent="0.15">
      <c r="D111" s="6" t="s">
        <v>127</v>
      </c>
      <c r="E111" s="6" t="s">
        <v>132</v>
      </c>
      <c r="F111" s="6" t="s">
        <v>2307</v>
      </c>
      <c r="M111" s="620" t="str">
        <f>ITEM_all_first!$E$123</f>
        <v/>
      </c>
      <c r="N111" s="620"/>
      <c r="O111" s="620"/>
      <c r="P111" s="620"/>
      <c r="Q111" s="620"/>
      <c r="R111" s="620"/>
      <c r="S111" s="12"/>
      <c r="T111" s="9"/>
      <c r="U111" s="12"/>
      <c r="V111" s="12"/>
      <c r="W111" s="12"/>
    </row>
    <row r="112" spans="4:37" ht="15" customHeight="1" x14ac:dyDescent="0.15">
      <c r="D112" s="6" t="s">
        <v>127</v>
      </c>
      <c r="E112" s="6" t="s">
        <v>134</v>
      </c>
      <c r="F112" s="6" t="s">
        <v>2320</v>
      </c>
      <c r="M112" s="620" t="str">
        <f>ITEM_all_first!$E$124</f>
        <v/>
      </c>
      <c r="N112" s="620"/>
      <c r="O112" s="620"/>
      <c r="P112" s="620"/>
      <c r="Q112" s="620"/>
      <c r="R112" s="620"/>
      <c r="S112" s="620"/>
      <c r="T112" s="620"/>
      <c r="U112" s="620"/>
      <c r="V112" s="620"/>
      <c r="W112" s="620"/>
      <c r="X112" s="620"/>
      <c r="Y112" s="620"/>
      <c r="Z112" s="620"/>
      <c r="AA112" s="620"/>
      <c r="AB112" s="620"/>
      <c r="AC112" s="620"/>
      <c r="AD112" s="620"/>
      <c r="AE112" s="620"/>
      <c r="AF112" s="620"/>
      <c r="AG112" s="620"/>
      <c r="AH112" s="620"/>
      <c r="AI112" s="620"/>
      <c r="AJ112" s="620"/>
      <c r="AK112" s="620"/>
    </row>
    <row r="113" spans="2:37" ht="15" customHeight="1" x14ac:dyDescent="0.15">
      <c r="D113" s="6" t="s">
        <v>127</v>
      </c>
      <c r="E113" s="6" t="s">
        <v>142</v>
      </c>
      <c r="F113" s="6" t="s">
        <v>2321</v>
      </c>
      <c r="O113" s="620" t="str">
        <f>ITEM_all_first!$E$125</f>
        <v/>
      </c>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row>
    <row r="114" spans="2:37" ht="9.9499999999999993" customHeight="1" x14ac:dyDescent="0.15"/>
    <row r="115" spans="2:37" ht="15" customHeight="1" x14ac:dyDescent="0.15">
      <c r="D115" s="6" t="s">
        <v>127</v>
      </c>
      <c r="E115" s="6" t="s">
        <v>128</v>
      </c>
      <c r="F115" s="6" t="s">
        <v>2304</v>
      </c>
      <c r="M115" s="620" t="str">
        <f>ITEM_all_first!$E$126</f>
        <v/>
      </c>
      <c r="N115" s="620"/>
      <c r="O115" s="620"/>
      <c r="P115" s="620"/>
      <c r="Q115" s="620"/>
      <c r="R115" s="620"/>
      <c r="S115" s="620"/>
      <c r="T115" s="620"/>
      <c r="U115" s="620"/>
      <c r="V115" s="620"/>
      <c r="W115" s="620"/>
      <c r="X115" s="620"/>
      <c r="Y115" s="620"/>
      <c r="Z115" s="620"/>
      <c r="AA115" s="620"/>
      <c r="AB115" s="620"/>
      <c r="AC115" s="620"/>
      <c r="AD115" s="620"/>
      <c r="AE115" s="620"/>
      <c r="AF115" s="620"/>
      <c r="AG115" s="620"/>
      <c r="AH115" s="620"/>
      <c r="AI115" s="620"/>
      <c r="AJ115" s="620"/>
      <c r="AK115" s="620"/>
    </row>
    <row r="116" spans="2:37" ht="15" customHeight="1" x14ac:dyDescent="0.15">
      <c r="D116" s="6" t="s">
        <v>127</v>
      </c>
      <c r="E116" s="6" t="s">
        <v>130</v>
      </c>
      <c r="F116" s="6" t="s">
        <v>2319</v>
      </c>
      <c r="M116" s="620" t="str">
        <f>ITEM_all_first!$E$127</f>
        <v/>
      </c>
      <c r="N116" s="620"/>
      <c r="O116" s="620"/>
      <c r="P116" s="620"/>
      <c r="Q116" s="620"/>
      <c r="R116" s="620"/>
      <c r="S116" s="620"/>
      <c r="T116" s="620"/>
      <c r="U116" s="620"/>
      <c r="V116" s="620"/>
      <c r="W116" s="620"/>
      <c r="X116" s="620"/>
      <c r="Y116" s="620"/>
      <c r="Z116" s="620"/>
      <c r="AA116" s="620"/>
      <c r="AB116" s="620"/>
      <c r="AC116" s="620"/>
      <c r="AD116" s="620"/>
      <c r="AE116" s="620"/>
      <c r="AF116" s="620"/>
      <c r="AG116" s="620"/>
      <c r="AH116" s="620"/>
      <c r="AI116" s="620"/>
      <c r="AJ116" s="620"/>
      <c r="AK116" s="620"/>
    </row>
    <row r="117" spans="2:37" ht="15" customHeight="1" x14ac:dyDescent="0.15">
      <c r="D117" s="6" t="s">
        <v>127</v>
      </c>
      <c r="E117" s="6" t="s">
        <v>131</v>
      </c>
      <c r="F117" s="6" t="s">
        <v>2305</v>
      </c>
      <c r="M117" s="59" t="s">
        <v>1124</v>
      </c>
      <c r="N117" s="620" t="str">
        <f>ITEM_all_first!$E$128</f>
        <v/>
      </c>
      <c r="O117" s="620"/>
      <c r="P117" s="620"/>
      <c r="Q117" s="620"/>
      <c r="R117" s="620"/>
      <c r="S117" s="12"/>
    </row>
    <row r="118" spans="2:37" ht="15" customHeight="1" x14ac:dyDescent="0.15">
      <c r="D118" s="6" t="s">
        <v>127</v>
      </c>
      <c r="E118" s="6" t="s">
        <v>1284</v>
      </c>
      <c r="F118" s="6" t="s">
        <v>2311</v>
      </c>
      <c r="M118" s="620" t="str">
        <f>ITEM_all_first!$E$129</f>
        <v/>
      </c>
      <c r="N118" s="620"/>
      <c r="O118" s="620"/>
      <c r="P118" s="620"/>
      <c r="Q118" s="620"/>
      <c r="R118" s="620"/>
      <c r="S118" s="620"/>
      <c r="T118" s="620"/>
      <c r="U118" s="620"/>
      <c r="V118" s="620"/>
      <c r="W118" s="620"/>
      <c r="X118" s="620"/>
      <c r="Y118" s="620"/>
      <c r="Z118" s="620"/>
      <c r="AA118" s="620"/>
      <c r="AB118" s="620"/>
      <c r="AC118" s="620"/>
      <c r="AD118" s="620"/>
      <c r="AE118" s="620"/>
      <c r="AF118" s="620"/>
      <c r="AG118" s="620"/>
      <c r="AH118" s="620"/>
      <c r="AI118" s="620"/>
      <c r="AJ118" s="620"/>
      <c r="AK118" s="620"/>
    </row>
    <row r="119" spans="2:37" ht="15" customHeight="1" x14ac:dyDescent="0.15">
      <c r="D119" s="6" t="s">
        <v>127</v>
      </c>
      <c r="E119" s="6" t="s">
        <v>132</v>
      </c>
      <c r="F119" s="6" t="s">
        <v>2307</v>
      </c>
      <c r="M119" s="620" t="str">
        <f>ITEM_all_first!$E$130</f>
        <v/>
      </c>
      <c r="N119" s="620"/>
      <c r="O119" s="620"/>
      <c r="P119" s="620"/>
      <c r="Q119" s="620"/>
      <c r="R119" s="620"/>
      <c r="S119" s="12"/>
      <c r="T119" s="9"/>
      <c r="U119" s="12"/>
      <c r="V119" s="12"/>
      <c r="W119" s="12"/>
    </row>
    <row r="120" spans="2:37" ht="15" customHeight="1" x14ac:dyDescent="0.15">
      <c r="D120" s="6" t="s">
        <v>127</v>
      </c>
      <c r="E120" s="6" t="s">
        <v>134</v>
      </c>
      <c r="F120" s="6" t="s">
        <v>2320</v>
      </c>
      <c r="M120" s="620" t="str">
        <f>ITEM_all_first!$E$131</f>
        <v/>
      </c>
      <c r="N120" s="620"/>
      <c r="O120" s="620"/>
      <c r="P120" s="620"/>
      <c r="Q120" s="620"/>
      <c r="R120" s="620"/>
      <c r="S120" s="620"/>
      <c r="T120" s="620"/>
      <c r="U120" s="620"/>
      <c r="V120" s="620"/>
      <c r="W120" s="620"/>
      <c r="X120" s="620"/>
      <c r="Y120" s="620"/>
      <c r="Z120" s="620"/>
      <c r="AA120" s="620"/>
      <c r="AB120" s="620"/>
      <c r="AC120" s="620"/>
      <c r="AD120" s="620"/>
      <c r="AE120" s="620"/>
      <c r="AF120" s="620"/>
      <c r="AG120" s="620"/>
      <c r="AH120" s="620"/>
      <c r="AI120" s="620"/>
      <c r="AJ120" s="620"/>
      <c r="AK120" s="620"/>
    </row>
    <row r="121" spans="2:37" ht="15" customHeight="1" x14ac:dyDescent="0.15">
      <c r="B121" s="30"/>
      <c r="C121" s="30"/>
      <c r="D121" s="30" t="s">
        <v>127</v>
      </c>
      <c r="E121" s="30" t="s">
        <v>142</v>
      </c>
      <c r="F121" s="30" t="s">
        <v>2321</v>
      </c>
      <c r="G121" s="30"/>
      <c r="H121" s="30"/>
      <c r="I121" s="30"/>
      <c r="J121" s="30"/>
      <c r="K121" s="30"/>
      <c r="L121" s="30"/>
      <c r="M121" s="30"/>
      <c r="N121" s="30"/>
      <c r="O121" s="621" t="str">
        <f>ITEM_all_first!$E$132</f>
        <v/>
      </c>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1"/>
    </row>
    <row r="123" spans="2:37" ht="15" customHeight="1" x14ac:dyDescent="0.15">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row>
    <row r="124" spans="2:37" ht="15" customHeight="1" x14ac:dyDescent="0.15">
      <c r="B124" s="6" t="s">
        <v>2322</v>
      </c>
    </row>
    <row r="125" spans="2:37" ht="15" customHeight="1" x14ac:dyDescent="0.15">
      <c r="D125" s="6" t="s">
        <v>623</v>
      </c>
    </row>
    <row r="126" spans="2:37" ht="15" customHeight="1" x14ac:dyDescent="0.15">
      <c r="D126" s="6" t="s">
        <v>127</v>
      </c>
      <c r="E126" s="6" t="s">
        <v>128</v>
      </c>
      <c r="F126" s="6" t="s">
        <v>2309</v>
      </c>
      <c r="M126" s="9" t="s">
        <v>489</v>
      </c>
      <c r="N126" s="624" t="str">
        <f>IF($M$127="","",VLOOKUP($M$127,'担当登録(代理設計監理)'!$C$11:$K$30,2,FALSE))</f>
        <v/>
      </c>
      <c r="O126" s="624"/>
      <c r="P126" s="624"/>
      <c r="Q126" s="624"/>
      <c r="R126" s="9" t="s">
        <v>136</v>
      </c>
      <c r="S126" s="6" t="s">
        <v>140</v>
      </c>
      <c r="X126" s="9" t="s">
        <v>135</v>
      </c>
      <c r="Y126" s="624" t="str">
        <f>IF($M$127="","",VLOOKUP($M$127,'担当登録(代理設計監理)'!$C$11:$K$30,3,FALSE))</f>
        <v/>
      </c>
      <c r="Z126" s="624"/>
      <c r="AA126" s="624"/>
      <c r="AB126" s="624"/>
      <c r="AC126" s="9" t="s">
        <v>136</v>
      </c>
      <c r="AG126" s="33" t="s">
        <v>141</v>
      </c>
      <c r="AH126" s="624" t="str">
        <f>IF($M$127="","",VLOOKUP($M$127,'担当登録(代理設計監理)'!$C$11:$K$30,4,FALSE))</f>
        <v/>
      </c>
      <c r="AI126" s="624"/>
      <c r="AJ126" s="624"/>
      <c r="AK126" s="9" t="s">
        <v>138</v>
      </c>
    </row>
    <row r="127" spans="2:37" ht="15" customHeight="1" x14ac:dyDescent="0.15">
      <c r="D127" s="6" t="s">
        <v>127</v>
      </c>
      <c r="E127" s="6" t="s">
        <v>130</v>
      </c>
      <c r="F127" s="6" t="s">
        <v>2304</v>
      </c>
      <c r="M127" s="620" t="str">
        <f>ITEM_all_first!$E$136</f>
        <v/>
      </c>
      <c r="N127" s="620"/>
      <c r="O127" s="620"/>
      <c r="P127" s="620"/>
      <c r="Q127" s="620"/>
      <c r="R127" s="620"/>
      <c r="S127" s="620"/>
      <c r="T127" s="620"/>
      <c r="U127" s="620"/>
      <c r="V127" s="620"/>
      <c r="W127" s="620"/>
      <c r="X127" s="620"/>
      <c r="Y127" s="620"/>
      <c r="Z127" s="620"/>
      <c r="AA127" s="620"/>
      <c r="AB127" s="620"/>
      <c r="AC127" s="620"/>
      <c r="AD127" s="620"/>
      <c r="AE127" s="620"/>
      <c r="AF127" s="620"/>
      <c r="AG127" s="620"/>
      <c r="AH127" s="620"/>
      <c r="AI127" s="620"/>
      <c r="AJ127" s="620"/>
      <c r="AK127" s="620"/>
    </row>
    <row r="128" spans="2:37" ht="15" customHeight="1" x14ac:dyDescent="0.15">
      <c r="D128" s="6" t="s">
        <v>127</v>
      </c>
      <c r="E128" s="6" t="s">
        <v>131</v>
      </c>
      <c r="F128" s="6" t="s">
        <v>2310</v>
      </c>
      <c r="M128" s="9" t="s">
        <v>135</v>
      </c>
      <c r="N128" s="624" t="str">
        <f>IF($M$127="","",VLOOKUP($M$127,'担当登録(代理設計監理)'!$C$11:$K$30,7,FALSE))</f>
        <v/>
      </c>
      <c r="O128" s="624"/>
      <c r="P128" s="624"/>
      <c r="Q128" s="624"/>
      <c r="R128" s="9" t="s">
        <v>136</v>
      </c>
      <c r="S128" s="6" t="s">
        <v>137</v>
      </c>
      <c r="X128" s="9" t="s">
        <v>135</v>
      </c>
      <c r="Y128" s="624" t="str">
        <f>IF($M$127="","",VLOOKUP($M$127,'担当登録(代理設計監理)'!$C$11:$K$30,8,FALSE))</f>
        <v/>
      </c>
      <c r="Z128" s="624"/>
      <c r="AA128" s="624"/>
      <c r="AB128" s="624"/>
      <c r="AC128" s="9" t="s">
        <v>136</v>
      </c>
      <c r="AG128" s="33" t="s">
        <v>139</v>
      </c>
      <c r="AH128" s="624" t="str">
        <f>IF($M$127="","",VLOOKUP($M$127,'担当登録(代理設計監理)'!$C$11:$K$30,9,FALSE))</f>
        <v/>
      </c>
      <c r="AI128" s="624"/>
      <c r="AJ128" s="624"/>
      <c r="AK128" s="9" t="s">
        <v>138</v>
      </c>
    </row>
    <row r="129" spans="4:37" ht="15" customHeight="1" x14ac:dyDescent="0.15">
      <c r="M129" s="625" t="str">
        <f>IF($M$127="","",VLOOKUP($M$127,'担当登録(代理設計監理)'!$C$11:$K$30,6,FALSE))</f>
        <v/>
      </c>
      <c r="N129" s="625"/>
      <c r="O129" s="625"/>
      <c r="P129" s="625"/>
      <c r="Q129" s="625"/>
      <c r="R129" s="625"/>
      <c r="S129" s="625"/>
      <c r="T129" s="625"/>
      <c r="U129" s="625"/>
      <c r="V129" s="625"/>
      <c r="W129" s="625"/>
      <c r="X129" s="625"/>
      <c r="Y129" s="625"/>
      <c r="Z129" s="625"/>
      <c r="AA129" s="625"/>
      <c r="AB129" s="625"/>
      <c r="AC129" s="625"/>
      <c r="AD129" s="625"/>
      <c r="AE129" s="625"/>
      <c r="AF129" s="625"/>
      <c r="AG129" s="625"/>
      <c r="AH129" s="625"/>
      <c r="AI129" s="625"/>
      <c r="AJ129" s="625"/>
      <c r="AK129" s="625"/>
    </row>
    <row r="130" spans="4:37" ht="15" customHeight="1" x14ac:dyDescent="0.15">
      <c r="D130" s="6" t="s">
        <v>127</v>
      </c>
      <c r="E130" s="6" t="s">
        <v>1284</v>
      </c>
      <c r="F130" s="6" t="s">
        <v>2305</v>
      </c>
      <c r="M130" s="59" t="s">
        <v>1124</v>
      </c>
      <c r="N130" s="625" t="str">
        <f>IF($M$127="","",VLOOKUP($M$127,'担当登録(代理設計監理)'!$C$11:$N$30,10,FALSE))</f>
        <v/>
      </c>
      <c r="O130" s="625"/>
      <c r="P130" s="625"/>
      <c r="Q130" s="625"/>
      <c r="R130" s="625"/>
      <c r="S130" s="74"/>
    </row>
    <row r="131" spans="4:37" ht="15" customHeight="1" x14ac:dyDescent="0.15">
      <c r="D131" s="6" t="s">
        <v>127</v>
      </c>
      <c r="E131" s="6" t="s">
        <v>132</v>
      </c>
      <c r="F131" s="6" t="s">
        <v>2311</v>
      </c>
      <c r="M131" s="625" t="str">
        <f>IF($M$127="","",VLOOKUP($M$127,'担当登録(代理設計監理)'!$C$11:$N$30,11,FALSE))</f>
        <v/>
      </c>
      <c r="N131" s="625"/>
      <c r="O131" s="625"/>
      <c r="P131" s="625"/>
      <c r="Q131" s="625"/>
      <c r="R131" s="625"/>
      <c r="S131" s="625"/>
      <c r="T131" s="625"/>
      <c r="U131" s="625"/>
      <c r="V131" s="625"/>
      <c r="W131" s="625"/>
      <c r="X131" s="625"/>
      <c r="Y131" s="625"/>
      <c r="Z131" s="625"/>
      <c r="AA131" s="625"/>
      <c r="AB131" s="625"/>
      <c r="AC131" s="625"/>
      <c r="AD131" s="625"/>
      <c r="AE131" s="625"/>
      <c r="AF131" s="625"/>
      <c r="AG131" s="625"/>
      <c r="AH131" s="625"/>
      <c r="AI131" s="625"/>
      <c r="AJ131" s="625"/>
      <c r="AK131" s="625"/>
    </row>
    <row r="132" spans="4:37" ht="15" customHeight="1" x14ac:dyDescent="0.15">
      <c r="D132" s="6" t="s">
        <v>127</v>
      </c>
      <c r="E132" s="6" t="s">
        <v>134</v>
      </c>
      <c r="F132" s="6" t="s">
        <v>2307</v>
      </c>
      <c r="M132" s="625" t="str">
        <f>IF($M$127="","",VLOOKUP($M$127,'担当登録(代理設計監理)'!$C$11:$N$30,12,FALSE))</f>
        <v/>
      </c>
      <c r="N132" s="625"/>
      <c r="O132" s="625"/>
      <c r="P132" s="625"/>
      <c r="Q132" s="625"/>
      <c r="R132" s="625"/>
      <c r="S132" s="74"/>
      <c r="T132" s="9"/>
      <c r="U132" s="74"/>
      <c r="V132" s="74"/>
      <c r="W132" s="74"/>
    </row>
    <row r="133" spans="4:37" ht="15" customHeight="1" x14ac:dyDescent="0.15">
      <c r="D133" s="6" t="s">
        <v>127</v>
      </c>
      <c r="E133" s="6" t="s">
        <v>142</v>
      </c>
      <c r="F133" s="6" t="s">
        <v>2323</v>
      </c>
      <c r="P133" s="620" t="str">
        <f>ITEM_all_first!$E$144</f>
        <v/>
      </c>
      <c r="Q133" s="620"/>
      <c r="R133" s="620"/>
      <c r="S133" s="620"/>
      <c r="T133" s="620"/>
      <c r="U133" s="620" t="str">
        <f>ITEM_all_first!$E$145</f>
        <v/>
      </c>
      <c r="V133" s="620"/>
      <c r="W133" s="620"/>
      <c r="X133" s="620"/>
      <c r="Y133" s="620"/>
      <c r="Z133" s="620" t="str">
        <f>ITEM_all_first!$E$146</f>
        <v/>
      </c>
      <c r="AA133" s="620"/>
      <c r="AB133" s="620"/>
      <c r="AC133" s="620"/>
      <c r="AD133" s="620"/>
      <c r="AE133" s="620" t="str">
        <f>ITEM_all_first!$E$147</f>
        <v/>
      </c>
      <c r="AF133" s="620"/>
      <c r="AG133" s="620"/>
      <c r="AH133" s="620"/>
      <c r="AI133" s="620"/>
    </row>
    <row r="134" spans="4:37" ht="9.9499999999999993" customHeight="1" x14ac:dyDescent="0.15"/>
    <row r="135" spans="4:37" ht="15" customHeight="1" x14ac:dyDescent="0.15">
      <c r="D135" s="6" t="s">
        <v>626</v>
      </c>
    </row>
    <row r="136" spans="4:37" ht="15" customHeight="1" x14ac:dyDescent="0.15">
      <c r="D136" s="6" t="s">
        <v>127</v>
      </c>
      <c r="E136" s="6" t="s">
        <v>128</v>
      </c>
      <c r="F136" s="6" t="s">
        <v>2309</v>
      </c>
      <c r="M136" s="9" t="s">
        <v>489</v>
      </c>
      <c r="N136" s="624" t="str">
        <f>IF($M$137="","",VLOOKUP($M$137,'担当登録(代理設計監理)'!$C$11:$K$30,2,FALSE))</f>
        <v/>
      </c>
      <c r="O136" s="624"/>
      <c r="P136" s="624"/>
      <c r="Q136" s="624"/>
      <c r="R136" s="9" t="s">
        <v>136</v>
      </c>
      <c r="S136" s="6" t="s">
        <v>140</v>
      </c>
      <c r="X136" s="9" t="s">
        <v>135</v>
      </c>
      <c r="Y136" s="624" t="str">
        <f>IF($M$137="","",VLOOKUP($M$137,'担当登録(代理設計監理)'!$C$11:$K$30,3,FALSE))</f>
        <v/>
      </c>
      <c r="Z136" s="624"/>
      <c r="AA136" s="624"/>
      <c r="AB136" s="624"/>
      <c r="AC136" s="9" t="s">
        <v>136</v>
      </c>
      <c r="AG136" s="33" t="s">
        <v>141</v>
      </c>
      <c r="AH136" s="624" t="str">
        <f>IF($M$137="","",VLOOKUP($M$137,'担当登録(代理設計監理)'!$C$11:$K$30,4,FALSE))</f>
        <v/>
      </c>
      <c r="AI136" s="624"/>
      <c r="AJ136" s="624"/>
      <c r="AK136" s="9" t="s">
        <v>138</v>
      </c>
    </row>
    <row r="137" spans="4:37" ht="15" customHeight="1" x14ac:dyDescent="0.15">
      <c r="D137" s="6" t="s">
        <v>127</v>
      </c>
      <c r="E137" s="6" t="s">
        <v>130</v>
      </c>
      <c r="F137" s="6" t="s">
        <v>2304</v>
      </c>
      <c r="M137" s="620" t="str">
        <f>ITEM_all_first!$E$151</f>
        <v/>
      </c>
      <c r="N137" s="620"/>
      <c r="O137" s="620"/>
      <c r="P137" s="620"/>
      <c r="Q137" s="620"/>
      <c r="R137" s="620"/>
      <c r="S137" s="620"/>
      <c r="T137" s="620"/>
      <c r="U137" s="620"/>
      <c r="V137" s="620"/>
      <c r="W137" s="620"/>
      <c r="X137" s="620"/>
      <c r="Y137" s="620"/>
      <c r="Z137" s="620"/>
      <c r="AA137" s="620"/>
      <c r="AB137" s="620"/>
      <c r="AC137" s="620"/>
      <c r="AD137" s="620"/>
      <c r="AE137" s="620"/>
      <c r="AF137" s="620"/>
      <c r="AG137" s="620"/>
      <c r="AH137" s="620"/>
      <c r="AI137" s="620"/>
      <c r="AJ137" s="620"/>
      <c r="AK137" s="620"/>
    </row>
    <row r="138" spans="4:37" ht="15" customHeight="1" x14ac:dyDescent="0.15">
      <c r="D138" s="6" t="s">
        <v>127</v>
      </c>
      <c r="E138" s="6" t="s">
        <v>131</v>
      </c>
      <c r="F138" s="6" t="s">
        <v>2310</v>
      </c>
      <c r="M138" s="9" t="s">
        <v>135</v>
      </c>
      <c r="N138" s="624" t="str">
        <f>IF($M$137="","",VLOOKUP($M$137,'担当登録(代理設計監理)'!$C$11:$K$30,7,FALSE))</f>
        <v/>
      </c>
      <c r="O138" s="624"/>
      <c r="P138" s="624"/>
      <c r="Q138" s="624"/>
      <c r="R138" s="9" t="s">
        <v>136</v>
      </c>
      <c r="S138" s="6" t="s">
        <v>137</v>
      </c>
      <c r="X138" s="9" t="s">
        <v>135</v>
      </c>
      <c r="Y138" s="624" t="str">
        <f>IF($M$137="","",VLOOKUP($M$137,'担当登録(代理設計監理)'!$C$11:$K$30,8,FALSE))</f>
        <v/>
      </c>
      <c r="Z138" s="624"/>
      <c r="AA138" s="624"/>
      <c r="AB138" s="624"/>
      <c r="AC138" s="9" t="s">
        <v>136</v>
      </c>
      <c r="AG138" s="33" t="s">
        <v>139</v>
      </c>
      <c r="AH138" s="624" t="str">
        <f>IF($M$137="","",VLOOKUP($M$137,'担当登録(代理設計監理)'!$C$11:$K$30,9,FALSE))</f>
        <v/>
      </c>
      <c r="AI138" s="624"/>
      <c r="AJ138" s="624"/>
      <c r="AK138" s="9" t="s">
        <v>138</v>
      </c>
    </row>
    <row r="139" spans="4:37" ht="15" customHeight="1" x14ac:dyDescent="0.15">
      <c r="M139" s="625" t="str">
        <f>IF($M$137="","",VLOOKUP($M$137,'担当登録(代理設計監理)'!$C$11:$K$30,6,FALSE))</f>
        <v/>
      </c>
      <c r="N139" s="625"/>
      <c r="O139" s="625"/>
      <c r="P139" s="625"/>
      <c r="Q139" s="625"/>
      <c r="R139" s="625"/>
      <c r="S139" s="625"/>
      <c r="T139" s="625"/>
      <c r="U139" s="625"/>
      <c r="V139" s="625"/>
      <c r="W139" s="625"/>
      <c r="X139" s="625"/>
      <c r="Y139" s="625"/>
      <c r="Z139" s="625"/>
      <c r="AA139" s="625"/>
      <c r="AB139" s="625"/>
      <c r="AC139" s="625"/>
      <c r="AD139" s="625"/>
      <c r="AE139" s="625"/>
      <c r="AF139" s="625"/>
      <c r="AG139" s="625"/>
      <c r="AH139" s="625"/>
      <c r="AI139" s="625"/>
      <c r="AJ139" s="625"/>
      <c r="AK139" s="625"/>
    </row>
    <row r="140" spans="4:37" ht="15" customHeight="1" x14ac:dyDescent="0.15">
      <c r="D140" s="6" t="s">
        <v>127</v>
      </c>
      <c r="E140" s="6" t="s">
        <v>1284</v>
      </c>
      <c r="F140" s="6" t="s">
        <v>2305</v>
      </c>
      <c r="M140" s="59" t="s">
        <v>1124</v>
      </c>
      <c r="N140" s="625" t="str">
        <f>IF($M$137="","",VLOOKUP($M$137,'担当登録(代理設計監理)'!$C$11:$N$30,10,FALSE))</f>
        <v/>
      </c>
      <c r="O140" s="625"/>
      <c r="P140" s="625"/>
      <c r="Q140" s="625"/>
      <c r="R140" s="625"/>
      <c r="S140" s="74"/>
    </row>
    <row r="141" spans="4:37" ht="15" customHeight="1" x14ac:dyDescent="0.15">
      <c r="D141" s="6" t="s">
        <v>127</v>
      </c>
      <c r="E141" s="6" t="s">
        <v>132</v>
      </c>
      <c r="F141" s="6" t="s">
        <v>2311</v>
      </c>
      <c r="M141" s="625" t="str">
        <f>IF($M$137="","",VLOOKUP($M$137,'担当登録(代理設計監理)'!$C$11:$N$30,11,FALSE))</f>
        <v/>
      </c>
      <c r="N141" s="625"/>
      <c r="O141" s="625"/>
      <c r="P141" s="625"/>
      <c r="Q141" s="625"/>
      <c r="R141" s="625"/>
      <c r="S141" s="625"/>
      <c r="T141" s="625"/>
      <c r="U141" s="625"/>
      <c r="V141" s="625"/>
      <c r="W141" s="625"/>
      <c r="X141" s="625"/>
      <c r="Y141" s="625"/>
      <c r="Z141" s="625"/>
      <c r="AA141" s="625"/>
      <c r="AB141" s="625"/>
      <c r="AC141" s="625"/>
      <c r="AD141" s="625"/>
      <c r="AE141" s="625"/>
      <c r="AF141" s="625"/>
      <c r="AG141" s="625"/>
      <c r="AH141" s="625"/>
      <c r="AI141" s="625"/>
      <c r="AJ141" s="625"/>
      <c r="AK141" s="625"/>
    </row>
    <row r="142" spans="4:37" ht="15" customHeight="1" x14ac:dyDescent="0.15">
      <c r="D142" s="6" t="s">
        <v>127</v>
      </c>
      <c r="E142" s="6" t="s">
        <v>134</v>
      </c>
      <c r="F142" s="6" t="s">
        <v>2307</v>
      </c>
      <c r="M142" s="625" t="str">
        <f>IF($M$137="","",VLOOKUP($M$137,'担当登録(代理設計監理)'!$C$11:$N$30,12,FALSE))</f>
        <v/>
      </c>
      <c r="N142" s="625"/>
      <c r="O142" s="625"/>
      <c r="P142" s="625"/>
      <c r="Q142" s="625"/>
      <c r="R142" s="625"/>
      <c r="S142" s="74"/>
      <c r="T142" s="9"/>
      <c r="U142" s="74"/>
      <c r="V142" s="74"/>
      <c r="W142" s="74"/>
    </row>
    <row r="143" spans="4:37" ht="15" customHeight="1" x14ac:dyDescent="0.15">
      <c r="D143" s="6" t="s">
        <v>127</v>
      </c>
      <c r="E143" s="6" t="s">
        <v>142</v>
      </c>
      <c r="F143" s="6" t="s">
        <v>2323</v>
      </c>
      <c r="P143" s="620" t="str">
        <f>ITEM_all_first!$E$159</f>
        <v/>
      </c>
      <c r="Q143" s="620"/>
      <c r="R143" s="620"/>
      <c r="S143" s="620"/>
      <c r="T143" s="620"/>
      <c r="U143" s="620" t="str">
        <f>ITEM_all_first!$E$160</f>
        <v/>
      </c>
      <c r="V143" s="620"/>
      <c r="W143" s="620"/>
      <c r="X143" s="620"/>
      <c r="Y143" s="620"/>
      <c r="Z143" s="620" t="str">
        <f>ITEM_all_first!$E$161</f>
        <v/>
      </c>
      <c r="AA143" s="620"/>
      <c r="AB143" s="620"/>
      <c r="AC143" s="620"/>
      <c r="AD143" s="620"/>
      <c r="AE143" s="620" t="str">
        <f>ITEM_all_first!$E$162</f>
        <v/>
      </c>
      <c r="AF143" s="620"/>
      <c r="AG143" s="620"/>
      <c r="AH143" s="620"/>
      <c r="AI143" s="620"/>
    </row>
    <row r="144" spans="4:37" ht="9.9499999999999993" customHeight="1" x14ac:dyDescent="0.15"/>
    <row r="145" spans="4:37" ht="15" customHeight="1" x14ac:dyDescent="0.15">
      <c r="D145" s="6" t="s">
        <v>127</v>
      </c>
      <c r="E145" s="6" t="s">
        <v>128</v>
      </c>
      <c r="F145" s="6" t="s">
        <v>2309</v>
      </c>
      <c r="M145" s="9" t="s">
        <v>489</v>
      </c>
      <c r="N145" s="624" t="str">
        <f>IF($M$146="","",VLOOKUP($M$146,'担当登録(代理設計監理)'!$C$11:$K$30,2,FALSE))</f>
        <v/>
      </c>
      <c r="O145" s="624"/>
      <c r="P145" s="624"/>
      <c r="Q145" s="624"/>
      <c r="R145" s="9" t="s">
        <v>136</v>
      </c>
      <c r="S145" s="6" t="s">
        <v>140</v>
      </c>
      <c r="X145" s="9" t="s">
        <v>135</v>
      </c>
      <c r="Y145" s="624" t="str">
        <f>IF($M$146="","",VLOOKUP($M$146,'担当登録(代理設計監理)'!$C$11:$K$30,3,FALSE))</f>
        <v/>
      </c>
      <c r="Z145" s="624"/>
      <c r="AA145" s="624"/>
      <c r="AB145" s="624"/>
      <c r="AC145" s="9" t="s">
        <v>136</v>
      </c>
      <c r="AG145" s="33" t="s">
        <v>141</v>
      </c>
      <c r="AH145" s="624" t="str">
        <f>IF($M$146="","",VLOOKUP($M$146,'担当登録(代理設計監理)'!$C$11:$K$30,4,FALSE))</f>
        <v/>
      </c>
      <c r="AI145" s="624"/>
      <c r="AJ145" s="624"/>
      <c r="AK145" s="9" t="s">
        <v>138</v>
      </c>
    </row>
    <row r="146" spans="4:37" ht="15" customHeight="1" x14ac:dyDescent="0.15">
      <c r="D146" s="6" t="s">
        <v>127</v>
      </c>
      <c r="E146" s="6" t="s">
        <v>130</v>
      </c>
      <c r="F146" s="6" t="s">
        <v>2304</v>
      </c>
      <c r="M146" s="620" t="str">
        <f>ITEM_all_first!$E$166</f>
        <v/>
      </c>
      <c r="N146" s="620"/>
      <c r="O146" s="620"/>
      <c r="P146" s="620"/>
      <c r="Q146" s="620"/>
      <c r="R146" s="620"/>
      <c r="S146" s="620"/>
      <c r="T146" s="620"/>
      <c r="U146" s="620"/>
      <c r="V146" s="620"/>
      <c r="W146" s="620"/>
      <c r="X146" s="620"/>
      <c r="Y146" s="620"/>
      <c r="Z146" s="620"/>
      <c r="AA146" s="620"/>
      <c r="AB146" s="620"/>
      <c r="AC146" s="620"/>
      <c r="AD146" s="620"/>
      <c r="AE146" s="620"/>
      <c r="AF146" s="620"/>
      <c r="AG146" s="620"/>
      <c r="AH146" s="620"/>
      <c r="AI146" s="620"/>
      <c r="AJ146" s="620"/>
      <c r="AK146" s="620"/>
    </row>
    <row r="147" spans="4:37" ht="15" customHeight="1" x14ac:dyDescent="0.15">
      <c r="D147" s="6" t="s">
        <v>127</v>
      </c>
      <c r="E147" s="6" t="s">
        <v>131</v>
      </c>
      <c r="F147" s="6" t="s">
        <v>2310</v>
      </c>
      <c r="M147" s="9" t="s">
        <v>135</v>
      </c>
      <c r="N147" s="624" t="str">
        <f>IF($M$146="","",VLOOKUP($M$146,'担当登録(代理設計監理)'!$C$11:$K$30,7,FALSE))</f>
        <v/>
      </c>
      <c r="O147" s="624"/>
      <c r="P147" s="624"/>
      <c r="Q147" s="624"/>
      <c r="R147" s="9" t="s">
        <v>136</v>
      </c>
      <c r="S147" s="6" t="s">
        <v>137</v>
      </c>
      <c r="X147" s="9" t="s">
        <v>135</v>
      </c>
      <c r="Y147" s="624" t="str">
        <f>IF($M$146="","",VLOOKUP($M$146,'担当登録(代理設計監理)'!$C$11:$K$30,8,FALSE))</f>
        <v/>
      </c>
      <c r="Z147" s="624"/>
      <c r="AA147" s="624"/>
      <c r="AB147" s="624"/>
      <c r="AC147" s="9" t="s">
        <v>136</v>
      </c>
      <c r="AG147" s="33" t="s">
        <v>139</v>
      </c>
      <c r="AH147" s="624" t="str">
        <f>IF($M$146="","",VLOOKUP($M$146,'担当登録(代理設計監理)'!$C$11:$K$30,9,FALSE))</f>
        <v/>
      </c>
      <c r="AI147" s="624"/>
      <c r="AJ147" s="624"/>
      <c r="AK147" s="9" t="s">
        <v>138</v>
      </c>
    </row>
    <row r="148" spans="4:37" ht="15" customHeight="1" x14ac:dyDescent="0.15">
      <c r="M148" s="625" t="str">
        <f>IF($M$146="","",VLOOKUP($M$146,'担当登録(代理設計監理)'!$C$11:$K$30,6,FALSE))</f>
        <v/>
      </c>
      <c r="N148" s="625"/>
      <c r="O148" s="625"/>
      <c r="P148" s="625"/>
      <c r="Q148" s="625"/>
      <c r="R148" s="625"/>
      <c r="S148" s="625"/>
      <c r="T148" s="625"/>
      <c r="U148" s="625"/>
      <c r="V148" s="625"/>
      <c r="W148" s="625"/>
      <c r="X148" s="625"/>
      <c r="Y148" s="625"/>
      <c r="Z148" s="625"/>
      <c r="AA148" s="625"/>
      <c r="AB148" s="625"/>
      <c r="AC148" s="625"/>
      <c r="AD148" s="625"/>
      <c r="AE148" s="625"/>
      <c r="AF148" s="625"/>
      <c r="AG148" s="625"/>
      <c r="AH148" s="625"/>
      <c r="AI148" s="625"/>
      <c r="AJ148" s="625"/>
      <c r="AK148" s="625"/>
    </row>
    <row r="149" spans="4:37" ht="15" customHeight="1" x14ac:dyDescent="0.15">
      <c r="D149" s="6" t="s">
        <v>127</v>
      </c>
      <c r="E149" s="6" t="s">
        <v>1284</v>
      </c>
      <c r="F149" s="6" t="s">
        <v>2305</v>
      </c>
      <c r="M149" s="59" t="s">
        <v>1124</v>
      </c>
      <c r="N149" s="625" t="str">
        <f>IF($M$146="","",VLOOKUP($M$146,'担当登録(代理設計監理)'!$C$11:$N$30,10,FALSE))</f>
        <v/>
      </c>
      <c r="O149" s="625"/>
      <c r="P149" s="625"/>
      <c r="Q149" s="625"/>
      <c r="R149" s="625"/>
      <c r="S149" s="74"/>
    </row>
    <row r="150" spans="4:37" ht="9.9499999999999993" customHeight="1" x14ac:dyDescent="0.15">
      <c r="D150" s="6" t="s">
        <v>127</v>
      </c>
      <c r="E150" s="6" t="s">
        <v>132</v>
      </c>
      <c r="F150" s="6" t="s">
        <v>2311</v>
      </c>
      <c r="M150" s="625" t="str">
        <f>IF($M$146="","",VLOOKUP($M$146,'担当登録(代理設計監理)'!$C$11:$N$30,11,FALSE))</f>
        <v/>
      </c>
      <c r="N150" s="625"/>
      <c r="O150" s="625"/>
      <c r="P150" s="625"/>
      <c r="Q150" s="625"/>
      <c r="R150" s="625"/>
      <c r="S150" s="625"/>
      <c r="T150" s="625"/>
      <c r="U150" s="625"/>
      <c r="V150" s="625"/>
      <c r="W150" s="625"/>
      <c r="X150" s="625"/>
      <c r="Y150" s="625"/>
      <c r="Z150" s="625"/>
      <c r="AA150" s="625"/>
      <c r="AB150" s="625"/>
      <c r="AC150" s="625"/>
      <c r="AD150" s="625"/>
      <c r="AE150" s="625"/>
      <c r="AF150" s="625"/>
      <c r="AG150" s="625"/>
      <c r="AH150" s="625"/>
      <c r="AI150" s="625"/>
      <c r="AJ150" s="625"/>
      <c r="AK150" s="625"/>
    </row>
    <row r="151" spans="4:37" ht="15" customHeight="1" x14ac:dyDescent="0.15">
      <c r="D151" s="6" t="s">
        <v>127</v>
      </c>
      <c r="E151" s="6" t="s">
        <v>134</v>
      </c>
      <c r="F151" s="6" t="s">
        <v>2307</v>
      </c>
      <c r="M151" s="625" t="str">
        <f>IF($M$146="","",VLOOKUP($M$146,'担当登録(代理設計監理)'!$C$11:$N$30,12,FALSE))</f>
        <v/>
      </c>
      <c r="N151" s="625"/>
      <c r="O151" s="625"/>
      <c r="P151" s="625"/>
      <c r="Q151" s="625"/>
      <c r="R151" s="625"/>
      <c r="S151" s="74"/>
      <c r="T151" s="9"/>
      <c r="U151" s="74"/>
      <c r="V151" s="74"/>
      <c r="W151" s="74"/>
    </row>
    <row r="152" spans="4:37" ht="15" customHeight="1" x14ac:dyDescent="0.15">
      <c r="D152" s="6" t="s">
        <v>127</v>
      </c>
      <c r="E152" s="6" t="s">
        <v>142</v>
      </c>
      <c r="F152" s="6" t="s">
        <v>2323</v>
      </c>
      <c r="O152" s="6" t="s">
        <v>129</v>
      </c>
      <c r="P152" s="620" t="str">
        <f>ITEM_all_first!$E$174</f>
        <v/>
      </c>
      <c r="Q152" s="620"/>
      <c r="R152" s="620"/>
      <c r="S152" s="620"/>
      <c r="T152" s="620"/>
      <c r="U152" s="620" t="str">
        <f>ITEM_all_first!$E$175</f>
        <v/>
      </c>
      <c r="V152" s="620"/>
      <c r="W152" s="620"/>
      <c r="X152" s="620"/>
      <c r="Y152" s="620"/>
      <c r="Z152" s="620" t="str">
        <f>ITEM_all_first!$E$176</f>
        <v/>
      </c>
      <c r="AA152" s="620"/>
      <c r="AB152" s="620"/>
      <c r="AC152" s="620"/>
      <c r="AD152" s="620"/>
      <c r="AE152" s="620" t="str">
        <f>ITEM_all_first!$E$177</f>
        <v/>
      </c>
      <c r="AF152" s="620"/>
      <c r="AG152" s="620"/>
      <c r="AH152" s="620"/>
      <c r="AI152" s="620"/>
    </row>
    <row r="153" spans="4:37" ht="9.9499999999999993" customHeight="1" x14ac:dyDescent="0.15"/>
    <row r="154" spans="4:37" ht="15" customHeight="1" x14ac:dyDescent="0.15">
      <c r="D154" s="6" t="s">
        <v>127</v>
      </c>
      <c r="E154" s="6" t="s">
        <v>128</v>
      </c>
      <c r="F154" s="6" t="s">
        <v>2309</v>
      </c>
      <c r="M154" s="9" t="s">
        <v>489</v>
      </c>
      <c r="N154" s="624" t="str">
        <f>IF($M$155="","",VLOOKUP($M$155,'担当登録(代理設計監理)'!$C$11:$K$30,2,FALSE))</f>
        <v/>
      </c>
      <c r="O154" s="624"/>
      <c r="P154" s="624"/>
      <c r="Q154" s="624"/>
      <c r="R154" s="9" t="s">
        <v>136</v>
      </c>
      <c r="S154" s="6" t="s">
        <v>140</v>
      </c>
      <c r="X154" s="9" t="s">
        <v>135</v>
      </c>
      <c r="Y154" s="624" t="str">
        <f>IF($M$155="","",VLOOKUP($M$155,'担当登録(代理設計監理)'!$C$11:$K$30,3,FALSE))</f>
        <v/>
      </c>
      <c r="Z154" s="624"/>
      <c r="AA154" s="624"/>
      <c r="AB154" s="624"/>
      <c r="AC154" s="9" t="s">
        <v>136</v>
      </c>
      <c r="AG154" s="33" t="s">
        <v>141</v>
      </c>
      <c r="AH154" s="624" t="str">
        <f>IF($M$155="","",VLOOKUP($M$155,'担当登録(代理設計監理)'!$C$11:$K$30,4,FALSE))</f>
        <v/>
      </c>
      <c r="AI154" s="624"/>
      <c r="AJ154" s="624"/>
      <c r="AK154" s="9" t="s">
        <v>138</v>
      </c>
    </row>
    <row r="155" spans="4:37" ht="15" customHeight="1" x14ac:dyDescent="0.15">
      <c r="D155" s="6" t="s">
        <v>127</v>
      </c>
      <c r="E155" s="6" t="s">
        <v>130</v>
      </c>
      <c r="F155" s="6" t="s">
        <v>2304</v>
      </c>
      <c r="M155" s="620" t="str">
        <f>ITEM_all_first!$E$181</f>
        <v/>
      </c>
      <c r="N155" s="620"/>
      <c r="O155" s="620"/>
      <c r="P155" s="620"/>
      <c r="Q155" s="620"/>
      <c r="R155" s="620"/>
      <c r="S155" s="620"/>
      <c r="T155" s="620"/>
      <c r="U155" s="620"/>
      <c r="V155" s="620"/>
      <c r="W155" s="620"/>
      <c r="X155" s="620"/>
      <c r="Y155" s="620"/>
      <c r="Z155" s="620"/>
      <c r="AA155" s="620"/>
      <c r="AB155" s="620"/>
      <c r="AC155" s="620"/>
      <c r="AD155" s="620"/>
      <c r="AE155" s="620"/>
      <c r="AF155" s="620"/>
      <c r="AG155" s="620"/>
      <c r="AH155" s="620"/>
      <c r="AI155" s="620"/>
      <c r="AJ155" s="620"/>
      <c r="AK155" s="620"/>
    </row>
    <row r="156" spans="4:37" ht="15" customHeight="1" x14ac:dyDescent="0.15">
      <c r="D156" s="6" t="s">
        <v>127</v>
      </c>
      <c r="E156" s="6" t="s">
        <v>131</v>
      </c>
      <c r="F156" s="6" t="s">
        <v>2310</v>
      </c>
      <c r="M156" s="9" t="s">
        <v>135</v>
      </c>
      <c r="N156" s="624" t="str">
        <f>IF($M$155="","",VLOOKUP($M$155,'担当登録(代理設計監理)'!$C$11:$K$30,7,FALSE))</f>
        <v/>
      </c>
      <c r="O156" s="624"/>
      <c r="P156" s="624"/>
      <c r="Q156" s="624"/>
      <c r="R156" s="9" t="s">
        <v>136</v>
      </c>
      <c r="S156" s="6" t="s">
        <v>137</v>
      </c>
      <c r="X156" s="9" t="s">
        <v>135</v>
      </c>
      <c r="Y156" s="624" t="str">
        <f>IF($M$155="","",VLOOKUP($M$155,'担当登録(代理設計監理)'!$C$11:$K$30,8,FALSE))</f>
        <v/>
      </c>
      <c r="Z156" s="624"/>
      <c r="AA156" s="624"/>
      <c r="AB156" s="624"/>
      <c r="AC156" s="9" t="s">
        <v>136</v>
      </c>
      <c r="AG156" s="33" t="s">
        <v>139</v>
      </c>
      <c r="AH156" s="624" t="str">
        <f>IF($M$155="","",VLOOKUP($M$155,'担当登録(代理設計監理)'!$C$11:$K$30,9,FALSE))</f>
        <v/>
      </c>
      <c r="AI156" s="624"/>
      <c r="AJ156" s="624"/>
      <c r="AK156" s="9" t="s">
        <v>138</v>
      </c>
    </row>
    <row r="157" spans="4:37" ht="15" customHeight="1" x14ac:dyDescent="0.15">
      <c r="M157" s="625" t="str">
        <f>IF($M$155="","",VLOOKUP($M$155,'担当登録(代理設計監理)'!$C$11:$K$30,6,FALSE))</f>
        <v/>
      </c>
      <c r="N157" s="625"/>
      <c r="O157" s="625"/>
      <c r="P157" s="625"/>
      <c r="Q157" s="625"/>
      <c r="R157" s="625"/>
      <c r="S157" s="625"/>
      <c r="T157" s="625"/>
      <c r="U157" s="625"/>
      <c r="V157" s="625"/>
      <c r="W157" s="625"/>
      <c r="X157" s="625"/>
      <c r="Y157" s="625"/>
      <c r="Z157" s="625"/>
      <c r="AA157" s="625"/>
      <c r="AB157" s="625"/>
      <c r="AC157" s="625"/>
      <c r="AD157" s="625"/>
      <c r="AE157" s="625"/>
      <c r="AF157" s="625"/>
      <c r="AG157" s="625"/>
      <c r="AH157" s="625"/>
      <c r="AI157" s="625"/>
      <c r="AJ157" s="625"/>
      <c r="AK157" s="625"/>
    </row>
    <row r="158" spans="4:37" ht="15" customHeight="1" x14ac:dyDescent="0.15">
      <c r="D158" s="6" t="s">
        <v>127</v>
      </c>
      <c r="E158" s="6" t="s">
        <v>1284</v>
      </c>
      <c r="F158" s="6" t="s">
        <v>2305</v>
      </c>
      <c r="M158" s="59" t="s">
        <v>1124</v>
      </c>
      <c r="N158" s="625" t="str">
        <f>IF($M$155="","",VLOOKUP($M$155,'担当登録(代理設計監理)'!$C$11:$N$30,10,FALSE))</f>
        <v/>
      </c>
      <c r="O158" s="625"/>
      <c r="P158" s="625"/>
      <c r="Q158" s="625"/>
      <c r="R158" s="625"/>
      <c r="S158" s="74"/>
    </row>
    <row r="159" spans="4:37" ht="15" customHeight="1" x14ac:dyDescent="0.15">
      <c r="D159" s="6" t="s">
        <v>127</v>
      </c>
      <c r="E159" s="6" t="s">
        <v>132</v>
      </c>
      <c r="F159" s="6" t="s">
        <v>2311</v>
      </c>
      <c r="M159" s="625" t="str">
        <f>IF($M$155="","",VLOOKUP($M$155,'担当登録(代理設計監理)'!$C$11:$N$30,11,FALSE))</f>
        <v/>
      </c>
      <c r="N159" s="625"/>
      <c r="O159" s="625"/>
      <c r="P159" s="625"/>
      <c r="Q159" s="625"/>
      <c r="R159" s="625"/>
      <c r="S159" s="625"/>
      <c r="T159" s="625"/>
      <c r="U159" s="625"/>
      <c r="V159" s="625"/>
      <c r="W159" s="625"/>
      <c r="X159" s="625"/>
      <c r="Y159" s="625"/>
      <c r="Z159" s="625"/>
      <c r="AA159" s="625"/>
      <c r="AB159" s="625"/>
      <c r="AC159" s="625"/>
      <c r="AD159" s="625"/>
      <c r="AE159" s="625"/>
      <c r="AF159" s="625"/>
      <c r="AG159" s="625"/>
      <c r="AH159" s="625"/>
      <c r="AI159" s="625"/>
      <c r="AJ159" s="625"/>
      <c r="AK159" s="625"/>
    </row>
    <row r="160" spans="4:37" ht="15" customHeight="1" x14ac:dyDescent="0.15">
      <c r="D160" s="6" t="s">
        <v>127</v>
      </c>
      <c r="E160" s="6" t="s">
        <v>134</v>
      </c>
      <c r="F160" s="6" t="s">
        <v>2307</v>
      </c>
      <c r="M160" s="625" t="str">
        <f>IF($M$155="","",VLOOKUP($M$155,'担当登録(代理設計監理)'!$C$11:$N$30,12,FALSE))</f>
        <v/>
      </c>
      <c r="N160" s="625"/>
      <c r="O160" s="625"/>
      <c r="P160" s="625"/>
      <c r="Q160" s="625"/>
      <c r="R160" s="625"/>
      <c r="S160" s="74"/>
      <c r="T160" s="9"/>
      <c r="U160" s="74"/>
      <c r="V160" s="74"/>
      <c r="W160" s="74"/>
    </row>
    <row r="161" spans="2:37" ht="15" customHeight="1" x14ac:dyDescent="0.15">
      <c r="B161" s="30"/>
      <c r="C161" s="30"/>
      <c r="D161" s="30" t="s">
        <v>127</v>
      </c>
      <c r="E161" s="30" t="s">
        <v>142</v>
      </c>
      <c r="F161" s="30" t="s">
        <v>2323</v>
      </c>
      <c r="G161" s="30"/>
      <c r="H161" s="30"/>
      <c r="I161" s="30"/>
      <c r="J161" s="30"/>
      <c r="K161" s="30"/>
      <c r="L161" s="30"/>
      <c r="M161" s="30"/>
      <c r="N161" s="30"/>
      <c r="O161" s="30"/>
      <c r="P161" s="621" t="str">
        <f>ITEM_all_first!$E$189</f>
        <v/>
      </c>
      <c r="Q161" s="621"/>
      <c r="R161" s="621"/>
      <c r="S161" s="621"/>
      <c r="T161" s="621"/>
      <c r="U161" s="621" t="str">
        <f>ITEM_all_first!$E$190</f>
        <v/>
      </c>
      <c r="V161" s="621"/>
      <c r="W161" s="621"/>
      <c r="X161" s="621"/>
      <c r="Y161" s="621"/>
      <c r="Z161" s="621" t="str">
        <f>ITEM_all_first!$E$191</f>
        <v/>
      </c>
      <c r="AA161" s="621"/>
      <c r="AB161" s="621"/>
      <c r="AC161" s="621"/>
      <c r="AD161" s="621"/>
      <c r="AE161" s="621" t="str">
        <f>ITEM_all_first!$E$192</f>
        <v/>
      </c>
      <c r="AF161" s="621"/>
      <c r="AG161" s="621"/>
      <c r="AH161" s="621"/>
      <c r="AI161" s="621"/>
      <c r="AJ161" s="30"/>
      <c r="AK161" s="30"/>
    </row>
    <row r="162" spans="2:37" ht="15" customHeight="1" x14ac:dyDescent="0.15">
      <c r="B162" s="6" t="s">
        <v>2324</v>
      </c>
    </row>
    <row r="163" spans="2:37" ht="15" customHeight="1" x14ac:dyDescent="0.15">
      <c r="D163" s="6" t="s">
        <v>127</v>
      </c>
      <c r="E163" s="6" t="s">
        <v>128</v>
      </c>
      <c r="F163" s="6" t="s">
        <v>2304</v>
      </c>
      <c r="M163" s="620" t="str">
        <f>ITEM_all_first!$E$193</f>
        <v/>
      </c>
      <c r="N163" s="620"/>
      <c r="O163" s="620"/>
      <c r="P163" s="620"/>
      <c r="Q163" s="620"/>
      <c r="R163" s="620"/>
      <c r="S163" s="620"/>
      <c r="T163" s="620"/>
      <c r="U163" s="620"/>
      <c r="V163" s="620"/>
      <c r="W163" s="620"/>
      <c r="X163" s="620"/>
      <c r="Y163" s="620"/>
      <c r="Z163" s="620"/>
      <c r="AA163" s="620"/>
      <c r="AB163" s="620"/>
      <c r="AC163" s="620"/>
      <c r="AD163" s="620"/>
      <c r="AE163" s="620"/>
      <c r="AF163" s="620"/>
      <c r="AG163" s="620"/>
      <c r="AH163" s="620"/>
      <c r="AI163" s="620"/>
      <c r="AJ163" s="620"/>
      <c r="AK163" s="620"/>
    </row>
    <row r="164" spans="2:37" ht="15" customHeight="1" x14ac:dyDescent="0.15">
      <c r="D164" s="6" t="s">
        <v>127</v>
      </c>
      <c r="E164" s="6" t="s">
        <v>130</v>
      </c>
      <c r="F164" s="6" t="s">
        <v>2325</v>
      </c>
      <c r="M164" s="6" t="s">
        <v>419</v>
      </c>
      <c r="R164" s="9" t="s">
        <v>135</v>
      </c>
      <c r="S164" s="624" t="str">
        <f>IF($M$163="","",VLOOKUP($M$163,'担当登録(施工)'!$C$11:$K$30,2,FALSE))</f>
        <v/>
      </c>
      <c r="T164" s="624"/>
      <c r="U164" s="624"/>
      <c r="V164" s="624"/>
      <c r="W164" s="624"/>
      <c r="X164" s="624"/>
      <c r="Y164" s="9" t="s">
        <v>136</v>
      </c>
      <c r="Z164" s="33" t="s">
        <v>420</v>
      </c>
      <c r="AA164" s="624" t="str">
        <f>IF($M$163="","",VLOOKUP($M$163,'担当登録(施工)'!$C$11:$K$30,3,FALSE))</f>
        <v/>
      </c>
      <c r="AB164" s="624"/>
      <c r="AC164" s="624"/>
      <c r="AD164" s="624" t="str">
        <f>IF($M$163="","",VLOOKUP($M$163,'担当登録(施工)'!$C$11:$K$30,4,FALSE))</f>
        <v/>
      </c>
      <c r="AE164" s="624"/>
      <c r="AF164" s="624"/>
      <c r="AG164" s="9" t="s">
        <v>138</v>
      </c>
      <c r="AI164" s="9"/>
    </row>
    <row r="165" spans="2:37" ht="15" customHeight="1" x14ac:dyDescent="0.15">
      <c r="M165" s="625" t="str">
        <f>IF($M$163="","",VLOOKUP($M$163,'担当登録(施工)'!$C$11:$K$30,6,FALSE))</f>
        <v/>
      </c>
      <c r="N165" s="625"/>
      <c r="O165" s="625"/>
      <c r="P165" s="625"/>
      <c r="Q165" s="625"/>
      <c r="R165" s="625"/>
      <c r="S165" s="625"/>
      <c r="T165" s="625"/>
      <c r="U165" s="625"/>
      <c r="V165" s="625"/>
      <c r="W165" s="625"/>
      <c r="X165" s="625"/>
      <c r="Y165" s="625"/>
      <c r="Z165" s="625"/>
      <c r="AA165" s="625"/>
      <c r="AB165" s="625"/>
      <c r="AC165" s="625"/>
      <c r="AD165" s="625"/>
      <c r="AE165" s="625"/>
      <c r="AF165" s="625"/>
      <c r="AG165" s="625"/>
      <c r="AH165" s="625"/>
      <c r="AI165" s="625"/>
      <c r="AJ165" s="625"/>
      <c r="AK165" s="625"/>
    </row>
    <row r="166" spans="2:37" ht="15" customHeight="1" x14ac:dyDescent="0.15">
      <c r="D166" s="6" t="s">
        <v>127</v>
      </c>
      <c r="E166" s="6" t="s">
        <v>1564</v>
      </c>
      <c r="F166" s="6" t="s">
        <v>2305</v>
      </c>
      <c r="M166" s="59" t="s">
        <v>1124</v>
      </c>
      <c r="N166" s="625" t="str">
        <f>IF($M$163="","",VLOOKUP($M$163,'担当登録(施工)'!$C$11:$K$30,7,FALSE))</f>
        <v/>
      </c>
      <c r="O166" s="625"/>
      <c r="P166" s="625"/>
      <c r="Q166" s="625"/>
      <c r="R166" s="625"/>
      <c r="S166" s="74"/>
    </row>
    <row r="167" spans="2:37" ht="15" customHeight="1" x14ac:dyDescent="0.15">
      <c r="D167" s="6" t="s">
        <v>127</v>
      </c>
      <c r="E167" s="6" t="s">
        <v>1284</v>
      </c>
      <c r="F167" s="6" t="s">
        <v>2311</v>
      </c>
      <c r="M167" s="625" t="str">
        <f>IF($M$163="","",VLOOKUP($M$163,'担当登録(施工)'!$C$11:$K$30,8,FALSE))</f>
        <v/>
      </c>
      <c r="N167" s="625"/>
      <c r="O167" s="625"/>
      <c r="P167" s="625"/>
      <c r="Q167" s="625"/>
      <c r="R167" s="625"/>
      <c r="S167" s="625"/>
      <c r="T167" s="625"/>
      <c r="U167" s="625"/>
      <c r="V167" s="625"/>
      <c r="W167" s="625"/>
      <c r="X167" s="625"/>
      <c r="Y167" s="625"/>
      <c r="Z167" s="625"/>
      <c r="AA167" s="625"/>
      <c r="AB167" s="625"/>
      <c r="AC167" s="625"/>
      <c r="AD167" s="625"/>
      <c r="AE167" s="625"/>
      <c r="AF167" s="625"/>
      <c r="AG167" s="625"/>
      <c r="AH167" s="625"/>
      <c r="AI167" s="625"/>
      <c r="AJ167" s="625"/>
      <c r="AK167" s="625"/>
    </row>
    <row r="168" spans="2:37" ht="15" customHeight="1" x14ac:dyDescent="0.15">
      <c r="B168" s="30"/>
      <c r="C168" s="30"/>
      <c r="D168" s="30" t="s">
        <v>127</v>
      </c>
      <c r="E168" s="30" t="s">
        <v>2455</v>
      </c>
      <c r="F168" s="30" t="s">
        <v>2307</v>
      </c>
      <c r="G168" s="30"/>
      <c r="H168" s="30"/>
      <c r="I168" s="30"/>
      <c r="J168" s="30"/>
      <c r="K168" s="30"/>
      <c r="L168" s="30"/>
      <c r="M168" s="631" t="str">
        <f>IF($M$163="","",VLOOKUP($M$163,'担当登録(施工)'!$C$11:$K$30,9,FALSE))</f>
        <v/>
      </c>
      <c r="N168" s="631"/>
      <c r="O168" s="631"/>
      <c r="P168" s="631"/>
      <c r="Q168" s="631"/>
      <c r="R168" s="631"/>
      <c r="S168" s="75"/>
      <c r="T168" s="32"/>
      <c r="U168" s="75"/>
      <c r="V168" s="75"/>
      <c r="W168" s="75"/>
      <c r="X168" s="30"/>
      <c r="Y168" s="30"/>
      <c r="Z168" s="30"/>
      <c r="AA168" s="30"/>
      <c r="AB168" s="30"/>
      <c r="AC168" s="30"/>
      <c r="AD168" s="30"/>
      <c r="AE168" s="30"/>
      <c r="AF168" s="30"/>
      <c r="AG168" s="30"/>
      <c r="AH168" s="30"/>
      <c r="AI168" s="30"/>
      <c r="AJ168" s="30"/>
      <c r="AK168" s="30"/>
    </row>
    <row r="169" spans="2:37" ht="15" customHeight="1" x14ac:dyDescent="0.15">
      <c r="B169" s="6" t="s">
        <v>2326</v>
      </c>
    </row>
    <row r="170" spans="2:37" ht="15" customHeight="1" x14ac:dyDescent="0.15">
      <c r="E170" s="36" t="str">
        <f>ITEM_all_first!$E$201</f>
        <v>□</v>
      </c>
      <c r="F170" s="6" t="s">
        <v>421</v>
      </c>
      <c r="M170" s="9" t="s">
        <v>135</v>
      </c>
      <c r="N170" s="620" t="str">
        <f>ITEM_all_first!$E$202</f>
        <v/>
      </c>
      <c r="O170" s="620"/>
      <c r="P170" s="620"/>
      <c r="Q170" s="620"/>
      <c r="R170" s="620"/>
      <c r="S170" s="620"/>
      <c r="T170" s="620"/>
      <c r="U170" s="620"/>
      <c r="V170" s="620"/>
      <c r="W170" s="620"/>
      <c r="X170" s="620"/>
      <c r="Y170" s="620"/>
      <c r="Z170" s="620"/>
      <c r="AA170" s="620"/>
      <c r="AB170" s="620"/>
      <c r="AC170" s="620"/>
      <c r="AD170" s="620"/>
      <c r="AE170" s="620"/>
      <c r="AF170" s="620"/>
      <c r="AG170" s="620"/>
      <c r="AH170" s="620"/>
      <c r="AI170" s="620"/>
      <c r="AJ170" s="620"/>
      <c r="AK170" s="9" t="s">
        <v>136</v>
      </c>
    </row>
    <row r="171" spans="2:37" ht="15" customHeight="1" x14ac:dyDescent="0.15">
      <c r="E171" s="36" t="str">
        <f>ITEM_all_first!$E$203</f>
        <v>□</v>
      </c>
      <c r="F171" s="6" t="s">
        <v>422</v>
      </c>
      <c r="M171" s="9" t="s">
        <v>135</v>
      </c>
      <c r="N171" s="620" t="str">
        <f>ITEM_all_first!$E$204</f>
        <v/>
      </c>
      <c r="O171" s="620"/>
      <c r="P171" s="620"/>
      <c r="Q171" s="620"/>
      <c r="R171" s="620"/>
      <c r="S171" s="620"/>
      <c r="T171" s="620"/>
      <c r="U171" s="620"/>
      <c r="V171" s="620"/>
      <c r="W171" s="620"/>
      <c r="X171" s="620"/>
      <c r="Y171" s="620"/>
      <c r="Z171" s="620"/>
      <c r="AA171" s="620"/>
      <c r="AB171" s="620"/>
      <c r="AC171" s="620"/>
      <c r="AD171" s="620"/>
      <c r="AE171" s="620"/>
      <c r="AF171" s="620"/>
      <c r="AG171" s="620"/>
      <c r="AH171" s="620"/>
      <c r="AI171" s="620"/>
      <c r="AJ171" s="620"/>
      <c r="AK171" s="9" t="s">
        <v>136</v>
      </c>
    </row>
    <row r="172" spans="2:37" ht="15" customHeight="1" x14ac:dyDescent="0.15">
      <c r="B172" s="30"/>
      <c r="C172" s="30"/>
      <c r="D172" s="30"/>
      <c r="E172" s="5" t="str">
        <f>ITEM_all_first!$E$205</f>
        <v>□</v>
      </c>
      <c r="F172" s="30" t="s">
        <v>423</v>
      </c>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row>
    <row r="173" spans="2:37" ht="15" customHeight="1" x14ac:dyDescent="0.15">
      <c r="B173" s="6" t="s">
        <v>2327</v>
      </c>
    </row>
    <row r="174" spans="2:37" ht="15" customHeight="1" x14ac:dyDescent="0.15">
      <c r="E174" s="36" t="str">
        <f>ITEM_all_first!$E$206</f>
        <v>□</v>
      </c>
      <c r="F174" s="6" t="s">
        <v>452</v>
      </c>
      <c r="M174" s="9" t="s">
        <v>135</v>
      </c>
      <c r="N174" s="620" t="str">
        <f>ITEM_all_first!$E$207</f>
        <v/>
      </c>
      <c r="O174" s="620"/>
      <c r="P174" s="620"/>
      <c r="Q174" s="620"/>
      <c r="R174" s="620"/>
      <c r="S174" s="620"/>
      <c r="T174" s="620"/>
      <c r="U174" s="620"/>
      <c r="V174" s="620"/>
      <c r="W174" s="620"/>
      <c r="X174" s="620"/>
      <c r="Y174" s="620"/>
      <c r="Z174" s="620"/>
      <c r="AA174" s="620"/>
      <c r="AB174" s="620"/>
      <c r="AC174" s="620"/>
      <c r="AD174" s="620"/>
      <c r="AE174" s="620"/>
      <c r="AF174" s="620"/>
      <c r="AG174" s="620"/>
      <c r="AH174" s="620"/>
      <c r="AI174" s="620"/>
      <c r="AJ174" s="620"/>
      <c r="AK174" s="9" t="s">
        <v>136</v>
      </c>
    </row>
    <row r="175" spans="2:37" ht="15" customHeight="1" x14ac:dyDescent="0.15">
      <c r="E175" s="36" t="str">
        <f>ITEM_all_first!$E$208</f>
        <v>□</v>
      </c>
      <c r="F175" s="6" t="s">
        <v>453</v>
      </c>
      <c r="M175" s="9" t="s">
        <v>135</v>
      </c>
      <c r="N175" s="620" t="str">
        <f>ITEM_all_first!$E$209</f>
        <v/>
      </c>
      <c r="O175" s="620"/>
      <c r="P175" s="620"/>
      <c r="Q175" s="620"/>
      <c r="R175" s="620"/>
      <c r="S175" s="620"/>
      <c r="T175" s="620"/>
      <c r="U175" s="620"/>
      <c r="V175" s="620"/>
      <c r="W175" s="620"/>
      <c r="X175" s="620"/>
      <c r="Y175" s="620"/>
      <c r="Z175" s="620"/>
      <c r="AA175" s="620"/>
      <c r="AB175" s="620"/>
      <c r="AC175" s="620"/>
      <c r="AD175" s="620"/>
      <c r="AE175" s="620"/>
      <c r="AF175" s="620"/>
      <c r="AG175" s="620"/>
      <c r="AH175" s="620"/>
      <c r="AI175" s="620"/>
      <c r="AJ175" s="620"/>
      <c r="AK175" s="9" t="s">
        <v>136</v>
      </c>
    </row>
    <row r="176" spans="2:37" ht="15" customHeight="1" x14ac:dyDescent="0.15">
      <c r="B176" s="30"/>
      <c r="C176" s="30"/>
      <c r="D176" s="30"/>
      <c r="E176" s="5" t="str">
        <f>ITEM_all_first!$E$210</f>
        <v>□</v>
      </c>
      <c r="F176" s="30" t="s">
        <v>454</v>
      </c>
      <c r="G176" s="30"/>
      <c r="H176" s="30"/>
      <c r="I176" s="30"/>
      <c r="J176" s="30"/>
      <c r="K176" s="30"/>
      <c r="L176" s="30"/>
      <c r="M176" s="32" t="s">
        <v>135</v>
      </c>
      <c r="N176" s="621" t="str">
        <f>ITEM_all_first!$E$211</f>
        <v/>
      </c>
      <c r="O176" s="621"/>
      <c r="P176" s="621"/>
      <c r="Q176" s="621"/>
      <c r="R176" s="621"/>
      <c r="S176" s="621"/>
      <c r="T176" s="621"/>
      <c r="U176" s="621"/>
      <c r="V176" s="621"/>
      <c r="W176" s="621"/>
      <c r="X176" s="621"/>
      <c r="Y176" s="621"/>
      <c r="Z176" s="621"/>
      <c r="AA176" s="621"/>
      <c r="AB176" s="621"/>
      <c r="AC176" s="621"/>
      <c r="AD176" s="621"/>
      <c r="AE176" s="621"/>
      <c r="AF176" s="621"/>
      <c r="AG176" s="621"/>
      <c r="AH176" s="621"/>
      <c r="AI176" s="621"/>
      <c r="AJ176" s="621"/>
      <c r="AK176" s="32" t="s">
        <v>136</v>
      </c>
    </row>
    <row r="177" spans="2:37" ht="15" customHeight="1" x14ac:dyDescent="0.15">
      <c r="B177" s="6" t="s">
        <v>2328</v>
      </c>
      <c r="M177" s="620" t="str">
        <f>ITEM_all_first!$E$212</f>
        <v/>
      </c>
      <c r="N177" s="620"/>
      <c r="O177" s="620"/>
      <c r="P177" s="620"/>
      <c r="Q177" s="620"/>
      <c r="R177" s="620"/>
      <c r="S177" s="620"/>
      <c r="T177" s="620"/>
      <c r="U177" s="620"/>
      <c r="V177" s="620"/>
      <c r="W177" s="620"/>
      <c r="X177" s="620"/>
      <c r="Y177" s="620"/>
      <c r="Z177" s="620"/>
      <c r="AA177" s="620"/>
      <c r="AB177" s="34" t="s">
        <v>455</v>
      </c>
      <c r="AC177" s="12"/>
      <c r="AD177" s="12"/>
      <c r="AE177" s="12"/>
      <c r="AF177" s="12"/>
      <c r="AG177" s="12"/>
      <c r="AH177" s="12"/>
    </row>
    <row r="178" spans="2:37" ht="15" customHeight="1" x14ac:dyDescent="0.15">
      <c r="M178" s="620" t="str">
        <f>ITEM_all_first!$E$213</f>
        <v/>
      </c>
      <c r="N178" s="620"/>
      <c r="O178" s="620"/>
      <c r="P178" s="620"/>
      <c r="Q178" s="620"/>
      <c r="R178" s="620"/>
      <c r="S178" s="620"/>
      <c r="T178" s="620"/>
      <c r="U178" s="620"/>
      <c r="V178" s="620"/>
      <c r="W178" s="620"/>
      <c r="X178" s="620"/>
      <c r="Y178" s="620"/>
      <c r="Z178" s="620"/>
      <c r="AA178" s="620"/>
      <c r="AB178" s="620"/>
      <c r="AC178" s="620"/>
      <c r="AD178" s="620"/>
      <c r="AE178" s="620"/>
      <c r="AF178" s="620"/>
      <c r="AG178" s="620"/>
      <c r="AH178" s="620"/>
      <c r="AI178" s="620"/>
      <c r="AJ178" s="620"/>
      <c r="AK178" s="620"/>
    </row>
    <row r="179" spans="2:37" ht="15" customHeight="1" x14ac:dyDescent="0.15">
      <c r="M179" s="620" t="str">
        <f>ITEM_all_first!$E$214</f>
        <v/>
      </c>
      <c r="N179" s="620"/>
      <c r="O179" s="620"/>
      <c r="P179" s="620"/>
      <c r="Q179" s="620"/>
      <c r="R179" s="620"/>
      <c r="S179" s="620"/>
      <c r="T179" s="620"/>
      <c r="U179" s="620"/>
      <c r="V179" s="620"/>
      <c r="W179" s="620"/>
      <c r="X179" s="620"/>
      <c r="Y179" s="620"/>
      <c r="Z179" s="620"/>
      <c r="AA179" s="620"/>
      <c r="AB179" s="620"/>
      <c r="AC179" s="620"/>
      <c r="AD179" s="620"/>
      <c r="AE179" s="620"/>
      <c r="AF179" s="620"/>
      <c r="AG179" s="620"/>
      <c r="AH179" s="620"/>
      <c r="AI179" s="620"/>
      <c r="AJ179" s="620"/>
      <c r="AK179" s="620"/>
    </row>
    <row r="180" spans="2:37" ht="15" customHeight="1" x14ac:dyDescent="0.15">
      <c r="M180" s="620" t="str">
        <f>ITEM_all_first!$E$215</f>
        <v/>
      </c>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row>
    <row r="181" spans="2:37" ht="15" customHeight="1" x14ac:dyDescent="0.15">
      <c r="B181" s="30"/>
      <c r="C181" s="30"/>
      <c r="D181" s="30"/>
      <c r="E181" s="30"/>
      <c r="F181" s="30"/>
      <c r="G181" s="30"/>
      <c r="H181" s="30"/>
      <c r="I181" s="30"/>
      <c r="J181" s="30"/>
      <c r="K181" s="30"/>
      <c r="L181" s="30"/>
      <c r="M181" s="621" t="str">
        <f>ITEM_all_first!$E$216</f>
        <v/>
      </c>
      <c r="N181" s="621"/>
      <c r="O181" s="621"/>
      <c r="P181" s="621"/>
      <c r="Q181" s="621"/>
      <c r="R181" s="621"/>
      <c r="S181" s="621"/>
      <c r="T181" s="621"/>
      <c r="U181" s="621"/>
      <c r="V181" s="621"/>
      <c r="W181" s="621"/>
      <c r="X181" s="621"/>
      <c r="Y181" s="621"/>
      <c r="Z181" s="621"/>
      <c r="AA181" s="621"/>
      <c r="AB181" s="621"/>
      <c r="AC181" s="621"/>
      <c r="AD181" s="621"/>
      <c r="AE181" s="621"/>
      <c r="AF181" s="621"/>
      <c r="AG181" s="621"/>
      <c r="AH181" s="621"/>
      <c r="AI181" s="621"/>
      <c r="AJ181" s="621"/>
      <c r="AK181" s="621"/>
    </row>
  </sheetData>
  <mergeCells count="200">
    <mergeCell ref="M12:R12"/>
    <mergeCell ref="N14:Q14"/>
    <mergeCell ref="Y14:AB14"/>
    <mergeCell ref="AH14:AJ14"/>
    <mergeCell ref="M15:AK15"/>
    <mergeCell ref="N16:Q16"/>
    <mergeCell ref="Y16:AB16"/>
    <mergeCell ref="AH16:AJ16"/>
    <mergeCell ref="B4:AK4"/>
    <mergeCell ref="M7:AK7"/>
    <mergeCell ref="M8:AK8"/>
    <mergeCell ref="AH9:AK9"/>
    <mergeCell ref="N10:R10"/>
    <mergeCell ref="M11:AK11"/>
    <mergeCell ref="M24:AK24"/>
    <mergeCell ref="N25:Q25"/>
    <mergeCell ref="Y25:AB25"/>
    <mergeCell ref="AH25:AJ25"/>
    <mergeCell ref="M26:AK26"/>
    <mergeCell ref="N27:R27"/>
    <mergeCell ref="M17:AK17"/>
    <mergeCell ref="N18:R18"/>
    <mergeCell ref="M19:AK19"/>
    <mergeCell ref="M20:R20"/>
    <mergeCell ref="N23:Q23"/>
    <mergeCell ref="Y23:AB23"/>
    <mergeCell ref="AH23:AJ23"/>
    <mergeCell ref="N33:Q33"/>
    <mergeCell ref="Y33:AB33"/>
    <mergeCell ref="AH33:AJ33"/>
    <mergeCell ref="M34:AK34"/>
    <mergeCell ref="N35:Q35"/>
    <mergeCell ref="Y35:AB35"/>
    <mergeCell ref="AH35:AJ35"/>
    <mergeCell ref="M28:AK28"/>
    <mergeCell ref="M29:R29"/>
    <mergeCell ref="P30:T30"/>
    <mergeCell ref="U30:Y30"/>
    <mergeCell ref="Z30:AD30"/>
    <mergeCell ref="AE30:AI30"/>
    <mergeCell ref="N42:Q42"/>
    <mergeCell ref="Y42:AB42"/>
    <mergeCell ref="AH42:AJ42"/>
    <mergeCell ref="M43:AK43"/>
    <mergeCell ref="N44:Q44"/>
    <mergeCell ref="Y44:AB44"/>
    <mergeCell ref="AH44:AJ44"/>
    <mergeCell ref="M36:AK36"/>
    <mergeCell ref="N37:R37"/>
    <mergeCell ref="M38:AK38"/>
    <mergeCell ref="M39:R39"/>
    <mergeCell ref="P40:T40"/>
    <mergeCell ref="U40:Y40"/>
    <mergeCell ref="Z40:AD40"/>
    <mergeCell ref="AE40:AI40"/>
    <mergeCell ref="N51:Q51"/>
    <mergeCell ref="Y51:AB51"/>
    <mergeCell ref="AH51:AJ51"/>
    <mergeCell ref="M52:AK52"/>
    <mergeCell ref="N53:Q53"/>
    <mergeCell ref="Y53:AB53"/>
    <mergeCell ref="AH53:AJ53"/>
    <mergeCell ref="M45:AK45"/>
    <mergeCell ref="N46:R46"/>
    <mergeCell ref="M47:AK47"/>
    <mergeCell ref="M48:R48"/>
    <mergeCell ref="P49:T49"/>
    <mergeCell ref="U49:Y49"/>
    <mergeCell ref="Z49:AD49"/>
    <mergeCell ref="AE49:AI49"/>
    <mergeCell ref="M66:AK66"/>
    <mergeCell ref="U67:Y67"/>
    <mergeCell ref="M70:AK70"/>
    <mergeCell ref="U71:Y71"/>
    <mergeCell ref="M74:AK74"/>
    <mergeCell ref="U75:Y75"/>
    <mergeCell ref="M54:AK54"/>
    <mergeCell ref="N55:R55"/>
    <mergeCell ref="M56:AK56"/>
    <mergeCell ref="M57:R57"/>
    <mergeCell ref="P58:T58"/>
    <mergeCell ref="U58:Y58"/>
    <mergeCell ref="Z58:AD58"/>
    <mergeCell ref="AE58:AI58"/>
    <mergeCell ref="M84:AK84"/>
    <mergeCell ref="U85:Y85"/>
    <mergeCell ref="M86:AK86"/>
    <mergeCell ref="U87:Y87"/>
    <mergeCell ref="M90:AK90"/>
    <mergeCell ref="M91:AK91"/>
    <mergeCell ref="M76:AK76"/>
    <mergeCell ref="U77:Y77"/>
    <mergeCell ref="M78:AK78"/>
    <mergeCell ref="U79:Y79"/>
    <mergeCell ref="M82:AK82"/>
    <mergeCell ref="U83:Y83"/>
    <mergeCell ref="M100:AK100"/>
    <mergeCell ref="N101:R101"/>
    <mergeCell ref="M102:AK102"/>
    <mergeCell ref="M103:R103"/>
    <mergeCell ref="M104:AK104"/>
    <mergeCell ref="O105:AK105"/>
    <mergeCell ref="N92:R92"/>
    <mergeCell ref="M93:AK93"/>
    <mergeCell ref="M94:R94"/>
    <mergeCell ref="M95:AK95"/>
    <mergeCell ref="O96:AK96"/>
    <mergeCell ref="M99:AK99"/>
    <mergeCell ref="O113:AK113"/>
    <mergeCell ref="M115:AK115"/>
    <mergeCell ref="M116:AK116"/>
    <mergeCell ref="N117:R117"/>
    <mergeCell ref="M118:AK118"/>
    <mergeCell ref="M119:R119"/>
    <mergeCell ref="M107:AK107"/>
    <mergeCell ref="M108:AK108"/>
    <mergeCell ref="N109:R109"/>
    <mergeCell ref="M110:AK110"/>
    <mergeCell ref="M111:R111"/>
    <mergeCell ref="M112:AK112"/>
    <mergeCell ref="N128:Q128"/>
    <mergeCell ref="Y128:AB128"/>
    <mergeCell ref="AH128:AJ128"/>
    <mergeCell ref="M129:AK129"/>
    <mergeCell ref="N130:R130"/>
    <mergeCell ref="M131:AK131"/>
    <mergeCell ref="M120:AK120"/>
    <mergeCell ref="O121:AK121"/>
    <mergeCell ref="N126:Q126"/>
    <mergeCell ref="Y126:AB126"/>
    <mergeCell ref="AH126:AJ126"/>
    <mergeCell ref="M127:AK127"/>
    <mergeCell ref="M137:AK137"/>
    <mergeCell ref="N138:Q138"/>
    <mergeCell ref="Y138:AB138"/>
    <mergeCell ref="AH138:AJ138"/>
    <mergeCell ref="M139:AK139"/>
    <mergeCell ref="N140:R140"/>
    <mergeCell ref="M132:R132"/>
    <mergeCell ref="P133:T133"/>
    <mergeCell ref="U133:Y133"/>
    <mergeCell ref="Z133:AD133"/>
    <mergeCell ref="AE133:AI133"/>
    <mergeCell ref="N136:Q136"/>
    <mergeCell ref="Y136:AB136"/>
    <mergeCell ref="AH136:AJ136"/>
    <mergeCell ref="N145:Q145"/>
    <mergeCell ref="Y145:AB145"/>
    <mergeCell ref="AH145:AJ145"/>
    <mergeCell ref="M146:AK146"/>
    <mergeCell ref="N147:Q147"/>
    <mergeCell ref="Y147:AB147"/>
    <mergeCell ref="AH147:AJ147"/>
    <mergeCell ref="M141:AK141"/>
    <mergeCell ref="M142:R142"/>
    <mergeCell ref="P143:T143"/>
    <mergeCell ref="U143:Y143"/>
    <mergeCell ref="Z143:AD143"/>
    <mergeCell ref="AE143:AI143"/>
    <mergeCell ref="N154:Q154"/>
    <mergeCell ref="Y154:AB154"/>
    <mergeCell ref="AH154:AJ154"/>
    <mergeCell ref="M155:AK155"/>
    <mergeCell ref="N156:Q156"/>
    <mergeCell ref="Y156:AB156"/>
    <mergeCell ref="AH156:AJ156"/>
    <mergeCell ref="M148:AK148"/>
    <mergeCell ref="N149:R149"/>
    <mergeCell ref="M150:AK150"/>
    <mergeCell ref="M151:R151"/>
    <mergeCell ref="P152:T152"/>
    <mergeCell ref="U152:Y152"/>
    <mergeCell ref="Z152:AD152"/>
    <mergeCell ref="AE152:AI152"/>
    <mergeCell ref="M163:AK163"/>
    <mergeCell ref="S164:X164"/>
    <mergeCell ref="AA164:AC164"/>
    <mergeCell ref="AD164:AF164"/>
    <mergeCell ref="M165:AK165"/>
    <mergeCell ref="N166:R166"/>
    <mergeCell ref="M157:AK157"/>
    <mergeCell ref="N158:R158"/>
    <mergeCell ref="M159:AK159"/>
    <mergeCell ref="M160:R160"/>
    <mergeCell ref="P161:T161"/>
    <mergeCell ref="U161:Y161"/>
    <mergeCell ref="Z161:AD161"/>
    <mergeCell ref="AE161:AI161"/>
    <mergeCell ref="M177:AA177"/>
    <mergeCell ref="M178:AK178"/>
    <mergeCell ref="M179:AK179"/>
    <mergeCell ref="M180:AK180"/>
    <mergeCell ref="M181:AK181"/>
    <mergeCell ref="M167:AK167"/>
    <mergeCell ref="M168:R168"/>
    <mergeCell ref="N170:AJ170"/>
    <mergeCell ref="N171:AJ171"/>
    <mergeCell ref="N174:AJ174"/>
    <mergeCell ref="N175:AJ175"/>
    <mergeCell ref="N176:AJ176"/>
  </mergeCells>
  <phoneticPr fontId="30"/>
  <dataValidations count="12">
    <dataValidation type="list" allowBlank="1" showInputMessage="1" prompt="選択" sqref="M163:AK163" xr:uid="{00000000-0002-0000-1E00-000000000000}">
      <formula1>担当登録2</formula1>
    </dataValidation>
    <dataValidation type="list" allowBlank="1" showInputMessage="1" prompt="選択" sqref="M15:AK15 M24:AK24 M34:AK34 M43:AK43 M52:AK52 M127:AK127 M137:AK137 M146:AK146 M155:AK155" xr:uid="{00000000-0002-0000-1E00-000001000000}">
      <formula1>担当登録1</formula1>
    </dataValidation>
    <dataValidation type="list" allowBlank="1" showInputMessage="1" prompt="選択" sqref="N170:AJ171" xr:uid="{00000000-0002-0000-1E00-000002000000}">
      <formula1>適判機関</formula1>
    </dataValidation>
    <dataValidation type="list" allowBlank="1" showInputMessage="1" showErrorMessage="1" prompt="選択" sqref="D65 D69 D73 D81" xr:uid="{00000000-0002-0000-1E00-000003000000}">
      <formula1>選択</formula1>
    </dataValidation>
    <dataValidation type="list" allowBlank="1" showInputMessage="1" sqref="O96:AK96 O113:AK113 O105:AK105 O121:AK121" xr:uid="{00000000-0002-0000-1E00-000004000000}">
      <formula1>意見を聴いた設計図書</formula1>
    </dataValidation>
    <dataValidation type="list" allowBlank="1" showInputMessage="1" prompt="選択" sqref="P152:AI152 P49:AI49 P30:AI30 P143:AI143 P58:AI58 P40:AI40 P133:AI133 P161:AI161" xr:uid="{00000000-0002-0000-1E00-000005000000}">
      <formula1>設計図書</formula1>
    </dataValidation>
    <dataValidation type="list" allowBlank="1" showInputMessage="1" prompt="選択" sqref="Y16:AB16 Y44:AB44 Y147:AB147 Y25:AB25 Y138:AB138 Y53:AB53 Y35:AB35 Y128:AB128 Y156:AB156" xr:uid="{00000000-0002-0000-1E00-000006000000}">
      <formula1>都道府県</formula1>
    </dataValidation>
    <dataValidation type="list" allowBlank="1" showInputMessage="1" prompt="選択" sqref="N14:Q14 N16:Q16 N42:Q42 N44:Q44 N145:Q145 N147:Q147 N23:Q23 N25:Q25 N136:Q136 N138:Q138 N51:Q51 N53:Q53 N33:Q33 N35:Q35 N126:Q126 N128:Q128 N154:Q154 N156:Q156" xr:uid="{00000000-0002-0000-1E00-000007000000}">
      <formula1>建築士</formula1>
    </dataValidation>
    <dataValidation allowBlank="1" showInputMessage="1" sqref="M165:AK165 N174:AJ176" xr:uid="{00000000-0002-0000-1E00-000008000000}"/>
    <dataValidation type="list" allowBlank="1" showInputMessage="1" prompt="選択" sqref="S164:X164 Y14:AB14 Y42:AB42 Y145:AB145 Y23:AB23 Y136:AB136 Y51:AB51 Y33:AB33 Y126:AB126 Y154:AB154" xr:uid="{00000000-0002-0000-1E00-000009000000}">
      <formula1>登録</formula1>
    </dataValidation>
    <dataValidation type="list" allowBlank="1" showInputMessage="1" prompt="選択" sqref="AH9:AK9" xr:uid="{00000000-0002-0000-1E00-00000A000000}">
      <formula1>建築主人数</formula1>
    </dataValidation>
    <dataValidation type="list" allowBlank="1" showInputMessage="1" showErrorMessage="1" sqref="E174:E176 E170:E172" xr:uid="{00000000-0002-0000-1E00-00000B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79998168889431442"/>
  </sheetPr>
  <dimension ref="A4:BU28"/>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8" t="s">
        <v>125</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456</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M7" s="620" t="str">
        <f>ITEM_all_first!$E$217</f>
        <v/>
      </c>
      <c r="N7" s="620"/>
      <c r="O7" s="620"/>
      <c r="P7" s="620"/>
      <c r="Q7" s="620"/>
      <c r="R7" s="620"/>
      <c r="S7" s="620"/>
      <c r="T7" s="620"/>
      <c r="U7" s="620"/>
      <c r="V7" s="620"/>
      <c r="W7" s="620"/>
      <c r="X7" s="620"/>
      <c r="Y7" s="620"/>
      <c r="Z7" s="620"/>
      <c r="AA7" s="620"/>
      <c r="AB7" s="620"/>
      <c r="AC7" s="620"/>
      <c r="AD7" s="620"/>
      <c r="AE7" s="620"/>
      <c r="AF7" s="620"/>
      <c r="AG7" s="620"/>
      <c r="AH7" s="620"/>
      <c r="AI7" s="620"/>
      <c r="AJ7" s="620"/>
      <c r="AK7" s="620"/>
    </row>
    <row r="8" spans="2:37" ht="15" customHeight="1" x14ac:dyDescent="0.15">
      <c r="D8" s="6" t="s">
        <v>127</v>
      </c>
      <c r="E8" s="6" t="s">
        <v>130</v>
      </c>
      <c r="F8" s="6" t="s">
        <v>2304</v>
      </c>
      <c r="M8" s="620" t="str">
        <f>ITEM_all_first!$E$218</f>
        <v/>
      </c>
      <c r="N8" s="620"/>
      <c r="O8" s="620"/>
      <c r="P8" s="620"/>
      <c r="Q8" s="620"/>
      <c r="R8" s="620"/>
      <c r="S8" s="620"/>
      <c r="T8" s="620"/>
      <c r="U8" s="620"/>
      <c r="V8" s="620"/>
      <c r="W8" s="620"/>
      <c r="X8" s="620"/>
      <c r="Y8" s="620"/>
      <c r="Z8" s="620"/>
      <c r="AA8" s="620"/>
      <c r="AB8" s="620"/>
      <c r="AC8" s="620"/>
      <c r="AD8" s="620"/>
      <c r="AE8" s="620"/>
      <c r="AF8" s="620"/>
      <c r="AG8" s="620"/>
      <c r="AH8" s="620"/>
      <c r="AI8" s="620"/>
      <c r="AJ8" s="620"/>
      <c r="AK8" s="620"/>
    </row>
    <row r="9" spans="2:37" ht="15" customHeight="1" x14ac:dyDescent="0.15">
      <c r="M9" s="625"/>
      <c r="N9" s="625"/>
      <c r="O9" s="625"/>
      <c r="P9" s="625"/>
      <c r="Q9" s="625"/>
      <c r="R9" s="625"/>
      <c r="S9" s="625"/>
      <c r="T9" s="625"/>
      <c r="U9" s="625"/>
      <c r="V9" s="625"/>
      <c r="W9" s="625"/>
      <c r="X9" s="625"/>
      <c r="Y9" s="625"/>
      <c r="Z9" s="625"/>
      <c r="AA9" s="625"/>
      <c r="AB9" s="625"/>
      <c r="AC9" s="625"/>
      <c r="AD9" s="625"/>
      <c r="AE9" s="625"/>
      <c r="AF9" s="625"/>
      <c r="AG9" s="625"/>
      <c r="AH9" s="625"/>
      <c r="AI9" s="625"/>
      <c r="AJ9" s="625"/>
      <c r="AK9" s="625"/>
    </row>
    <row r="10" spans="2:37" ht="15" customHeight="1" x14ac:dyDescent="0.15">
      <c r="D10" s="6" t="s">
        <v>127</v>
      </c>
      <c r="E10" s="6" t="s">
        <v>131</v>
      </c>
      <c r="F10" s="6" t="s">
        <v>2305</v>
      </c>
      <c r="M10" s="59" t="s">
        <v>1124</v>
      </c>
      <c r="N10" s="626" t="str">
        <f>ITEM_all_first!$E$219</f>
        <v/>
      </c>
      <c r="O10" s="626"/>
      <c r="P10" s="626"/>
      <c r="Q10" s="626"/>
      <c r="R10" s="626"/>
      <c r="S10" s="12"/>
    </row>
    <row r="11" spans="2:37" ht="15" customHeight="1" x14ac:dyDescent="0.15">
      <c r="D11" s="6" t="s">
        <v>127</v>
      </c>
      <c r="E11" s="6" t="s">
        <v>1284</v>
      </c>
      <c r="F11" s="6" t="s">
        <v>2306</v>
      </c>
      <c r="M11" s="620" t="str">
        <f>ITEM_all_first!$E$220</f>
        <v/>
      </c>
      <c r="N11" s="620"/>
      <c r="O11" s="620"/>
      <c r="P11" s="620"/>
      <c r="Q11" s="620"/>
      <c r="R11" s="620"/>
      <c r="S11" s="620"/>
      <c r="T11" s="620"/>
      <c r="U11" s="620"/>
      <c r="V11" s="620"/>
      <c r="W11" s="620"/>
      <c r="X11" s="620"/>
      <c r="Y11" s="620"/>
      <c r="Z11" s="620"/>
      <c r="AA11" s="620"/>
      <c r="AB11" s="620"/>
      <c r="AC11" s="620"/>
      <c r="AD11" s="620"/>
      <c r="AE11" s="620"/>
      <c r="AF11" s="620"/>
      <c r="AG11" s="620"/>
      <c r="AH11" s="620"/>
      <c r="AI11" s="620"/>
      <c r="AJ11" s="620"/>
      <c r="AK11" s="620"/>
    </row>
    <row r="12" spans="2:37" ht="15" customHeight="1" x14ac:dyDescent="0.15">
      <c r="D12" s="6" t="s">
        <v>127</v>
      </c>
      <c r="E12" s="6" t="s">
        <v>132</v>
      </c>
      <c r="F12" s="6" t="s">
        <v>2307</v>
      </c>
      <c r="M12" s="626" t="str">
        <f>ITEM_all_first!$E$221</f>
        <v/>
      </c>
      <c r="N12" s="626"/>
      <c r="O12" s="626"/>
      <c r="P12" s="626"/>
      <c r="Q12" s="626"/>
      <c r="R12" s="626"/>
      <c r="S12" s="12"/>
      <c r="T12" s="9"/>
      <c r="U12" s="74"/>
      <c r="V12" s="74"/>
      <c r="W12" s="74"/>
    </row>
    <row r="13" spans="2:37" ht="15" customHeight="1" x14ac:dyDescent="0.1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row>
    <row r="14" spans="2:37" ht="15" customHeight="1" x14ac:dyDescent="0.15">
      <c r="B14" s="6" t="s">
        <v>2302</v>
      </c>
    </row>
    <row r="15" spans="2:37" ht="15" customHeight="1" x14ac:dyDescent="0.15">
      <c r="D15" s="6" t="s">
        <v>127</v>
      </c>
      <c r="E15" s="6" t="s">
        <v>128</v>
      </c>
      <c r="F15" s="6" t="s">
        <v>2303</v>
      </c>
      <c r="M15" s="620" t="str">
        <f>ITEM_all_first!$E$222</f>
        <v/>
      </c>
      <c r="N15" s="620"/>
      <c r="O15" s="620"/>
      <c r="P15" s="620"/>
      <c r="Q15" s="620"/>
      <c r="R15" s="620"/>
      <c r="S15" s="620"/>
      <c r="T15" s="620"/>
      <c r="U15" s="620"/>
      <c r="V15" s="620"/>
      <c r="W15" s="620"/>
      <c r="X15" s="620"/>
      <c r="Y15" s="620"/>
      <c r="Z15" s="620"/>
      <c r="AA15" s="620"/>
      <c r="AB15" s="620"/>
      <c r="AC15" s="620"/>
      <c r="AD15" s="620"/>
      <c r="AE15" s="620"/>
      <c r="AF15" s="620"/>
      <c r="AG15" s="620"/>
      <c r="AH15" s="620"/>
      <c r="AI15" s="620"/>
      <c r="AJ15" s="620"/>
      <c r="AK15" s="620"/>
    </row>
    <row r="16" spans="2:37" ht="15" customHeight="1" x14ac:dyDescent="0.15">
      <c r="D16" s="6" t="s">
        <v>127</v>
      </c>
      <c r="E16" s="6" t="s">
        <v>130</v>
      </c>
      <c r="F16" s="6" t="s">
        <v>2304</v>
      </c>
      <c r="M16" s="620" t="str">
        <f>ITEM_all_first!$E$223</f>
        <v/>
      </c>
      <c r="N16" s="620"/>
      <c r="O16" s="620"/>
      <c r="P16" s="620"/>
      <c r="Q16" s="620"/>
      <c r="R16" s="620"/>
      <c r="S16" s="620"/>
      <c r="T16" s="620"/>
      <c r="U16" s="620"/>
      <c r="V16" s="620"/>
      <c r="W16" s="620"/>
      <c r="X16" s="620"/>
      <c r="Y16" s="620"/>
      <c r="Z16" s="620"/>
      <c r="AA16" s="620"/>
      <c r="AB16" s="620"/>
      <c r="AC16" s="620"/>
      <c r="AD16" s="620"/>
      <c r="AE16" s="620"/>
      <c r="AF16" s="620"/>
      <c r="AG16" s="620"/>
      <c r="AH16" s="620"/>
      <c r="AI16" s="620"/>
      <c r="AJ16" s="620"/>
      <c r="AK16" s="620"/>
    </row>
    <row r="17" spans="2:37" ht="15" customHeight="1" x14ac:dyDescent="0.15">
      <c r="M17" s="625"/>
      <c r="N17" s="625"/>
      <c r="O17" s="625"/>
      <c r="P17" s="625"/>
      <c r="Q17" s="625"/>
      <c r="R17" s="625"/>
      <c r="S17" s="625"/>
      <c r="T17" s="625"/>
      <c r="U17" s="625"/>
      <c r="V17" s="625"/>
      <c r="W17" s="625"/>
      <c r="X17" s="625"/>
      <c r="Y17" s="625"/>
      <c r="Z17" s="625"/>
      <c r="AA17" s="625"/>
      <c r="AB17" s="625"/>
      <c r="AC17" s="625"/>
      <c r="AD17" s="625"/>
      <c r="AE17" s="625"/>
      <c r="AF17" s="625"/>
      <c r="AG17" s="625"/>
      <c r="AH17" s="625"/>
      <c r="AI17" s="625"/>
      <c r="AJ17" s="625"/>
      <c r="AK17" s="625"/>
    </row>
    <row r="18" spans="2:37" ht="15" customHeight="1" x14ac:dyDescent="0.15">
      <c r="D18" s="6" t="s">
        <v>127</v>
      </c>
      <c r="E18" s="6" t="s">
        <v>131</v>
      </c>
      <c r="F18" s="6" t="s">
        <v>2305</v>
      </c>
      <c r="M18" s="59" t="s">
        <v>1124</v>
      </c>
      <c r="N18" s="626" t="str">
        <f>ITEM_all_first!$E$224</f>
        <v/>
      </c>
      <c r="O18" s="626"/>
      <c r="P18" s="626"/>
      <c r="Q18" s="626"/>
      <c r="R18" s="626"/>
      <c r="S18" s="12"/>
    </row>
    <row r="19" spans="2:37" ht="15" customHeight="1" x14ac:dyDescent="0.15">
      <c r="D19" s="6" t="s">
        <v>127</v>
      </c>
      <c r="E19" s="6" t="s">
        <v>1284</v>
      </c>
      <c r="F19" s="6" t="s">
        <v>2306</v>
      </c>
      <c r="M19" s="620" t="str">
        <f>ITEM_all_first!$E$225</f>
        <v/>
      </c>
      <c r="N19" s="620"/>
      <c r="O19" s="620"/>
      <c r="P19" s="620"/>
      <c r="Q19" s="620"/>
      <c r="R19" s="620"/>
      <c r="S19" s="620"/>
      <c r="T19" s="620"/>
      <c r="U19" s="620"/>
      <c r="V19" s="620"/>
      <c r="W19" s="620"/>
      <c r="X19" s="620"/>
      <c r="Y19" s="620"/>
      <c r="Z19" s="620"/>
      <c r="AA19" s="620"/>
      <c r="AB19" s="620"/>
      <c r="AC19" s="620"/>
      <c r="AD19" s="620"/>
      <c r="AE19" s="620"/>
      <c r="AF19" s="620"/>
      <c r="AG19" s="620"/>
      <c r="AH19" s="620"/>
      <c r="AI19" s="620"/>
      <c r="AJ19" s="620"/>
      <c r="AK19" s="620"/>
    </row>
    <row r="20" spans="2:37" ht="15" customHeight="1" x14ac:dyDescent="0.15">
      <c r="D20" s="6" t="s">
        <v>127</v>
      </c>
      <c r="E20" s="6" t="s">
        <v>132</v>
      </c>
      <c r="F20" s="6" t="s">
        <v>2307</v>
      </c>
      <c r="M20" s="626" t="str">
        <f>ITEM_all_first!$E$226</f>
        <v/>
      </c>
      <c r="N20" s="626"/>
      <c r="O20" s="626"/>
      <c r="P20" s="626"/>
      <c r="Q20" s="626"/>
      <c r="R20" s="626"/>
      <c r="S20" s="12"/>
      <c r="T20" s="9"/>
      <c r="U20" s="74"/>
      <c r="V20" s="74"/>
      <c r="W20" s="74"/>
    </row>
    <row r="21" spans="2:37" ht="15" customHeight="1" x14ac:dyDescent="0.15">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2302</v>
      </c>
    </row>
    <row r="23" spans="2:37" ht="15" customHeight="1" x14ac:dyDescent="0.15">
      <c r="D23" s="6" t="s">
        <v>127</v>
      </c>
      <c r="E23" s="6" t="s">
        <v>128</v>
      </c>
      <c r="F23" s="6" t="s">
        <v>2303</v>
      </c>
      <c r="M23" s="620" t="str">
        <f>ITEM_all_first!$E$227</f>
        <v/>
      </c>
      <c r="N23" s="620"/>
      <c r="O23" s="620"/>
      <c r="P23" s="620"/>
      <c r="Q23" s="620"/>
      <c r="R23" s="620"/>
      <c r="S23" s="620"/>
      <c r="T23" s="620"/>
      <c r="U23" s="620"/>
      <c r="V23" s="620"/>
      <c r="W23" s="620"/>
      <c r="X23" s="620"/>
      <c r="Y23" s="620"/>
      <c r="Z23" s="620"/>
      <c r="AA23" s="620"/>
      <c r="AB23" s="620"/>
      <c r="AC23" s="620"/>
      <c r="AD23" s="620"/>
      <c r="AE23" s="620"/>
      <c r="AF23" s="620"/>
      <c r="AG23" s="620"/>
      <c r="AH23" s="620"/>
      <c r="AI23" s="620"/>
      <c r="AJ23" s="620"/>
      <c r="AK23" s="620"/>
    </row>
    <row r="24" spans="2:37" ht="15" customHeight="1" x14ac:dyDescent="0.15">
      <c r="D24" s="6" t="s">
        <v>127</v>
      </c>
      <c r="E24" s="6" t="s">
        <v>130</v>
      </c>
      <c r="F24" s="6" t="s">
        <v>2304</v>
      </c>
      <c r="M24" s="620" t="str">
        <f>ITEM_all_first!$E$228</f>
        <v/>
      </c>
      <c r="N24" s="620"/>
      <c r="O24" s="620"/>
      <c r="P24" s="620"/>
      <c r="Q24" s="620"/>
      <c r="R24" s="620"/>
      <c r="S24" s="620"/>
      <c r="T24" s="620"/>
      <c r="U24" s="620"/>
      <c r="V24" s="620"/>
      <c r="W24" s="620"/>
      <c r="X24" s="620"/>
      <c r="Y24" s="620"/>
      <c r="Z24" s="620"/>
      <c r="AA24" s="620"/>
      <c r="AB24" s="620"/>
      <c r="AC24" s="620"/>
      <c r="AD24" s="620"/>
      <c r="AE24" s="620"/>
      <c r="AF24" s="620"/>
      <c r="AG24" s="620"/>
      <c r="AH24" s="620"/>
      <c r="AI24" s="620"/>
      <c r="AJ24" s="620"/>
      <c r="AK24" s="620"/>
    </row>
    <row r="25" spans="2:37" ht="15" customHeight="1" x14ac:dyDescent="0.15">
      <c r="M25" s="625"/>
      <c r="N25" s="625"/>
      <c r="O25" s="625"/>
      <c r="P25" s="625"/>
      <c r="Q25" s="625"/>
      <c r="R25" s="625"/>
      <c r="S25" s="625"/>
      <c r="T25" s="625"/>
      <c r="U25" s="625"/>
      <c r="V25" s="625"/>
      <c r="W25" s="625"/>
      <c r="X25" s="625"/>
      <c r="Y25" s="625"/>
      <c r="Z25" s="625"/>
      <c r="AA25" s="625"/>
      <c r="AB25" s="625"/>
      <c r="AC25" s="625"/>
      <c r="AD25" s="625"/>
      <c r="AE25" s="625"/>
      <c r="AF25" s="625"/>
      <c r="AG25" s="625"/>
      <c r="AH25" s="625"/>
      <c r="AI25" s="625"/>
      <c r="AJ25" s="625"/>
      <c r="AK25" s="625"/>
    </row>
    <row r="26" spans="2:37" ht="15" customHeight="1" x14ac:dyDescent="0.15">
      <c r="D26" s="6" t="s">
        <v>127</v>
      </c>
      <c r="E26" s="6" t="s">
        <v>131</v>
      </c>
      <c r="F26" s="6" t="s">
        <v>2305</v>
      </c>
      <c r="M26" s="59" t="s">
        <v>1124</v>
      </c>
      <c r="N26" s="626" t="str">
        <f>ITEM_all_first!$E$229</f>
        <v/>
      </c>
      <c r="O26" s="626"/>
      <c r="P26" s="626"/>
      <c r="Q26" s="626"/>
      <c r="R26" s="626"/>
      <c r="S26" s="12"/>
    </row>
    <row r="27" spans="2:37" ht="15" customHeight="1" x14ac:dyDescent="0.15">
      <c r="D27" s="6" t="s">
        <v>127</v>
      </c>
      <c r="E27" s="6" t="s">
        <v>1284</v>
      </c>
      <c r="F27" s="6" t="s">
        <v>2306</v>
      </c>
      <c r="M27" s="620" t="str">
        <f>ITEM_all_first!$E$230</f>
        <v/>
      </c>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row>
    <row r="28" spans="2:37" ht="15" customHeight="1" x14ac:dyDescent="0.15">
      <c r="D28" s="6" t="s">
        <v>127</v>
      </c>
      <c r="E28" s="6" t="s">
        <v>132</v>
      </c>
      <c r="F28" s="6" t="s">
        <v>2307</v>
      </c>
      <c r="M28" s="626" t="str">
        <f>ITEM_all_first!$E$231</f>
        <v/>
      </c>
      <c r="N28" s="626"/>
      <c r="O28" s="626"/>
      <c r="P28" s="626"/>
      <c r="Q28" s="626"/>
      <c r="R28" s="626"/>
      <c r="S28" s="12"/>
      <c r="T28" s="9"/>
      <c r="U28" s="74"/>
      <c r="V28" s="74"/>
      <c r="W28" s="74"/>
    </row>
  </sheetData>
  <mergeCells count="19">
    <mergeCell ref="M19:AK19"/>
    <mergeCell ref="B4:AK4"/>
    <mergeCell ref="M7:AK7"/>
    <mergeCell ref="M8:AK8"/>
    <mergeCell ref="M9:AK9"/>
    <mergeCell ref="N10:R10"/>
    <mergeCell ref="M11:AK11"/>
    <mergeCell ref="M12:R12"/>
    <mergeCell ref="M15:AK15"/>
    <mergeCell ref="M16:AK16"/>
    <mergeCell ref="M17:AK17"/>
    <mergeCell ref="N18:R18"/>
    <mergeCell ref="M28:R28"/>
    <mergeCell ref="M20:R20"/>
    <mergeCell ref="M23:AK23"/>
    <mergeCell ref="M24:AK24"/>
    <mergeCell ref="M25:AK25"/>
    <mergeCell ref="N26:R26"/>
    <mergeCell ref="M27:AK27"/>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6" tint="0.79998168889431442"/>
  </sheetPr>
  <dimension ref="A4:BT84"/>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72" width="2.5" style="6" customWidth="1"/>
    <col min="73" max="16384" width="2.5" style="7"/>
  </cols>
  <sheetData>
    <row r="4" spans="2:37" ht="15" customHeight="1" x14ac:dyDescent="0.15">
      <c r="B4" s="618" t="s">
        <v>469</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639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55" t="s">
        <v>1476</v>
      </c>
      <c r="C6" s="27"/>
      <c r="D6" s="27"/>
      <c r="E6" s="27"/>
      <c r="F6" s="27"/>
      <c r="G6" s="27"/>
      <c r="H6" s="661" t="str">
        <f>ITEM_all_first!$E$232</f>
        <v/>
      </c>
      <c r="I6" s="661"/>
      <c r="J6" s="661"/>
      <c r="K6" s="661"/>
      <c r="L6" s="661"/>
      <c r="M6" s="661"/>
      <c r="N6" s="661"/>
      <c r="O6" s="661"/>
      <c r="P6" s="661"/>
      <c r="Q6" s="661"/>
      <c r="R6" s="661"/>
      <c r="S6" s="661"/>
      <c r="T6" s="661"/>
      <c r="U6" s="661"/>
      <c r="V6" s="661"/>
      <c r="W6" s="661"/>
      <c r="X6" s="661"/>
      <c r="Y6" s="661"/>
      <c r="Z6" s="661"/>
      <c r="AA6" s="661"/>
      <c r="AB6" s="661"/>
      <c r="AC6" s="661"/>
      <c r="AD6" s="661"/>
      <c r="AE6" s="661"/>
      <c r="AF6" s="661"/>
      <c r="AG6" s="661"/>
      <c r="AH6" s="661"/>
      <c r="AI6" s="661"/>
      <c r="AJ6" s="661"/>
      <c r="AK6" s="661"/>
    </row>
    <row r="7" spans="2:37" ht="15" customHeight="1" x14ac:dyDescent="0.15">
      <c r="B7" s="255" t="s">
        <v>1477</v>
      </c>
      <c r="C7" s="27"/>
      <c r="D7" s="27"/>
      <c r="E7" s="27"/>
      <c r="F7" s="27"/>
      <c r="G7" s="27"/>
      <c r="H7" s="661" t="str">
        <f>ITEM_all_first!$E$233</f>
        <v/>
      </c>
      <c r="I7" s="661"/>
      <c r="J7" s="661"/>
      <c r="K7" s="661"/>
      <c r="L7" s="661"/>
      <c r="M7" s="661"/>
      <c r="N7" s="661"/>
      <c r="O7" s="661"/>
      <c r="P7" s="661"/>
      <c r="Q7" s="661"/>
      <c r="R7" s="661"/>
      <c r="S7" s="661"/>
      <c r="T7" s="661"/>
      <c r="U7" s="661"/>
      <c r="V7" s="661"/>
      <c r="W7" s="661"/>
      <c r="X7" s="661"/>
      <c r="Y7" s="661"/>
      <c r="Z7" s="661"/>
      <c r="AA7" s="661"/>
      <c r="AB7" s="661"/>
      <c r="AC7" s="661"/>
      <c r="AD7" s="661"/>
      <c r="AE7" s="661"/>
      <c r="AF7" s="661"/>
      <c r="AG7" s="661"/>
      <c r="AH7" s="661"/>
      <c r="AI7" s="661"/>
      <c r="AJ7" s="661"/>
      <c r="AK7" s="661"/>
    </row>
    <row r="8" spans="2:37" ht="15" customHeight="1" x14ac:dyDescent="0.15">
      <c r="B8" s="6" t="s">
        <v>1478</v>
      </c>
    </row>
    <row r="9" spans="2:37" ht="15" customHeight="1" x14ac:dyDescent="0.15">
      <c r="H9" s="36" t="str">
        <f>ITEM_all_first!$E$234</f>
        <v>□</v>
      </c>
      <c r="I9" s="6" t="s">
        <v>640</v>
      </c>
      <c r="N9" s="9" t="s">
        <v>135</v>
      </c>
      <c r="O9" s="36" t="str">
        <f>ITEM_all_first!$E$235</f>
        <v>□</v>
      </c>
      <c r="P9" s="6" t="s">
        <v>641</v>
      </c>
      <c r="T9" s="36" t="str">
        <f>ITEM_all_first!$E$236</f>
        <v>□</v>
      </c>
      <c r="U9" s="6" t="s">
        <v>642</v>
      </c>
      <c r="Z9" s="36" t="str">
        <f>ITEM_all_first!$E$237</f>
        <v>□</v>
      </c>
      <c r="AA9" s="6" t="s">
        <v>643</v>
      </c>
      <c r="AF9" s="9" t="s">
        <v>136</v>
      </c>
    </row>
    <row r="10" spans="2:37" ht="15" customHeight="1" x14ac:dyDescent="0.15">
      <c r="B10" s="30"/>
      <c r="C10" s="30"/>
      <c r="D10" s="30"/>
      <c r="E10" s="30"/>
      <c r="F10" s="30"/>
      <c r="G10" s="30"/>
      <c r="H10" s="5" t="str">
        <f>ITEM_all_first!$E$238</f>
        <v>□</v>
      </c>
      <c r="I10" s="30" t="s">
        <v>644</v>
      </c>
      <c r="J10" s="30"/>
      <c r="K10" s="30"/>
      <c r="L10" s="30"/>
      <c r="M10" s="30"/>
      <c r="N10" s="30"/>
      <c r="O10" s="5" t="str">
        <f>ITEM_all_first!$E$239</f>
        <v>□</v>
      </c>
      <c r="P10" s="30" t="s">
        <v>645</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36" t="str">
        <f>ITEM_all_first!$E$240</f>
        <v>□</v>
      </c>
      <c r="I11" s="30" t="s">
        <v>646</v>
      </c>
      <c r="J11" s="30"/>
      <c r="K11" s="30"/>
      <c r="L11" s="30"/>
      <c r="M11" s="36" t="str">
        <f>ITEM_all_first!$E$241</f>
        <v>□</v>
      </c>
      <c r="N11" s="30" t="s">
        <v>647</v>
      </c>
      <c r="O11" s="30"/>
      <c r="P11" s="30"/>
      <c r="Q11" s="30"/>
      <c r="R11" s="36" t="str">
        <f>ITEM_all_first!$E$242</f>
        <v>□</v>
      </c>
      <c r="S11" s="30" t="s">
        <v>648</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55" t="s">
        <v>1480</v>
      </c>
      <c r="C12" s="27"/>
      <c r="D12" s="27"/>
      <c r="E12" s="27"/>
      <c r="F12" s="27"/>
      <c r="G12" s="27"/>
      <c r="H12" s="27"/>
      <c r="I12" s="27"/>
      <c r="J12" s="27"/>
      <c r="K12" s="27"/>
      <c r="L12" s="27"/>
      <c r="M12" s="27"/>
      <c r="N12" s="27"/>
      <c r="O12" s="27"/>
      <c r="P12" s="661" t="str">
        <f>ITEM_all_first!$E$243</f>
        <v/>
      </c>
      <c r="Q12" s="661"/>
      <c r="R12" s="661"/>
      <c r="S12" s="661"/>
      <c r="T12" s="661"/>
      <c r="U12" s="661" t="str">
        <f>ITEM_all_first!$E$244</f>
        <v xml:space="preserve"> </v>
      </c>
      <c r="V12" s="661"/>
      <c r="W12" s="661"/>
      <c r="X12" s="661"/>
      <c r="Y12" s="661"/>
      <c r="Z12" s="661" t="str">
        <f>ITEM_all_first!$E$245</f>
        <v xml:space="preserve"> </v>
      </c>
      <c r="AA12" s="661"/>
      <c r="AB12" s="661"/>
      <c r="AC12" s="661"/>
      <c r="AD12" s="661"/>
      <c r="AE12" s="661" t="str">
        <f>ITEM_all_first!$E$246</f>
        <v/>
      </c>
      <c r="AF12" s="661"/>
      <c r="AG12" s="661"/>
      <c r="AH12" s="661"/>
      <c r="AI12" s="661"/>
      <c r="AJ12" s="27"/>
      <c r="AK12" s="27"/>
    </row>
    <row r="13" spans="2:37" ht="15" customHeight="1" x14ac:dyDescent="0.15">
      <c r="B13" s="6" t="s">
        <v>1481</v>
      </c>
    </row>
    <row r="14" spans="2:37" ht="15" customHeight="1" x14ac:dyDescent="0.15">
      <c r="D14" s="6" t="s">
        <v>127</v>
      </c>
      <c r="E14" s="6" t="s">
        <v>128</v>
      </c>
      <c r="F14" s="6" t="s">
        <v>2329</v>
      </c>
      <c r="P14" s="654" t="str">
        <f>IF(ITEM_all_first!$E$247="","",VALUE(ITEM_all_first!$E$247))</f>
        <v/>
      </c>
      <c r="Q14" s="654"/>
      <c r="R14" s="654"/>
      <c r="S14" s="654"/>
      <c r="T14" s="654"/>
      <c r="U14" s="6" t="s">
        <v>649</v>
      </c>
    </row>
    <row r="15" spans="2:37" ht="15" customHeight="1" x14ac:dyDescent="0.15">
      <c r="B15" s="30"/>
      <c r="C15" s="30"/>
      <c r="D15" s="30" t="s">
        <v>127</v>
      </c>
      <c r="E15" s="30" t="s">
        <v>130</v>
      </c>
      <c r="F15" s="30" t="s">
        <v>2330</v>
      </c>
      <c r="G15" s="30"/>
      <c r="H15" s="30"/>
      <c r="I15" s="30"/>
      <c r="J15" s="30"/>
      <c r="K15" s="30"/>
      <c r="L15" s="30"/>
      <c r="M15" s="30"/>
      <c r="N15" s="30"/>
      <c r="O15" s="30"/>
      <c r="P15" s="655" t="str">
        <f>IF(ITEM_all_first!$E$248="","",VALUE(ITEM_all_first!$E$248))</f>
        <v/>
      </c>
      <c r="Q15" s="655"/>
      <c r="R15" s="655"/>
      <c r="S15" s="655"/>
      <c r="T15" s="655"/>
      <c r="U15" s="30" t="s">
        <v>649</v>
      </c>
      <c r="V15" s="30"/>
      <c r="W15" s="30"/>
      <c r="X15" s="30"/>
      <c r="Y15" s="30"/>
      <c r="Z15" s="30"/>
      <c r="AA15" s="30"/>
      <c r="AB15" s="30"/>
      <c r="AC15" s="30"/>
      <c r="AD15" s="30"/>
      <c r="AE15" s="30"/>
      <c r="AF15" s="30"/>
      <c r="AG15" s="30"/>
      <c r="AH15" s="30"/>
      <c r="AI15" s="30"/>
      <c r="AJ15" s="30"/>
      <c r="AK15" s="30"/>
    </row>
    <row r="16" spans="2:37" ht="15" customHeight="1" x14ac:dyDescent="0.15">
      <c r="B16" s="6" t="s">
        <v>1482</v>
      </c>
    </row>
    <row r="17" spans="2:37" ht="15" customHeight="1" x14ac:dyDescent="0.15">
      <c r="D17" s="6" t="s">
        <v>127</v>
      </c>
      <c r="E17" s="6" t="s">
        <v>128</v>
      </c>
      <c r="F17" s="6" t="s">
        <v>2331</v>
      </c>
      <c r="L17" s="650" t="s">
        <v>483</v>
      </c>
      <c r="M17" s="650"/>
      <c r="N17" s="39" t="s">
        <v>135</v>
      </c>
      <c r="O17" s="1163" t="str">
        <f>IF(ITEM_all_first!$E$249="","",VALUE(ITEM_all_first!$E$249))</f>
        <v/>
      </c>
      <c r="P17" s="1163"/>
      <c r="Q17" s="1163"/>
      <c r="R17" s="1163"/>
      <c r="S17" s="6" t="s">
        <v>1164</v>
      </c>
      <c r="T17" s="39" t="s">
        <v>135</v>
      </c>
      <c r="U17" s="642" t="str">
        <f>IF(ITEM_all_first!$E$250="","",VALUE(ITEM_all_first!$E$250))</f>
        <v/>
      </c>
      <c r="V17" s="642"/>
      <c r="W17" s="642"/>
      <c r="X17" s="642"/>
      <c r="Y17" s="6" t="s">
        <v>1164</v>
      </c>
      <c r="Z17" s="39" t="s">
        <v>135</v>
      </c>
      <c r="AA17" s="642" t="str">
        <f>IF(ITEM_all_first!$E$251="","",VALUE(ITEM_all_first!$E$251))</f>
        <v/>
      </c>
      <c r="AB17" s="642"/>
      <c r="AC17" s="642"/>
      <c r="AD17" s="642"/>
      <c r="AE17" s="6" t="s">
        <v>1164</v>
      </c>
      <c r="AF17" s="39" t="s">
        <v>135</v>
      </c>
      <c r="AG17" s="642" t="str">
        <f>IF(ITEM_all_first!$E$252="","",VALUE(ITEM_all_first!$E$252))</f>
        <v/>
      </c>
      <c r="AH17" s="642"/>
      <c r="AI17" s="642"/>
      <c r="AJ17" s="642"/>
      <c r="AK17" s="6" t="s">
        <v>1164</v>
      </c>
    </row>
    <row r="18" spans="2:37" ht="15" customHeight="1" x14ac:dyDescent="0.15">
      <c r="L18" s="650" t="s">
        <v>484</v>
      </c>
      <c r="M18" s="650"/>
      <c r="N18" s="39" t="s">
        <v>135</v>
      </c>
      <c r="O18" s="642" t="str">
        <f>IF(ITEM_all_first!$E$253="","",VALUE(ITEM_all_first!$E$253))</f>
        <v/>
      </c>
      <c r="P18" s="642"/>
      <c r="Q18" s="642"/>
      <c r="R18" s="642"/>
      <c r="S18" s="6" t="s">
        <v>1164</v>
      </c>
      <c r="T18" s="39" t="s">
        <v>135</v>
      </c>
      <c r="U18" s="642" t="str">
        <f>IF(ITEM_all_first!$E$254="","",VALUE(ITEM_all_first!$E$254))</f>
        <v/>
      </c>
      <c r="V18" s="642"/>
      <c r="W18" s="642"/>
      <c r="X18" s="642"/>
      <c r="Y18" s="6" t="s">
        <v>1164</v>
      </c>
      <c r="Z18" s="39" t="s">
        <v>135</v>
      </c>
      <c r="AA18" s="642" t="str">
        <f>IF(ITEM_all_first!$E$255="","",VALUE(ITEM_all_first!$E$255))</f>
        <v/>
      </c>
      <c r="AB18" s="642"/>
      <c r="AC18" s="642"/>
      <c r="AD18" s="642"/>
      <c r="AE18" s="6" t="s">
        <v>1164</v>
      </c>
      <c r="AF18" s="39" t="s">
        <v>135</v>
      </c>
      <c r="AG18" s="642" t="str">
        <f>IF(ITEM_all_first!$E$256="","",VALUE(ITEM_all_first!$E$256))</f>
        <v/>
      </c>
      <c r="AH18" s="642"/>
      <c r="AI18" s="642"/>
      <c r="AJ18" s="642"/>
      <c r="AK18" s="6" t="s">
        <v>1164</v>
      </c>
    </row>
    <row r="19" spans="2:37" ht="15" customHeight="1" x14ac:dyDescent="0.15">
      <c r="D19" s="6" t="s">
        <v>127</v>
      </c>
      <c r="E19" s="6" t="s">
        <v>130</v>
      </c>
      <c r="F19" s="6" t="s">
        <v>2332</v>
      </c>
      <c r="N19" s="39" t="s">
        <v>135</v>
      </c>
      <c r="O19" s="667" t="str">
        <f>ITEM_all_first!$E$257</f>
        <v/>
      </c>
      <c r="P19" s="667"/>
      <c r="Q19" s="667"/>
      <c r="R19" s="667"/>
      <c r="S19" s="9" t="s">
        <v>650</v>
      </c>
      <c r="T19" s="39" t="s">
        <v>135</v>
      </c>
      <c r="U19" s="667" t="str">
        <f>ITEM_all_first!$E$258</f>
        <v/>
      </c>
      <c r="V19" s="667"/>
      <c r="W19" s="667"/>
      <c r="X19" s="667"/>
      <c r="Y19" s="9" t="s">
        <v>650</v>
      </c>
      <c r="Z19" s="39" t="s">
        <v>135</v>
      </c>
      <c r="AA19" s="667" t="str">
        <f>ITEM_all_first!$E$259</f>
        <v/>
      </c>
      <c r="AB19" s="667"/>
      <c r="AC19" s="667"/>
      <c r="AD19" s="667"/>
      <c r="AE19" s="9" t="s">
        <v>650</v>
      </c>
      <c r="AF19" s="39" t="s">
        <v>135</v>
      </c>
      <c r="AG19" s="667" t="str">
        <f>ITEM_all_first!$E$260</f>
        <v/>
      </c>
      <c r="AH19" s="667"/>
      <c r="AI19" s="667"/>
      <c r="AJ19" s="667"/>
      <c r="AK19" s="9" t="s">
        <v>650</v>
      </c>
    </row>
    <row r="20" spans="2:37" ht="15" customHeight="1" x14ac:dyDescent="0.15">
      <c r="D20" s="6" t="s">
        <v>127</v>
      </c>
      <c r="E20" s="6" t="s">
        <v>131</v>
      </c>
      <c r="F20" s="6" t="s">
        <v>2333</v>
      </c>
    </row>
    <row r="21" spans="2:37" ht="15" customHeight="1" x14ac:dyDescent="0.15">
      <c r="N21" s="39" t="s">
        <v>135</v>
      </c>
      <c r="O21" s="642" t="str">
        <f>IF(ITEM_all_first!$E$261="","",VALUE(ITEM_all_first!$E$261))</f>
        <v/>
      </c>
      <c r="P21" s="642"/>
      <c r="Q21" s="642"/>
      <c r="R21" s="642"/>
      <c r="S21" s="34" t="s">
        <v>1175</v>
      </c>
      <c r="T21" s="39" t="s">
        <v>135</v>
      </c>
      <c r="U21" s="642" t="str">
        <f>IF(ITEM_all_first!$E$262="","",VALUE(ITEM_all_first!$E$262))</f>
        <v/>
      </c>
      <c r="V21" s="642"/>
      <c r="W21" s="642"/>
      <c r="X21" s="642"/>
      <c r="Y21" s="34" t="s">
        <v>1175</v>
      </c>
      <c r="Z21" s="39" t="s">
        <v>135</v>
      </c>
      <c r="AA21" s="642" t="str">
        <f>IF(ITEM_all_first!$E$263="","",VALUE(ITEM_all_first!$E$263))</f>
        <v/>
      </c>
      <c r="AB21" s="642"/>
      <c r="AC21" s="642"/>
      <c r="AD21" s="642"/>
      <c r="AE21" s="34" t="s">
        <v>1175</v>
      </c>
      <c r="AF21" s="39" t="s">
        <v>135</v>
      </c>
      <c r="AG21" s="642" t="str">
        <f>IF(ITEM_all_first!$E$264="","",VALUE(ITEM_all_first!$E$264))</f>
        <v/>
      </c>
      <c r="AH21" s="642"/>
      <c r="AI21" s="642"/>
      <c r="AJ21" s="642"/>
      <c r="AK21" s="34" t="s">
        <v>1175</v>
      </c>
    </row>
    <row r="22" spans="2:37" ht="15" customHeight="1" x14ac:dyDescent="0.15">
      <c r="D22" s="6" t="s">
        <v>127</v>
      </c>
      <c r="E22" s="6" t="s">
        <v>1284</v>
      </c>
      <c r="F22" s="6" t="s">
        <v>2334</v>
      </c>
    </row>
    <row r="23" spans="2:37" ht="15" customHeight="1" x14ac:dyDescent="0.15">
      <c r="N23" s="39" t="s">
        <v>135</v>
      </c>
      <c r="O23" s="642" t="str">
        <f>IF(ITEM_all_first!$E$265="","",VALUE(ITEM_all_first!$E$265))</f>
        <v/>
      </c>
      <c r="P23" s="642"/>
      <c r="Q23" s="642"/>
      <c r="R23" s="642"/>
      <c r="S23" s="34" t="s">
        <v>1175</v>
      </c>
      <c r="T23" s="39" t="s">
        <v>135</v>
      </c>
      <c r="U23" s="642" t="str">
        <f>IF(ITEM_all_first!$E$266="","",VALUE(ITEM_all_first!$E$266))</f>
        <v/>
      </c>
      <c r="V23" s="642"/>
      <c r="W23" s="642"/>
      <c r="X23" s="642"/>
      <c r="Y23" s="34" t="s">
        <v>1175</v>
      </c>
      <c r="Z23" s="39" t="s">
        <v>135</v>
      </c>
      <c r="AA23" s="642" t="str">
        <f>IF(ITEM_all_first!$E$267="","",VALUE(ITEM_all_first!$E$267))</f>
        <v/>
      </c>
      <c r="AB23" s="642"/>
      <c r="AC23" s="642"/>
      <c r="AD23" s="642"/>
      <c r="AE23" s="34" t="s">
        <v>1175</v>
      </c>
      <c r="AF23" s="39" t="s">
        <v>135</v>
      </c>
      <c r="AG23" s="642" t="str">
        <f>IF(ITEM_all_first!$E$268="","",VALUE(ITEM_all_first!$E$268))</f>
        <v/>
      </c>
      <c r="AH23" s="642"/>
      <c r="AI23" s="642"/>
      <c r="AJ23" s="642"/>
      <c r="AK23" s="34" t="s">
        <v>1175</v>
      </c>
    </row>
    <row r="24" spans="2:37" ht="15" customHeight="1" x14ac:dyDescent="0.15">
      <c r="D24" s="6" t="s">
        <v>127</v>
      </c>
      <c r="E24" s="6" t="s">
        <v>132</v>
      </c>
      <c r="F24" s="6" t="s">
        <v>2335</v>
      </c>
      <c r="L24" s="650" t="s">
        <v>483</v>
      </c>
      <c r="M24" s="650"/>
      <c r="O24" s="1168">
        <f>SUM($O$17,$U$17,$AA$17,$AG$17)</f>
        <v>0</v>
      </c>
      <c r="P24" s="1168"/>
      <c r="Q24" s="1168"/>
      <c r="R24" s="1168"/>
      <c r="S24" s="6" t="s">
        <v>710</v>
      </c>
    </row>
    <row r="25" spans="2:37" ht="15" customHeight="1" x14ac:dyDescent="0.15">
      <c r="L25" s="650" t="s">
        <v>484</v>
      </c>
      <c r="M25" s="650"/>
      <c r="O25" s="1168">
        <f>SUM($O$18,$U$18,$AA$18,$AG$18)</f>
        <v>0</v>
      </c>
      <c r="P25" s="1168"/>
      <c r="Q25" s="1168"/>
      <c r="R25" s="1168"/>
      <c r="S25" s="6" t="s">
        <v>710</v>
      </c>
    </row>
    <row r="26" spans="2:37" ht="15" customHeight="1" x14ac:dyDescent="0.15">
      <c r="D26" s="6" t="s">
        <v>127</v>
      </c>
      <c r="E26" s="6" t="s">
        <v>486</v>
      </c>
      <c r="F26" s="6" t="s">
        <v>2336</v>
      </c>
      <c r="W26" s="642" t="str">
        <f>IF(ITEM_all_first!$E$271="","",VALUE(ITEM_all_first!$E$271))</f>
        <v/>
      </c>
      <c r="X26" s="642"/>
      <c r="Y26" s="642"/>
      <c r="Z26" s="642"/>
      <c r="AA26" s="34" t="s">
        <v>1177</v>
      </c>
    </row>
    <row r="27" spans="2:37" ht="15" customHeight="1" x14ac:dyDescent="0.15">
      <c r="D27" s="6" t="s">
        <v>127</v>
      </c>
      <c r="E27" s="6" t="s">
        <v>142</v>
      </c>
      <c r="F27" s="6" t="s">
        <v>2337</v>
      </c>
      <c r="W27" s="642" t="str">
        <f>IF(ITEM_all_first!$E$272="","",VALUE(ITEM_all_first!$E$272))</f>
        <v/>
      </c>
      <c r="X27" s="642"/>
      <c r="Y27" s="642"/>
      <c r="Z27" s="642"/>
      <c r="AA27" s="34" t="s">
        <v>1177</v>
      </c>
    </row>
    <row r="28" spans="2:37" ht="15" customHeight="1" x14ac:dyDescent="0.15">
      <c r="B28" s="30"/>
      <c r="C28" s="30"/>
      <c r="D28" s="30" t="s">
        <v>127</v>
      </c>
      <c r="E28" s="30" t="s">
        <v>487</v>
      </c>
      <c r="F28" s="30" t="s">
        <v>2338</v>
      </c>
      <c r="G28" s="30"/>
      <c r="H28" s="30"/>
      <c r="I28" s="30"/>
      <c r="J28" s="30"/>
      <c r="K28" s="30"/>
      <c r="L28" s="621" t="str">
        <f>ITEM_all_first!$E$273</f>
        <v/>
      </c>
      <c r="M28" s="621"/>
      <c r="N28" s="621"/>
      <c r="O28" s="621"/>
      <c r="P28" s="621"/>
      <c r="Q28" s="621"/>
      <c r="R28" s="621"/>
      <c r="S28" s="621"/>
      <c r="T28" s="621"/>
      <c r="U28" s="621"/>
      <c r="V28" s="621"/>
      <c r="W28" s="621"/>
      <c r="X28" s="621"/>
      <c r="Y28" s="621"/>
      <c r="Z28" s="621"/>
      <c r="AA28" s="621"/>
      <c r="AB28" s="621"/>
      <c r="AC28" s="621"/>
      <c r="AD28" s="621"/>
      <c r="AE28" s="621"/>
      <c r="AF28" s="621"/>
      <c r="AG28" s="621"/>
      <c r="AH28" s="621"/>
      <c r="AI28" s="621"/>
      <c r="AJ28" s="621"/>
      <c r="AK28" s="621"/>
    </row>
    <row r="29" spans="2:37" s="6" customFormat="1" ht="15" customHeight="1" x14ac:dyDescent="0.15">
      <c r="B29" s="6" t="s">
        <v>1483</v>
      </c>
      <c r="J29" s="33" t="s">
        <v>651</v>
      </c>
      <c r="K29" s="1169" t="str">
        <f>ITEM_all_first!$E$274</f>
        <v/>
      </c>
      <c r="L29" s="1169"/>
      <c r="M29" s="1169"/>
      <c r="N29" s="622" t="str">
        <f>ITEM_all_first!$E$275</f>
        <v/>
      </c>
      <c r="O29" s="622"/>
      <c r="P29" s="622"/>
      <c r="Q29" s="622"/>
      <c r="R29" s="622"/>
      <c r="S29" s="622"/>
      <c r="T29" s="622"/>
      <c r="U29" s="622"/>
      <c r="V29" s="622"/>
      <c r="W29" s="40" t="s">
        <v>650</v>
      </c>
      <c r="X29" s="40" t="s">
        <v>652</v>
      </c>
      <c r="Y29" s="1169" t="str">
        <f>ITEM_all_first!$E$276</f>
        <v/>
      </c>
      <c r="Z29" s="1169"/>
      <c r="AA29" s="1169"/>
      <c r="AB29" s="622" t="str">
        <f>ITEM_all_first!$E$277</f>
        <v/>
      </c>
      <c r="AC29" s="622"/>
      <c r="AD29" s="622"/>
      <c r="AE29" s="622"/>
      <c r="AF29" s="622"/>
      <c r="AG29" s="622"/>
      <c r="AH29" s="622"/>
      <c r="AI29" s="622"/>
      <c r="AJ29" s="622"/>
      <c r="AK29" s="6" t="s">
        <v>650</v>
      </c>
    </row>
    <row r="30" spans="2:37" s="6" customFormat="1" ht="15" customHeight="1" x14ac:dyDescent="0.15">
      <c r="B30" s="30"/>
      <c r="C30" s="30"/>
      <c r="D30" s="30"/>
      <c r="E30" s="30"/>
      <c r="F30" s="30"/>
      <c r="I30" s="30"/>
      <c r="J30" s="41" t="s">
        <v>651</v>
      </c>
      <c r="K30" s="1167" t="str">
        <f>ITEM_all_first!$E$278</f>
        <v/>
      </c>
      <c r="L30" s="1167"/>
      <c r="M30" s="1167"/>
      <c r="N30" s="621" t="str">
        <f>ITEM_all_first!$E$279</f>
        <v/>
      </c>
      <c r="O30" s="621"/>
      <c r="P30" s="621"/>
      <c r="Q30" s="621"/>
      <c r="R30" s="621"/>
      <c r="S30" s="621"/>
      <c r="T30" s="621"/>
      <c r="U30" s="621"/>
      <c r="V30" s="621"/>
      <c r="W30" s="30" t="s">
        <v>650</v>
      </c>
      <c r="X30" s="30" t="s">
        <v>652</v>
      </c>
      <c r="Y30" s="1167" t="str">
        <f>ITEM_all_first!$E$280</f>
        <v/>
      </c>
      <c r="Z30" s="1167"/>
      <c r="AA30" s="1167"/>
      <c r="AB30" s="621" t="str">
        <f>ITEM_all_first!$E$281</f>
        <v/>
      </c>
      <c r="AC30" s="621"/>
      <c r="AD30" s="621"/>
      <c r="AE30" s="621"/>
      <c r="AF30" s="621"/>
      <c r="AG30" s="621"/>
      <c r="AH30" s="621"/>
      <c r="AI30" s="621"/>
      <c r="AJ30" s="621"/>
      <c r="AK30" s="30" t="s">
        <v>650</v>
      </c>
    </row>
    <row r="31" spans="2:37" ht="15" customHeight="1" x14ac:dyDescent="0.15">
      <c r="B31" s="255" t="s">
        <v>1484</v>
      </c>
      <c r="C31" s="27"/>
      <c r="D31" s="27"/>
      <c r="E31" s="27"/>
      <c r="F31" s="27"/>
      <c r="G31" s="27"/>
      <c r="H31" s="22" t="str">
        <f>ITEM_all_first!$E$282</f>
        <v>□</v>
      </c>
      <c r="I31" s="27" t="s">
        <v>654</v>
      </c>
      <c r="J31" s="27"/>
      <c r="K31" s="22" t="str">
        <f>ITEM_all_first!$E$283</f>
        <v>□</v>
      </c>
      <c r="L31" s="27" t="s">
        <v>655</v>
      </c>
      <c r="M31" s="27"/>
      <c r="N31" s="22" t="str">
        <f>ITEM_all_first!$E$284</f>
        <v>□</v>
      </c>
      <c r="O31" s="27" t="s">
        <v>656</v>
      </c>
      <c r="P31" s="27"/>
      <c r="Q31" s="22" t="str">
        <f>ITEM_all_first!$E$285</f>
        <v>□</v>
      </c>
      <c r="R31" s="27" t="s">
        <v>657</v>
      </c>
      <c r="S31" s="27"/>
      <c r="T31" s="22" t="str">
        <f>ITEM_all_first!$E$286</f>
        <v>□</v>
      </c>
      <c r="U31" s="27" t="s">
        <v>658</v>
      </c>
      <c r="V31" s="27"/>
      <c r="W31" s="27"/>
      <c r="X31" s="22" t="str">
        <f>ITEM_all_first!$E$287</f>
        <v>□</v>
      </c>
      <c r="Y31" s="27" t="s">
        <v>659</v>
      </c>
      <c r="Z31" s="27"/>
      <c r="AA31" s="27"/>
      <c r="AB31" s="27"/>
      <c r="AC31" s="27"/>
      <c r="AD31" s="22" t="str">
        <f>ITEM_all_first!$E$288</f>
        <v>□</v>
      </c>
      <c r="AE31" s="27" t="s">
        <v>660</v>
      </c>
      <c r="AF31" s="27"/>
      <c r="AG31" s="27"/>
      <c r="AH31" s="27"/>
      <c r="AI31" s="27"/>
      <c r="AJ31" s="27"/>
      <c r="AK31" s="27"/>
    </row>
    <row r="32" spans="2:37" ht="15" customHeight="1" x14ac:dyDescent="0.15">
      <c r="B32" s="6" t="s">
        <v>1485</v>
      </c>
      <c r="N32" s="39" t="s">
        <v>135</v>
      </c>
      <c r="O32" s="611" t="s">
        <v>661</v>
      </c>
      <c r="P32" s="611"/>
      <c r="Q32" s="611"/>
      <c r="R32" s="611"/>
      <c r="S32" s="611"/>
      <c r="T32" s="611"/>
      <c r="U32" s="9" t="s">
        <v>650</v>
      </c>
      <c r="V32" s="39" t="s">
        <v>135</v>
      </c>
      <c r="W32" s="611" t="s">
        <v>662</v>
      </c>
      <c r="X32" s="611"/>
      <c r="Y32" s="611"/>
      <c r="Z32" s="611"/>
      <c r="AA32" s="611"/>
      <c r="AB32" s="611"/>
      <c r="AC32" s="9" t="s">
        <v>650</v>
      </c>
      <c r="AD32" s="39" t="s">
        <v>135</v>
      </c>
      <c r="AE32" s="611" t="s">
        <v>663</v>
      </c>
      <c r="AF32" s="611"/>
      <c r="AG32" s="611"/>
      <c r="AH32" s="611"/>
      <c r="AI32" s="611"/>
      <c r="AJ32" s="611"/>
      <c r="AK32" s="9" t="s">
        <v>650</v>
      </c>
    </row>
    <row r="33" spans="2:37" ht="15" customHeight="1" x14ac:dyDescent="0.15">
      <c r="D33" s="126" t="s">
        <v>127</v>
      </c>
      <c r="E33" s="126" t="s">
        <v>128</v>
      </c>
      <c r="F33" s="126" t="s">
        <v>2340</v>
      </c>
      <c r="G33" s="126"/>
      <c r="H33" s="126"/>
      <c r="I33" s="126"/>
      <c r="J33" s="126"/>
      <c r="K33" s="126"/>
      <c r="L33" s="126"/>
      <c r="M33" s="126"/>
      <c r="N33" s="39" t="s">
        <v>135</v>
      </c>
      <c r="O33" s="1163" t="str">
        <f>IF(ITEM_all_first!$E$289="","",VALUE(ITEM_all_first!$E$289))</f>
        <v/>
      </c>
      <c r="P33" s="1163"/>
      <c r="Q33" s="1163"/>
      <c r="R33" s="1163"/>
      <c r="S33" s="1163"/>
      <c r="T33" s="1163"/>
      <c r="U33" s="6" t="s">
        <v>1164</v>
      </c>
      <c r="V33" s="39" t="s">
        <v>135</v>
      </c>
      <c r="W33" s="1163" t="str">
        <f>IF(ITEM_all_first!$E$290="","",VALUE(ITEM_all_first!$E$290))</f>
        <v/>
      </c>
      <c r="X33" s="1163"/>
      <c r="Y33" s="1163"/>
      <c r="Z33" s="1163"/>
      <c r="AA33" s="1163"/>
      <c r="AB33" s="1163"/>
      <c r="AC33" s="6" t="s">
        <v>1164</v>
      </c>
      <c r="AD33" s="39" t="s">
        <v>135</v>
      </c>
      <c r="AE33" s="741" t="str">
        <f>IF($O$33="","",(SUM($O$33,$W$33)))</f>
        <v/>
      </c>
      <c r="AF33" s="741"/>
      <c r="AG33" s="741"/>
      <c r="AH33" s="741"/>
      <c r="AI33" s="741"/>
      <c r="AJ33" s="741"/>
      <c r="AK33" s="6" t="s">
        <v>1164</v>
      </c>
    </row>
    <row r="34" spans="2:37" s="6" customFormat="1" ht="15" customHeight="1" x14ac:dyDescent="0.15">
      <c r="D34" s="126" t="s">
        <v>127</v>
      </c>
      <c r="E34" s="126" t="s">
        <v>1563</v>
      </c>
      <c r="F34" s="126" t="s">
        <v>2339</v>
      </c>
      <c r="G34" s="141"/>
      <c r="H34" s="141"/>
      <c r="I34" s="141"/>
      <c r="J34" s="141"/>
      <c r="K34" s="141"/>
      <c r="L34" s="141"/>
      <c r="M34" s="126"/>
    </row>
    <row r="35" spans="2:37" ht="15" customHeight="1" x14ac:dyDescent="0.15">
      <c r="D35" s="126"/>
      <c r="E35" s="126"/>
      <c r="F35" s="141"/>
      <c r="G35" s="141"/>
      <c r="H35" s="141"/>
      <c r="I35" s="141"/>
      <c r="J35" s="141"/>
      <c r="K35" s="141"/>
      <c r="L35" s="141"/>
      <c r="M35" s="126"/>
      <c r="N35" s="39" t="s">
        <v>135</v>
      </c>
      <c r="O35" s="1163" t="str">
        <f>IF(ITEM_all_first!$E$292="","",VALUE(ITEM_all_first!$E$292))</f>
        <v/>
      </c>
      <c r="P35" s="1163"/>
      <c r="Q35" s="1163"/>
      <c r="R35" s="1163"/>
      <c r="S35" s="1163"/>
      <c r="T35" s="1163"/>
      <c r="U35" s="6" t="s">
        <v>1164</v>
      </c>
      <c r="V35" s="39" t="s">
        <v>135</v>
      </c>
      <c r="W35" s="1163" t="str">
        <f>IF(ITEM_all_first!$E$293="","",VALUE(ITEM_all_first!$E$293))</f>
        <v/>
      </c>
      <c r="X35" s="1163"/>
      <c r="Y35" s="1163"/>
      <c r="Z35" s="1163"/>
      <c r="AA35" s="1163"/>
      <c r="AB35" s="1163"/>
      <c r="AC35" s="6" t="s">
        <v>1164</v>
      </c>
      <c r="AD35" s="39" t="s">
        <v>135</v>
      </c>
      <c r="AE35" s="741" t="str">
        <f>IF($O$35="","",(SUM($O$35,$W$35)))</f>
        <v/>
      </c>
      <c r="AF35" s="741"/>
      <c r="AG35" s="741"/>
      <c r="AH35" s="741"/>
      <c r="AI35" s="741"/>
      <c r="AJ35" s="741"/>
      <c r="AK35" s="6" t="s">
        <v>1164</v>
      </c>
    </row>
    <row r="36" spans="2:37" ht="15" customHeight="1" x14ac:dyDescent="0.15">
      <c r="B36" s="30"/>
      <c r="C36" s="30"/>
      <c r="D36" s="139" t="s">
        <v>127</v>
      </c>
      <c r="E36" s="139" t="s">
        <v>1564</v>
      </c>
      <c r="F36" s="139" t="s">
        <v>2341</v>
      </c>
      <c r="G36" s="139"/>
      <c r="H36" s="139"/>
      <c r="I36" s="139"/>
      <c r="J36" s="139"/>
      <c r="K36" s="139"/>
      <c r="L36" s="139"/>
      <c r="M36" s="139"/>
      <c r="N36" s="30"/>
      <c r="O36" s="742" t="e">
        <f>IF(calculation_second!$C$4="","",ROUNDUP(calculation_second!$C$4,2))</f>
        <v>#VALUE!</v>
      </c>
      <c r="P36" s="742"/>
      <c r="Q36" s="742"/>
      <c r="R36" s="742"/>
      <c r="S36" s="742"/>
      <c r="T36" s="742"/>
      <c r="U36" s="53" t="s">
        <v>1177</v>
      </c>
      <c r="V36" s="30"/>
      <c r="W36" s="30"/>
      <c r="X36" s="30"/>
      <c r="Y36" s="30"/>
      <c r="Z36" s="30"/>
      <c r="AA36" s="30"/>
      <c r="AB36" s="30"/>
      <c r="AC36" s="30"/>
      <c r="AD36" s="30"/>
      <c r="AE36" s="30"/>
      <c r="AF36" s="30"/>
      <c r="AG36" s="30"/>
      <c r="AH36" s="30"/>
      <c r="AI36" s="30"/>
      <c r="AJ36" s="30"/>
      <c r="AK36" s="30"/>
    </row>
    <row r="37" spans="2:37" ht="15" customHeight="1" x14ac:dyDescent="0.15">
      <c r="B37" s="6" t="s">
        <v>1486</v>
      </c>
      <c r="N37" s="39" t="s">
        <v>135</v>
      </c>
      <c r="O37" s="648" t="s">
        <v>661</v>
      </c>
      <c r="P37" s="648"/>
      <c r="Q37" s="648"/>
      <c r="R37" s="648"/>
      <c r="S37" s="648"/>
      <c r="T37" s="648"/>
      <c r="U37" s="9" t="s">
        <v>650</v>
      </c>
      <c r="V37" s="39" t="s">
        <v>135</v>
      </c>
      <c r="W37" s="648" t="s">
        <v>662</v>
      </c>
      <c r="X37" s="648"/>
      <c r="Y37" s="648"/>
      <c r="Z37" s="648"/>
      <c r="AA37" s="648"/>
      <c r="AB37" s="648"/>
      <c r="AC37" s="9" t="s">
        <v>650</v>
      </c>
      <c r="AD37" s="39" t="s">
        <v>135</v>
      </c>
      <c r="AE37" s="648" t="s">
        <v>663</v>
      </c>
      <c r="AF37" s="648"/>
      <c r="AG37" s="648"/>
      <c r="AH37" s="648"/>
      <c r="AI37" s="648"/>
      <c r="AJ37" s="648"/>
      <c r="AK37" s="9" t="s">
        <v>650</v>
      </c>
    </row>
    <row r="38" spans="2:37" ht="15" customHeight="1" x14ac:dyDescent="0.15">
      <c r="D38" s="126" t="s">
        <v>127</v>
      </c>
      <c r="E38" s="126" t="s">
        <v>128</v>
      </c>
      <c r="F38" s="126" t="s">
        <v>2342</v>
      </c>
      <c r="N38" s="39" t="s">
        <v>135</v>
      </c>
      <c r="O38" s="1163" t="str">
        <f>IF(ITEM_all_first!$E$296="","",VALUE(ITEM_all_first!$E$296))</f>
        <v/>
      </c>
      <c r="P38" s="1163"/>
      <c r="Q38" s="1163"/>
      <c r="R38" s="1163"/>
      <c r="S38" s="1163"/>
      <c r="T38" s="1163"/>
      <c r="U38" s="6" t="s">
        <v>1164</v>
      </c>
      <c r="V38" s="39" t="s">
        <v>135</v>
      </c>
      <c r="W38" s="1163" t="str">
        <f>IF(ITEM_all_first!$E$297="","",VALUE(ITEM_all_first!$E$297))</f>
        <v/>
      </c>
      <c r="X38" s="1163"/>
      <c r="Y38" s="1163"/>
      <c r="Z38" s="1163"/>
      <c r="AA38" s="1163"/>
      <c r="AB38" s="1163"/>
      <c r="AC38" s="6" t="s">
        <v>1164</v>
      </c>
      <c r="AD38" s="39" t="s">
        <v>135</v>
      </c>
      <c r="AE38" s="741" t="str">
        <f>IF($O$38="","",(SUM($O$38,$W$38)))</f>
        <v/>
      </c>
      <c r="AF38" s="741"/>
      <c r="AG38" s="741"/>
      <c r="AH38" s="741"/>
      <c r="AI38" s="741"/>
      <c r="AJ38" s="741"/>
      <c r="AK38" s="6" t="s">
        <v>1164</v>
      </c>
    </row>
    <row r="39" spans="2:37" ht="15" customHeight="1" x14ac:dyDescent="0.15">
      <c r="D39" s="126" t="s">
        <v>127</v>
      </c>
      <c r="E39" s="126" t="s">
        <v>130</v>
      </c>
      <c r="F39" s="126" t="s">
        <v>2343</v>
      </c>
      <c r="G39" s="12"/>
      <c r="H39" s="12"/>
      <c r="I39" s="12"/>
      <c r="J39" s="12"/>
      <c r="K39" s="12"/>
      <c r="L39" s="12"/>
    </row>
    <row r="40" spans="2:37" ht="15" customHeight="1" x14ac:dyDescent="0.15">
      <c r="D40" s="126"/>
      <c r="E40" s="126"/>
      <c r="F40" s="141"/>
      <c r="G40" s="12"/>
      <c r="H40" s="12"/>
      <c r="I40" s="12"/>
      <c r="J40" s="12"/>
      <c r="K40" s="12"/>
      <c r="L40" s="12"/>
      <c r="N40" s="39" t="s">
        <v>135</v>
      </c>
      <c r="O40" s="1163" t="str">
        <f>IF(ITEM_all_first!$E$299="","",VALUE(ITEM_all_first!$E$299))</f>
        <v/>
      </c>
      <c r="P40" s="1163"/>
      <c r="Q40" s="1163"/>
      <c r="R40" s="1163"/>
      <c r="S40" s="1163"/>
      <c r="T40" s="1163"/>
      <c r="U40" s="6" t="s">
        <v>1164</v>
      </c>
      <c r="V40" s="39" t="s">
        <v>135</v>
      </c>
      <c r="W40" s="1163" t="str">
        <f>IF(ITEM_all_first!$E$300="","",VALUE(ITEM_all_first!$E$300))</f>
        <v/>
      </c>
      <c r="X40" s="1163"/>
      <c r="Y40" s="1163"/>
      <c r="Z40" s="1163"/>
      <c r="AA40" s="1163"/>
      <c r="AB40" s="1163"/>
      <c r="AC40" s="6" t="s">
        <v>1164</v>
      </c>
      <c r="AD40" s="39" t="s">
        <v>135</v>
      </c>
      <c r="AE40" s="741" t="str">
        <f>IF($O$40="","",(SUM($O$40,$W$40)))</f>
        <v/>
      </c>
      <c r="AF40" s="741"/>
      <c r="AG40" s="741"/>
      <c r="AH40" s="741"/>
      <c r="AI40" s="741"/>
      <c r="AJ40" s="741"/>
      <c r="AK40" s="6" t="s">
        <v>1164</v>
      </c>
    </row>
    <row r="41" spans="2:37" ht="15" customHeight="1" x14ac:dyDescent="0.15">
      <c r="D41" s="126" t="s">
        <v>127</v>
      </c>
      <c r="E41" s="126" t="s">
        <v>131</v>
      </c>
      <c r="F41" s="126" t="s">
        <v>2344</v>
      </c>
      <c r="G41" s="12"/>
      <c r="H41" s="12"/>
      <c r="I41" s="12"/>
      <c r="J41" s="12"/>
      <c r="K41" s="12"/>
      <c r="L41" s="12"/>
    </row>
    <row r="42" spans="2:37" ht="15" customHeight="1" x14ac:dyDescent="0.15">
      <c r="D42" s="126"/>
      <c r="E42" s="126"/>
      <c r="F42" s="141"/>
      <c r="G42" s="12"/>
      <c r="H42" s="12"/>
      <c r="I42" s="12"/>
      <c r="J42" s="12"/>
      <c r="K42" s="12"/>
      <c r="L42" s="12"/>
      <c r="N42" s="39" t="s">
        <v>135</v>
      </c>
      <c r="O42" s="1163" t="str">
        <f>IF(ITEM_all_first!$E$302="","",VALUE(ITEM_all_first!$E$302))</f>
        <v/>
      </c>
      <c r="P42" s="1163"/>
      <c r="Q42" s="1163"/>
      <c r="R42" s="1163"/>
      <c r="S42" s="1163"/>
      <c r="T42" s="1163"/>
      <c r="U42" s="6" t="s">
        <v>1164</v>
      </c>
      <c r="V42" s="39" t="s">
        <v>135</v>
      </c>
      <c r="W42" s="1163" t="str">
        <f>IF(ITEM_all_first!$E$303="","",VALUE(ITEM_all_first!$E$303))</f>
        <v/>
      </c>
      <c r="X42" s="1163"/>
      <c r="Y42" s="1163"/>
      <c r="Z42" s="1163"/>
      <c r="AA42" s="1163"/>
      <c r="AB42" s="1163"/>
      <c r="AC42" s="6" t="s">
        <v>1164</v>
      </c>
      <c r="AD42" s="39" t="s">
        <v>135</v>
      </c>
      <c r="AE42" s="741" t="str">
        <f>IF($O$42="","",(SUM($O$42,$W$42)))</f>
        <v/>
      </c>
      <c r="AF42" s="741"/>
      <c r="AG42" s="741"/>
      <c r="AH42" s="741"/>
      <c r="AI42" s="741"/>
      <c r="AJ42" s="741"/>
      <c r="AK42" s="6" t="s">
        <v>1164</v>
      </c>
    </row>
    <row r="43" spans="2:37" ht="15" customHeight="1" x14ac:dyDescent="0.15">
      <c r="D43" s="126" t="s">
        <v>127</v>
      </c>
      <c r="E43" s="126" t="s">
        <v>1284</v>
      </c>
      <c r="F43" s="126" t="s">
        <v>1390</v>
      </c>
      <c r="G43" s="12"/>
      <c r="H43" s="12"/>
      <c r="I43" s="12"/>
      <c r="J43" s="12"/>
      <c r="K43" s="12"/>
      <c r="L43" s="12"/>
      <c r="AE43" s="111"/>
      <c r="AF43" s="111"/>
      <c r="AG43" s="111"/>
      <c r="AH43" s="111"/>
      <c r="AI43" s="111"/>
      <c r="AJ43" s="111"/>
      <c r="AK43" s="34"/>
    </row>
    <row r="44" spans="2:37" ht="15" customHeight="1" x14ac:dyDescent="0.15">
      <c r="D44" s="126"/>
      <c r="E44" s="126"/>
      <c r="F44" s="141"/>
      <c r="G44" s="12"/>
      <c r="H44" s="12"/>
      <c r="I44" s="12"/>
      <c r="J44" s="12"/>
      <c r="K44" s="12"/>
      <c r="L44" s="12"/>
      <c r="N44" s="39" t="s">
        <v>135</v>
      </c>
      <c r="O44" s="1163" t="str">
        <f>IF(ITEM_all_first!$E$305="","",VALUE(ITEM_all_first!$E$305))</f>
        <v/>
      </c>
      <c r="P44" s="1163"/>
      <c r="Q44" s="1163"/>
      <c r="R44" s="1163"/>
      <c r="S44" s="1163"/>
      <c r="T44" s="1163"/>
      <c r="U44" s="6" t="s">
        <v>1164</v>
      </c>
      <c r="V44" s="39" t="s">
        <v>135</v>
      </c>
      <c r="W44" s="1163" t="str">
        <f>IF(ITEM_all_first!$E$306="","",VALUE(ITEM_all_first!$E$306))</f>
        <v/>
      </c>
      <c r="X44" s="1163"/>
      <c r="Y44" s="1163"/>
      <c r="Z44" s="1163"/>
      <c r="AA44" s="1163"/>
      <c r="AB44" s="1163"/>
      <c r="AC44" s="6" t="s">
        <v>1164</v>
      </c>
      <c r="AD44" s="39" t="s">
        <v>135</v>
      </c>
      <c r="AE44" s="741" t="str">
        <f>IF($O$44="","",(SUM($O$44,$W$44)))</f>
        <v/>
      </c>
      <c r="AF44" s="741"/>
      <c r="AG44" s="741"/>
      <c r="AH44" s="741"/>
      <c r="AI44" s="741"/>
      <c r="AJ44" s="741"/>
      <c r="AK44" s="6" t="s">
        <v>1164</v>
      </c>
    </row>
    <row r="45" spans="2:37" ht="15" customHeight="1" x14ac:dyDescent="0.15">
      <c r="D45" s="126" t="s">
        <v>127</v>
      </c>
      <c r="E45" s="126" t="s">
        <v>132</v>
      </c>
      <c r="F45" s="126" t="s">
        <v>2345</v>
      </c>
      <c r="G45" s="141"/>
      <c r="H45" s="141"/>
      <c r="I45" s="141"/>
      <c r="J45" s="141"/>
      <c r="K45" s="141"/>
      <c r="L45" s="141"/>
      <c r="M45" s="126"/>
      <c r="N45" s="39" t="s">
        <v>135</v>
      </c>
      <c r="O45" s="1163" t="str">
        <f>IF(ITEM_all_first!$E$308="","",VALUE(ITEM_all_first!$E$308))</f>
        <v/>
      </c>
      <c r="P45" s="1163"/>
      <c r="Q45" s="1163"/>
      <c r="R45" s="1163"/>
      <c r="S45" s="1163"/>
      <c r="T45" s="1163"/>
      <c r="U45" s="6" t="s">
        <v>1164</v>
      </c>
      <c r="V45" s="39" t="s">
        <v>135</v>
      </c>
      <c r="W45" s="1163" t="str">
        <f>IF(ITEM_all_first!$E$309="","",VALUE(ITEM_all_first!$E$309))</f>
        <v/>
      </c>
      <c r="X45" s="1163"/>
      <c r="Y45" s="1163"/>
      <c r="Z45" s="1163"/>
      <c r="AA45" s="1163"/>
      <c r="AB45" s="1163"/>
      <c r="AC45" s="6" t="s">
        <v>1164</v>
      </c>
      <c r="AD45" s="39" t="s">
        <v>135</v>
      </c>
      <c r="AE45" s="741" t="str">
        <f>IF($O$45="","",(SUM($O$45,$W$45)))</f>
        <v/>
      </c>
      <c r="AF45" s="741"/>
      <c r="AG45" s="741"/>
      <c r="AH45" s="741"/>
      <c r="AI45" s="741"/>
      <c r="AJ45" s="741"/>
      <c r="AK45" s="6" t="s">
        <v>1164</v>
      </c>
    </row>
    <row r="46" spans="2:37" ht="15" customHeight="1" x14ac:dyDescent="0.15">
      <c r="D46" s="126" t="s">
        <v>127</v>
      </c>
      <c r="E46" s="126" t="s">
        <v>486</v>
      </c>
      <c r="F46" s="126" t="s">
        <v>2346</v>
      </c>
      <c r="G46" s="141"/>
      <c r="H46" s="141"/>
      <c r="I46" s="141"/>
      <c r="J46" s="141"/>
      <c r="K46" s="141"/>
      <c r="L46" s="141"/>
      <c r="M46" s="126"/>
      <c r="N46" s="39" t="s">
        <v>135</v>
      </c>
      <c r="O46" s="1163" t="str">
        <f>IF(ITEM_all_first!$E$311="","",VALUE(ITEM_all_first!$E$311))</f>
        <v/>
      </c>
      <c r="P46" s="1163"/>
      <c r="Q46" s="1163"/>
      <c r="R46" s="1163"/>
      <c r="S46" s="1163"/>
      <c r="T46" s="1163"/>
      <c r="U46" s="6" t="s">
        <v>1164</v>
      </c>
      <c r="V46" s="39" t="s">
        <v>135</v>
      </c>
      <c r="W46" s="1163" t="str">
        <f>IF(ITEM_all_first!$E$312="","",VALUE(ITEM_all_first!$E$312))</f>
        <v/>
      </c>
      <c r="X46" s="1163"/>
      <c r="Y46" s="1163"/>
      <c r="Z46" s="1163"/>
      <c r="AA46" s="1163"/>
      <c r="AB46" s="1163"/>
      <c r="AC46" s="6" t="s">
        <v>1164</v>
      </c>
      <c r="AD46" s="39" t="s">
        <v>135</v>
      </c>
      <c r="AE46" s="741" t="str">
        <f>IF($O$46="","",(SUM($O$46,$W$46)))</f>
        <v/>
      </c>
      <c r="AF46" s="741"/>
      <c r="AG46" s="741"/>
      <c r="AH46" s="741"/>
      <c r="AI46" s="741"/>
      <c r="AJ46" s="741"/>
      <c r="AK46" s="6" t="s">
        <v>1164</v>
      </c>
    </row>
    <row r="47" spans="2:37" ht="15" customHeight="1" x14ac:dyDescent="0.15">
      <c r="D47" s="126" t="s">
        <v>127</v>
      </c>
      <c r="E47" s="126" t="s">
        <v>142</v>
      </c>
      <c r="F47" s="126" t="s">
        <v>2347</v>
      </c>
      <c r="G47" s="141"/>
      <c r="H47" s="141"/>
      <c r="I47" s="141"/>
      <c r="J47" s="141"/>
      <c r="K47" s="141"/>
      <c r="L47" s="141"/>
      <c r="M47" s="126"/>
      <c r="N47" s="39" t="s">
        <v>135</v>
      </c>
      <c r="O47" s="1163" t="str">
        <f>IF(ITEM_all_first!$E$314="","",VALUE(ITEM_all_first!$E$314))</f>
        <v/>
      </c>
      <c r="P47" s="1163"/>
      <c r="Q47" s="1163"/>
      <c r="R47" s="1163"/>
      <c r="S47" s="1163"/>
      <c r="T47" s="1163"/>
      <c r="U47" s="6" t="s">
        <v>1164</v>
      </c>
      <c r="V47" s="39" t="s">
        <v>135</v>
      </c>
      <c r="W47" s="1163" t="str">
        <f>IF(ITEM_all_first!$E$315="","",VALUE(ITEM_all_first!$E$315))</f>
        <v/>
      </c>
      <c r="X47" s="1163"/>
      <c r="Y47" s="1163"/>
      <c r="Z47" s="1163"/>
      <c r="AA47" s="1163"/>
      <c r="AB47" s="1163"/>
      <c r="AC47" s="6" t="s">
        <v>1164</v>
      </c>
      <c r="AD47" s="39" t="s">
        <v>135</v>
      </c>
      <c r="AE47" s="741" t="str">
        <f>IF($O$47="","",(SUM($O$47,$W$47)))</f>
        <v/>
      </c>
      <c r="AF47" s="741"/>
      <c r="AG47" s="741"/>
      <c r="AH47" s="741"/>
      <c r="AI47" s="741"/>
      <c r="AJ47" s="741"/>
      <c r="AK47" s="6" t="s">
        <v>1164</v>
      </c>
    </row>
    <row r="48" spans="2:37" ht="15" customHeight="1" x14ac:dyDescent="0.15">
      <c r="D48" s="126" t="s">
        <v>127</v>
      </c>
      <c r="E48" s="126" t="s">
        <v>487</v>
      </c>
      <c r="F48" s="126" t="s">
        <v>2348</v>
      </c>
      <c r="G48" s="141"/>
      <c r="H48" s="141"/>
      <c r="I48" s="141"/>
      <c r="J48" s="141"/>
      <c r="K48" s="141"/>
      <c r="L48" s="141"/>
      <c r="M48" s="126"/>
      <c r="N48" s="39" t="s">
        <v>135</v>
      </c>
      <c r="O48" s="1163" t="str">
        <f>IF(ITEM_all_first!$E$317="","",VALUE(ITEM_all_first!$E$317))</f>
        <v/>
      </c>
      <c r="P48" s="1163"/>
      <c r="Q48" s="1163"/>
      <c r="R48" s="1163"/>
      <c r="S48" s="1163"/>
      <c r="T48" s="1163"/>
      <c r="U48" s="6" t="s">
        <v>1164</v>
      </c>
      <c r="V48" s="39" t="s">
        <v>135</v>
      </c>
      <c r="W48" s="1163" t="str">
        <f>IF(ITEM_all_first!$E$318="","",VALUE(ITEM_all_first!$E$318))</f>
        <v/>
      </c>
      <c r="X48" s="1163"/>
      <c r="Y48" s="1163"/>
      <c r="Z48" s="1163"/>
      <c r="AA48" s="1163"/>
      <c r="AB48" s="1163"/>
      <c r="AC48" s="6" t="s">
        <v>1164</v>
      </c>
      <c r="AD48" s="39" t="s">
        <v>135</v>
      </c>
      <c r="AE48" s="741" t="str">
        <f>IF($O$48="","",(SUM($O$48,$W$48)))</f>
        <v/>
      </c>
      <c r="AF48" s="741"/>
      <c r="AG48" s="741"/>
      <c r="AH48" s="741"/>
      <c r="AI48" s="741"/>
      <c r="AJ48" s="741"/>
      <c r="AK48" s="6" t="s">
        <v>1164</v>
      </c>
    </row>
    <row r="49" spans="2:37" ht="15" customHeight="1" x14ac:dyDescent="0.15">
      <c r="D49" s="126" t="s">
        <v>127</v>
      </c>
      <c r="E49" s="126" t="s">
        <v>502</v>
      </c>
      <c r="F49" s="126" t="s">
        <v>2349</v>
      </c>
      <c r="G49" s="141"/>
      <c r="H49" s="141"/>
      <c r="I49" s="141"/>
      <c r="J49" s="141"/>
      <c r="K49" s="141"/>
      <c r="L49" s="141"/>
      <c r="M49" s="126"/>
      <c r="N49" s="39" t="s">
        <v>135</v>
      </c>
      <c r="O49" s="1163" t="str">
        <f>IF(ITEM_all_first!$E$320="","",VALUE(ITEM_all_first!$E$320))</f>
        <v/>
      </c>
      <c r="P49" s="1163"/>
      <c r="Q49" s="1163"/>
      <c r="R49" s="1163"/>
      <c r="S49" s="1163"/>
      <c r="T49" s="1163"/>
      <c r="U49" s="6" t="s">
        <v>1164</v>
      </c>
      <c r="V49" s="39" t="s">
        <v>135</v>
      </c>
      <c r="W49" s="1163" t="str">
        <f>IF(ITEM_all_first!$E$321="","",VALUE(ITEM_all_first!$E$321))</f>
        <v/>
      </c>
      <c r="X49" s="1163"/>
      <c r="Y49" s="1163"/>
      <c r="Z49" s="1163"/>
      <c r="AA49" s="1163"/>
      <c r="AB49" s="1163"/>
      <c r="AC49" s="6" t="s">
        <v>1164</v>
      </c>
      <c r="AD49" s="39" t="s">
        <v>135</v>
      </c>
      <c r="AE49" s="741" t="str">
        <f>IF($O$49="","",(SUM($O$49,$W$49)))</f>
        <v/>
      </c>
      <c r="AF49" s="741"/>
      <c r="AG49" s="741"/>
      <c r="AH49" s="741"/>
      <c r="AI49" s="741"/>
      <c r="AJ49" s="741"/>
      <c r="AK49" s="6" t="s">
        <v>1164</v>
      </c>
    </row>
    <row r="50" spans="2:37" ht="15" customHeight="1" x14ac:dyDescent="0.15">
      <c r="D50" s="126" t="s">
        <v>127</v>
      </c>
      <c r="E50" s="126" t="s">
        <v>1285</v>
      </c>
      <c r="F50" s="126" t="s">
        <v>2350</v>
      </c>
      <c r="G50" s="141"/>
      <c r="H50" s="141"/>
      <c r="I50" s="141"/>
      <c r="J50" s="141"/>
      <c r="K50" s="141"/>
      <c r="L50" s="141"/>
      <c r="M50" s="126"/>
      <c r="N50" s="39" t="s">
        <v>135</v>
      </c>
      <c r="O50" s="1163" t="str">
        <f>IF(ITEM_all_first!$E$323="","",VALUE(ITEM_all_first!$E$323))</f>
        <v/>
      </c>
      <c r="P50" s="1163"/>
      <c r="Q50" s="1163"/>
      <c r="R50" s="1163"/>
      <c r="S50" s="1163"/>
      <c r="T50" s="1163"/>
      <c r="U50" s="6" t="s">
        <v>1164</v>
      </c>
      <c r="V50" s="39" t="s">
        <v>135</v>
      </c>
      <c r="W50" s="1163" t="str">
        <f>IF(ITEM_all_first!$E$324="","",VALUE(ITEM_all_first!$E$324))</f>
        <v/>
      </c>
      <c r="X50" s="1163"/>
      <c r="Y50" s="1163"/>
      <c r="Z50" s="1163"/>
      <c r="AA50" s="1163"/>
      <c r="AB50" s="1163"/>
      <c r="AC50" s="6" t="s">
        <v>1164</v>
      </c>
      <c r="AD50" s="39" t="s">
        <v>135</v>
      </c>
      <c r="AE50" s="741" t="str">
        <f>IF($O$50="","",(SUM($O$50,$W$50)))</f>
        <v/>
      </c>
      <c r="AF50" s="741"/>
      <c r="AG50" s="741"/>
      <c r="AH50" s="741"/>
      <c r="AI50" s="741"/>
      <c r="AJ50" s="741"/>
      <c r="AK50" s="6" t="s">
        <v>1164</v>
      </c>
    </row>
    <row r="51" spans="2:37" ht="15" customHeight="1" x14ac:dyDescent="0.15">
      <c r="D51" s="126" t="s">
        <v>127</v>
      </c>
      <c r="E51" s="126" t="s">
        <v>1565</v>
      </c>
      <c r="F51" s="126" t="s">
        <v>2351</v>
      </c>
      <c r="G51" s="141"/>
      <c r="H51" s="141"/>
      <c r="I51" s="141"/>
      <c r="J51" s="141"/>
      <c r="K51" s="141"/>
      <c r="L51" s="141"/>
      <c r="M51" s="126"/>
      <c r="N51" s="39" t="s">
        <v>135</v>
      </c>
      <c r="O51" s="1163" t="str">
        <f>IF(ITEM_all_first!$E$326="","",VALUE(ITEM_all_first!$E$326))</f>
        <v/>
      </c>
      <c r="P51" s="1163"/>
      <c r="Q51" s="1163"/>
      <c r="R51" s="1163"/>
      <c r="S51" s="1163"/>
      <c r="T51" s="1163"/>
      <c r="U51" s="6" t="s">
        <v>1164</v>
      </c>
      <c r="V51" s="39" t="s">
        <v>135</v>
      </c>
      <c r="W51" s="1163" t="str">
        <f>IF(ITEM_all_first!$E$327="","",VALUE(ITEM_all_first!$E$327))</f>
        <v/>
      </c>
      <c r="X51" s="1163"/>
      <c r="Y51" s="1163"/>
      <c r="Z51" s="1163"/>
      <c r="AA51" s="1163"/>
      <c r="AB51" s="1163"/>
      <c r="AC51" s="6" t="s">
        <v>1164</v>
      </c>
      <c r="AD51" s="39" t="s">
        <v>135</v>
      </c>
      <c r="AE51" s="741" t="str">
        <f>IF($O$51="","",(SUM($O$51,$W$51)))</f>
        <v/>
      </c>
      <c r="AF51" s="741"/>
      <c r="AG51" s="741"/>
      <c r="AH51" s="741"/>
      <c r="AI51" s="741"/>
      <c r="AJ51" s="741"/>
      <c r="AK51" s="6" t="s">
        <v>1164</v>
      </c>
    </row>
    <row r="52" spans="2:37" ht="15" customHeight="1" x14ac:dyDescent="0.15">
      <c r="D52" s="126" t="s">
        <v>127</v>
      </c>
      <c r="E52" s="126" t="s">
        <v>1286</v>
      </c>
      <c r="F52" s="126" t="s">
        <v>2352</v>
      </c>
      <c r="G52" s="126"/>
      <c r="H52" s="126"/>
      <c r="I52" s="126"/>
      <c r="J52" s="126"/>
      <c r="K52" s="126"/>
      <c r="L52" s="126"/>
      <c r="M52" s="126"/>
      <c r="N52" s="39" t="s">
        <v>135</v>
      </c>
      <c r="O52" s="1163" t="str">
        <f>IF(ITEM_all_first!$E$329="","",VALUE(ITEM_all_first!$E$329))</f>
        <v/>
      </c>
      <c r="P52" s="1163"/>
      <c r="Q52" s="1163"/>
      <c r="R52" s="1163"/>
      <c r="S52" s="1163"/>
      <c r="T52" s="1163"/>
      <c r="U52" s="6" t="s">
        <v>1164</v>
      </c>
      <c r="V52" s="39" t="s">
        <v>135</v>
      </c>
      <c r="W52" s="1163" t="str">
        <f>IF(ITEM_all_first!$E$330="","",VALUE(ITEM_all_first!$E$330))</f>
        <v/>
      </c>
      <c r="X52" s="1163"/>
      <c r="Y52" s="1163"/>
      <c r="Z52" s="1163"/>
      <c r="AA52" s="1163"/>
      <c r="AB52" s="1163"/>
      <c r="AC52" s="6" t="s">
        <v>1164</v>
      </c>
      <c r="AD52" s="39" t="s">
        <v>135</v>
      </c>
      <c r="AE52" s="741" t="str">
        <f>IF($O$52="","",(SUM($O$52,$W$52)))</f>
        <v/>
      </c>
      <c r="AF52" s="741"/>
      <c r="AG52" s="741"/>
      <c r="AH52" s="741"/>
      <c r="AI52" s="741"/>
      <c r="AJ52" s="741"/>
      <c r="AK52" s="6" t="s">
        <v>1164</v>
      </c>
    </row>
    <row r="53" spans="2:37" ht="15" customHeight="1" x14ac:dyDescent="0.15">
      <c r="D53" s="126" t="s">
        <v>127</v>
      </c>
      <c r="E53" s="126" t="s">
        <v>1566</v>
      </c>
      <c r="F53" s="126" t="s">
        <v>2353</v>
      </c>
      <c r="N53" s="39" t="s">
        <v>135</v>
      </c>
      <c r="O53" s="1163" t="str">
        <f>IF(ITEM_all_first!$E$332="","",VALUE(ITEM_all_first!$E$332))</f>
        <v/>
      </c>
      <c r="P53" s="1163"/>
      <c r="Q53" s="1163"/>
      <c r="R53" s="1163"/>
      <c r="S53" s="1163"/>
      <c r="T53" s="1163"/>
      <c r="U53" s="6" t="s">
        <v>1164</v>
      </c>
      <c r="V53" s="39" t="s">
        <v>135</v>
      </c>
      <c r="W53" s="1163" t="str">
        <f>IF(ITEM_all_first!$E$333="","",VALUE(ITEM_all_first!$E$333))</f>
        <v/>
      </c>
      <c r="X53" s="1163"/>
      <c r="Y53" s="1163"/>
      <c r="Z53" s="1163"/>
      <c r="AA53" s="1163"/>
      <c r="AB53" s="1163"/>
      <c r="AC53" s="6" t="s">
        <v>1164</v>
      </c>
      <c r="AD53" s="39" t="s">
        <v>135</v>
      </c>
      <c r="AE53" s="741" t="str">
        <f>IF($O$53="","",(SUM($O$53,$W$53)))</f>
        <v/>
      </c>
      <c r="AF53" s="741"/>
      <c r="AG53" s="741"/>
      <c r="AH53" s="741"/>
      <c r="AI53" s="741"/>
      <c r="AJ53" s="741"/>
      <c r="AK53" s="6" t="s">
        <v>1164</v>
      </c>
    </row>
    <row r="54" spans="2:37" ht="15" customHeight="1" x14ac:dyDescent="0.15">
      <c r="D54" s="126" t="s">
        <v>127</v>
      </c>
      <c r="E54" s="126" t="s">
        <v>1567</v>
      </c>
      <c r="F54" s="126" t="s">
        <v>2354</v>
      </c>
      <c r="N54" s="39" t="s">
        <v>135</v>
      </c>
      <c r="O54" s="1163" t="str">
        <f>IF(ITEM_all_first!$E$335="","",VALUE(ITEM_all_first!$E$335))</f>
        <v/>
      </c>
      <c r="P54" s="1163"/>
      <c r="Q54" s="1163"/>
      <c r="R54" s="1163"/>
      <c r="S54" s="1163"/>
      <c r="T54" s="1163"/>
      <c r="U54" s="6" t="s">
        <v>1164</v>
      </c>
      <c r="V54" s="39" t="s">
        <v>135</v>
      </c>
      <c r="W54" s="1163" t="str">
        <f>IF(ITEM_all_first!$E$336="","",VALUE(ITEM_all_first!$E$336))</f>
        <v/>
      </c>
      <c r="X54" s="1163"/>
      <c r="Y54" s="1163"/>
      <c r="Z54" s="1163"/>
      <c r="AA54" s="1163"/>
      <c r="AB54" s="1163"/>
      <c r="AC54" s="6" t="s">
        <v>1164</v>
      </c>
      <c r="AD54" s="39" t="s">
        <v>135</v>
      </c>
      <c r="AE54" s="741" t="str">
        <f>IF($O$54="","",(SUM($O$54,$W$54)))</f>
        <v/>
      </c>
      <c r="AF54" s="741"/>
      <c r="AG54" s="741"/>
      <c r="AH54" s="741"/>
      <c r="AI54" s="741"/>
      <c r="AJ54" s="741"/>
      <c r="AK54" s="6" t="s">
        <v>1164</v>
      </c>
    </row>
    <row r="55" spans="2:37" ht="15" customHeight="1" x14ac:dyDescent="0.15">
      <c r="D55" s="126" t="s">
        <v>127</v>
      </c>
      <c r="E55" s="126" t="s">
        <v>1568</v>
      </c>
      <c r="F55" s="126" t="s">
        <v>2355</v>
      </c>
      <c r="O55" s="1165" t="e">
        <f>$AE$38-calculation_second!$C$31</f>
        <v>#VALUE!</v>
      </c>
      <c r="P55" s="1165"/>
      <c r="Q55" s="1165"/>
      <c r="R55" s="1165"/>
      <c r="S55" s="1165"/>
      <c r="T55" s="1165"/>
      <c r="U55" s="6" t="s">
        <v>710</v>
      </c>
    </row>
    <row r="56" spans="2:37" ht="15" customHeight="1" x14ac:dyDescent="0.15">
      <c r="B56" s="30"/>
      <c r="C56" s="30"/>
      <c r="D56" s="139" t="s">
        <v>127</v>
      </c>
      <c r="E56" s="139" t="s">
        <v>1569</v>
      </c>
      <c r="F56" s="139" t="s">
        <v>2356</v>
      </c>
      <c r="G56" s="30"/>
      <c r="H56" s="30"/>
      <c r="I56" s="30"/>
      <c r="J56" s="30"/>
      <c r="K56" s="30"/>
      <c r="L56" s="30"/>
      <c r="M56" s="30"/>
      <c r="N56" s="30"/>
      <c r="O56" s="1166" t="e">
        <f>IF(calculation_second!$C$33="","",ROUNDUP(calculation_second!$C$33,2))</f>
        <v>#VALUE!</v>
      </c>
      <c r="P56" s="1166"/>
      <c r="Q56" s="1166"/>
      <c r="R56" s="1166"/>
      <c r="S56" s="1166"/>
      <c r="T56" s="1166"/>
      <c r="U56" s="53" t="s">
        <v>1177</v>
      </c>
      <c r="V56" s="30"/>
      <c r="W56" s="30"/>
      <c r="X56" s="30"/>
      <c r="Y56" s="30"/>
      <c r="Z56" s="30"/>
      <c r="AA56" s="30"/>
      <c r="AB56" s="30"/>
      <c r="AC56" s="30"/>
      <c r="AD56" s="30"/>
      <c r="AE56" s="30"/>
      <c r="AF56" s="30"/>
      <c r="AG56" s="30"/>
      <c r="AH56" s="30"/>
      <c r="AI56" s="30"/>
      <c r="AJ56" s="30"/>
      <c r="AK56" s="30"/>
    </row>
    <row r="57" spans="2:37" ht="15" customHeight="1" x14ac:dyDescent="0.15">
      <c r="B57" s="6" t="s">
        <v>1487</v>
      </c>
    </row>
    <row r="58" spans="2:37" ht="15" customHeight="1" x14ac:dyDescent="0.15">
      <c r="D58" s="6" t="s">
        <v>127</v>
      </c>
      <c r="E58" s="6" t="s">
        <v>128</v>
      </c>
      <c r="F58" s="6" t="s">
        <v>2357</v>
      </c>
      <c r="P58" s="664" t="str">
        <f>ITEM_all_first!$E$340</f>
        <v/>
      </c>
      <c r="Q58" s="664"/>
      <c r="R58" s="664"/>
      <c r="S58" s="664"/>
    </row>
    <row r="59" spans="2:37" ht="15" customHeight="1" x14ac:dyDescent="0.15">
      <c r="B59" s="30"/>
      <c r="C59" s="30"/>
      <c r="D59" s="30" t="s">
        <v>127</v>
      </c>
      <c r="E59" s="30" t="s">
        <v>130</v>
      </c>
      <c r="F59" s="30" t="s">
        <v>2358</v>
      </c>
      <c r="G59" s="30"/>
      <c r="H59" s="30"/>
      <c r="I59" s="30"/>
      <c r="J59" s="30"/>
      <c r="K59" s="30"/>
      <c r="L59" s="30"/>
      <c r="M59" s="30"/>
      <c r="N59" s="30"/>
      <c r="O59" s="30"/>
      <c r="P59" s="665" t="str">
        <f>ITEM_all_first!$E$341</f>
        <v/>
      </c>
      <c r="Q59" s="665"/>
      <c r="R59" s="665"/>
      <c r="S59" s="665"/>
      <c r="T59" s="30"/>
      <c r="U59" s="30"/>
      <c r="V59" s="30"/>
      <c r="W59" s="30"/>
      <c r="X59" s="30"/>
      <c r="Y59" s="30"/>
      <c r="Z59" s="30"/>
      <c r="AA59" s="30"/>
      <c r="AB59" s="30"/>
      <c r="AC59" s="30"/>
      <c r="AD59" s="30"/>
      <c r="AE59" s="30"/>
      <c r="AF59" s="30"/>
      <c r="AG59" s="30"/>
      <c r="AH59" s="30"/>
      <c r="AI59" s="30"/>
      <c r="AJ59" s="30"/>
      <c r="AK59" s="30"/>
    </row>
    <row r="62" spans="2:37" ht="15" customHeight="1" x14ac:dyDescent="0.15">
      <c r="B62" s="125" t="s">
        <v>1488</v>
      </c>
      <c r="C62" s="125"/>
      <c r="D62" s="125"/>
      <c r="E62" s="125"/>
      <c r="F62" s="125"/>
      <c r="G62" s="125"/>
      <c r="H62" s="125"/>
      <c r="I62" s="125"/>
      <c r="J62" s="125"/>
      <c r="K62" s="125"/>
      <c r="L62" s="125"/>
      <c r="M62" s="125"/>
      <c r="N62" s="268" t="s">
        <v>135</v>
      </c>
      <c r="O62" s="1164" t="s">
        <v>666</v>
      </c>
      <c r="P62" s="1164"/>
      <c r="Q62" s="1164"/>
      <c r="R62" s="1164"/>
      <c r="S62" s="1164"/>
      <c r="T62" s="1164"/>
      <c r="U62" s="269" t="s">
        <v>650</v>
      </c>
      <c r="V62" s="268" t="s">
        <v>135</v>
      </c>
      <c r="W62" s="1164" t="s">
        <v>667</v>
      </c>
      <c r="X62" s="1164"/>
      <c r="Y62" s="1164"/>
      <c r="Z62" s="1164"/>
      <c r="AA62" s="1164"/>
      <c r="AB62" s="1164"/>
      <c r="AC62" s="269" t="s">
        <v>650</v>
      </c>
      <c r="AD62" s="125"/>
      <c r="AE62" s="125"/>
      <c r="AF62" s="125"/>
      <c r="AG62" s="125"/>
      <c r="AH62" s="125"/>
      <c r="AI62" s="125"/>
      <c r="AJ62" s="125"/>
      <c r="AK62" s="125"/>
    </row>
    <row r="63" spans="2:37" ht="15" customHeight="1" x14ac:dyDescent="0.15">
      <c r="D63" s="6" t="s">
        <v>127</v>
      </c>
      <c r="E63" s="6" t="s">
        <v>128</v>
      </c>
      <c r="F63" s="6" t="s">
        <v>2359</v>
      </c>
      <c r="N63" s="39" t="s">
        <v>135</v>
      </c>
      <c r="O63" s="645" t="str">
        <f>IF(ITEM_all_first!$E$342="","",VALUE(ITEM_all_first!$E$342))</f>
        <v/>
      </c>
      <c r="P63" s="645"/>
      <c r="Q63" s="645"/>
      <c r="R63" s="645"/>
      <c r="S63" s="645"/>
      <c r="T63" s="77" t="s">
        <v>1171</v>
      </c>
      <c r="U63" s="9" t="s">
        <v>650</v>
      </c>
      <c r="V63" s="39" t="s">
        <v>135</v>
      </c>
      <c r="W63" s="645" t="str">
        <f>IF(ITEM_all_first!$E$343="","",VALUE(ITEM_all_first!$E$343))</f>
        <v/>
      </c>
      <c r="X63" s="645"/>
      <c r="Y63" s="645"/>
      <c r="Z63" s="645"/>
      <c r="AA63" s="645"/>
      <c r="AB63" s="77" t="s">
        <v>1171</v>
      </c>
      <c r="AC63" s="9" t="s">
        <v>650</v>
      </c>
    </row>
    <row r="64" spans="2:37" ht="15" customHeight="1" x14ac:dyDescent="0.15">
      <c r="D64" s="6" t="s">
        <v>127</v>
      </c>
      <c r="E64" s="6" t="s">
        <v>130</v>
      </c>
      <c r="F64" s="6" t="s">
        <v>2360</v>
      </c>
      <c r="M64" s="33" t="s">
        <v>668</v>
      </c>
      <c r="N64" s="39" t="s">
        <v>135</v>
      </c>
      <c r="O64" s="664" t="str">
        <f>ITEM_all_first!$E$344</f>
        <v/>
      </c>
      <c r="P64" s="664"/>
      <c r="Q64" s="664"/>
      <c r="R64" s="664"/>
      <c r="S64" s="664"/>
      <c r="T64" s="9" t="s">
        <v>669</v>
      </c>
      <c r="U64" s="9" t="s">
        <v>650</v>
      </c>
      <c r="V64" s="39" t="s">
        <v>135</v>
      </c>
      <c r="W64" s="664" t="str">
        <f>ITEM_all_first!$E$345</f>
        <v/>
      </c>
      <c r="X64" s="664"/>
      <c r="Y64" s="664"/>
      <c r="Z64" s="664"/>
      <c r="AA64" s="664"/>
      <c r="AB64" s="9" t="s">
        <v>669</v>
      </c>
      <c r="AC64" s="9" t="s">
        <v>650</v>
      </c>
    </row>
    <row r="65" spans="2:37" ht="15" customHeight="1" x14ac:dyDescent="0.15">
      <c r="M65" s="33" t="s">
        <v>671</v>
      </c>
      <c r="N65" s="39" t="s">
        <v>135</v>
      </c>
      <c r="O65" s="664" t="str">
        <f>ITEM_all_first!$E$346</f>
        <v/>
      </c>
      <c r="P65" s="664"/>
      <c r="Q65" s="664"/>
      <c r="R65" s="664"/>
      <c r="S65" s="664"/>
      <c r="T65" s="9" t="s">
        <v>669</v>
      </c>
      <c r="U65" s="9" t="s">
        <v>650</v>
      </c>
      <c r="V65" s="39" t="s">
        <v>135</v>
      </c>
      <c r="W65" s="664" t="str">
        <f>ITEM_all_first!$E$347</f>
        <v/>
      </c>
      <c r="X65" s="664"/>
      <c r="Y65" s="664"/>
      <c r="Z65" s="664"/>
      <c r="AA65" s="664"/>
      <c r="AB65" s="9" t="s">
        <v>669</v>
      </c>
      <c r="AC65" s="9" t="s">
        <v>650</v>
      </c>
    </row>
    <row r="66" spans="2:37" ht="15" customHeight="1" x14ac:dyDescent="0.15">
      <c r="D66" s="6" t="s">
        <v>127</v>
      </c>
      <c r="E66" s="6" t="s">
        <v>131</v>
      </c>
      <c r="F66" s="6" t="s">
        <v>2361</v>
      </c>
      <c r="L66" s="629" t="str">
        <f>ITEM_all_first!$E$348</f>
        <v/>
      </c>
      <c r="M66" s="629"/>
      <c r="N66" s="629"/>
      <c r="O66" s="629"/>
      <c r="P66" s="629"/>
      <c r="Q66" s="629"/>
      <c r="R66" s="629"/>
      <c r="S66" s="629"/>
      <c r="T66" s="59" t="s">
        <v>672</v>
      </c>
      <c r="U66" s="624" t="s">
        <v>673</v>
      </c>
      <c r="V66" s="624"/>
      <c r="W66" s="629" t="str">
        <f>ITEM_all_first!$E$349</f>
        <v/>
      </c>
      <c r="X66" s="629"/>
      <c r="Y66" s="629"/>
      <c r="Z66" s="629"/>
      <c r="AA66" s="629"/>
      <c r="AB66" s="629"/>
      <c r="AC66" s="629"/>
      <c r="AD66" s="629"/>
      <c r="AE66" s="9" t="s">
        <v>672</v>
      </c>
    </row>
    <row r="67" spans="2:37" ht="15" customHeight="1" x14ac:dyDescent="0.15">
      <c r="D67" s="6" t="s">
        <v>127</v>
      </c>
      <c r="E67" s="6" t="s">
        <v>1284</v>
      </c>
      <c r="F67" s="6" t="s">
        <v>2362</v>
      </c>
      <c r="Y67" s="36" t="str">
        <f>ITEM_all_first!$E$350</f>
        <v>□</v>
      </c>
      <c r="Z67" s="9" t="s">
        <v>674</v>
      </c>
      <c r="AB67" s="36" t="str">
        <f>ITEM_all_first!$E$351</f>
        <v>□</v>
      </c>
      <c r="AC67" s="9" t="s">
        <v>675</v>
      </c>
    </row>
    <row r="68" spans="2:37" ht="15" customHeight="1" x14ac:dyDescent="0.15">
      <c r="D68" s="6" t="s">
        <v>127</v>
      </c>
      <c r="E68" s="6" t="s">
        <v>132</v>
      </c>
      <c r="F68" s="6" t="s">
        <v>2363</v>
      </c>
    </row>
    <row r="69" spans="2:37" ht="15" customHeight="1" x14ac:dyDescent="0.15">
      <c r="B69" s="30"/>
      <c r="C69" s="30"/>
      <c r="D69" s="30"/>
      <c r="E69" s="5" t="str">
        <f>ITEM_all_first!$E$352</f>
        <v>□</v>
      </c>
      <c r="F69" s="30" t="s">
        <v>676</v>
      </c>
      <c r="G69" s="30"/>
      <c r="H69" s="30"/>
      <c r="I69" s="30"/>
      <c r="J69" s="30"/>
      <c r="K69" s="30"/>
      <c r="L69" s="30"/>
      <c r="M69" s="5" t="str">
        <f>ITEM_all_first!$E$353</f>
        <v>□</v>
      </c>
      <c r="N69" s="30" t="s">
        <v>677</v>
      </c>
      <c r="O69" s="30"/>
      <c r="P69" s="30"/>
      <c r="Q69" s="30"/>
      <c r="R69" s="30"/>
      <c r="S69" s="30"/>
      <c r="T69" s="30"/>
      <c r="U69" s="5" t="str">
        <f>ITEM_all_first!$E$354</f>
        <v>□</v>
      </c>
      <c r="V69" s="30" t="s">
        <v>678</v>
      </c>
      <c r="W69" s="30"/>
      <c r="X69" s="30"/>
      <c r="Y69" s="30"/>
      <c r="Z69" s="30"/>
      <c r="AA69" s="30"/>
      <c r="AB69" s="30"/>
      <c r="AC69" s="30"/>
      <c r="AD69" s="30"/>
      <c r="AE69" s="30"/>
      <c r="AF69" s="30"/>
      <c r="AG69" s="30"/>
      <c r="AH69" s="30"/>
      <c r="AI69" s="30"/>
      <c r="AJ69" s="30"/>
      <c r="AK69" s="30"/>
    </row>
    <row r="70" spans="2:37" ht="15" customHeight="1" x14ac:dyDescent="0.15">
      <c r="B70" s="6" t="s">
        <v>1489</v>
      </c>
      <c r="L70" s="620" t="str">
        <f>ITEM_all_first!$E$355</f>
        <v/>
      </c>
      <c r="M70" s="620"/>
      <c r="N70" s="620"/>
      <c r="O70" s="620"/>
      <c r="P70" s="620"/>
      <c r="Q70" s="620"/>
      <c r="R70" s="620"/>
      <c r="S70" s="620"/>
      <c r="T70" s="620"/>
      <c r="U70" s="620"/>
      <c r="V70" s="620"/>
      <c r="W70" s="620"/>
      <c r="X70" s="620"/>
      <c r="Y70" s="620"/>
      <c r="Z70" s="620"/>
      <c r="AA70" s="620"/>
      <c r="AB70" s="620"/>
      <c r="AC70" s="620"/>
      <c r="AD70" s="620"/>
      <c r="AE70" s="620"/>
      <c r="AF70" s="620"/>
      <c r="AG70" s="620"/>
      <c r="AH70" s="620"/>
      <c r="AI70" s="620"/>
      <c r="AJ70" s="620"/>
      <c r="AK70" s="620"/>
    </row>
    <row r="71" spans="2:37" ht="15" customHeight="1" x14ac:dyDescent="0.15">
      <c r="L71" s="620" t="str">
        <f>ITEM_all_first!$E$356</f>
        <v/>
      </c>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0"/>
    </row>
    <row r="72" spans="2:37" ht="15" customHeight="1" x14ac:dyDescent="0.15">
      <c r="B72" s="30"/>
      <c r="C72" s="30"/>
      <c r="D72" s="30"/>
      <c r="E72" s="30"/>
      <c r="F72" s="30"/>
      <c r="G72" s="30"/>
      <c r="H72" s="30"/>
      <c r="I72" s="30"/>
      <c r="J72" s="30"/>
      <c r="K72" s="30"/>
      <c r="L72" s="621" t="str">
        <f>ITEM_all_first!$E$357</f>
        <v/>
      </c>
      <c r="M72" s="621"/>
      <c r="N72" s="621"/>
      <c r="O72" s="621"/>
      <c r="P72" s="621"/>
      <c r="Q72" s="621"/>
      <c r="R72" s="621"/>
      <c r="S72" s="621"/>
      <c r="T72" s="621"/>
      <c r="U72" s="621"/>
      <c r="V72" s="621"/>
      <c r="W72" s="621"/>
      <c r="X72" s="621"/>
      <c r="Y72" s="621"/>
      <c r="Z72" s="621"/>
      <c r="AA72" s="621"/>
      <c r="AB72" s="621"/>
      <c r="AC72" s="621"/>
      <c r="AD72" s="621"/>
      <c r="AE72" s="621"/>
      <c r="AF72" s="621"/>
      <c r="AG72" s="621"/>
      <c r="AH72" s="621"/>
      <c r="AI72" s="621"/>
      <c r="AJ72" s="621"/>
      <c r="AK72" s="621"/>
    </row>
    <row r="73" spans="2:37" ht="15" customHeight="1" x14ac:dyDescent="0.15">
      <c r="B73" s="255" t="s">
        <v>1490</v>
      </c>
      <c r="C73" s="27"/>
      <c r="D73" s="27"/>
      <c r="E73" s="27"/>
      <c r="F73" s="27"/>
      <c r="G73" s="27"/>
      <c r="H73" s="27"/>
      <c r="I73" s="27"/>
      <c r="J73" s="27"/>
      <c r="K73" s="27"/>
      <c r="L73" s="610" t="s">
        <v>1302</v>
      </c>
      <c r="M73" s="610"/>
      <c r="N73" s="1162" t="str">
        <f>ITEM_all_first!$E$358</f>
        <v/>
      </c>
      <c r="O73" s="1162"/>
      <c r="P73" s="22" t="s">
        <v>6</v>
      </c>
      <c r="Q73" s="1162" t="str">
        <f>ITEM_all_first!$E$359</f>
        <v/>
      </c>
      <c r="R73" s="1162"/>
      <c r="S73" s="22" t="s">
        <v>7</v>
      </c>
      <c r="T73" s="1162" t="str">
        <f>ITEM_all_first!$E$360</f>
        <v/>
      </c>
      <c r="U73" s="1162"/>
      <c r="V73" s="22" t="s">
        <v>8</v>
      </c>
      <c r="W73" s="27"/>
      <c r="X73" s="27"/>
      <c r="Y73" s="27"/>
      <c r="Z73" s="27"/>
      <c r="AA73" s="27"/>
      <c r="AB73" s="27"/>
      <c r="AC73" s="27"/>
      <c r="AD73" s="27"/>
      <c r="AE73" s="27"/>
      <c r="AF73" s="27"/>
      <c r="AG73" s="27"/>
      <c r="AH73" s="27"/>
      <c r="AI73" s="27"/>
      <c r="AJ73" s="27"/>
      <c r="AK73" s="27"/>
    </row>
    <row r="74" spans="2:37" ht="15" customHeight="1" x14ac:dyDescent="0.15">
      <c r="B74" s="255" t="s">
        <v>1491</v>
      </c>
      <c r="C74" s="27"/>
      <c r="D74" s="27"/>
      <c r="E74" s="27"/>
      <c r="F74" s="27"/>
      <c r="G74" s="27"/>
      <c r="H74" s="27"/>
      <c r="I74" s="27"/>
      <c r="J74" s="27"/>
      <c r="K74" s="27"/>
      <c r="L74" s="610" t="s">
        <v>1302</v>
      </c>
      <c r="M74" s="610"/>
      <c r="N74" s="1162" t="str">
        <f>ITEM_all_first!$E$361</f>
        <v/>
      </c>
      <c r="O74" s="1162"/>
      <c r="P74" s="22" t="s">
        <v>6</v>
      </c>
      <c r="Q74" s="1162" t="str">
        <f>ITEM_all_first!$E$362</f>
        <v/>
      </c>
      <c r="R74" s="1162"/>
      <c r="S74" s="22" t="s">
        <v>7</v>
      </c>
      <c r="T74" s="1162" t="str">
        <f>ITEM_all_first!$E$363</f>
        <v/>
      </c>
      <c r="U74" s="1162"/>
      <c r="V74" s="22" t="s">
        <v>8</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680</v>
      </c>
      <c r="H76" s="611" t="str">
        <f>ITEM_all_first!$E$364</f>
        <v/>
      </c>
      <c r="I76" s="611"/>
      <c r="J76" s="9" t="s">
        <v>681</v>
      </c>
      <c r="K76" s="9" t="s">
        <v>650</v>
      </c>
      <c r="L76" s="611" t="s">
        <v>1302</v>
      </c>
      <c r="M76" s="611"/>
      <c r="N76" s="617" t="str">
        <f>ITEM_all_first!$E$365</f>
        <v/>
      </c>
      <c r="O76" s="617"/>
      <c r="P76" s="9" t="s">
        <v>6</v>
      </c>
      <c r="Q76" s="617" t="str">
        <f>ITEM_all_first!$E$366</f>
        <v/>
      </c>
      <c r="R76" s="617"/>
      <c r="S76" s="9" t="s">
        <v>7</v>
      </c>
      <c r="T76" s="617" t="str">
        <f>ITEM_all_first!$E$367</f>
        <v/>
      </c>
      <c r="U76" s="617"/>
      <c r="V76" s="9" t="s">
        <v>8</v>
      </c>
      <c r="W76" s="39" t="s">
        <v>135</v>
      </c>
      <c r="X76" s="620" t="str">
        <f>ITEM_all_first!$E$368</f>
        <v/>
      </c>
      <c r="Y76" s="620"/>
      <c r="Z76" s="620"/>
      <c r="AA76" s="620"/>
      <c r="AB76" s="620"/>
      <c r="AC76" s="620"/>
      <c r="AD76" s="620"/>
      <c r="AE76" s="620"/>
      <c r="AF76" s="620"/>
      <c r="AG76" s="620"/>
      <c r="AH76" s="620"/>
      <c r="AI76" s="620"/>
      <c r="AJ76" s="620"/>
      <c r="AK76" s="9" t="s">
        <v>650</v>
      </c>
    </row>
    <row r="77" spans="2:37" ht="15" customHeight="1" x14ac:dyDescent="0.15">
      <c r="F77" s="39" t="s">
        <v>135</v>
      </c>
      <c r="G77" s="9" t="s">
        <v>680</v>
      </c>
      <c r="H77" s="611" t="str">
        <f>ITEM_all_first!$E$369</f>
        <v/>
      </c>
      <c r="I77" s="611"/>
      <c r="J77" s="9" t="s">
        <v>681</v>
      </c>
      <c r="K77" s="9" t="s">
        <v>650</v>
      </c>
      <c r="L77" s="611" t="s">
        <v>1304</v>
      </c>
      <c r="M77" s="611"/>
      <c r="N77" s="617" t="str">
        <f>ITEM_all_first!$E$370</f>
        <v/>
      </c>
      <c r="O77" s="617"/>
      <c r="P77" s="9" t="s">
        <v>6</v>
      </c>
      <c r="Q77" s="617" t="str">
        <f>ITEM_all_first!$E$371</f>
        <v/>
      </c>
      <c r="R77" s="617"/>
      <c r="S77" s="9" t="s">
        <v>7</v>
      </c>
      <c r="T77" s="617" t="str">
        <f>ITEM_all_first!$E$372</f>
        <v/>
      </c>
      <c r="U77" s="617"/>
      <c r="V77" s="9" t="s">
        <v>8</v>
      </c>
      <c r="W77" s="39" t="s">
        <v>135</v>
      </c>
      <c r="X77" s="620" t="str">
        <f>ITEM_all_first!$E$373</f>
        <v/>
      </c>
      <c r="Y77" s="620"/>
      <c r="Z77" s="620"/>
      <c r="AA77" s="620"/>
      <c r="AB77" s="620"/>
      <c r="AC77" s="620"/>
      <c r="AD77" s="620"/>
      <c r="AE77" s="620"/>
      <c r="AF77" s="620"/>
      <c r="AG77" s="620"/>
      <c r="AH77" s="620"/>
      <c r="AI77" s="620"/>
      <c r="AJ77" s="620"/>
      <c r="AK77" s="9" t="s">
        <v>650</v>
      </c>
    </row>
    <row r="78" spans="2:37" ht="15" customHeight="1" x14ac:dyDescent="0.15">
      <c r="B78" s="30"/>
      <c r="C78" s="30"/>
      <c r="D78" s="30"/>
      <c r="E78" s="30"/>
      <c r="F78" s="42" t="s">
        <v>135</v>
      </c>
      <c r="G78" s="32" t="s">
        <v>680</v>
      </c>
      <c r="H78" s="637" t="str">
        <f>ITEM_all_first!$E$374</f>
        <v/>
      </c>
      <c r="I78" s="637"/>
      <c r="J78" s="32" t="s">
        <v>681</v>
      </c>
      <c r="K78" s="32" t="s">
        <v>650</v>
      </c>
      <c r="L78" s="637" t="s">
        <v>1304</v>
      </c>
      <c r="M78" s="637"/>
      <c r="N78" s="1161" t="str">
        <f>ITEM_all_first!$E$375</f>
        <v/>
      </c>
      <c r="O78" s="1161"/>
      <c r="P78" s="32" t="s">
        <v>6</v>
      </c>
      <c r="Q78" s="1161" t="str">
        <f>ITEM_all_first!$E$376</f>
        <v/>
      </c>
      <c r="R78" s="1161"/>
      <c r="S78" s="32" t="s">
        <v>7</v>
      </c>
      <c r="T78" s="1161" t="str">
        <f>ITEM_all_first!$E$377</f>
        <v/>
      </c>
      <c r="U78" s="1161"/>
      <c r="V78" s="32" t="s">
        <v>8</v>
      </c>
      <c r="W78" s="42" t="s">
        <v>135</v>
      </c>
      <c r="X78" s="621" t="str">
        <f>ITEM_all_first!$E$378</f>
        <v/>
      </c>
      <c r="Y78" s="621"/>
      <c r="Z78" s="621"/>
      <c r="AA78" s="621"/>
      <c r="AB78" s="621"/>
      <c r="AC78" s="621"/>
      <c r="AD78" s="621"/>
      <c r="AE78" s="621"/>
      <c r="AF78" s="621"/>
      <c r="AG78" s="621"/>
      <c r="AH78" s="621"/>
      <c r="AI78" s="621"/>
      <c r="AJ78" s="621"/>
      <c r="AK78" s="32" t="s">
        <v>650</v>
      </c>
    </row>
    <row r="79" spans="2:37" ht="15" customHeight="1" x14ac:dyDescent="0.15">
      <c r="B79" s="6" t="s">
        <v>2412</v>
      </c>
      <c r="L79" s="625"/>
      <c r="M79" s="625"/>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row>
    <row r="80" spans="2:37" ht="15" customHeight="1" x14ac:dyDescent="0.15">
      <c r="L80" s="620" t="str">
        <f>ITEM_all_first!$E$383</f>
        <v/>
      </c>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row>
    <row r="81" spans="2:37" ht="15" customHeight="1" x14ac:dyDescent="0.15">
      <c r="B81" s="30"/>
      <c r="C81" s="30"/>
      <c r="D81" s="30"/>
      <c r="E81" s="30"/>
      <c r="F81" s="30"/>
      <c r="G81" s="30"/>
      <c r="H81" s="30"/>
      <c r="I81" s="30"/>
      <c r="J81" s="30"/>
      <c r="K81" s="30"/>
      <c r="L81" s="621" t="str">
        <f>ITEM_all_first!$E$384</f>
        <v/>
      </c>
      <c r="M81" s="621"/>
      <c r="N81" s="621"/>
      <c r="O81" s="621"/>
      <c r="P81" s="621"/>
      <c r="Q81" s="621"/>
      <c r="R81" s="621"/>
      <c r="S81" s="621"/>
      <c r="T81" s="621"/>
      <c r="U81" s="621"/>
      <c r="V81" s="621"/>
      <c r="W81" s="621"/>
      <c r="X81" s="621"/>
      <c r="Y81" s="621"/>
      <c r="Z81" s="621"/>
      <c r="AA81" s="621"/>
      <c r="AB81" s="621"/>
      <c r="AC81" s="621"/>
      <c r="AD81" s="621"/>
      <c r="AE81" s="621"/>
      <c r="AF81" s="621"/>
      <c r="AG81" s="621"/>
      <c r="AH81" s="621"/>
      <c r="AI81" s="621"/>
      <c r="AJ81" s="621"/>
      <c r="AK81" s="621"/>
    </row>
    <row r="82" spans="2:37" ht="15" customHeight="1" x14ac:dyDescent="0.15">
      <c r="B82" s="125" t="s">
        <v>2413</v>
      </c>
      <c r="C82" s="40"/>
      <c r="D82" s="40"/>
      <c r="E82" s="40"/>
      <c r="F82" s="40"/>
      <c r="G82" s="40"/>
      <c r="H82" s="40"/>
      <c r="I82" s="40"/>
      <c r="J82" s="40"/>
      <c r="K82" s="40"/>
      <c r="L82" s="635"/>
      <c r="M82" s="635"/>
      <c r="N82" s="635"/>
      <c r="O82" s="635"/>
      <c r="P82" s="635"/>
      <c r="Q82" s="635"/>
      <c r="R82" s="635"/>
      <c r="S82" s="635"/>
      <c r="T82" s="635"/>
      <c r="U82" s="635"/>
      <c r="V82" s="635"/>
      <c r="W82" s="635"/>
      <c r="X82" s="635"/>
      <c r="Y82" s="635"/>
      <c r="Z82" s="635"/>
      <c r="AA82" s="635"/>
      <c r="AB82" s="635"/>
      <c r="AC82" s="635"/>
      <c r="AD82" s="635"/>
      <c r="AE82" s="635"/>
      <c r="AF82" s="635"/>
      <c r="AG82" s="635"/>
      <c r="AH82" s="635"/>
      <c r="AI82" s="635"/>
      <c r="AJ82" s="635"/>
      <c r="AK82" s="635"/>
    </row>
    <row r="83" spans="2:37" ht="15" customHeight="1" x14ac:dyDescent="0.15">
      <c r="L83" s="620" t="str">
        <f>ITEM_all_first!$E$385</f>
        <v/>
      </c>
      <c r="M83" s="620"/>
      <c r="N83" s="620"/>
      <c r="O83" s="620"/>
      <c r="P83" s="620"/>
      <c r="Q83" s="620"/>
      <c r="R83" s="620"/>
      <c r="S83" s="620"/>
      <c r="T83" s="620"/>
      <c r="U83" s="620"/>
      <c r="V83" s="620"/>
      <c r="W83" s="620"/>
      <c r="X83" s="620"/>
      <c r="Y83" s="620"/>
      <c r="Z83" s="620"/>
      <c r="AA83" s="620"/>
      <c r="AB83" s="620"/>
      <c r="AC83" s="620"/>
      <c r="AD83" s="620"/>
      <c r="AE83" s="620"/>
      <c r="AF83" s="620"/>
      <c r="AG83" s="620"/>
      <c r="AH83" s="620"/>
      <c r="AI83" s="620"/>
      <c r="AJ83" s="620"/>
      <c r="AK83" s="620"/>
    </row>
    <row r="84" spans="2:37" ht="15" customHeight="1" x14ac:dyDescent="0.15">
      <c r="B84" s="30"/>
      <c r="C84" s="30"/>
      <c r="D84" s="30"/>
      <c r="E84" s="30"/>
      <c r="F84" s="30"/>
      <c r="G84" s="30"/>
      <c r="H84" s="30"/>
      <c r="I84" s="30"/>
      <c r="J84" s="30"/>
      <c r="K84" s="30"/>
      <c r="L84" s="621" t="str">
        <f>ITEM_all_first!$E$386</f>
        <v/>
      </c>
      <c r="M84" s="621"/>
      <c r="N84" s="621"/>
      <c r="O84" s="621"/>
      <c r="P84" s="621"/>
      <c r="Q84" s="621"/>
      <c r="R84" s="621"/>
      <c r="S84" s="621"/>
      <c r="T84" s="621"/>
      <c r="U84" s="621"/>
      <c r="V84" s="621"/>
      <c r="W84" s="621"/>
      <c r="X84" s="621"/>
      <c r="Y84" s="621"/>
      <c r="Z84" s="621"/>
      <c r="AA84" s="621"/>
      <c r="AB84" s="621"/>
      <c r="AC84" s="621"/>
      <c r="AD84" s="621"/>
      <c r="AE84" s="621"/>
      <c r="AF84" s="621"/>
      <c r="AG84" s="621"/>
      <c r="AH84" s="621"/>
      <c r="AI84" s="621"/>
      <c r="AJ84" s="621"/>
      <c r="AK84" s="621"/>
    </row>
  </sheetData>
  <mergeCells count="151">
    <mergeCell ref="AE44:AJ44"/>
    <mergeCell ref="O38:T38"/>
    <mergeCell ref="W38:AB38"/>
    <mergeCell ref="AE38:AJ38"/>
    <mergeCell ref="O40:T40"/>
    <mergeCell ref="W40:AB40"/>
    <mergeCell ref="AE40:AJ40"/>
    <mergeCell ref="B4:AK4"/>
    <mergeCell ref="H6:AK6"/>
    <mergeCell ref="H7:AK7"/>
    <mergeCell ref="P12:T12"/>
    <mergeCell ref="U12:Y12"/>
    <mergeCell ref="Z12:AD12"/>
    <mergeCell ref="AE12:AI12"/>
    <mergeCell ref="AG17:AJ17"/>
    <mergeCell ref="L18:M18"/>
    <mergeCell ref="O18:R18"/>
    <mergeCell ref="U18:X18"/>
    <mergeCell ref="AA18:AD18"/>
    <mergeCell ref="AG18:AJ18"/>
    <mergeCell ref="P14:T14"/>
    <mergeCell ref="P15:T15"/>
    <mergeCell ref="L17:M17"/>
    <mergeCell ref="O17:R17"/>
    <mergeCell ref="U17:X17"/>
    <mergeCell ref="AA17:AD17"/>
    <mergeCell ref="O23:R23"/>
    <mergeCell ref="U23:X23"/>
    <mergeCell ref="AA23:AD23"/>
    <mergeCell ref="AG23:AJ23"/>
    <mergeCell ref="L24:M24"/>
    <mergeCell ref="O24:R24"/>
    <mergeCell ref="O19:R19"/>
    <mergeCell ref="U19:X19"/>
    <mergeCell ref="AA19:AD19"/>
    <mergeCell ref="AG19:AJ19"/>
    <mergeCell ref="O21:R21"/>
    <mergeCell ref="U21:X21"/>
    <mergeCell ref="AA21:AD21"/>
    <mergeCell ref="AG21:AJ21"/>
    <mergeCell ref="L25:M25"/>
    <mergeCell ref="O25:R25"/>
    <mergeCell ref="W26:Z26"/>
    <mergeCell ref="W27:Z27"/>
    <mergeCell ref="L28:AK28"/>
    <mergeCell ref="K29:M29"/>
    <mergeCell ref="N29:V29"/>
    <mergeCell ref="Y29:AA29"/>
    <mergeCell ref="AB29:AJ29"/>
    <mergeCell ref="AE47:AJ47"/>
    <mergeCell ref="O33:T33"/>
    <mergeCell ref="W33:AB33"/>
    <mergeCell ref="AE33:AJ33"/>
    <mergeCell ref="O36:T36"/>
    <mergeCell ref="O37:T37"/>
    <mergeCell ref="W37:AB37"/>
    <mergeCell ref="AE37:AJ37"/>
    <mergeCell ref="K30:M30"/>
    <mergeCell ref="N30:V30"/>
    <mergeCell ref="Y30:AA30"/>
    <mergeCell ref="AB30:AJ30"/>
    <mergeCell ref="O32:T32"/>
    <mergeCell ref="W32:AB32"/>
    <mergeCell ref="AE32:AJ32"/>
    <mergeCell ref="O35:T35"/>
    <mergeCell ref="W35:AB35"/>
    <mergeCell ref="AE35:AJ35"/>
    <mergeCell ref="W42:AB42"/>
    <mergeCell ref="AE42:AJ42"/>
    <mergeCell ref="O44:T44"/>
    <mergeCell ref="W44:AB44"/>
    <mergeCell ref="O45:T45"/>
    <mergeCell ref="W45:AB45"/>
    <mergeCell ref="AE45:AJ45"/>
    <mergeCell ref="O42:T42"/>
    <mergeCell ref="AE54:AJ54"/>
    <mergeCell ref="O55:T55"/>
    <mergeCell ref="O56:T56"/>
    <mergeCell ref="O48:T48"/>
    <mergeCell ref="W48:AB48"/>
    <mergeCell ref="AE48:AJ48"/>
    <mergeCell ref="O49:T49"/>
    <mergeCell ref="W49:AB49"/>
    <mergeCell ref="AE49:AJ49"/>
    <mergeCell ref="O46:T46"/>
    <mergeCell ref="W46:AB46"/>
    <mergeCell ref="AE46:AJ46"/>
    <mergeCell ref="O47:T47"/>
    <mergeCell ref="W47:AB47"/>
    <mergeCell ref="O50:T50"/>
    <mergeCell ref="W50:AB50"/>
    <mergeCell ref="AE50:AJ50"/>
    <mergeCell ref="O53:T53"/>
    <mergeCell ref="W53:AB53"/>
    <mergeCell ref="AE53:AJ53"/>
    <mergeCell ref="O51:T51"/>
    <mergeCell ref="W51:AB51"/>
    <mergeCell ref="AE51:AJ51"/>
    <mergeCell ref="O52:T52"/>
    <mergeCell ref="W52:AB52"/>
    <mergeCell ref="AE52:AJ52"/>
    <mergeCell ref="P59:S59"/>
    <mergeCell ref="O62:T62"/>
    <mergeCell ref="W62:AB62"/>
    <mergeCell ref="O63:S63"/>
    <mergeCell ref="W63:AA63"/>
    <mergeCell ref="O64:S64"/>
    <mergeCell ref="W64:AA64"/>
    <mergeCell ref="O54:T54"/>
    <mergeCell ref="W54:AB54"/>
    <mergeCell ref="P58:S58"/>
    <mergeCell ref="L71:AK71"/>
    <mergeCell ref="L72:AK72"/>
    <mergeCell ref="L73:M73"/>
    <mergeCell ref="N73:O73"/>
    <mergeCell ref="Q73:R73"/>
    <mergeCell ref="T73:U73"/>
    <mergeCell ref="O65:S65"/>
    <mergeCell ref="W65:AA65"/>
    <mergeCell ref="L66:S66"/>
    <mergeCell ref="U66:V66"/>
    <mergeCell ref="W66:AD66"/>
    <mergeCell ref="L70:AK70"/>
    <mergeCell ref="X76:AJ76"/>
    <mergeCell ref="H77:I77"/>
    <mergeCell ref="L77:M77"/>
    <mergeCell ref="N77:O77"/>
    <mergeCell ref="Q77:R77"/>
    <mergeCell ref="T77:U77"/>
    <mergeCell ref="X77:AJ77"/>
    <mergeCell ref="L74:M74"/>
    <mergeCell ref="N74:O74"/>
    <mergeCell ref="Q74:R74"/>
    <mergeCell ref="T74:U74"/>
    <mergeCell ref="H76:I76"/>
    <mergeCell ref="L76:M76"/>
    <mergeCell ref="N76:O76"/>
    <mergeCell ref="Q76:R76"/>
    <mergeCell ref="T76:U76"/>
    <mergeCell ref="L79:AK79"/>
    <mergeCell ref="L80:AK80"/>
    <mergeCell ref="L81:AK81"/>
    <mergeCell ref="L82:AK82"/>
    <mergeCell ref="L83:AK83"/>
    <mergeCell ref="L84:AK84"/>
    <mergeCell ref="H78:I78"/>
    <mergeCell ref="L78:M78"/>
    <mergeCell ref="N78:O78"/>
    <mergeCell ref="Q78:R78"/>
    <mergeCell ref="T78:U78"/>
    <mergeCell ref="X78:AJ78"/>
  </mergeCells>
  <phoneticPr fontId="30"/>
  <dataValidations count="9">
    <dataValidation type="list" allowBlank="1" showInputMessage="1" prompt="選択" sqref="K29:M30 Y29:AA30" xr:uid="{00000000-0002-0000-2000-000000000000}">
      <formula1>用途番号</formula1>
    </dataValidation>
    <dataValidation type="list" allowBlank="1" showInputMessage="1" prompt="選択" sqref="P58:S59" xr:uid="{00000000-0002-0000-2000-000001000000}">
      <formula1>数字</formula1>
    </dataValidation>
    <dataValidation type="list" allowBlank="1" showInputMessage="1" prompt="選択" sqref="X76:AJ78" xr:uid="{00000000-0002-0000-2000-000002000000}">
      <formula1>特定工程</formula1>
    </dataValidation>
    <dataValidation type="list" allowBlank="1" showInputMessage="1" prompt="選択" sqref="L66:S66 W66:AD66" xr:uid="{00000000-0002-0000-2000-000003000000}">
      <formula1>構造</formula1>
    </dataValidation>
    <dataValidation type="list" allowBlank="1" showInputMessage="1" prompt="選択" sqref="N29:V30 AB29:AJ30" xr:uid="{00000000-0002-0000-2000-000004000000}">
      <formula1>用途</formula1>
    </dataValidation>
    <dataValidation type="list" allowBlank="1" showInputMessage="1" prompt="選択" sqref="L28:AK28" xr:uid="{00000000-0002-0000-2000-000005000000}">
      <formula1>備考第三面7</formula1>
    </dataValidation>
    <dataValidation type="list" allowBlank="1" showInputMessage="1" prompt="選択" sqref="O19:R19 U19:X19 AA19:AD19 AG19:AJ19" xr:uid="{00000000-0002-0000-2000-000006000000}">
      <formula1>用途地域</formula1>
    </dataValidation>
    <dataValidation type="list" allowBlank="1" showInputMessage="1" prompt="選択" sqref="P12:AI12" xr:uid="{00000000-0002-0000-2000-000007000000}">
      <formula1>地区区域</formula1>
    </dataValidation>
    <dataValidation type="list" allowBlank="1" showInputMessage="1" showErrorMessage="1" prompt="選択" sqref="H9:H11 O9:O10 T9 Z9 M11 R11 H31 K31 N31 Q31 T31 X31 AD31 U69 AB67 M69 Y67 E69" xr:uid="{00000000-0002-0000-2000-000008000000}">
      <formula1>選択</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6" tint="0.79998168889431442"/>
  </sheetPr>
  <dimension ref="A4:BQ137"/>
  <sheetViews>
    <sheetView zoomScaleNormal="100" zoomScaleSheetLayoutView="100" workbookViewId="0">
      <pane ySplit="2" topLeftCell="A3" activePane="bottomLeft" state="frozen"/>
      <selection pane="bottomLeft"/>
    </sheetView>
  </sheetViews>
  <sheetFormatPr defaultColWidth="2.5" defaultRowHeight="15" customHeight="1" x14ac:dyDescent="0.15"/>
  <cols>
    <col min="1" max="69" width="2.5" style="6" customWidth="1"/>
    <col min="70" max="16384" width="2.5" style="7"/>
  </cols>
  <sheetData>
    <row r="4" spans="2:37" ht="15" customHeight="1" x14ac:dyDescent="0.15">
      <c r="B4" s="618" t="s">
        <v>514</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515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3.5" customHeight="1" x14ac:dyDescent="0.15">
      <c r="B6" s="262" t="s">
        <v>2369</v>
      </c>
      <c r="C6" s="27"/>
      <c r="D6" s="27"/>
      <c r="E6" s="27"/>
      <c r="F6" s="27"/>
      <c r="G6" s="27"/>
      <c r="H6" s="27"/>
      <c r="I6" s="27"/>
      <c r="J6" s="45"/>
      <c r="K6" s="45"/>
      <c r="L6" s="661" t="str">
        <f>ITEM_all_first!E387</f>
        <v/>
      </c>
      <c r="M6" s="661"/>
      <c r="N6" s="661"/>
      <c r="O6" s="661"/>
      <c r="P6" s="661"/>
      <c r="Q6" s="661"/>
      <c r="R6" s="661"/>
      <c r="S6" s="661"/>
      <c r="T6" s="661"/>
      <c r="U6" s="661"/>
      <c r="V6" s="661"/>
      <c r="W6" s="661"/>
      <c r="X6" s="661"/>
      <c r="Y6" s="661"/>
      <c r="Z6" s="661"/>
      <c r="AA6" s="661"/>
      <c r="AB6" s="661"/>
      <c r="AC6" s="661"/>
      <c r="AD6" s="27"/>
      <c r="AE6" s="27"/>
      <c r="AF6" s="27"/>
      <c r="AG6" s="27"/>
      <c r="AH6" s="27"/>
      <c r="AI6" s="27"/>
      <c r="AJ6" s="27"/>
      <c r="AK6" s="27"/>
    </row>
    <row r="7" spans="2:37" ht="13.5" customHeight="1" x14ac:dyDescent="0.15">
      <c r="B7" s="135" t="s">
        <v>2370</v>
      </c>
      <c r="C7" s="40"/>
      <c r="D7" s="40"/>
      <c r="E7" s="40"/>
      <c r="F7" s="40"/>
      <c r="G7" s="40"/>
      <c r="H7" s="40"/>
      <c r="I7" s="40"/>
      <c r="J7" s="40"/>
      <c r="K7" s="46" t="s">
        <v>488</v>
      </c>
      <c r="L7" s="670" t="str">
        <f>IF(O7="","",VLOOKUP(O7,LIST!$B$237:'LIST'!$C$380,2,0))</f>
        <v/>
      </c>
      <c r="M7" s="670"/>
      <c r="N7" s="670"/>
      <c r="O7" s="622" t="str">
        <f>ITEM_all_first!E388</f>
        <v/>
      </c>
      <c r="P7" s="622"/>
      <c r="Q7" s="622"/>
      <c r="R7" s="622"/>
      <c r="S7" s="622"/>
      <c r="T7" s="622"/>
      <c r="U7" s="622"/>
      <c r="V7" s="622"/>
      <c r="W7" s="622"/>
      <c r="X7" s="622"/>
      <c r="Y7" s="622"/>
      <c r="Z7" s="622"/>
      <c r="AA7" s="622"/>
      <c r="AB7" s="622"/>
      <c r="AC7" s="622"/>
      <c r="AD7" s="40" t="s">
        <v>485</v>
      </c>
      <c r="AE7" s="40"/>
      <c r="AF7" s="40"/>
      <c r="AG7" s="40"/>
      <c r="AH7" s="40"/>
      <c r="AI7" s="40"/>
      <c r="AJ7" s="40"/>
      <c r="AK7" s="40"/>
    </row>
    <row r="8" spans="2:37" ht="13.5" customHeight="1" x14ac:dyDescent="0.15">
      <c r="B8" s="126"/>
      <c r="K8" s="33" t="s">
        <v>488</v>
      </c>
      <c r="L8" s="671" t="str">
        <f>IF(O8="","",VLOOKUP(O8,LIST!$B$237:'LIST'!$C$380,2,0))</f>
        <v/>
      </c>
      <c r="M8" s="671"/>
      <c r="N8" s="671"/>
      <c r="O8" s="620" t="str">
        <f>ITEM_all_first!E389</f>
        <v/>
      </c>
      <c r="P8" s="620"/>
      <c r="Q8" s="620"/>
      <c r="R8" s="620"/>
      <c r="S8" s="620"/>
      <c r="T8" s="620"/>
      <c r="U8" s="620"/>
      <c r="V8" s="620"/>
      <c r="W8" s="620"/>
      <c r="X8" s="620"/>
      <c r="Y8" s="620"/>
      <c r="Z8" s="620"/>
      <c r="AA8" s="620"/>
      <c r="AB8" s="620"/>
      <c r="AC8" s="620"/>
      <c r="AD8" s="6" t="s">
        <v>485</v>
      </c>
    </row>
    <row r="9" spans="2:37" ht="13.5" customHeight="1" x14ac:dyDescent="0.15">
      <c r="B9" s="126"/>
      <c r="K9" s="33" t="s">
        <v>488</v>
      </c>
      <c r="L9" s="671" t="str">
        <f>IF(O9="","",VLOOKUP(O9,LIST!$B$237:'LIST'!$C$380,2,0))</f>
        <v/>
      </c>
      <c r="M9" s="671"/>
      <c r="N9" s="671"/>
      <c r="O9" s="620" t="str">
        <f>ITEM_all_first!E390</f>
        <v/>
      </c>
      <c r="P9" s="620"/>
      <c r="Q9" s="620"/>
      <c r="R9" s="620"/>
      <c r="S9" s="620"/>
      <c r="T9" s="620"/>
      <c r="U9" s="620"/>
      <c r="V9" s="620"/>
      <c r="W9" s="620"/>
      <c r="X9" s="620"/>
      <c r="Y9" s="620"/>
      <c r="Z9" s="620"/>
      <c r="AA9" s="620"/>
      <c r="AB9" s="620"/>
      <c r="AC9" s="620"/>
      <c r="AD9" s="6" t="s">
        <v>485</v>
      </c>
    </row>
    <row r="10" spans="2:37" ht="13.5" customHeight="1" x14ac:dyDescent="0.15">
      <c r="B10" s="126"/>
      <c r="K10" s="33" t="s">
        <v>488</v>
      </c>
      <c r="L10" s="671" t="str">
        <f>IF(O10="","",VLOOKUP(O10,LIST!$B$237:'LIST'!$C$380,2,0))</f>
        <v/>
      </c>
      <c r="M10" s="671"/>
      <c r="N10" s="671"/>
      <c r="O10" s="620" t="str">
        <f>ITEM_all_first!E391</f>
        <v/>
      </c>
      <c r="P10" s="620"/>
      <c r="Q10" s="620"/>
      <c r="R10" s="620"/>
      <c r="S10" s="620"/>
      <c r="T10" s="620"/>
      <c r="U10" s="620"/>
      <c r="V10" s="620"/>
      <c r="W10" s="620"/>
      <c r="X10" s="620"/>
      <c r="Y10" s="620"/>
      <c r="Z10" s="620"/>
      <c r="AA10" s="620"/>
      <c r="AB10" s="620"/>
      <c r="AC10" s="620"/>
      <c r="AD10" s="6" t="s">
        <v>485</v>
      </c>
    </row>
    <row r="11" spans="2:37" ht="13.5" customHeight="1" x14ac:dyDescent="0.15">
      <c r="B11" s="139"/>
      <c r="C11" s="30"/>
      <c r="D11" s="30"/>
      <c r="E11" s="30"/>
      <c r="F11" s="30"/>
      <c r="G11" s="30"/>
      <c r="H11" s="30"/>
      <c r="I11" s="30"/>
      <c r="J11" s="30"/>
      <c r="K11" s="41" t="s">
        <v>488</v>
      </c>
      <c r="L11" s="672" t="str">
        <f>IF(O11="","",VLOOKUP(O11,LIST!$B$237:'LIST'!$C$380,2,0))</f>
        <v/>
      </c>
      <c r="M11" s="672"/>
      <c r="N11" s="672"/>
      <c r="O11" s="621" t="str">
        <f>ITEM_all_first!E392</f>
        <v/>
      </c>
      <c r="P11" s="621"/>
      <c r="Q11" s="621"/>
      <c r="R11" s="621"/>
      <c r="S11" s="621"/>
      <c r="T11" s="621"/>
      <c r="U11" s="621"/>
      <c r="V11" s="621"/>
      <c r="W11" s="621"/>
      <c r="X11" s="621"/>
      <c r="Y11" s="621"/>
      <c r="Z11" s="621"/>
      <c r="AA11" s="621"/>
      <c r="AB11" s="621"/>
      <c r="AC11" s="621"/>
      <c r="AD11" s="30" t="s">
        <v>485</v>
      </c>
      <c r="AE11" s="30"/>
      <c r="AF11" s="30"/>
      <c r="AG11" s="30"/>
      <c r="AH11" s="30"/>
      <c r="AI11" s="30"/>
      <c r="AJ11" s="30"/>
      <c r="AK11" s="30"/>
    </row>
    <row r="12" spans="2:37" ht="13.5" customHeight="1" x14ac:dyDescent="0.15">
      <c r="B12" s="126" t="s">
        <v>2371</v>
      </c>
      <c r="J12" s="36" t="str">
        <f>ITEM_all_first!E393</f>
        <v>□</v>
      </c>
      <c r="K12" s="6" t="s">
        <v>491</v>
      </c>
      <c r="M12" s="36" t="str">
        <f>ITEM_all_first!E394</f>
        <v>□</v>
      </c>
      <c r="N12" s="6" t="s">
        <v>492</v>
      </c>
      <c r="P12" s="36" t="str">
        <f>ITEM_all_first!E395</f>
        <v>□</v>
      </c>
      <c r="Q12" s="6" t="s">
        <v>493</v>
      </c>
      <c r="S12" s="36" t="str">
        <f>ITEM_all_first!E396</f>
        <v>□</v>
      </c>
      <c r="T12" s="6" t="s">
        <v>494</v>
      </c>
      <c r="V12" s="36" t="str">
        <f>ITEM_all_first!E397</f>
        <v>□</v>
      </c>
      <c r="W12" s="6" t="s">
        <v>495</v>
      </c>
      <c r="Z12" s="36" t="str">
        <f>ITEM_all_first!E398</f>
        <v>□</v>
      </c>
      <c r="AA12" s="6" t="s">
        <v>496</v>
      </c>
      <c r="AF12" s="36" t="str">
        <f>ITEM_all_first!E399</f>
        <v>□</v>
      </c>
      <c r="AG12" s="6" t="s">
        <v>497</v>
      </c>
    </row>
    <row r="13" spans="2:37" ht="13.5" customHeight="1" x14ac:dyDescent="0.15">
      <c r="B13" s="262" t="s">
        <v>2372</v>
      </c>
      <c r="C13" s="27"/>
      <c r="D13" s="27"/>
      <c r="E13" s="27"/>
      <c r="F13" s="27"/>
      <c r="G13" s="27"/>
      <c r="H13" s="27"/>
      <c r="I13" s="27"/>
      <c r="J13" s="669" t="str">
        <f>ITEM_all_first!E400</f>
        <v/>
      </c>
      <c r="K13" s="669"/>
      <c r="L13" s="669"/>
      <c r="M13" s="669"/>
      <c r="N13" s="669"/>
      <c r="O13" s="669"/>
      <c r="P13" s="669"/>
      <c r="Q13" s="669"/>
      <c r="R13" s="22" t="s">
        <v>508</v>
      </c>
      <c r="S13" s="610" t="s">
        <v>509</v>
      </c>
      <c r="T13" s="610"/>
      <c r="U13" s="669" t="str">
        <f>ITEM_all_first!E401</f>
        <v/>
      </c>
      <c r="V13" s="669"/>
      <c r="W13" s="669"/>
      <c r="X13" s="669"/>
      <c r="Y13" s="669"/>
      <c r="Z13" s="669"/>
      <c r="AA13" s="669"/>
      <c r="AB13" s="669"/>
      <c r="AC13" s="22" t="s">
        <v>508</v>
      </c>
      <c r="AD13" s="27"/>
      <c r="AE13" s="27"/>
      <c r="AF13" s="27"/>
      <c r="AG13" s="27"/>
      <c r="AH13" s="27"/>
      <c r="AI13" s="27"/>
      <c r="AJ13" s="27"/>
      <c r="AK13" s="27"/>
    </row>
    <row r="14" spans="2:37" ht="13.5" customHeight="1" x14ac:dyDescent="0.15">
      <c r="B14" s="126" t="s">
        <v>2373</v>
      </c>
      <c r="J14" s="36" t="str">
        <f>ITEM_all_first!E402</f>
        <v>□</v>
      </c>
      <c r="K14" s="6" t="s">
        <v>1600</v>
      </c>
    </row>
    <row r="15" spans="2:37" ht="13.5" customHeight="1" x14ac:dyDescent="0.15">
      <c r="J15" s="36" t="str">
        <f>ITEM_all_first!E403</f>
        <v>□</v>
      </c>
      <c r="K15" s="6" t="s">
        <v>1606</v>
      </c>
    </row>
    <row r="16" spans="2:37" ht="13.5" customHeight="1" x14ac:dyDescent="0.15">
      <c r="J16" s="36" t="str">
        <f>ITEM_all_first!E404</f>
        <v>□</v>
      </c>
      <c r="K16" s="126" t="s">
        <v>2379</v>
      </c>
    </row>
    <row r="17" spans="2:37" ht="13.5" customHeight="1" x14ac:dyDescent="0.15">
      <c r="J17" s="36" t="str">
        <f>ITEM_all_first!E405</f>
        <v>□</v>
      </c>
      <c r="K17" s="6" t="s">
        <v>1315</v>
      </c>
      <c r="Q17" s="36" t="str">
        <f>ITEM_all_first!E406</f>
        <v>□</v>
      </c>
      <c r="R17" s="6" t="s">
        <v>1316</v>
      </c>
    </row>
    <row r="18" spans="2:37" ht="13.5" customHeight="1" x14ac:dyDescent="0.15">
      <c r="J18" s="36" t="str">
        <f>ITEM_all_first!E407</f>
        <v>□</v>
      </c>
      <c r="K18" s="6" t="s">
        <v>1317</v>
      </c>
      <c r="AB18" s="36" t="str">
        <f>ITEM_all_first!E408</f>
        <v>□</v>
      </c>
      <c r="AC18" s="6" t="s">
        <v>1312</v>
      </c>
    </row>
    <row r="19" spans="2:37" ht="13.5" customHeight="1" x14ac:dyDescent="0.15">
      <c r="B19" s="135" t="s">
        <v>2374</v>
      </c>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124"/>
      <c r="AD19" s="40"/>
      <c r="AE19" s="40"/>
      <c r="AF19" s="40"/>
      <c r="AG19" s="40"/>
      <c r="AH19" s="40"/>
      <c r="AI19" s="124"/>
      <c r="AJ19" s="40"/>
      <c r="AK19" s="124"/>
    </row>
    <row r="20" spans="2:37" ht="13.5" customHeight="1" x14ac:dyDescent="0.15">
      <c r="J20" s="36" t="str">
        <f>ITEM_all_first!E409</f>
        <v>□</v>
      </c>
      <c r="K20" s="126" t="s">
        <v>2380</v>
      </c>
      <c r="AC20" s="9"/>
    </row>
    <row r="21" spans="2:37" ht="13.5" customHeight="1" x14ac:dyDescent="0.15">
      <c r="J21" s="36" t="str">
        <f>ITEM_all_first!E410</f>
        <v>□</v>
      </c>
      <c r="K21" s="126" t="s">
        <v>2381</v>
      </c>
      <c r="AC21" s="9"/>
    </row>
    <row r="22" spans="2:37" ht="13.5" customHeight="1" x14ac:dyDescent="0.15">
      <c r="J22" s="36" t="str">
        <f>ITEM_all_first!E411</f>
        <v>□</v>
      </c>
      <c r="K22" s="126" t="s">
        <v>2382</v>
      </c>
      <c r="AC22" s="9"/>
    </row>
    <row r="23" spans="2:37" ht="13.5" customHeight="1" x14ac:dyDescent="0.15">
      <c r="J23" s="36" t="str">
        <f>ITEM_all_first!E412</f>
        <v>□</v>
      </c>
      <c r="K23" s="126" t="s">
        <v>2383</v>
      </c>
      <c r="AC23" s="9"/>
    </row>
    <row r="24" spans="2:37" ht="13.5" customHeight="1" x14ac:dyDescent="0.15">
      <c r="J24" s="36" t="str">
        <f>ITEM_all_first!E413</f>
        <v>□</v>
      </c>
      <c r="K24" s="6" t="s">
        <v>1312</v>
      </c>
      <c r="Q24" s="36" t="str">
        <f>ITEM_all_first!E414</f>
        <v>□</v>
      </c>
      <c r="R24" s="6" t="s">
        <v>1319</v>
      </c>
      <c r="AC24" s="9"/>
    </row>
    <row r="25" spans="2:37" ht="13.5" customHeight="1" x14ac:dyDescent="0.15">
      <c r="B25" s="135" t="s">
        <v>2375</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124"/>
      <c r="AD25" s="40"/>
      <c r="AE25" s="40"/>
      <c r="AF25" s="40"/>
      <c r="AG25" s="40"/>
      <c r="AH25" s="40"/>
      <c r="AI25" s="40"/>
      <c r="AJ25" s="40"/>
      <c r="AK25" s="124"/>
    </row>
    <row r="26" spans="2:37" ht="13.5" customHeight="1" x14ac:dyDescent="0.15">
      <c r="J26" s="36" t="str">
        <f>ITEM_all_first!E415</f>
        <v>□</v>
      </c>
      <c r="K26" s="6" t="s">
        <v>1322</v>
      </c>
      <c r="Q26" s="36" t="str">
        <f>ITEM_all_first!E416</f>
        <v>□</v>
      </c>
      <c r="R26" s="6" t="s">
        <v>1310</v>
      </c>
      <c r="X26" s="36" t="str">
        <f>ITEM_all_first!E417</f>
        <v>□</v>
      </c>
      <c r="Y26" s="6" t="s">
        <v>1321</v>
      </c>
      <c r="AC26" s="9"/>
      <c r="AK26" s="9"/>
    </row>
    <row r="27" spans="2:37" ht="13.5" customHeight="1" x14ac:dyDescent="0.15">
      <c r="B27" s="30"/>
      <c r="C27" s="30"/>
      <c r="D27" s="30"/>
      <c r="E27" s="30"/>
      <c r="F27" s="30"/>
      <c r="G27" s="30"/>
      <c r="H27" s="30"/>
      <c r="I27" s="30"/>
      <c r="J27" s="36" t="str">
        <f>ITEM_all_first!E418</f>
        <v>□</v>
      </c>
      <c r="K27" s="6" t="s">
        <v>1311</v>
      </c>
      <c r="L27" s="30"/>
      <c r="M27" s="30"/>
      <c r="N27" s="30"/>
      <c r="O27" s="30"/>
      <c r="P27" s="30"/>
      <c r="Q27" s="36" t="str">
        <f>ITEM_all_first!E419</f>
        <v>□</v>
      </c>
      <c r="R27" s="6" t="s">
        <v>1312</v>
      </c>
      <c r="S27" s="30"/>
      <c r="T27" s="30"/>
      <c r="U27" s="30"/>
      <c r="V27" s="30"/>
      <c r="W27" s="30"/>
      <c r="X27" s="36" t="str">
        <f>ITEM_all_first!E420</f>
        <v>□</v>
      </c>
      <c r="Y27" s="30" t="s">
        <v>1320</v>
      </c>
      <c r="AB27" s="30"/>
      <c r="AC27" s="32"/>
      <c r="AD27" s="30"/>
      <c r="AE27" s="30"/>
      <c r="AF27" s="30"/>
      <c r="AG27" s="30"/>
      <c r="AH27" s="30"/>
      <c r="AI27" s="30"/>
      <c r="AJ27" s="30"/>
      <c r="AK27" s="32"/>
    </row>
    <row r="28" spans="2:37" ht="13.5" customHeight="1" x14ac:dyDescent="0.15">
      <c r="B28" s="135" t="s">
        <v>2376</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3.5" customHeight="1" x14ac:dyDescent="0.15">
      <c r="D29" s="126" t="s">
        <v>127</v>
      </c>
      <c r="E29" s="126" t="s">
        <v>128</v>
      </c>
      <c r="F29" s="126" t="s">
        <v>2384</v>
      </c>
      <c r="N29" s="664" t="str">
        <f>ITEM_all_first!E421</f>
        <v/>
      </c>
      <c r="O29" s="664"/>
      <c r="P29" s="664"/>
      <c r="Q29" s="664"/>
    </row>
    <row r="30" spans="2:37" ht="13.5" customHeight="1" x14ac:dyDescent="0.15">
      <c r="D30" s="126" t="s">
        <v>127</v>
      </c>
      <c r="E30" s="126" t="s">
        <v>130</v>
      </c>
      <c r="F30" s="126" t="s">
        <v>2385</v>
      </c>
      <c r="N30" s="664" t="str">
        <f>ITEM_all_first!E422</f>
        <v/>
      </c>
      <c r="O30" s="664"/>
      <c r="P30" s="664"/>
      <c r="Q30" s="664"/>
    </row>
    <row r="31" spans="2:37" ht="13.5" customHeight="1" x14ac:dyDescent="0.15">
      <c r="D31" s="126" t="s">
        <v>127</v>
      </c>
      <c r="E31" s="126" t="s">
        <v>131</v>
      </c>
      <c r="F31" s="126" t="s">
        <v>2386</v>
      </c>
      <c r="N31" s="664" t="str">
        <f>ITEM_all_first!E423</f>
        <v/>
      </c>
      <c r="O31" s="664"/>
      <c r="P31" s="664"/>
      <c r="Q31" s="664"/>
    </row>
    <row r="32" spans="2:37" ht="13.5" customHeight="1" x14ac:dyDescent="0.15">
      <c r="B32" s="30"/>
      <c r="C32" s="30"/>
      <c r="D32" s="139" t="s">
        <v>127</v>
      </c>
      <c r="E32" s="139" t="s">
        <v>133</v>
      </c>
      <c r="F32" s="139" t="s">
        <v>2387</v>
      </c>
      <c r="G32" s="30"/>
      <c r="H32" s="30"/>
      <c r="I32" s="30"/>
      <c r="J32" s="30"/>
      <c r="K32" s="30"/>
      <c r="L32" s="30"/>
      <c r="M32" s="30"/>
      <c r="N32" s="665" t="str">
        <f>ITEM_all_first!E424</f>
        <v/>
      </c>
      <c r="O32" s="665"/>
      <c r="P32" s="665"/>
      <c r="Q32" s="665"/>
      <c r="R32" s="30"/>
      <c r="S32" s="30"/>
      <c r="T32" s="30"/>
      <c r="U32" s="30"/>
      <c r="V32" s="30"/>
      <c r="W32" s="30"/>
      <c r="X32" s="30"/>
      <c r="Y32" s="30"/>
      <c r="Z32" s="30"/>
      <c r="AA32" s="30"/>
      <c r="AB32" s="30"/>
      <c r="AC32" s="30"/>
      <c r="AD32" s="30"/>
      <c r="AE32" s="30"/>
      <c r="AF32" s="30"/>
      <c r="AG32" s="30"/>
      <c r="AH32" s="30"/>
      <c r="AI32" s="30"/>
      <c r="AJ32" s="30"/>
      <c r="AK32" s="30"/>
    </row>
    <row r="33" spans="2:37" ht="13.5" customHeight="1" x14ac:dyDescent="0.15">
      <c r="B33" s="126" t="s">
        <v>2377</v>
      </c>
    </row>
    <row r="34" spans="2:37" ht="13.5" customHeight="1" x14ac:dyDescent="0.15">
      <c r="D34" s="126" t="s">
        <v>127</v>
      </c>
      <c r="E34" s="126" t="s">
        <v>128</v>
      </c>
      <c r="F34" s="126" t="s">
        <v>2359</v>
      </c>
      <c r="N34" s="645" t="str">
        <f>ITEM_all_first!E425</f>
        <v/>
      </c>
      <c r="O34" s="645"/>
      <c r="P34" s="645"/>
      <c r="Q34" s="645"/>
      <c r="R34" s="79" t="s">
        <v>481</v>
      </c>
      <c r="S34" s="47"/>
    </row>
    <row r="35" spans="2:37" ht="13.5" customHeight="1" x14ac:dyDescent="0.15">
      <c r="B35" s="30"/>
      <c r="C35" s="30"/>
      <c r="D35" s="139" t="s">
        <v>127</v>
      </c>
      <c r="E35" s="139" t="s">
        <v>130</v>
      </c>
      <c r="F35" s="139" t="s">
        <v>2388</v>
      </c>
      <c r="G35" s="30"/>
      <c r="H35" s="30"/>
      <c r="I35" s="30"/>
      <c r="J35" s="30"/>
      <c r="K35" s="30"/>
      <c r="L35" s="30"/>
      <c r="M35" s="30"/>
      <c r="N35" s="645" t="str">
        <f>ITEM_all_first!E426</f>
        <v/>
      </c>
      <c r="O35" s="645"/>
      <c r="P35" s="645"/>
      <c r="Q35" s="645"/>
      <c r="R35" s="53" t="s">
        <v>481</v>
      </c>
      <c r="S35" s="30"/>
      <c r="T35" s="30"/>
      <c r="U35" s="30"/>
      <c r="V35" s="30"/>
      <c r="W35" s="30"/>
      <c r="X35" s="30"/>
      <c r="Y35" s="30"/>
      <c r="Z35" s="30"/>
      <c r="AA35" s="30"/>
      <c r="AB35" s="30"/>
      <c r="AC35" s="30"/>
      <c r="AD35" s="30"/>
      <c r="AE35" s="30"/>
      <c r="AF35" s="30"/>
      <c r="AG35" s="30"/>
      <c r="AH35" s="30"/>
      <c r="AI35" s="30"/>
      <c r="AJ35" s="30"/>
      <c r="AK35" s="30"/>
    </row>
    <row r="36" spans="2:37" ht="13.5" customHeight="1" x14ac:dyDescent="0.15">
      <c r="B36" s="262" t="s">
        <v>2378</v>
      </c>
      <c r="C36" s="27"/>
      <c r="D36" s="27"/>
      <c r="E36" s="27"/>
      <c r="F36" s="27"/>
      <c r="G36" s="27"/>
      <c r="H36" s="27"/>
      <c r="I36" s="27"/>
      <c r="J36" s="27"/>
      <c r="K36" s="27"/>
      <c r="L36" s="27"/>
      <c r="M36" s="27"/>
      <c r="N36" s="666" t="str">
        <f>ITEM_all_first!E427</f>
        <v/>
      </c>
      <c r="O36" s="666"/>
      <c r="P36" s="666"/>
      <c r="Q36" s="666"/>
      <c r="R36" s="666"/>
      <c r="S36" s="666"/>
      <c r="T36" s="666"/>
      <c r="U36" s="666"/>
      <c r="V36" s="666"/>
      <c r="W36" s="666"/>
      <c r="X36" s="666"/>
      <c r="Y36" s="666"/>
      <c r="Z36" s="666"/>
      <c r="AA36" s="666"/>
      <c r="AB36" s="666"/>
      <c r="AC36" s="666"/>
      <c r="AD36" s="666"/>
      <c r="AE36" s="666"/>
      <c r="AF36" s="666"/>
      <c r="AG36" s="666"/>
      <c r="AH36" s="666"/>
      <c r="AI36" s="666"/>
      <c r="AJ36" s="666"/>
      <c r="AK36" s="666"/>
    </row>
    <row r="37" spans="2:37" ht="13.5" customHeight="1" x14ac:dyDescent="0.15">
      <c r="B37" s="126" t="s">
        <v>2414</v>
      </c>
    </row>
    <row r="38" spans="2:37" ht="13.5" customHeight="1" x14ac:dyDescent="0.15">
      <c r="D38" s="126" t="s">
        <v>127</v>
      </c>
      <c r="E38" s="126" t="s">
        <v>128</v>
      </c>
      <c r="F38" s="126" t="s">
        <v>2389</v>
      </c>
      <c r="AD38" s="7"/>
      <c r="AE38" s="7"/>
      <c r="AF38" s="7"/>
      <c r="AG38" s="7"/>
      <c r="AH38" s="7"/>
    </row>
    <row r="39" spans="2:37" ht="13.5" customHeight="1" x14ac:dyDescent="0.15">
      <c r="E39" s="36" t="str">
        <f>ITEM_all_first!E429</f>
        <v>□</v>
      </c>
      <c r="F39" s="9" t="s">
        <v>510</v>
      </c>
      <c r="H39" s="36" t="str">
        <f>ITEM_all_first!E430</f>
        <v>□</v>
      </c>
      <c r="I39" s="9" t="s">
        <v>511</v>
      </c>
    </row>
    <row r="40" spans="2:37" ht="13.5" customHeight="1" x14ac:dyDescent="0.15">
      <c r="D40" s="126" t="s">
        <v>127</v>
      </c>
      <c r="E40" s="126" t="s">
        <v>130</v>
      </c>
      <c r="F40" s="126" t="s">
        <v>2363</v>
      </c>
    </row>
    <row r="41" spans="2:37" ht="13.5" customHeight="1" x14ac:dyDescent="0.15">
      <c r="E41" s="36" t="str">
        <f>ITEM_all_first!E431</f>
        <v>□</v>
      </c>
      <c r="F41" s="126" t="s">
        <v>2390</v>
      </c>
    </row>
    <row r="42" spans="2:37" ht="13.5" customHeight="1" x14ac:dyDescent="0.15">
      <c r="E42" s="36" t="str">
        <f>ITEM_all_first!E432</f>
        <v>□</v>
      </c>
      <c r="F42" s="126" t="s">
        <v>2391</v>
      </c>
    </row>
    <row r="43" spans="2:37" ht="13.5" customHeight="1" x14ac:dyDescent="0.15">
      <c r="F43" s="126" t="s">
        <v>2392</v>
      </c>
      <c r="G43" s="126"/>
      <c r="H43" s="126"/>
      <c r="I43" s="126"/>
      <c r="J43" s="126"/>
      <c r="K43" s="126"/>
      <c r="L43" s="126"/>
      <c r="M43" s="126"/>
      <c r="N43" s="126"/>
      <c r="O43" s="126"/>
      <c r="P43" s="126"/>
      <c r="Q43" s="126"/>
      <c r="R43" s="126"/>
      <c r="S43" s="126"/>
      <c r="T43" s="126"/>
      <c r="U43" s="126"/>
      <c r="V43" s="126"/>
      <c r="W43" s="126"/>
      <c r="X43" s="126"/>
    </row>
    <row r="44" spans="2:37" ht="13.5" customHeight="1" x14ac:dyDescent="0.15">
      <c r="F44" s="126" t="s">
        <v>2393</v>
      </c>
      <c r="G44" s="126"/>
      <c r="H44" s="126"/>
      <c r="I44" s="264"/>
      <c r="J44" s="1170" t="str">
        <f>ITEM_all_first!E433</f>
        <v/>
      </c>
      <c r="K44" s="1170"/>
      <c r="L44" s="1170"/>
      <c r="M44" s="1170"/>
      <c r="N44" s="1170"/>
      <c r="O44" s="1170"/>
      <c r="P44" s="1170"/>
      <c r="Q44" s="1170"/>
      <c r="R44" s="1170"/>
      <c r="S44" s="1170"/>
      <c r="T44" s="1170"/>
      <c r="U44" s="1170"/>
      <c r="V44" s="1170"/>
      <c r="W44" s="1170"/>
      <c r="X44" s="1170"/>
    </row>
    <row r="45" spans="2:37" ht="13.5" customHeight="1" x14ac:dyDescent="0.15">
      <c r="F45" s="126" t="s">
        <v>2394</v>
      </c>
      <c r="G45" s="126"/>
      <c r="H45" s="126"/>
      <c r="I45" s="126"/>
      <c r="J45" s="126" t="s">
        <v>618</v>
      </c>
      <c r="K45" s="126"/>
      <c r="L45" s="126"/>
      <c r="M45" s="126"/>
      <c r="N45" s="126"/>
      <c r="O45" s="126"/>
      <c r="P45" s="126"/>
      <c r="Q45" s="126"/>
      <c r="R45" s="126"/>
      <c r="S45" s="916" t="str">
        <f>ITEM_all_first!E434</f>
        <v/>
      </c>
      <c r="T45" s="916"/>
      <c r="U45" s="916"/>
      <c r="V45" s="916"/>
      <c r="W45" s="916"/>
      <c r="X45" s="263" t="s">
        <v>16</v>
      </c>
    </row>
    <row r="46" spans="2:37" ht="13.5" customHeight="1" x14ac:dyDescent="0.15">
      <c r="D46" s="126" t="s">
        <v>127</v>
      </c>
      <c r="E46" s="126" t="s">
        <v>131</v>
      </c>
      <c r="F46" s="126" t="s">
        <v>2395</v>
      </c>
      <c r="AD46" s="36" t="str">
        <f>ITEM_all_first!E436</f>
        <v>□</v>
      </c>
      <c r="AE46" s="9" t="s">
        <v>510</v>
      </c>
      <c r="AG46" s="36" t="str">
        <f>ITEM_all_first!E437</f>
        <v>□</v>
      </c>
      <c r="AH46" s="9" t="s">
        <v>511</v>
      </c>
    </row>
    <row r="47" spans="2:37" ht="13.5" customHeight="1" x14ac:dyDescent="0.15">
      <c r="D47" s="126" t="s">
        <v>127</v>
      </c>
      <c r="E47" s="126" t="s">
        <v>501</v>
      </c>
      <c r="F47" s="126" t="s">
        <v>2396</v>
      </c>
      <c r="AD47" s="9" t="s">
        <v>513</v>
      </c>
      <c r="AE47" s="667" t="str">
        <f>ITEM_all_first!E438</f>
        <v/>
      </c>
      <c r="AF47" s="667"/>
      <c r="AG47" s="667"/>
      <c r="AH47" s="667"/>
      <c r="AI47" s="667"/>
      <c r="AJ47" s="667"/>
      <c r="AK47" s="9" t="s">
        <v>520</v>
      </c>
    </row>
    <row r="48" spans="2:37" ht="13.5" customHeight="1" x14ac:dyDescent="0.15">
      <c r="D48" s="126" t="s">
        <v>127</v>
      </c>
      <c r="E48" s="126" t="s">
        <v>132</v>
      </c>
      <c r="F48" s="126" t="s">
        <v>2397</v>
      </c>
      <c r="AD48" s="9" t="s">
        <v>513</v>
      </c>
      <c r="AE48" s="627" t="str">
        <f>ITEM_all_first!E439</f>
        <v/>
      </c>
      <c r="AF48" s="627"/>
      <c r="AG48" s="627"/>
      <c r="AH48" s="627"/>
      <c r="AI48" s="627"/>
      <c r="AJ48" s="627"/>
      <c r="AK48" s="9" t="s">
        <v>520</v>
      </c>
    </row>
    <row r="49" spans="2:37" ht="13.5" customHeight="1" x14ac:dyDescent="0.15">
      <c r="D49" s="126" t="s">
        <v>127</v>
      </c>
      <c r="E49" s="126" t="s">
        <v>2398</v>
      </c>
      <c r="F49" s="126" t="s">
        <v>2399</v>
      </c>
    </row>
    <row r="50" spans="2:37" ht="13.5" customHeight="1" x14ac:dyDescent="0.15">
      <c r="E50" s="36" t="str">
        <f>ITEM_all_first!E440</f>
        <v>□</v>
      </c>
      <c r="F50" s="126" t="s">
        <v>2402</v>
      </c>
    </row>
    <row r="51" spans="2:37" ht="13.5" customHeight="1" x14ac:dyDescent="0.15">
      <c r="E51" s="36" t="str">
        <f>ITEM_all_first!E441</f>
        <v>□</v>
      </c>
      <c r="F51" s="126" t="s">
        <v>2403</v>
      </c>
    </row>
    <row r="52" spans="2:37" ht="13.5" customHeight="1" x14ac:dyDescent="0.15">
      <c r="B52" s="30"/>
      <c r="C52" s="30"/>
      <c r="D52" s="30" t="s">
        <v>127</v>
      </c>
      <c r="E52" s="139" t="s">
        <v>2400</v>
      </c>
      <c r="F52" s="139" t="s">
        <v>2401</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668" t="str">
        <f>ITEM_all_first!E442</f>
        <v/>
      </c>
      <c r="AF52" s="668"/>
      <c r="AG52" s="668"/>
      <c r="AH52" s="668"/>
      <c r="AI52" s="668"/>
      <c r="AJ52" s="668"/>
      <c r="AK52" s="30"/>
    </row>
    <row r="53" spans="2:37" ht="13.5" customHeight="1" x14ac:dyDescent="0.15">
      <c r="B53" s="126" t="s">
        <v>2404</v>
      </c>
      <c r="P53" s="9" t="s">
        <v>489</v>
      </c>
      <c r="Q53" s="648" t="s">
        <v>498</v>
      </c>
      <c r="R53" s="648"/>
      <c r="S53" s="648"/>
      <c r="T53" s="648"/>
      <c r="U53" s="648"/>
      <c r="V53" s="9" t="s">
        <v>485</v>
      </c>
      <c r="W53" s="9" t="s">
        <v>489</v>
      </c>
      <c r="X53" s="648" t="s">
        <v>499</v>
      </c>
      <c r="Y53" s="648"/>
      <c r="Z53" s="648"/>
      <c r="AA53" s="648"/>
      <c r="AB53" s="648"/>
      <c r="AC53" s="9" t="s">
        <v>485</v>
      </c>
      <c r="AD53" s="9" t="s">
        <v>489</v>
      </c>
      <c r="AE53" s="648" t="s">
        <v>500</v>
      </c>
      <c r="AF53" s="648"/>
      <c r="AG53" s="648"/>
      <c r="AH53" s="648"/>
      <c r="AI53" s="648"/>
      <c r="AJ53" s="9" t="s">
        <v>485</v>
      </c>
    </row>
    <row r="54" spans="2:37" ht="13.5" customHeight="1" x14ac:dyDescent="0.15">
      <c r="D54" s="126" t="s">
        <v>127</v>
      </c>
      <c r="E54" s="126" t="s">
        <v>128</v>
      </c>
      <c r="F54" s="126" t="s">
        <v>2405</v>
      </c>
      <c r="G54" s="126"/>
      <c r="L54" s="9" t="s">
        <v>489</v>
      </c>
      <c r="M54" s="48" t="str">
        <f>ITEM_all_first!E443</f>
        <v/>
      </c>
      <c r="N54" s="9" t="s">
        <v>507</v>
      </c>
      <c r="O54" s="9" t="s">
        <v>485</v>
      </c>
      <c r="P54" s="9" t="s">
        <v>489</v>
      </c>
      <c r="Q54" s="658" t="str">
        <f>IF(ITEM_all_first!$E$444="","",VALUE(ITEM_all_first!$E$444))</f>
        <v/>
      </c>
      <c r="R54" s="658"/>
      <c r="S54" s="658"/>
      <c r="T54" s="658"/>
      <c r="U54" s="658"/>
      <c r="V54" s="34" t="s">
        <v>1165</v>
      </c>
      <c r="W54" s="9" t="s">
        <v>489</v>
      </c>
      <c r="X54" s="658" t="str">
        <f>IF(ITEM_all_first!$E$445="","",VALUE(ITEM_all_first!$E$445))</f>
        <v/>
      </c>
      <c r="Y54" s="658"/>
      <c r="Z54" s="658"/>
      <c r="AA54" s="658"/>
      <c r="AB54" s="658"/>
      <c r="AC54" s="34" t="s">
        <v>1165</v>
      </c>
      <c r="AD54" s="9" t="s">
        <v>489</v>
      </c>
      <c r="AE54" s="659">
        <f>SUM(Q54,X54)</f>
        <v>0</v>
      </c>
      <c r="AF54" s="659"/>
      <c r="AG54" s="659"/>
      <c r="AH54" s="659"/>
      <c r="AI54" s="659"/>
      <c r="AJ54" s="34" t="s">
        <v>1165</v>
      </c>
    </row>
    <row r="55" spans="2:37" ht="13.5" customHeight="1" x14ac:dyDescent="0.15">
      <c r="L55" s="9" t="s">
        <v>489</v>
      </c>
      <c r="M55" s="48" t="str">
        <f>ITEM_all_first!E446</f>
        <v/>
      </c>
      <c r="N55" s="9" t="s">
        <v>507</v>
      </c>
      <c r="O55" s="9" t="s">
        <v>485</v>
      </c>
      <c r="P55" s="9" t="s">
        <v>489</v>
      </c>
      <c r="Q55" s="658" t="str">
        <f>IF(ITEM_all_first!$E$447="","",VALUE(ITEM_all_first!$E$447))</f>
        <v/>
      </c>
      <c r="R55" s="658"/>
      <c r="S55" s="658"/>
      <c r="T55" s="658"/>
      <c r="U55" s="658"/>
      <c r="V55" s="34" t="s">
        <v>1165</v>
      </c>
      <c r="W55" s="9" t="s">
        <v>489</v>
      </c>
      <c r="X55" s="658" t="str">
        <f>IF(ITEM_all_first!$E$448="","",VALUE(ITEM_all_first!$E$448))</f>
        <v/>
      </c>
      <c r="Y55" s="658"/>
      <c r="Z55" s="658"/>
      <c r="AA55" s="658"/>
      <c r="AB55" s="658"/>
      <c r="AC55" s="34" t="s">
        <v>1165</v>
      </c>
      <c r="AD55" s="9" t="s">
        <v>489</v>
      </c>
      <c r="AE55" s="659">
        <f t="shared" ref="AE55:AE60" si="0">SUM(Q55,X55)</f>
        <v>0</v>
      </c>
      <c r="AF55" s="659"/>
      <c r="AG55" s="659"/>
      <c r="AH55" s="659"/>
      <c r="AI55" s="659"/>
      <c r="AJ55" s="34" t="s">
        <v>1165</v>
      </c>
    </row>
    <row r="56" spans="2:37" ht="13.5" customHeight="1" x14ac:dyDescent="0.15">
      <c r="L56" s="9" t="s">
        <v>489</v>
      </c>
      <c r="M56" s="48" t="str">
        <f>ITEM_all_first!E449</f>
        <v/>
      </c>
      <c r="N56" s="9" t="s">
        <v>507</v>
      </c>
      <c r="O56" s="9" t="s">
        <v>485</v>
      </c>
      <c r="P56" s="9" t="s">
        <v>489</v>
      </c>
      <c r="Q56" s="658" t="str">
        <f>IF(ITEM_all_first!$E$450="","",VALUE(ITEM_all_first!$E$450))</f>
        <v/>
      </c>
      <c r="R56" s="658"/>
      <c r="S56" s="658"/>
      <c r="T56" s="658"/>
      <c r="U56" s="658"/>
      <c r="V56" s="34" t="s">
        <v>1165</v>
      </c>
      <c r="W56" s="9" t="s">
        <v>489</v>
      </c>
      <c r="X56" s="658" t="str">
        <f>IF(ITEM_all_first!$E$451="","",VALUE(ITEM_all_first!$E$451))</f>
        <v/>
      </c>
      <c r="Y56" s="658"/>
      <c r="Z56" s="658"/>
      <c r="AA56" s="658"/>
      <c r="AB56" s="658"/>
      <c r="AC56" s="34" t="s">
        <v>1165</v>
      </c>
      <c r="AD56" s="9" t="s">
        <v>489</v>
      </c>
      <c r="AE56" s="659">
        <f t="shared" si="0"/>
        <v>0</v>
      </c>
      <c r="AF56" s="659"/>
      <c r="AG56" s="659"/>
      <c r="AH56" s="659"/>
      <c r="AI56" s="659"/>
      <c r="AJ56" s="34" t="s">
        <v>1165</v>
      </c>
    </row>
    <row r="57" spans="2:37" ht="13.5" customHeight="1" x14ac:dyDescent="0.15">
      <c r="L57" s="9" t="s">
        <v>489</v>
      </c>
      <c r="M57" s="48" t="str">
        <f>ITEM_all_first!E452</f>
        <v/>
      </c>
      <c r="N57" s="9" t="s">
        <v>507</v>
      </c>
      <c r="O57" s="9" t="s">
        <v>485</v>
      </c>
      <c r="P57" s="9" t="s">
        <v>489</v>
      </c>
      <c r="Q57" s="658" t="str">
        <f>IF(ITEM_all_first!$E$453="","",VALUE(ITEM_all_first!$E$453))</f>
        <v/>
      </c>
      <c r="R57" s="658"/>
      <c r="S57" s="658"/>
      <c r="T57" s="658"/>
      <c r="U57" s="658"/>
      <c r="V57" s="34" t="s">
        <v>1165</v>
      </c>
      <c r="W57" s="9" t="s">
        <v>489</v>
      </c>
      <c r="X57" s="658" t="str">
        <f>IF(ITEM_all_first!$E$454="","",VALUE(ITEM_all_first!$E$454))</f>
        <v/>
      </c>
      <c r="Y57" s="658"/>
      <c r="Z57" s="658"/>
      <c r="AA57" s="658"/>
      <c r="AB57" s="658"/>
      <c r="AC57" s="34" t="s">
        <v>1165</v>
      </c>
      <c r="AD57" s="9" t="s">
        <v>489</v>
      </c>
      <c r="AE57" s="659">
        <f t="shared" si="0"/>
        <v>0</v>
      </c>
      <c r="AF57" s="659"/>
      <c r="AG57" s="659"/>
      <c r="AH57" s="659"/>
      <c r="AI57" s="659"/>
      <c r="AJ57" s="34" t="s">
        <v>1165</v>
      </c>
    </row>
    <row r="58" spans="2:37" ht="13.5" customHeight="1" x14ac:dyDescent="0.15">
      <c r="L58" s="9" t="s">
        <v>489</v>
      </c>
      <c r="M58" s="48" t="str">
        <f>ITEM_all_first!E455</f>
        <v/>
      </c>
      <c r="N58" s="9" t="s">
        <v>507</v>
      </c>
      <c r="O58" s="9" t="s">
        <v>485</v>
      </c>
      <c r="P58" s="9" t="s">
        <v>489</v>
      </c>
      <c r="Q58" s="658" t="str">
        <f>IF(ITEM_all_first!$E$456="","",VALUE(ITEM_all_first!$E$456))</f>
        <v/>
      </c>
      <c r="R58" s="658"/>
      <c r="S58" s="658"/>
      <c r="T58" s="658"/>
      <c r="U58" s="658"/>
      <c r="V58" s="34" t="s">
        <v>1165</v>
      </c>
      <c r="W58" s="9" t="s">
        <v>489</v>
      </c>
      <c r="X58" s="658" t="str">
        <f>IF(ITEM_all_first!$E$457="","",VALUE(ITEM_all_first!$E$457))</f>
        <v/>
      </c>
      <c r="Y58" s="658"/>
      <c r="Z58" s="658"/>
      <c r="AA58" s="658"/>
      <c r="AB58" s="658"/>
      <c r="AC58" s="34" t="s">
        <v>1165</v>
      </c>
      <c r="AD58" s="9" t="s">
        <v>489</v>
      </c>
      <c r="AE58" s="659">
        <f t="shared" si="0"/>
        <v>0</v>
      </c>
      <c r="AF58" s="659"/>
      <c r="AG58" s="659"/>
      <c r="AH58" s="659"/>
      <c r="AI58" s="659"/>
      <c r="AJ58" s="34" t="s">
        <v>1165</v>
      </c>
    </row>
    <row r="59" spans="2:37" ht="13.5" customHeight="1" x14ac:dyDescent="0.15">
      <c r="L59" s="9" t="s">
        <v>489</v>
      </c>
      <c r="M59" s="48" t="str">
        <f>ITEM_all_first!E458</f>
        <v/>
      </c>
      <c r="N59" s="9" t="s">
        <v>507</v>
      </c>
      <c r="O59" s="9" t="s">
        <v>485</v>
      </c>
      <c r="P59" s="9" t="s">
        <v>489</v>
      </c>
      <c r="Q59" s="658" t="str">
        <f>IF(ITEM_all_first!$E$459="","",VALUE(ITEM_all_first!$E$459))</f>
        <v/>
      </c>
      <c r="R59" s="658"/>
      <c r="S59" s="658"/>
      <c r="T59" s="658"/>
      <c r="U59" s="658"/>
      <c r="V59" s="34" t="s">
        <v>1165</v>
      </c>
      <c r="W59" s="9" t="s">
        <v>489</v>
      </c>
      <c r="X59" s="658" t="str">
        <f>IF(ITEM_all_first!$E$460="","",VALUE(ITEM_all_first!$E$460))</f>
        <v/>
      </c>
      <c r="Y59" s="658"/>
      <c r="Z59" s="658"/>
      <c r="AA59" s="658"/>
      <c r="AB59" s="658"/>
      <c r="AC59" s="34" t="s">
        <v>1165</v>
      </c>
      <c r="AD59" s="9" t="s">
        <v>489</v>
      </c>
      <c r="AE59" s="659">
        <f t="shared" si="0"/>
        <v>0</v>
      </c>
      <c r="AF59" s="659"/>
      <c r="AG59" s="659"/>
      <c r="AH59" s="659"/>
      <c r="AI59" s="659"/>
      <c r="AJ59" s="34" t="s">
        <v>1165</v>
      </c>
    </row>
    <row r="60" spans="2:37" ht="13.5" customHeight="1" x14ac:dyDescent="0.15">
      <c r="B60" s="30"/>
      <c r="C60" s="30"/>
      <c r="D60" s="139" t="s">
        <v>127</v>
      </c>
      <c r="E60" s="139" t="s">
        <v>130</v>
      </c>
      <c r="F60" s="139" t="s">
        <v>2406</v>
      </c>
      <c r="G60" s="30"/>
      <c r="H60" s="30"/>
      <c r="I60" s="30"/>
      <c r="J60" s="30"/>
      <c r="K60" s="30"/>
      <c r="L60" s="30"/>
      <c r="M60" s="30"/>
      <c r="N60" s="30"/>
      <c r="O60" s="30"/>
      <c r="P60" s="32" t="s">
        <v>489</v>
      </c>
      <c r="Q60" s="660">
        <f>SUM(Q54:U59)</f>
        <v>0</v>
      </c>
      <c r="R60" s="660"/>
      <c r="S60" s="660"/>
      <c r="T60" s="660"/>
      <c r="U60" s="660"/>
      <c r="V60" s="34" t="s">
        <v>1165</v>
      </c>
      <c r="W60" s="32" t="s">
        <v>489</v>
      </c>
      <c r="X60" s="660">
        <f>SUM(X54:AB59)</f>
        <v>0</v>
      </c>
      <c r="Y60" s="660"/>
      <c r="Z60" s="660"/>
      <c r="AA60" s="660"/>
      <c r="AB60" s="660"/>
      <c r="AC60" s="34" t="s">
        <v>1165</v>
      </c>
      <c r="AD60" s="32" t="s">
        <v>489</v>
      </c>
      <c r="AE60" s="659">
        <f t="shared" si="0"/>
        <v>0</v>
      </c>
      <c r="AF60" s="659"/>
      <c r="AG60" s="659"/>
      <c r="AH60" s="659"/>
      <c r="AI60" s="659"/>
      <c r="AJ60" s="34" t="s">
        <v>1165</v>
      </c>
      <c r="AK60" s="30"/>
    </row>
    <row r="61" spans="2:37" ht="13.5" customHeight="1" x14ac:dyDescent="0.15">
      <c r="B61" s="262" t="s">
        <v>2407</v>
      </c>
      <c r="C61" s="27"/>
      <c r="D61" s="27"/>
      <c r="E61" s="27"/>
      <c r="F61" s="27"/>
      <c r="G61" s="27"/>
      <c r="H61" s="27"/>
      <c r="I61" s="27"/>
      <c r="J61" s="27"/>
      <c r="K61" s="27"/>
      <c r="L61" s="661" t="str">
        <f>ITEM_all_first!E461</f>
        <v/>
      </c>
      <c r="M61" s="661"/>
      <c r="N61" s="661"/>
      <c r="O61" s="661"/>
      <c r="P61" s="661"/>
      <c r="Q61" s="661"/>
      <c r="R61" s="661"/>
      <c r="S61" s="661"/>
      <c r="T61" s="661"/>
      <c r="U61" s="661"/>
      <c r="V61" s="661"/>
      <c r="W61" s="661"/>
      <c r="X61" s="661"/>
      <c r="Y61" s="661"/>
      <c r="Z61" s="661"/>
      <c r="AA61" s="661"/>
      <c r="AB61" s="661"/>
      <c r="AC61" s="661"/>
      <c r="AD61" s="661"/>
      <c r="AE61" s="661"/>
      <c r="AF61" s="661"/>
      <c r="AG61" s="661"/>
      <c r="AH61" s="661"/>
      <c r="AI61" s="661"/>
      <c r="AJ61" s="661"/>
      <c r="AK61" s="661"/>
    </row>
    <row r="62" spans="2:37" ht="13.5" customHeight="1" x14ac:dyDescent="0.15">
      <c r="B62" s="262" t="s">
        <v>2408</v>
      </c>
      <c r="C62" s="27"/>
      <c r="D62" s="27"/>
      <c r="E62" s="27"/>
      <c r="F62" s="27"/>
      <c r="G62" s="27"/>
      <c r="H62" s="27"/>
      <c r="I62" s="27"/>
      <c r="J62" s="27"/>
      <c r="K62" s="27"/>
      <c r="L62" s="661" t="str">
        <f>ITEM_all_first!E462</f>
        <v/>
      </c>
      <c r="M62" s="661"/>
      <c r="N62" s="661"/>
      <c r="O62" s="661"/>
      <c r="P62" s="661"/>
      <c r="Q62" s="661"/>
      <c r="R62" s="661"/>
      <c r="S62" s="661"/>
      <c r="T62" s="661"/>
      <c r="U62" s="661"/>
      <c r="V62" s="661"/>
      <c r="W62" s="661"/>
      <c r="X62" s="661"/>
      <c r="Y62" s="661"/>
      <c r="Z62" s="661"/>
      <c r="AA62" s="661"/>
      <c r="AB62" s="661"/>
      <c r="AC62" s="661"/>
      <c r="AD62" s="661"/>
      <c r="AE62" s="661"/>
      <c r="AF62" s="661"/>
      <c r="AG62" s="661"/>
      <c r="AH62" s="661"/>
      <c r="AI62" s="661"/>
      <c r="AJ62" s="661"/>
      <c r="AK62" s="661"/>
    </row>
    <row r="63" spans="2:37" ht="13.5" customHeight="1" x14ac:dyDescent="0.15">
      <c r="B63" s="262" t="s">
        <v>2409</v>
      </c>
      <c r="C63" s="27"/>
      <c r="D63" s="27"/>
      <c r="E63" s="27"/>
      <c r="F63" s="27"/>
      <c r="G63" s="27"/>
      <c r="H63" s="27"/>
      <c r="I63" s="27"/>
      <c r="J63" s="27"/>
      <c r="K63" s="27"/>
      <c r="L63" s="661" t="str">
        <f>ITEM_all_first!E463</f>
        <v/>
      </c>
      <c r="M63" s="661"/>
      <c r="N63" s="661"/>
      <c r="O63" s="661"/>
      <c r="P63" s="661"/>
      <c r="Q63" s="661"/>
      <c r="R63" s="661"/>
      <c r="S63" s="661"/>
      <c r="T63" s="661"/>
      <c r="U63" s="661"/>
      <c r="V63" s="661"/>
      <c r="W63" s="661"/>
      <c r="X63" s="661"/>
      <c r="Y63" s="661"/>
      <c r="Z63" s="661"/>
      <c r="AA63" s="661"/>
      <c r="AB63" s="661"/>
      <c r="AC63" s="661"/>
      <c r="AD63" s="661"/>
      <c r="AE63" s="661"/>
      <c r="AF63" s="661"/>
      <c r="AG63" s="661"/>
      <c r="AH63" s="661"/>
      <c r="AI63" s="661"/>
      <c r="AJ63" s="661"/>
      <c r="AK63" s="661"/>
    </row>
    <row r="64" spans="2:37" ht="13.5" customHeight="1" x14ac:dyDescent="0.15">
      <c r="B64" s="262" t="s">
        <v>2410</v>
      </c>
      <c r="C64" s="27"/>
      <c r="D64" s="27"/>
      <c r="E64" s="27"/>
      <c r="F64" s="27"/>
      <c r="G64" s="27"/>
      <c r="H64" s="27"/>
      <c r="I64" s="27"/>
      <c r="J64" s="27"/>
      <c r="K64" s="27"/>
      <c r="L64" s="662" t="str">
        <f>ITEM_all_first!E464</f>
        <v/>
      </c>
      <c r="M64" s="662"/>
      <c r="N64" s="662"/>
      <c r="O64" s="662"/>
      <c r="P64" s="27" t="s">
        <v>481</v>
      </c>
      <c r="Q64" s="27"/>
      <c r="R64" s="27"/>
      <c r="S64" s="27"/>
      <c r="T64" s="27"/>
      <c r="U64" s="27"/>
      <c r="V64" s="27"/>
      <c r="W64" s="27"/>
      <c r="X64" s="27"/>
      <c r="Y64" s="27"/>
      <c r="Z64" s="27"/>
      <c r="AA64" s="27"/>
      <c r="AB64" s="27"/>
      <c r="AC64" s="27"/>
      <c r="AD64" s="27"/>
      <c r="AE64" s="27"/>
      <c r="AF64" s="27"/>
      <c r="AG64" s="27"/>
      <c r="AH64" s="27"/>
      <c r="AI64" s="27"/>
      <c r="AJ64" s="27"/>
      <c r="AK64" s="27"/>
    </row>
    <row r="65" spans="2:37" ht="13.5" customHeight="1" x14ac:dyDescent="0.15">
      <c r="B65" s="262" t="s">
        <v>2411</v>
      </c>
      <c r="C65" s="27"/>
      <c r="D65" s="27"/>
      <c r="E65" s="27"/>
      <c r="F65" s="27"/>
      <c r="G65" s="27"/>
      <c r="H65" s="27"/>
      <c r="I65" s="27"/>
      <c r="J65" s="27"/>
      <c r="K65" s="27"/>
      <c r="L65" s="663" t="str">
        <f>ITEM_all_first!E465</f>
        <v/>
      </c>
      <c r="M65" s="663"/>
      <c r="N65" s="663"/>
      <c r="O65" s="663"/>
      <c r="P65" s="663"/>
      <c r="Q65" s="663"/>
      <c r="R65" s="27"/>
      <c r="S65" s="27"/>
      <c r="T65" s="27"/>
      <c r="U65" s="27"/>
      <c r="V65" s="27"/>
      <c r="W65" s="27"/>
      <c r="X65" s="27"/>
      <c r="Y65" s="27"/>
      <c r="Z65" s="27"/>
      <c r="AA65" s="27"/>
      <c r="AB65" s="27"/>
      <c r="AC65" s="27"/>
      <c r="AD65" s="27"/>
      <c r="AE65" s="27"/>
      <c r="AF65" s="27"/>
      <c r="AG65" s="27"/>
      <c r="AH65" s="27"/>
      <c r="AI65" s="27"/>
      <c r="AJ65" s="27"/>
      <c r="AK65" s="27"/>
    </row>
    <row r="66" spans="2:37" ht="13.5" customHeight="1" x14ac:dyDescent="0.15">
      <c r="B66" s="262" t="s">
        <v>2412</v>
      </c>
      <c r="C66" s="27"/>
      <c r="D66" s="27"/>
      <c r="E66" s="27"/>
      <c r="F66" s="27"/>
      <c r="G66" s="27"/>
      <c r="H66" s="27"/>
      <c r="I66" s="27"/>
      <c r="J66" s="27"/>
      <c r="K66" s="27"/>
      <c r="L66" s="1171" t="str">
        <f>ITEM_all_first!E466</f>
        <v/>
      </c>
      <c r="M66" s="1171"/>
      <c r="N66" s="1171"/>
      <c r="O66" s="1171"/>
      <c r="P66" s="1171"/>
      <c r="Q66" s="1171"/>
      <c r="R66" s="1171"/>
      <c r="S66" s="1171"/>
      <c r="T66" s="1171"/>
      <c r="U66" s="1171"/>
      <c r="V66" s="1171"/>
      <c r="W66" s="1171"/>
      <c r="X66" s="1171"/>
      <c r="Y66" s="1171" t="str">
        <f>ITEM_all_first!E467</f>
        <v/>
      </c>
      <c r="Z66" s="1171"/>
      <c r="AA66" s="1171"/>
      <c r="AB66" s="1171"/>
      <c r="AC66" s="1171"/>
      <c r="AD66" s="1171"/>
      <c r="AE66" s="1171"/>
      <c r="AF66" s="1171"/>
      <c r="AG66" s="1171"/>
      <c r="AH66" s="1171"/>
      <c r="AI66" s="1171"/>
      <c r="AJ66" s="1171"/>
      <c r="AK66" s="1171"/>
    </row>
    <row r="67" spans="2:37" ht="13.5" customHeight="1" x14ac:dyDescent="0.15">
      <c r="B67" s="135" t="s">
        <v>2413</v>
      </c>
      <c r="C67" s="40"/>
      <c r="D67" s="40"/>
      <c r="E67" s="40"/>
      <c r="F67" s="40"/>
      <c r="G67" s="40"/>
      <c r="H67" s="40"/>
      <c r="I67" s="40"/>
      <c r="J67" s="40"/>
      <c r="K67" s="40"/>
      <c r="L67" s="622" t="str">
        <f>ITEM_all_first!E468</f>
        <v/>
      </c>
      <c r="M67" s="622"/>
      <c r="N67" s="622"/>
      <c r="O67" s="622"/>
      <c r="P67" s="622"/>
      <c r="Q67" s="622"/>
      <c r="R67" s="622"/>
      <c r="S67" s="622"/>
      <c r="T67" s="622"/>
      <c r="U67" s="622"/>
      <c r="V67" s="622"/>
      <c r="W67" s="622"/>
      <c r="X67" s="622"/>
      <c r="Y67" s="622"/>
      <c r="Z67" s="622"/>
      <c r="AA67" s="622"/>
      <c r="AB67" s="622"/>
      <c r="AC67" s="622"/>
      <c r="AD67" s="622"/>
      <c r="AE67" s="622"/>
      <c r="AF67" s="622"/>
      <c r="AG67" s="622"/>
      <c r="AH67" s="622"/>
      <c r="AI67" s="622"/>
      <c r="AJ67" s="622"/>
      <c r="AK67" s="622"/>
    </row>
    <row r="68" spans="2:37" ht="13.5" customHeight="1" x14ac:dyDescent="0.15">
      <c r="B68" s="126"/>
      <c r="L68" s="620" t="str">
        <f>ITEM_all_first!E469</f>
        <v/>
      </c>
      <c r="M68" s="620"/>
      <c r="N68" s="620"/>
      <c r="O68" s="620"/>
      <c r="P68" s="620"/>
      <c r="Q68" s="620"/>
      <c r="R68" s="620"/>
      <c r="S68" s="620"/>
      <c r="T68" s="620"/>
      <c r="U68" s="620"/>
      <c r="V68" s="620"/>
      <c r="W68" s="620"/>
      <c r="X68" s="620"/>
      <c r="Y68" s="620"/>
      <c r="Z68" s="620"/>
      <c r="AA68" s="620"/>
      <c r="AB68" s="620"/>
      <c r="AC68" s="620"/>
      <c r="AD68" s="620"/>
      <c r="AE68" s="620"/>
      <c r="AF68" s="620"/>
      <c r="AG68" s="620"/>
      <c r="AH68" s="620"/>
      <c r="AI68" s="620"/>
      <c r="AJ68" s="620"/>
      <c r="AK68" s="620"/>
    </row>
    <row r="69" spans="2:37" ht="13.5" customHeight="1" x14ac:dyDescent="0.15">
      <c r="B69" s="139" t="s">
        <v>2465</v>
      </c>
      <c r="C69" s="30"/>
      <c r="D69" s="30"/>
      <c r="E69" s="30"/>
      <c r="F69" s="30"/>
      <c r="G69" s="30"/>
      <c r="H69" s="30"/>
      <c r="I69" s="30"/>
      <c r="J69" s="30"/>
      <c r="K69" s="30"/>
      <c r="L69" s="631" t="str">
        <f>ITEM_all_second!$E$13</f>
        <v/>
      </c>
      <c r="M69" s="631"/>
      <c r="N69" s="631"/>
      <c r="O69" s="631"/>
      <c r="P69" s="631"/>
      <c r="Q69" s="631"/>
      <c r="R69" s="631"/>
      <c r="S69" s="631"/>
      <c r="T69" s="631"/>
      <c r="U69" s="631"/>
      <c r="V69" s="631"/>
      <c r="W69" s="631"/>
      <c r="X69" s="631"/>
      <c r="Y69" s="631"/>
      <c r="Z69" s="631"/>
      <c r="AA69" s="631"/>
      <c r="AB69" s="631"/>
      <c r="AC69" s="631"/>
      <c r="AD69" s="631"/>
      <c r="AE69" s="631"/>
      <c r="AF69" s="631"/>
      <c r="AG69" s="631"/>
      <c r="AH69" s="631"/>
      <c r="AI69" s="631"/>
      <c r="AJ69" s="631"/>
      <c r="AK69" s="631"/>
    </row>
    <row r="72" spans="2:37" ht="15" customHeight="1" x14ac:dyDescent="0.15">
      <c r="B72" s="618" t="s">
        <v>514</v>
      </c>
      <c r="C72" s="618"/>
      <c r="D72" s="618"/>
      <c r="E72" s="618"/>
      <c r="F72" s="618"/>
      <c r="G72" s="618"/>
      <c r="H72" s="618"/>
      <c r="I72" s="618"/>
      <c r="J72" s="618"/>
      <c r="K72" s="618"/>
      <c r="L72" s="618"/>
      <c r="M72" s="618"/>
      <c r="N72" s="618"/>
      <c r="O72" s="618"/>
      <c r="P72" s="618"/>
      <c r="Q72" s="618"/>
      <c r="R72" s="618"/>
      <c r="S72" s="618"/>
      <c r="T72" s="618"/>
      <c r="U72" s="618"/>
      <c r="V72" s="618"/>
      <c r="W72" s="618"/>
      <c r="X72" s="618"/>
      <c r="Y72" s="618"/>
      <c r="Z72" s="618"/>
      <c r="AA72" s="618"/>
      <c r="AB72" s="618"/>
      <c r="AC72" s="618"/>
      <c r="AD72" s="618"/>
      <c r="AE72" s="618"/>
      <c r="AF72" s="618"/>
      <c r="AG72" s="618"/>
      <c r="AH72" s="618"/>
      <c r="AI72" s="618"/>
      <c r="AJ72" s="618"/>
      <c r="AK72" s="618"/>
    </row>
    <row r="73" spans="2:37" ht="15" customHeight="1" x14ac:dyDescent="0.15">
      <c r="B73" s="30" t="s">
        <v>515</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row>
    <row r="74" spans="2:37" ht="13.5" customHeight="1" x14ac:dyDescent="0.15">
      <c r="B74" s="262" t="s">
        <v>2369</v>
      </c>
      <c r="C74" s="27"/>
      <c r="D74" s="27"/>
      <c r="E74" s="27"/>
      <c r="F74" s="27"/>
      <c r="G74" s="27"/>
      <c r="H74" s="27"/>
      <c r="I74" s="27"/>
      <c r="J74" s="45"/>
      <c r="K74" s="45"/>
      <c r="L74" s="661" t="str">
        <f>ITEM_all_first!E470</f>
        <v/>
      </c>
      <c r="M74" s="661"/>
      <c r="N74" s="661"/>
      <c r="O74" s="661"/>
      <c r="P74" s="661"/>
      <c r="Q74" s="661"/>
      <c r="R74" s="661"/>
      <c r="S74" s="661"/>
      <c r="T74" s="661"/>
      <c r="U74" s="661"/>
      <c r="V74" s="661"/>
      <c r="W74" s="661"/>
      <c r="X74" s="661"/>
      <c r="Y74" s="661"/>
      <c r="Z74" s="661"/>
      <c r="AA74" s="661"/>
      <c r="AB74" s="661"/>
      <c r="AC74" s="661"/>
      <c r="AD74" s="27"/>
      <c r="AE74" s="27"/>
      <c r="AF74" s="27"/>
      <c r="AG74" s="27"/>
      <c r="AH74" s="27"/>
      <c r="AI74" s="27"/>
      <c r="AJ74" s="27"/>
      <c r="AK74" s="27"/>
    </row>
    <row r="75" spans="2:37" ht="13.5" customHeight="1" x14ac:dyDescent="0.15">
      <c r="B75" s="135" t="s">
        <v>2370</v>
      </c>
      <c r="C75" s="40"/>
      <c r="D75" s="40"/>
      <c r="E75" s="40"/>
      <c r="F75" s="40"/>
      <c r="G75" s="40"/>
      <c r="H75" s="40"/>
      <c r="I75" s="40"/>
      <c r="J75" s="40"/>
      <c r="K75" s="46" t="s">
        <v>488</v>
      </c>
      <c r="L75" s="670" t="str">
        <f>IF(O75="","",VLOOKUP(O75,LIST!$B$237:'LIST'!$C$380,2,0))</f>
        <v/>
      </c>
      <c r="M75" s="670"/>
      <c r="N75" s="670"/>
      <c r="O75" s="622" t="str">
        <f>ITEM_all_first!E471</f>
        <v/>
      </c>
      <c r="P75" s="622"/>
      <c r="Q75" s="622"/>
      <c r="R75" s="622"/>
      <c r="S75" s="622"/>
      <c r="T75" s="622"/>
      <c r="U75" s="622"/>
      <c r="V75" s="622"/>
      <c r="W75" s="622"/>
      <c r="X75" s="622"/>
      <c r="Y75" s="622"/>
      <c r="Z75" s="622"/>
      <c r="AA75" s="622"/>
      <c r="AB75" s="622"/>
      <c r="AC75" s="622"/>
      <c r="AD75" s="40" t="s">
        <v>485</v>
      </c>
      <c r="AE75" s="40"/>
      <c r="AF75" s="40"/>
      <c r="AG75" s="40"/>
      <c r="AH75" s="40"/>
      <c r="AI75" s="40"/>
      <c r="AJ75" s="40"/>
      <c r="AK75" s="40"/>
    </row>
    <row r="76" spans="2:37" ht="13.5" customHeight="1" x14ac:dyDescent="0.15">
      <c r="B76" s="126"/>
      <c r="K76" s="33" t="s">
        <v>488</v>
      </c>
      <c r="L76" s="671" t="str">
        <f>IF(O76="","",VLOOKUP(O76,LIST!$B$237:'LIST'!$C$380,2,0))</f>
        <v/>
      </c>
      <c r="M76" s="671"/>
      <c r="N76" s="671"/>
      <c r="O76" s="620" t="str">
        <f>ITEM_all_first!E472</f>
        <v/>
      </c>
      <c r="P76" s="620"/>
      <c r="Q76" s="620"/>
      <c r="R76" s="620"/>
      <c r="S76" s="620"/>
      <c r="T76" s="620"/>
      <c r="U76" s="620"/>
      <c r="V76" s="620"/>
      <c r="W76" s="620"/>
      <c r="X76" s="620"/>
      <c r="Y76" s="620"/>
      <c r="Z76" s="620"/>
      <c r="AA76" s="620"/>
      <c r="AB76" s="620"/>
      <c r="AC76" s="620"/>
      <c r="AD76" s="6" t="s">
        <v>485</v>
      </c>
    </row>
    <row r="77" spans="2:37" ht="13.5" customHeight="1" x14ac:dyDescent="0.15">
      <c r="B77" s="126"/>
      <c r="K77" s="33" t="s">
        <v>488</v>
      </c>
      <c r="L77" s="671" t="str">
        <f>IF(O77="","",VLOOKUP(O77,LIST!$B$237:'LIST'!$C$380,2,0))</f>
        <v/>
      </c>
      <c r="M77" s="671"/>
      <c r="N77" s="671"/>
      <c r="O77" s="620" t="str">
        <f>ITEM_all_first!E473</f>
        <v/>
      </c>
      <c r="P77" s="620"/>
      <c r="Q77" s="620"/>
      <c r="R77" s="620"/>
      <c r="S77" s="620"/>
      <c r="T77" s="620"/>
      <c r="U77" s="620"/>
      <c r="V77" s="620"/>
      <c r="W77" s="620"/>
      <c r="X77" s="620"/>
      <c r="Y77" s="620"/>
      <c r="Z77" s="620"/>
      <c r="AA77" s="620"/>
      <c r="AB77" s="620"/>
      <c r="AC77" s="620"/>
      <c r="AD77" s="6" t="s">
        <v>485</v>
      </c>
    </row>
    <row r="78" spans="2:37" ht="13.5" customHeight="1" x14ac:dyDescent="0.15">
      <c r="B78" s="126"/>
      <c r="K78" s="33" t="s">
        <v>488</v>
      </c>
      <c r="L78" s="671" t="str">
        <f>IF(O78="","",VLOOKUP(O78,LIST!$B$237:'LIST'!$C$380,2,0))</f>
        <v/>
      </c>
      <c r="M78" s="671"/>
      <c r="N78" s="671"/>
      <c r="O78" s="620" t="str">
        <f>ITEM_all_first!E474</f>
        <v/>
      </c>
      <c r="P78" s="620"/>
      <c r="Q78" s="620"/>
      <c r="R78" s="620"/>
      <c r="S78" s="620"/>
      <c r="T78" s="620"/>
      <c r="U78" s="620"/>
      <c r="V78" s="620"/>
      <c r="W78" s="620"/>
      <c r="X78" s="620"/>
      <c r="Y78" s="620"/>
      <c r="Z78" s="620"/>
      <c r="AA78" s="620"/>
      <c r="AB78" s="620"/>
      <c r="AC78" s="620"/>
      <c r="AD78" s="6" t="s">
        <v>485</v>
      </c>
    </row>
    <row r="79" spans="2:37" ht="13.5" customHeight="1" x14ac:dyDescent="0.15">
      <c r="B79" s="139"/>
      <c r="C79" s="30"/>
      <c r="D79" s="30"/>
      <c r="E79" s="30"/>
      <c r="F79" s="30"/>
      <c r="G79" s="30"/>
      <c r="H79" s="30"/>
      <c r="I79" s="30"/>
      <c r="J79" s="30"/>
      <c r="K79" s="41" t="s">
        <v>488</v>
      </c>
      <c r="L79" s="672" t="str">
        <f>IF(O79="","",VLOOKUP(O79,LIST!$B$237:'LIST'!$C$380,2,0))</f>
        <v/>
      </c>
      <c r="M79" s="672"/>
      <c r="N79" s="672"/>
      <c r="O79" s="621" t="str">
        <f>ITEM_all_first!E475</f>
        <v/>
      </c>
      <c r="P79" s="621"/>
      <c r="Q79" s="621"/>
      <c r="R79" s="621"/>
      <c r="S79" s="621"/>
      <c r="T79" s="621"/>
      <c r="U79" s="621"/>
      <c r="V79" s="621"/>
      <c r="W79" s="621"/>
      <c r="X79" s="621"/>
      <c r="Y79" s="621"/>
      <c r="Z79" s="621"/>
      <c r="AA79" s="621"/>
      <c r="AB79" s="621"/>
      <c r="AC79" s="621"/>
      <c r="AD79" s="30" t="s">
        <v>485</v>
      </c>
      <c r="AE79" s="30"/>
      <c r="AF79" s="30"/>
      <c r="AG79" s="30"/>
      <c r="AH79" s="30"/>
      <c r="AI79" s="30"/>
      <c r="AJ79" s="30"/>
      <c r="AK79" s="30"/>
    </row>
    <row r="80" spans="2:37" ht="13.5" customHeight="1" x14ac:dyDescent="0.15">
      <c r="B80" s="126" t="s">
        <v>2371</v>
      </c>
      <c r="J80" s="36" t="str">
        <f>ITEM_all_first!E476</f>
        <v>□</v>
      </c>
      <c r="K80" s="6" t="s">
        <v>491</v>
      </c>
      <c r="M80" s="36" t="str">
        <f>ITEM_all_first!E477</f>
        <v>□</v>
      </c>
      <c r="N80" s="6" t="s">
        <v>492</v>
      </c>
      <c r="P80" s="36" t="str">
        <f>ITEM_all_first!E478</f>
        <v>□</v>
      </c>
      <c r="Q80" s="6" t="s">
        <v>493</v>
      </c>
      <c r="S80" s="36" t="str">
        <f>ITEM_all_first!E479</f>
        <v>□</v>
      </c>
      <c r="T80" s="6" t="s">
        <v>494</v>
      </c>
      <c r="V80" s="36" t="str">
        <f>ITEM_all_first!E480</f>
        <v>□</v>
      </c>
      <c r="W80" s="6" t="s">
        <v>495</v>
      </c>
      <c r="Z80" s="36" t="str">
        <f>ITEM_all_first!E481</f>
        <v>□</v>
      </c>
      <c r="AA80" s="6" t="s">
        <v>496</v>
      </c>
      <c r="AF80" s="36" t="str">
        <f>ITEM_all_first!E482</f>
        <v>□</v>
      </c>
      <c r="AG80" s="6" t="s">
        <v>497</v>
      </c>
    </row>
    <row r="81" spans="2:37" ht="13.5" customHeight="1" x14ac:dyDescent="0.15">
      <c r="B81" s="262" t="s">
        <v>2372</v>
      </c>
      <c r="C81" s="27"/>
      <c r="D81" s="27"/>
      <c r="E81" s="27"/>
      <c r="F81" s="27"/>
      <c r="G81" s="27"/>
      <c r="H81" s="27"/>
      <c r="I81" s="27"/>
      <c r="J81" s="669" t="str">
        <f>ITEM_all_first!E483</f>
        <v/>
      </c>
      <c r="K81" s="669"/>
      <c r="L81" s="669"/>
      <c r="M81" s="669"/>
      <c r="N81" s="669"/>
      <c r="O81" s="669"/>
      <c r="P81" s="669"/>
      <c r="Q81" s="669"/>
      <c r="R81" s="22" t="s">
        <v>508</v>
      </c>
      <c r="S81" s="610" t="s">
        <v>509</v>
      </c>
      <c r="T81" s="610"/>
      <c r="U81" s="669" t="str">
        <f>ITEM_all_first!E484</f>
        <v/>
      </c>
      <c r="V81" s="669"/>
      <c r="W81" s="669"/>
      <c r="X81" s="669"/>
      <c r="Y81" s="669"/>
      <c r="Z81" s="669"/>
      <c r="AA81" s="669"/>
      <c r="AB81" s="669"/>
      <c r="AC81" s="22" t="s">
        <v>508</v>
      </c>
      <c r="AD81" s="27"/>
      <c r="AE81" s="27"/>
      <c r="AF81" s="27"/>
      <c r="AG81" s="27"/>
      <c r="AH81" s="27"/>
      <c r="AI81" s="27"/>
      <c r="AJ81" s="27"/>
      <c r="AK81" s="27"/>
    </row>
    <row r="82" spans="2:37" ht="13.5" customHeight="1" x14ac:dyDescent="0.15">
      <c r="B82" s="126" t="s">
        <v>2373</v>
      </c>
      <c r="J82" s="36" t="str">
        <f>ITEM_all_first!E485</f>
        <v>□</v>
      </c>
      <c r="K82" s="6" t="s">
        <v>1600</v>
      </c>
      <c r="N82" s="7"/>
      <c r="O82" s="7"/>
      <c r="P82" s="7"/>
    </row>
    <row r="83" spans="2:37" ht="13.5" customHeight="1" x14ac:dyDescent="0.15">
      <c r="J83" s="36" t="str">
        <f>ITEM_all_first!E486</f>
        <v>□</v>
      </c>
      <c r="K83" s="6" t="s">
        <v>1606</v>
      </c>
    </row>
    <row r="84" spans="2:37" ht="13.5" customHeight="1" x14ac:dyDescent="0.15">
      <c r="J84" s="36" t="str">
        <f>ITEM_all_first!E487</f>
        <v>□</v>
      </c>
      <c r="K84" s="126" t="s">
        <v>2379</v>
      </c>
    </row>
    <row r="85" spans="2:37" ht="13.5" customHeight="1" x14ac:dyDescent="0.15">
      <c r="J85" s="36" t="str">
        <f>ITEM_all_first!E488</f>
        <v>□</v>
      </c>
      <c r="K85" s="6" t="s">
        <v>1315</v>
      </c>
      <c r="Q85" s="36" t="str">
        <f>ITEM_all_first!E489</f>
        <v>□</v>
      </c>
      <c r="R85" s="6" t="s">
        <v>1316</v>
      </c>
    </row>
    <row r="86" spans="2:37" ht="13.5" customHeight="1" x14ac:dyDescent="0.15">
      <c r="J86" s="36" t="str">
        <f>ITEM_all_first!E490</f>
        <v>□</v>
      </c>
      <c r="K86" s="6" t="s">
        <v>1317</v>
      </c>
      <c r="AB86" s="36" t="str">
        <f>ITEM_all_first!E491</f>
        <v>□</v>
      </c>
      <c r="AC86" s="6" t="s">
        <v>1312</v>
      </c>
    </row>
    <row r="87" spans="2:37" ht="13.5" customHeight="1" x14ac:dyDescent="0.15">
      <c r="B87" s="135" t="s">
        <v>2374</v>
      </c>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124"/>
      <c r="AD87" s="40"/>
      <c r="AE87" s="40"/>
      <c r="AF87" s="40"/>
      <c r="AG87" s="40"/>
      <c r="AH87" s="40"/>
      <c r="AI87" s="124"/>
      <c r="AJ87" s="40"/>
      <c r="AK87" s="124"/>
    </row>
    <row r="88" spans="2:37" ht="13.5" customHeight="1" x14ac:dyDescent="0.15">
      <c r="B88" s="126"/>
      <c r="J88" s="36" t="str">
        <f>ITEM_all_first!E492</f>
        <v>□</v>
      </c>
      <c r="K88" s="126" t="s">
        <v>2380</v>
      </c>
      <c r="AC88" s="9"/>
    </row>
    <row r="89" spans="2:37" ht="13.5" customHeight="1" x14ac:dyDescent="0.15">
      <c r="B89" s="126"/>
      <c r="J89" s="36" t="str">
        <f>ITEM_all_first!E493</f>
        <v>□</v>
      </c>
      <c r="K89" s="126" t="s">
        <v>2381</v>
      </c>
      <c r="AC89" s="9"/>
    </row>
    <row r="90" spans="2:37" ht="13.5" customHeight="1" x14ac:dyDescent="0.15">
      <c r="B90" s="126"/>
      <c r="J90" s="36" t="str">
        <f>ITEM_all_first!E494</f>
        <v>□</v>
      </c>
      <c r="K90" s="126" t="s">
        <v>2382</v>
      </c>
      <c r="AC90" s="9"/>
    </row>
    <row r="91" spans="2:37" ht="13.5" customHeight="1" x14ac:dyDescent="0.15">
      <c r="B91" s="126"/>
      <c r="J91" s="36" t="str">
        <f>ITEM_all_first!E495</f>
        <v>□</v>
      </c>
      <c r="K91" s="126" t="s">
        <v>2383</v>
      </c>
      <c r="AC91" s="9"/>
    </row>
    <row r="92" spans="2:37" ht="13.5" customHeight="1" x14ac:dyDescent="0.15">
      <c r="B92" s="126"/>
      <c r="J92" s="36" t="str">
        <f>ITEM_all_first!E496</f>
        <v>□</v>
      </c>
      <c r="K92" s="6" t="s">
        <v>1312</v>
      </c>
      <c r="Q92" s="36" t="str">
        <f>ITEM_all_first!E497</f>
        <v>□</v>
      </c>
      <c r="R92" s="6" t="s">
        <v>1319</v>
      </c>
      <c r="AC92" s="9"/>
    </row>
    <row r="93" spans="2:37" ht="13.5" customHeight="1" x14ac:dyDescent="0.15">
      <c r="B93" s="135" t="s">
        <v>2375</v>
      </c>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124"/>
      <c r="AD93" s="40"/>
      <c r="AE93" s="40"/>
      <c r="AF93" s="40"/>
      <c r="AG93" s="40"/>
      <c r="AH93" s="40"/>
      <c r="AI93" s="40"/>
      <c r="AJ93" s="40"/>
      <c r="AK93" s="124"/>
    </row>
    <row r="94" spans="2:37" ht="13.5" customHeight="1" x14ac:dyDescent="0.15">
      <c r="B94" s="126"/>
      <c r="J94" s="36" t="str">
        <f>ITEM_all_first!E498</f>
        <v>□</v>
      </c>
      <c r="K94" s="6" t="s">
        <v>1322</v>
      </c>
      <c r="Q94" s="36" t="str">
        <f>ITEM_all_first!E499</f>
        <v>□</v>
      </c>
      <c r="R94" s="6" t="s">
        <v>1310</v>
      </c>
      <c r="X94" s="36" t="str">
        <f>ITEM_all_first!E500</f>
        <v>□</v>
      </c>
      <c r="Y94" s="6" t="s">
        <v>1321</v>
      </c>
      <c r="AC94" s="9"/>
      <c r="AK94" s="9"/>
    </row>
    <row r="95" spans="2:37" ht="13.5" customHeight="1" x14ac:dyDescent="0.15">
      <c r="B95" s="139"/>
      <c r="C95" s="30"/>
      <c r="D95" s="30"/>
      <c r="E95" s="30"/>
      <c r="F95" s="30"/>
      <c r="G95" s="30"/>
      <c r="H95" s="30"/>
      <c r="I95" s="30"/>
      <c r="J95" s="36" t="str">
        <f>ITEM_all_first!E501</f>
        <v>□</v>
      </c>
      <c r="K95" s="6" t="s">
        <v>1311</v>
      </c>
      <c r="L95" s="30"/>
      <c r="M95" s="30"/>
      <c r="N95" s="30"/>
      <c r="O95" s="30"/>
      <c r="P95" s="30"/>
      <c r="Q95" s="36" t="str">
        <f>ITEM_all_first!E502</f>
        <v>□</v>
      </c>
      <c r="R95" s="6" t="s">
        <v>1312</v>
      </c>
      <c r="S95" s="30"/>
      <c r="T95" s="30"/>
      <c r="U95" s="30"/>
      <c r="V95" s="30"/>
      <c r="W95" s="30"/>
      <c r="X95" s="36" t="str">
        <f>ITEM_all_first!E503</f>
        <v>□</v>
      </c>
      <c r="Y95" s="30" t="s">
        <v>1320</v>
      </c>
      <c r="AB95" s="30"/>
      <c r="AC95" s="32"/>
      <c r="AD95" s="30"/>
      <c r="AE95" s="30"/>
      <c r="AF95" s="30"/>
      <c r="AG95" s="30"/>
      <c r="AH95" s="30"/>
      <c r="AI95" s="30"/>
      <c r="AJ95" s="30"/>
      <c r="AK95" s="32"/>
    </row>
    <row r="96" spans="2:37" ht="13.5" customHeight="1" x14ac:dyDescent="0.15">
      <c r="B96" s="135" t="s">
        <v>2376</v>
      </c>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row>
    <row r="97" spans="2:37" ht="13.5" customHeight="1" x14ac:dyDescent="0.15">
      <c r="D97" s="126" t="s">
        <v>127</v>
      </c>
      <c r="E97" s="126" t="s">
        <v>128</v>
      </c>
      <c r="F97" s="126" t="s">
        <v>2384</v>
      </c>
      <c r="N97" s="664" t="str">
        <f>ITEM_all_first!E504</f>
        <v/>
      </c>
      <c r="O97" s="664"/>
      <c r="P97" s="664"/>
      <c r="Q97" s="664"/>
    </row>
    <row r="98" spans="2:37" ht="13.5" customHeight="1" x14ac:dyDescent="0.15">
      <c r="D98" s="126" t="s">
        <v>127</v>
      </c>
      <c r="E98" s="126" t="s">
        <v>130</v>
      </c>
      <c r="F98" s="126" t="s">
        <v>2385</v>
      </c>
      <c r="N98" s="664" t="str">
        <f>ITEM_all_first!E505</f>
        <v/>
      </c>
      <c r="O98" s="664"/>
      <c r="P98" s="664"/>
      <c r="Q98" s="664"/>
    </row>
    <row r="99" spans="2:37" ht="13.5" customHeight="1" x14ac:dyDescent="0.15">
      <c r="D99" s="126" t="s">
        <v>127</v>
      </c>
      <c r="E99" s="126" t="s">
        <v>131</v>
      </c>
      <c r="F99" s="126" t="s">
        <v>2386</v>
      </c>
      <c r="N99" s="664" t="str">
        <f>ITEM_all_first!E506</f>
        <v/>
      </c>
      <c r="O99" s="664"/>
      <c r="P99" s="664"/>
      <c r="Q99" s="664"/>
    </row>
    <row r="100" spans="2:37" ht="13.5" customHeight="1" x14ac:dyDescent="0.15">
      <c r="B100" s="30"/>
      <c r="C100" s="30"/>
      <c r="D100" s="139" t="s">
        <v>127</v>
      </c>
      <c r="E100" s="139" t="s">
        <v>133</v>
      </c>
      <c r="F100" s="139" t="s">
        <v>2387</v>
      </c>
      <c r="G100" s="30"/>
      <c r="H100" s="30"/>
      <c r="I100" s="30"/>
      <c r="J100" s="30"/>
      <c r="K100" s="30"/>
      <c r="L100" s="30"/>
      <c r="M100" s="30"/>
      <c r="N100" s="665" t="str">
        <f>ITEM_all_first!E507</f>
        <v/>
      </c>
      <c r="O100" s="665"/>
      <c r="P100" s="665"/>
      <c r="Q100" s="665"/>
      <c r="R100" s="30"/>
      <c r="S100" s="30"/>
      <c r="T100" s="30"/>
      <c r="U100" s="30"/>
      <c r="V100" s="30"/>
      <c r="W100" s="30"/>
      <c r="X100" s="30"/>
      <c r="Y100" s="30"/>
      <c r="Z100" s="30"/>
      <c r="AA100" s="30"/>
      <c r="AB100" s="30"/>
      <c r="AC100" s="30"/>
      <c r="AD100" s="30"/>
      <c r="AE100" s="30"/>
      <c r="AF100" s="30"/>
      <c r="AG100" s="30"/>
      <c r="AH100" s="30"/>
      <c r="AI100" s="30"/>
      <c r="AJ100" s="30"/>
      <c r="AK100" s="30"/>
    </row>
    <row r="101" spans="2:37" ht="13.5" customHeight="1" x14ac:dyDescent="0.15">
      <c r="B101" s="126" t="s">
        <v>2377</v>
      </c>
      <c r="C101" s="126"/>
      <c r="D101" s="126"/>
      <c r="E101" s="126"/>
      <c r="F101" s="126"/>
    </row>
    <row r="102" spans="2:37" ht="13.5" customHeight="1" x14ac:dyDescent="0.15">
      <c r="B102" s="126"/>
      <c r="C102" s="126"/>
      <c r="D102" s="126" t="s">
        <v>127</v>
      </c>
      <c r="E102" s="126" t="s">
        <v>128</v>
      </c>
      <c r="F102" s="126" t="s">
        <v>2359</v>
      </c>
      <c r="N102" s="645" t="str">
        <f>ITEM_all_first!E508</f>
        <v/>
      </c>
      <c r="O102" s="645"/>
      <c r="P102" s="645"/>
      <c r="Q102" s="645"/>
      <c r="R102" s="79" t="s">
        <v>481</v>
      </c>
      <c r="S102" s="47"/>
    </row>
    <row r="103" spans="2:37" ht="13.5" customHeight="1" x14ac:dyDescent="0.15">
      <c r="B103" s="139"/>
      <c r="C103" s="139"/>
      <c r="D103" s="139" t="s">
        <v>127</v>
      </c>
      <c r="E103" s="139" t="s">
        <v>130</v>
      </c>
      <c r="F103" s="139" t="s">
        <v>2388</v>
      </c>
      <c r="G103" s="30"/>
      <c r="H103" s="30"/>
      <c r="I103" s="30"/>
      <c r="J103" s="30"/>
      <c r="K103" s="30"/>
      <c r="L103" s="30"/>
      <c r="M103" s="30"/>
      <c r="N103" s="645" t="str">
        <f>ITEM_all_first!E509</f>
        <v/>
      </c>
      <c r="O103" s="645"/>
      <c r="P103" s="645"/>
      <c r="Q103" s="645"/>
      <c r="R103" s="53" t="s">
        <v>481</v>
      </c>
      <c r="S103" s="30"/>
      <c r="T103" s="30"/>
      <c r="U103" s="30"/>
      <c r="V103" s="30"/>
      <c r="W103" s="30"/>
      <c r="X103" s="30"/>
      <c r="Y103" s="30"/>
      <c r="Z103" s="30"/>
      <c r="AA103" s="30"/>
      <c r="AB103" s="30"/>
      <c r="AC103" s="30"/>
      <c r="AD103" s="30"/>
      <c r="AE103" s="30"/>
      <c r="AF103" s="30"/>
      <c r="AG103" s="30"/>
      <c r="AH103" s="30"/>
      <c r="AI103" s="30"/>
      <c r="AJ103" s="30"/>
      <c r="AK103" s="30"/>
    </row>
    <row r="104" spans="2:37" ht="13.5" customHeight="1" x14ac:dyDescent="0.15">
      <c r="B104" s="262" t="s">
        <v>2378</v>
      </c>
      <c r="C104" s="27"/>
      <c r="D104" s="27"/>
      <c r="E104" s="27"/>
      <c r="F104" s="27"/>
      <c r="G104" s="27"/>
      <c r="H104" s="27"/>
      <c r="I104" s="27"/>
      <c r="J104" s="27"/>
      <c r="K104" s="27"/>
      <c r="L104" s="27"/>
      <c r="M104" s="27"/>
      <c r="N104" s="666" t="str">
        <f>ITEM_all_first!E510</f>
        <v/>
      </c>
      <c r="O104" s="666"/>
      <c r="P104" s="666"/>
      <c r="Q104" s="666"/>
      <c r="R104" s="666"/>
      <c r="S104" s="666"/>
      <c r="T104" s="666"/>
      <c r="U104" s="666"/>
      <c r="V104" s="666"/>
      <c r="W104" s="666"/>
      <c r="X104" s="666"/>
      <c r="Y104" s="666"/>
      <c r="Z104" s="666"/>
      <c r="AA104" s="666"/>
      <c r="AB104" s="666"/>
      <c r="AC104" s="666"/>
      <c r="AD104" s="666"/>
      <c r="AE104" s="666"/>
      <c r="AF104" s="666"/>
      <c r="AG104" s="666"/>
      <c r="AH104" s="666"/>
      <c r="AI104" s="666"/>
      <c r="AJ104" s="666"/>
      <c r="AK104" s="666"/>
    </row>
    <row r="105" spans="2:37" ht="13.5" customHeight="1" x14ac:dyDescent="0.15">
      <c r="B105" s="126" t="s">
        <v>2414</v>
      </c>
    </row>
    <row r="106" spans="2:37" ht="13.5" customHeight="1" x14ac:dyDescent="0.15">
      <c r="D106" s="126" t="s">
        <v>127</v>
      </c>
      <c r="E106" s="126" t="s">
        <v>128</v>
      </c>
      <c r="F106" s="126" t="s">
        <v>2389</v>
      </c>
      <c r="AD106" s="7"/>
      <c r="AE106" s="7"/>
      <c r="AF106" s="7"/>
      <c r="AG106" s="7"/>
      <c r="AH106" s="7"/>
    </row>
    <row r="107" spans="2:37" ht="13.5" customHeight="1" x14ac:dyDescent="0.15">
      <c r="E107" s="36" t="str">
        <f>ITEM_all_first!E512</f>
        <v>□</v>
      </c>
      <c r="F107" s="9" t="s">
        <v>510</v>
      </c>
      <c r="H107" s="36" t="str">
        <f>ITEM_all_first!E513</f>
        <v>□</v>
      </c>
      <c r="I107" s="9" t="s">
        <v>511</v>
      </c>
    </row>
    <row r="108" spans="2:37" ht="13.5" customHeight="1" x14ac:dyDescent="0.15">
      <c r="D108" s="126" t="s">
        <v>127</v>
      </c>
      <c r="E108" s="126" t="s">
        <v>130</v>
      </c>
      <c r="F108" s="126" t="s">
        <v>2363</v>
      </c>
    </row>
    <row r="109" spans="2:37" ht="13.5" customHeight="1" x14ac:dyDescent="0.15">
      <c r="E109" s="36" t="str">
        <f>ITEM_all_first!E514</f>
        <v>□</v>
      </c>
      <c r="F109" s="126" t="s">
        <v>2390</v>
      </c>
    </row>
    <row r="110" spans="2:37" ht="13.5" customHeight="1" x14ac:dyDescent="0.15">
      <c r="E110" s="36" t="str">
        <f>ITEM_all_first!E515</f>
        <v>□</v>
      </c>
      <c r="F110" s="126" t="s">
        <v>2391</v>
      </c>
    </row>
    <row r="111" spans="2:37" ht="13.5" customHeight="1" x14ac:dyDescent="0.15">
      <c r="F111" s="126" t="s">
        <v>2392</v>
      </c>
    </row>
    <row r="112" spans="2:37" ht="13.5" customHeight="1" x14ac:dyDescent="0.15">
      <c r="F112" s="126" t="s">
        <v>2393</v>
      </c>
      <c r="J112" s="1170" t="str">
        <f>ITEM_all_first!E516</f>
        <v/>
      </c>
      <c r="K112" s="1170"/>
      <c r="L112" s="1170"/>
      <c r="M112" s="1170"/>
      <c r="N112" s="1170"/>
      <c r="O112" s="1170"/>
      <c r="P112" s="1170"/>
      <c r="Q112" s="1170"/>
      <c r="R112" s="1170"/>
      <c r="S112" s="1170"/>
      <c r="T112" s="1170"/>
      <c r="U112" s="1170"/>
      <c r="V112" s="1170"/>
      <c r="W112" s="1170"/>
      <c r="X112" s="1170"/>
    </row>
    <row r="113" spans="2:37" ht="13.5" customHeight="1" x14ac:dyDescent="0.15">
      <c r="F113" s="126" t="s">
        <v>2394</v>
      </c>
      <c r="J113" s="126" t="s">
        <v>618</v>
      </c>
      <c r="K113" s="126"/>
      <c r="L113" s="126"/>
      <c r="M113" s="126"/>
      <c r="N113" s="126"/>
      <c r="O113" s="126"/>
      <c r="P113" s="126"/>
      <c r="Q113" s="126"/>
      <c r="R113" s="126"/>
      <c r="S113" s="916" t="str">
        <f>ITEM_all_first!E517</f>
        <v/>
      </c>
      <c r="T113" s="916"/>
      <c r="U113" s="916"/>
      <c r="V113" s="916"/>
      <c r="W113" s="916"/>
      <c r="X113" s="263" t="s">
        <v>16</v>
      </c>
    </row>
    <row r="114" spans="2:37" ht="13.5" customHeight="1" x14ac:dyDescent="0.15">
      <c r="D114" s="126" t="s">
        <v>127</v>
      </c>
      <c r="E114" s="126" t="s">
        <v>131</v>
      </c>
      <c r="F114" s="126" t="s">
        <v>2395</v>
      </c>
      <c r="AD114" s="36" t="str">
        <f>ITEM_all_first!E519</f>
        <v>□</v>
      </c>
      <c r="AE114" s="9" t="s">
        <v>510</v>
      </c>
      <c r="AG114" s="36" t="str">
        <f>ITEM_all_first!E520</f>
        <v>□</v>
      </c>
      <c r="AH114" s="9" t="s">
        <v>511</v>
      </c>
    </row>
    <row r="115" spans="2:37" ht="13.5" customHeight="1" x14ac:dyDescent="0.15">
      <c r="D115" s="126" t="s">
        <v>127</v>
      </c>
      <c r="E115" s="126" t="s">
        <v>501</v>
      </c>
      <c r="F115" s="126" t="s">
        <v>2396</v>
      </c>
      <c r="AD115" s="9" t="s">
        <v>513</v>
      </c>
      <c r="AE115" s="667" t="str">
        <f>ITEM_all_first!E521</f>
        <v/>
      </c>
      <c r="AF115" s="667"/>
      <c r="AG115" s="667"/>
      <c r="AH115" s="667"/>
      <c r="AI115" s="667"/>
      <c r="AJ115" s="667"/>
      <c r="AK115" s="9" t="s">
        <v>520</v>
      </c>
    </row>
    <row r="116" spans="2:37" ht="13.5" customHeight="1" x14ac:dyDescent="0.15">
      <c r="D116" s="126" t="s">
        <v>127</v>
      </c>
      <c r="E116" s="126" t="s">
        <v>132</v>
      </c>
      <c r="F116" s="126" t="s">
        <v>2397</v>
      </c>
      <c r="AD116" s="9" t="s">
        <v>513</v>
      </c>
      <c r="AE116" s="627" t="str">
        <f>ITEM_all_first!E522</f>
        <v/>
      </c>
      <c r="AF116" s="627"/>
      <c r="AG116" s="627"/>
      <c r="AH116" s="627"/>
      <c r="AI116" s="627"/>
      <c r="AJ116" s="627"/>
      <c r="AK116" s="9" t="s">
        <v>520</v>
      </c>
    </row>
    <row r="117" spans="2:37" ht="13.5" customHeight="1" x14ac:dyDescent="0.15">
      <c r="D117" s="126" t="s">
        <v>127</v>
      </c>
      <c r="E117" s="126" t="s">
        <v>2398</v>
      </c>
      <c r="F117" s="126" t="s">
        <v>2399</v>
      </c>
    </row>
    <row r="118" spans="2:37" ht="13.5" customHeight="1" x14ac:dyDescent="0.15">
      <c r="E118" s="36" t="str">
        <f>ITEM_all_first!E523</f>
        <v>□</v>
      </c>
      <c r="F118" s="126" t="s">
        <v>2402</v>
      </c>
    </row>
    <row r="119" spans="2:37" ht="13.5" customHeight="1" x14ac:dyDescent="0.15">
      <c r="E119" s="36" t="str">
        <f>ITEM_all_first!E524</f>
        <v>□</v>
      </c>
      <c r="F119" s="126" t="s">
        <v>2403</v>
      </c>
    </row>
    <row r="120" spans="2:37" ht="13.5" customHeight="1" x14ac:dyDescent="0.15">
      <c r="B120" s="30"/>
      <c r="C120" s="30"/>
      <c r="D120" s="139" t="s">
        <v>127</v>
      </c>
      <c r="E120" s="139" t="s">
        <v>2400</v>
      </c>
      <c r="F120" s="139" t="s">
        <v>2401</v>
      </c>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668" t="str">
        <f>ITEM_all_first!E525</f>
        <v/>
      </c>
      <c r="AF120" s="668"/>
      <c r="AG120" s="668"/>
      <c r="AH120" s="668"/>
      <c r="AI120" s="668"/>
      <c r="AJ120" s="668"/>
      <c r="AK120" s="30"/>
    </row>
    <row r="121" spans="2:37" ht="13.5" customHeight="1" x14ac:dyDescent="0.15">
      <c r="B121" s="126" t="s">
        <v>2404</v>
      </c>
      <c r="C121" s="126"/>
      <c r="D121" s="126"/>
      <c r="E121" s="126"/>
      <c r="F121" s="126"/>
      <c r="G121" s="126"/>
      <c r="P121" s="9" t="s">
        <v>489</v>
      </c>
      <c r="Q121" s="648" t="s">
        <v>498</v>
      </c>
      <c r="R121" s="648"/>
      <c r="S121" s="648"/>
      <c r="T121" s="648"/>
      <c r="U121" s="648"/>
      <c r="V121" s="9" t="s">
        <v>485</v>
      </c>
      <c r="W121" s="9" t="s">
        <v>489</v>
      </c>
      <c r="X121" s="648" t="s">
        <v>499</v>
      </c>
      <c r="Y121" s="648"/>
      <c r="Z121" s="648"/>
      <c r="AA121" s="648"/>
      <c r="AB121" s="648"/>
      <c r="AC121" s="9" t="s">
        <v>485</v>
      </c>
      <c r="AD121" s="9" t="s">
        <v>489</v>
      </c>
      <c r="AE121" s="648" t="s">
        <v>500</v>
      </c>
      <c r="AF121" s="648"/>
      <c r="AG121" s="648"/>
      <c r="AH121" s="648"/>
      <c r="AI121" s="648"/>
      <c r="AJ121" s="9" t="s">
        <v>485</v>
      </c>
    </row>
    <row r="122" spans="2:37" ht="13.5" customHeight="1" x14ac:dyDescent="0.15">
      <c r="B122" s="126"/>
      <c r="C122" s="126"/>
      <c r="D122" s="126" t="s">
        <v>127</v>
      </c>
      <c r="E122" s="126" t="s">
        <v>128</v>
      </c>
      <c r="F122" s="126" t="s">
        <v>2405</v>
      </c>
      <c r="G122" s="126"/>
      <c r="L122" s="9" t="s">
        <v>489</v>
      </c>
      <c r="M122" s="48" t="str">
        <f>ITEM_all_first!E526</f>
        <v/>
      </c>
      <c r="N122" s="9" t="s">
        <v>507</v>
      </c>
      <c r="O122" s="9" t="s">
        <v>485</v>
      </c>
      <c r="P122" s="9" t="s">
        <v>489</v>
      </c>
      <c r="Q122" s="658" t="str">
        <f>IF(ITEM_all_first!$E$527="","",VALUE(ITEM_all_first!$E$527))</f>
        <v/>
      </c>
      <c r="R122" s="658"/>
      <c r="S122" s="658"/>
      <c r="T122" s="658"/>
      <c r="U122" s="658"/>
      <c r="V122" s="34" t="s">
        <v>1165</v>
      </c>
      <c r="W122" s="9" t="s">
        <v>489</v>
      </c>
      <c r="X122" s="658" t="str">
        <f>IF(ITEM_all_first!$E$528="","",VALUE(ITEM_all_first!$E$528))</f>
        <v/>
      </c>
      <c r="Y122" s="658"/>
      <c r="Z122" s="658"/>
      <c r="AA122" s="658"/>
      <c r="AB122" s="658"/>
      <c r="AC122" s="34" t="s">
        <v>1165</v>
      </c>
      <c r="AD122" s="9" t="s">
        <v>489</v>
      </c>
      <c r="AE122" s="659">
        <f t="shared" ref="AE122:AE128" si="1">SUM(Q122,X122)</f>
        <v>0</v>
      </c>
      <c r="AF122" s="659"/>
      <c r="AG122" s="659"/>
      <c r="AH122" s="659"/>
      <c r="AI122" s="659"/>
      <c r="AJ122" s="34" t="s">
        <v>1165</v>
      </c>
    </row>
    <row r="123" spans="2:37" ht="13.5" customHeight="1" x14ac:dyDescent="0.15">
      <c r="B123" s="126"/>
      <c r="C123" s="126"/>
      <c r="D123" s="126"/>
      <c r="E123" s="126"/>
      <c r="F123" s="126"/>
      <c r="G123" s="126"/>
      <c r="L123" s="9" t="s">
        <v>489</v>
      </c>
      <c r="M123" s="48" t="str">
        <f>ITEM_all_first!E529</f>
        <v/>
      </c>
      <c r="N123" s="9" t="s">
        <v>507</v>
      </c>
      <c r="O123" s="9" t="s">
        <v>485</v>
      </c>
      <c r="P123" s="9" t="s">
        <v>489</v>
      </c>
      <c r="Q123" s="658" t="str">
        <f>IF(ITEM_all_first!$E$530="","",VALUE(ITEM_all_first!$E$530))</f>
        <v/>
      </c>
      <c r="R123" s="658"/>
      <c r="S123" s="658"/>
      <c r="T123" s="658"/>
      <c r="U123" s="658"/>
      <c r="V123" s="34" t="s">
        <v>1165</v>
      </c>
      <c r="W123" s="9" t="s">
        <v>489</v>
      </c>
      <c r="X123" s="658" t="str">
        <f>IF(ITEM_all_first!$E$531="","",VALUE(ITEM_all_first!$E$531))</f>
        <v/>
      </c>
      <c r="Y123" s="658"/>
      <c r="Z123" s="658"/>
      <c r="AA123" s="658"/>
      <c r="AB123" s="658"/>
      <c r="AC123" s="34" t="s">
        <v>1165</v>
      </c>
      <c r="AD123" s="9" t="s">
        <v>489</v>
      </c>
      <c r="AE123" s="659">
        <f t="shared" si="1"/>
        <v>0</v>
      </c>
      <c r="AF123" s="659"/>
      <c r="AG123" s="659"/>
      <c r="AH123" s="659"/>
      <c r="AI123" s="659"/>
      <c r="AJ123" s="34" t="s">
        <v>1165</v>
      </c>
    </row>
    <row r="124" spans="2:37" ht="13.5" customHeight="1" x14ac:dyDescent="0.15">
      <c r="B124" s="126"/>
      <c r="C124" s="126"/>
      <c r="D124" s="126"/>
      <c r="E124" s="126"/>
      <c r="F124" s="126"/>
      <c r="G124" s="126"/>
      <c r="L124" s="9" t="s">
        <v>489</v>
      </c>
      <c r="M124" s="48" t="str">
        <f>ITEM_all_first!E532</f>
        <v/>
      </c>
      <c r="N124" s="9" t="s">
        <v>507</v>
      </c>
      <c r="O124" s="9" t="s">
        <v>485</v>
      </c>
      <c r="P124" s="9" t="s">
        <v>489</v>
      </c>
      <c r="Q124" s="658" t="str">
        <f>IF(ITEM_all_first!$E$533="","",VALUE(ITEM_all_first!$E$533))</f>
        <v/>
      </c>
      <c r="R124" s="658"/>
      <c r="S124" s="658"/>
      <c r="T124" s="658"/>
      <c r="U124" s="658"/>
      <c r="V124" s="34" t="s">
        <v>1165</v>
      </c>
      <c r="W124" s="9" t="s">
        <v>489</v>
      </c>
      <c r="X124" s="658" t="str">
        <f>IF(ITEM_all_first!$E$534="","",VALUE(ITEM_all_first!$E$534))</f>
        <v/>
      </c>
      <c r="Y124" s="658"/>
      <c r="Z124" s="658"/>
      <c r="AA124" s="658"/>
      <c r="AB124" s="658"/>
      <c r="AC124" s="34" t="s">
        <v>1165</v>
      </c>
      <c r="AD124" s="9" t="s">
        <v>489</v>
      </c>
      <c r="AE124" s="659">
        <f t="shared" si="1"/>
        <v>0</v>
      </c>
      <c r="AF124" s="659"/>
      <c r="AG124" s="659"/>
      <c r="AH124" s="659"/>
      <c r="AI124" s="659"/>
      <c r="AJ124" s="34" t="s">
        <v>1165</v>
      </c>
    </row>
    <row r="125" spans="2:37" ht="13.5" customHeight="1" x14ac:dyDescent="0.15">
      <c r="B125" s="126"/>
      <c r="C125" s="126"/>
      <c r="D125" s="126"/>
      <c r="E125" s="126"/>
      <c r="F125" s="126"/>
      <c r="G125" s="126"/>
      <c r="L125" s="9" t="s">
        <v>489</v>
      </c>
      <c r="M125" s="48" t="str">
        <f>ITEM_all_first!E535</f>
        <v/>
      </c>
      <c r="N125" s="9" t="s">
        <v>507</v>
      </c>
      <c r="O125" s="9" t="s">
        <v>485</v>
      </c>
      <c r="P125" s="9" t="s">
        <v>489</v>
      </c>
      <c r="Q125" s="658" t="str">
        <f>IF(ITEM_all_first!$E$536="","",VALUE(ITEM_all_first!$E$536))</f>
        <v/>
      </c>
      <c r="R125" s="658"/>
      <c r="S125" s="658"/>
      <c r="T125" s="658"/>
      <c r="U125" s="658"/>
      <c r="V125" s="34" t="s">
        <v>1165</v>
      </c>
      <c r="W125" s="9" t="s">
        <v>489</v>
      </c>
      <c r="X125" s="658" t="str">
        <f>IF(ITEM_all_first!$E$537="","",VALUE(ITEM_all_first!$E$537))</f>
        <v/>
      </c>
      <c r="Y125" s="658"/>
      <c r="Z125" s="658"/>
      <c r="AA125" s="658"/>
      <c r="AB125" s="658"/>
      <c r="AC125" s="34" t="s">
        <v>1165</v>
      </c>
      <c r="AD125" s="9" t="s">
        <v>489</v>
      </c>
      <c r="AE125" s="659">
        <f t="shared" si="1"/>
        <v>0</v>
      </c>
      <c r="AF125" s="659"/>
      <c r="AG125" s="659"/>
      <c r="AH125" s="659"/>
      <c r="AI125" s="659"/>
      <c r="AJ125" s="34" t="s">
        <v>1165</v>
      </c>
    </row>
    <row r="126" spans="2:37" ht="13.5" customHeight="1" x14ac:dyDescent="0.15">
      <c r="B126" s="126"/>
      <c r="C126" s="126"/>
      <c r="D126" s="126"/>
      <c r="E126" s="126"/>
      <c r="F126" s="126"/>
      <c r="G126" s="126"/>
      <c r="L126" s="9" t="s">
        <v>489</v>
      </c>
      <c r="M126" s="48" t="str">
        <f>ITEM_all_first!E538</f>
        <v/>
      </c>
      <c r="N126" s="9" t="s">
        <v>507</v>
      </c>
      <c r="O126" s="9" t="s">
        <v>485</v>
      </c>
      <c r="P126" s="9" t="s">
        <v>489</v>
      </c>
      <c r="Q126" s="658" t="str">
        <f>IF(ITEM_all_first!$E$539="","",VALUE(ITEM_all_first!$E$539))</f>
        <v/>
      </c>
      <c r="R126" s="658"/>
      <c r="S126" s="658"/>
      <c r="T126" s="658"/>
      <c r="U126" s="658"/>
      <c r="V126" s="34" t="s">
        <v>1165</v>
      </c>
      <c r="W126" s="9" t="s">
        <v>489</v>
      </c>
      <c r="X126" s="658" t="str">
        <f>IF(ITEM_all_first!$E$540="","",VALUE(ITEM_all_first!$E$540))</f>
        <v/>
      </c>
      <c r="Y126" s="658"/>
      <c r="Z126" s="658"/>
      <c r="AA126" s="658"/>
      <c r="AB126" s="658"/>
      <c r="AC126" s="34" t="s">
        <v>1165</v>
      </c>
      <c r="AD126" s="9" t="s">
        <v>489</v>
      </c>
      <c r="AE126" s="659">
        <f t="shared" si="1"/>
        <v>0</v>
      </c>
      <c r="AF126" s="659"/>
      <c r="AG126" s="659"/>
      <c r="AH126" s="659"/>
      <c r="AI126" s="659"/>
      <c r="AJ126" s="34" t="s">
        <v>1165</v>
      </c>
    </row>
    <row r="127" spans="2:37" ht="13.5" customHeight="1" x14ac:dyDescent="0.15">
      <c r="B127" s="126"/>
      <c r="C127" s="126"/>
      <c r="D127" s="126"/>
      <c r="E127" s="126"/>
      <c r="F127" s="126"/>
      <c r="G127" s="126"/>
      <c r="L127" s="9" t="s">
        <v>489</v>
      </c>
      <c r="M127" s="48" t="str">
        <f>ITEM_all_first!E541</f>
        <v/>
      </c>
      <c r="N127" s="9" t="s">
        <v>507</v>
      </c>
      <c r="O127" s="9" t="s">
        <v>485</v>
      </c>
      <c r="P127" s="9" t="s">
        <v>489</v>
      </c>
      <c r="Q127" s="658" t="str">
        <f>IF(ITEM_all_first!$E$542="","",VALUE(ITEM_all_first!$E$542))</f>
        <v/>
      </c>
      <c r="R127" s="658"/>
      <c r="S127" s="658"/>
      <c r="T127" s="658"/>
      <c r="U127" s="658"/>
      <c r="V127" s="34" t="s">
        <v>1165</v>
      </c>
      <c r="W127" s="9" t="s">
        <v>489</v>
      </c>
      <c r="X127" s="658" t="str">
        <f>IF(ITEM_all_first!$E$543="","",VALUE(ITEM_all_first!$E$543))</f>
        <v/>
      </c>
      <c r="Y127" s="658"/>
      <c r="Z127" s="658"/>
      <c r="AA127" s="658"/>
      <c r="AB127" s="658"/>
      <c r="AC127" s="34" t="s">
        <v>1165</v>
      </c>
      <c r="AD127" s="9" t="s">
        <v>489</v>
      </c>
      <c r="AE127" s="659">
        <f t="shared" si="1"/>
        <v>0</v>
      </c>
      <c r="AF127" s="659"/>
      <c r="AG127" s="659"/>
      <c r="AH127" s="659"/>
      <c r="AI127" s="659"/>
      <c r="AJ127" s="34" t="s">
        <v>1165</v>
      </c>
    </row>
    <row r="128" spans="2:37" ht="13.5" customHeight="1" x14ac:dyDescent="0.15">
      <c r="B128" s="139"/>
      <c r="C128" s="139"/>
      <c r="D128" s="139" t="s">
        <v>127</v>
      </c>
      <c r="E128" s="139" t="s">
        <v>130</v>
      </c>
      <c r="F128" s="139" t="s">
        <v>2406</v>
      </c>
      <c r="G128" s="139"/>
      <c r="H128" s="30"/>
      <c r="I128" s="30"/>
      <c r="J128" s="30"/>
      <c r="K128" s="30"/>
      <c r="L128" s="30"/>
      <c r="M128" s="30"/>
      <c r="N128" s="30"/>
      <c r="O128" s="30"/>
      <c r="P128" s="32" t="s">
        <v>489</v>
      </c>
      <c r="Q128" s="660">
        <f>SUM(Q122:U127)</f>
        <v>0</v>
      </c>
      <c r="R128" s="660"/>
      <c r="S128" s="660"/>
      <c r="T128" s="660"/>
      <c r="U128" s="660"/>
      <c r="V128" s="34" t="s">
        <v>1165</v>
      </c>
      <c r="W128" s="32" t="s">
        <v>489</v>
      </c>
      <c r="X128" s="660">
        <f>SUM(X122:AB127)</f>
        <v>0</v>
      </c>
      <c r="Y128" s="660"/>
      <c r="Z128" s="660"/>
      <c r="AA128" s="660"/>
      <c r="AB128" s="660"/>
      <c r="AC128" s="34" t="s">
        <v>1165</v>
      </c>
      <c r="AD128" s="32" t="s">
        <v>489</v>
      </c>
      <c r="AE128" s="659">
        <f t="shared" si="1"/>
        <v>0</v>
      </c>
      <c r="AF128" s="659"/>
      <c r="AG128" s="659"/>
      <c r="AH128" s="659"/>
      <c r="AI128" s="659"/>
      <c r="AJ128" s="34" t="s">
        <v>1165</v>
      </c>
      <c r="AK128" s="30"/>
    </row>
    <row r="129" spans="2:37" ht="13.5" customHeight="1" x14ac:dyDescent="0.15">
      <c r="B129" s="262" t="s">
        <v>2407</v>
      </c>
      <c r="C129" s="27"/>
      <c r="D129" s="27"/>
      <c r="E129" s="27"/>
      <c r="F129" s="27"/>
      <c r="G129" s="27"/>
      <c r="H129" s="27"/>
      <c r="I129" s="27"/>
      <c r="J129" s="27"/>
      <c r="K129" s="27"/>
      <c r="L129" s="661" t="str">
        <f>ITEM_all_first!E544</f>
        <v/>
      </c>
      <c r="M129" s="661"/>
      <c r="N129" s="661"/>
      <c r="O129" s="661"/>
      <c r="P129" s="661"/>
      <c r="Q129" s="661"/>
      <c r="R129" s="661"/>
      <c r="S129" s="661"/>
      <c r="T129" s="661"/>
      <c r="U129" s="661"/>
      <c r="V129" s="661"/>
      <c r="W129" s="661"/>
      <c r="X129" s="661"/>
      <c r="Y129" s="661"/>
      <c r="Z129" s="661"/>
      <c r="AA129" s="661"/>
      <c r="AB129" s="661"/>
      <c r="AC129" s="661"/>
      <c r="AD129" s="661"/>
      <c r="AE129" s="661"/>
      <c r="AF129" s="661"/>
      <c r="AG129" s="661"/>
      <c r="AH129" s="661"/>
      <c r="AI129" s="661"/>
      <c r="AJ129" s="661"/>
      <c r="AK129" s="661"/>
    </row>
    <row r="130" spans="2:37" ht="13.5" customHeight="1" x14ac:dyDescent="0.15">
      <c r="B130" s="262" t="s">
        <v>2408</v>
      </c>
      <c r="C130" s="27"/>
      <c r="D130" s="27"/>
      <c r="E130" s="27"/>
      <c r="F130" s="27"/>
      <c r="G130" s="27"/>
      <c r="H130" s="27"/>
      <c r="I130" s="27"/>
      <c r="J130" s="27"/>
      <c r="K130" s="27"/>
      <c r="L130" s="661" t="str">
        <f>ITEM_all_first!E545</f>
        <v/>
      </c>
      <c r="M130" s="661"/>
      <c r="N130" s="661"/>
      <c r="O130" s="661"/>
      <c r="P130" s="661"/>
      <c r="Q130" s="661"/>
      <c r="R130" s="661"/>
      <c r="S130" s="661"/>
      <c r="T130" s="661"/>
      <c r="U130" s="661"/>
      <c r="V130" s="661"/>
      <c r="W130" s="661"/>
      <c r="X130" s="661"/>
      <c r="Y130" s="661"/>
      <c r="Z130" s="661"/>
      <c r="AA130" s="661"/>
      <c r="AB130" s="661"/>
      <c r="AC130" s="661"/>
      <c r="AD130" s="661"/>
      <c r="AE130" s="661"/>
      <c r="AF130" s="661"/>
      <c r="AG130" s="661"/>
      <c r="AH130" s="661"/>
      <c r="AI130" s="661"/>
      <c r="AJ130" s="661"/>
      <c r="AK130" s="661"/>
    </row>
    <row r="131" spans="2:37" ht="13.5" customHeight="1" x14ac:dyDescent="0.15">
      <c r="B131" s="262" t="s">
        <v>2409</v>
      </c>
      <c r="C131" s="27"/>
      <c r="D131" s="27"/>
      <c r="E131" s="27"/>
      <c r="F131" s="27"/>
      <c r="G131" s="27"/>
      <c r="H131" s="27"/>
      <c r="I131" s="27"/>
      <c r="J131" s="27"/>
      <c r="K131" s="27"/>
      <c r="L131" s="661" t="str">
        <f>ITEM_all_first!E546</f>
        <v/>
      </c>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661"/>
    </row>
    <row r="132" spans="2:37" ht="13.5" customHeight="1" x14ac:dyDescent="0.15">
      <c r="B132" s="262" t="s">
        <v>2410</v>
      </c>
      <c r="C132" s="27"/>
      <c r="D132" s="27"/>
      <c r="E132" s="27"/>
      <c r="F132" s="27"/>
      <c r="G132" s="27"/>
      <c r="H132" s="27"/>
      <c r="I132" s="27"/>
      <c r="J132" s="27"/>
      <c r="K132" s="27"/>
      <c r="L132" s="662" t="str">
        <f>ITEM_all_first!E547</f>
        <v/>
      </c>
      <c r="M132" s="662"/>
      <c r="N132" s="662"/>
      <c r="O132" s="662"/>
      <c r="P132" s="27" t="s">
        <v>481</v>
      </c>
      <c r="Q132" s="27"/>
      <c r="R132" s="27"/>
      <c r="S132" s="27"/>
      <c r="T132" s="27"/>
      <c r="U132" s="27"/>
      <c r="V132" s="27"/>
      <c r="W132" s="27"/>
      <c r="X132" s="27"/>
      <c r="Y132" s="27"/>
      <c r="Z132" s="27"/>
      <c r="AA132" s="27"/>
      <c r="AB132" s="27"/>
      <c r="AC132" s="27"/>
      <c r="AD132" s="27"/>
      <c r="AE132" s="27"/>
      <c r="AF132" s="27"/>
      <c r="AG132" s="27"/>
      <c r="AH132" s="27"/>
      <c r="AI132" s="27"/>
      <c r="AJ132" s="27"/>
      <c r="AK132" s="27"/>
    </row>
    <row r="133" spans="2:37" ht="13.5" customHeight="1" x14ac:dyDescent="0.15">
      <c r="B133" s="262" t="s">
        <v>2411</v>
      </c>
      <c r="C133" s="27"/>
      <c r="D133" s="27"/>
      <c r="E133" s="27"/>
      <c r="F133" s="27"/>
      <c r="G133" s="27"/>
      <c r="H133" s="27"/>
      <c r="I133" s="27"/>
      <c r="J133" s="27"/>
      <c r="K133" s="27"/>
      <c r="L133" s="663" t="str">
        <f>ITEM_all_first!E548</f>
        <v/>
      </c>
      <c r="M133" s="663"/>
      <c r="N133" s="663"/>
      <c r="O133" s="663"/>
      <c r="P133" s="663"/>
      <c r="Q133" s="663"/>
      <c r="R133" s="27"/>
      <c r="S133" s="27"/>
      <c r="T133" s="27"/>
      <c r="U133" s="27"/>
      <c r="V133" s="27"/>
      <c r="W133" s="27"/>
      <c r="X133" s="27"/>
      <c r="Y133" s="27"/>
      <c r="Z133" s="27"/>
      <c r="AA133" s="27"/>
      <c r="AB133" s="27"/>
      <c r="AC133" s="27"/>
      <c r="AD133" s="27"/>
      <c r="AE133" s="27"/>
      <c r="AF133" s="27"/>
      <c r="AG133" s="27"/>
      <c r="AH133" s="27"/>
      <c r="AI133" s="27"/>
      <c r="AJ133" s="27"/>
      <c r="AK133" s="27"/>
    </row>
    <row r="134" spans="2:37" ht="13.5" customHeight="1" x14ac:dyDescent="0.15">
      <c r="B134" s="262" t="s">
        <v>2412</v>
      </c>
      <c r="C134" s="27"/>
      <c r="D134" s="27"/>
      <c r="E134" s="27"/>
      <c r="F134" s="27"/>
      <c r="G134" s="27"/>
      <c r="H134" s="27"/>
      <c r="I134" s="27"/>
      <c r="J134" s="27"/>
      <c r="K134" s="27"/>
      <c r="L134" s="1171" t="str">
        <f>ITEM_all_first!E549</f>
        <v/>
      </c>
      <c r="M134" s="1171"/>
      <c r="N134" s="1171"/>
      <c r="O134" s="1171"/>
      <c r="P134" s="1171"/>
      <c r="Q134" s="1171"/>
      <c r="R134" s="1171"/>
      <c r="S134" s="1171"/>
      <c r="T134" s="1171"/>
      <c r="U134" s="1171"/>
      <c r="V134" s="1171"/>
      <c r="W134" s="1171"/>
      <c r="X134" s="1171"/>
      <c r="Y134" s="1171" t="str">
        <f>ITEM_all_first!E550</f>
        <v/>
      </c>
      <c r="Z134" s="1171"/>
      <c r="AA134" s="1171"/>
      <c r="AB134" s="1171"/>
      <c r="AC134" s="1171"/>
      <c r="AD134" s="1171"/>
      <c r="AE134" s="1171"/>
      <c r="AF134" s="1171"/>
      <c r="AG134" s="1171"/>
      <c r="AH134" s="1171"/>
      <c r="AI134" s="1171"/>
      <c r="AJ134" s="1171"/>
      <c r="AK134" s="1171"/>
    </row>
    <row r="135" spans="2:37" ht="13.5" customHeight="1" x14ac:dyDescent="0.15">
      <c r="B135" s="135" t="s">
        <v>2413</v>
      </c>
      <c r="C135" s="40"/>
      <c r="D135" s="40"/>
      <c r="E135" s="40"/>
      <c r="F135" s="40"/>
      <c r="G135" s="40"/>
      <c r="H135" s="40"/>
      <c r="I135" s="40"/>
      <c r="J135" s="40"/>
      <c r="K135" s="40"/>
      <c r="L135" s="622" t="str">
        <f>ITEM_all_first!E551</f>
        <v/>
      </c>
      <c r="M135" s="622"/>
      <c r="N135" s="622"/>
      <c r="O135" s="622"/>
      <c r="P135" s="622"/>
      <c r="Q135" s="622"/>
      <c r="R135" s="622"/>
      <c r="S135" s="622"/>
      <c r="T135" s="622"/>
      <c r="U135" s="622"/>
      <c r="V135" s="622"/>
      <c r="W135" s="622"/>
      <c r="X135" s="622"/>
      <c r="Y135" s="622"/>
      <c r="Z135" s="622"/>
      <c r="AA135" s="622"/>
      <c r="AB135" s="622"/>
      <c r="AC135" s="622"/>
      <c r="AD135" s="622"/>
      <c r="AE135" s="622"/>
      <c r="AF135" s="622"/>
      <c r="AG135" s="622"/>
      <c r="AH135" s="622"/>
      <c r="AI135" s="622"/>
      <c r="AJ135" s="622"/>
      <c r="AK135" s="622"/>
    </row>
    <row r="136" spans="2:37" ht="13.5" customHeight="1" x14ac:dyDescent="0.15">
      <c r="B136" s="126"/>
      <c r="L136" s="620" t="str">
        <f>ITEM_all_first!E552</f>
        <v/>
      </c>
      <c r="M136" s="620"/>
      <c r="N136" s="620"/>
      <c r="O136" s="620"/>
      <c r="P136" s="620"/>
      <c r="Q136" s="620"/>
      <c r="R136" s="620"/>
      <c r="S136" s="620"/>
      <c r="T136" s="620"/>
      <c r="U136" s="620"/>
      <c r="V136" s="620"/>
      <c r="W136" s="620"/>
      <c r="X136" s="620"/>
      <c r="Y136" s="620"/>
      <c r="Z136" s="620"/>
      <c r="AA136" s="620"/>
      <c r="AB136" s="620"/>
      <c r="AC136" s="620"/>
      <c r="AD136" s="620"/>
      <c r="AE136" s="620"/>
      <c r="AF136" s="620"/>
      <c r="AG136" s="620"/>
      <c r="AH136" s="620"/>
      <c r="AI136" s="620"/>
      <c r="AJ136" s="620"/>
      <c r="AK136" s="620"/>
    </row>
    <row r="137" spans="2:37" ht="13.5" customHeight="1" x14ac:dyDescent="0.15">
      <c r="B137" s="139" t="s">
        <v>2465</v>
      </c>
      <c r="C137" s="30"/>
      <c r="D137" s="30"/>
      <c r="E137" s="30"/>
      <c r="F137" s="30"/>
      <c r="G137" s="30"/>
      <c r="H137" s="30"/>
      <c r="I137" s="30"/>
      <c r="J137" s="30"/>
      <c r="K137" s="30"/>
      <c r="L137" s="631" t="str">
        <f>ITEM_all_second!$E$13</f>
        <v/>
      </c>
      <c r="M137" s="631"/>
      <c r="N137" s="631"/>
      <c r="O137" s="631"/>
      <c r="P137" s="631"/>
      <c r="Q137" s="631"/>
      <c r="R137" s="631"/>
      <c r="S137" s="631"/>
      <c r="T137" s="631"/>
      <c r="U137" s="631"/>
      <c r="V137" s="631"/>
      <c r="W137" s="631"/>
      <c r="X137" s="631"/>
      <c r="Y137" s="631"/>
      <c r="Z137" s="631"/>
      <c r="AA137" s="631"/>
      <c r="AB137" s="631"/>
      <c r="AC137" s="631"/>
      <c r="AD137" s="631"/>
      <c r="AE137" s="631"/>
      <c r="AF137" s="631"/>
      <c r="AG137" s="631"/>
      <c r="AH137" s="631"/>
      <c r="AI137" s="631"/>
      <c r="AJ137" s="631"/>
      <c r="AK137" s="631"/>
    </row>
  </sheetData>
  <mergeCells count="122">
    <mergeCell ref="J13:Q13"/>
    <mergeCell ref="S13:T13"/>
    <mergeCell ref="U13:AB13"/>
    <mergeCell ref="L69:AK69"/>
    <mergeCell ref="L137:AK137"/>
    <mergeCell ref="L9:N9"/>
    <mergeCell ref="O9:AC9"/>
    <mergeCell ref="L10:N10"/>
    <mergeCell ref="O10:AC10"/>
    <mergeCell ref="L11:N11"/>
    <mergeCell ref="O11:AC11"/>
    <mergeCell ref="AE54:AI54"/>
    <mergeCell ref="Q55:U55"/>
    <mergeCell ref="X55:AB55"/>
    <mergeCell ref="AE55:AI55"/>
    <mergeCell ref="L76:N76"/>
    <mergeCell ref="O76:AC76"/>
    <mergeCell ref="L77:N77"/>
    <mergeCell ref="O77:AC77"/>
    <mergeCell ref="L78:N78"/>
    <mergeCell ref="O78:AC78"/>
    <mergeCell ref="U81:AB81"/>
    <mergeCell ref="Q56:U56"/>
    <mergeCell ref="X56:AB56"/>
    <mergeCell ref="B4:AK4"/>
    <mergeCell ref="L6:AC6"/>
    <mergeCell ref="L7:N7"/>
    <mergeCell ref="O7:AC7"/>
    <mergeCell ref="L8:N8"/>
    <mergeCell ref="O8:AC8"/>
    <mergeCell ref="AE56:AI56"/>
    <mergeCell ref="Q57:U57"/>
    <mergeCell ref="X57:AB57"/>
    <mergeCell ref="AE48:AJ48"/>
    <mergeCell ref="N29:Q29"/>
    <mergeCell ref="N30:Q30"/>
    <mergeCell ref="N31:Q31"/>
    <mergeCell ref="N32:Q32"/>
    <mergeCell ref="N34:Q34"/>
    <mergeCell ref="N35:Q35"/>
    <mergeCell ref="N36:AK36"/>
    <mergeCell ref="AE47:AJ47"/>
    <mergeCell ref="Q53:U53"/>
    <mergeCell ref="X53:AB53"/>
    <mergeCell ref="AE53:AI53"/>
    <mergeCell ref="AE52:AJ52"/>
    <mergeCell ref="Q54:U54"/>
    <mergeCell ref="X54:AB54"/>
    <mergeCell ref="L64:O64"/>
    <mergeCell ref="L65:Q65"/>
    <mergeCell ref="L67:AK67"/>
    <mergeCell ref="B72:AK72"/>
    <mergeCell ref="L62:AK62"/>
    <mergeCell ref="L74:AC74"/>
    <mergeCell ref="L75:N75"/>
    <mergeCell ref="O75:AC75"/>
    <mergeCell ref="L68:AK68"/>
    <mergeCell ref="L66:X66"/>
    <mergeCell ref="Y66:AK66"/>
    <mergeCell ref="N97:Q97"/>
    <mergeCell ref="N98:Q98"/>
    <mergeCell ref="N99:Q99"/>
    <mergeCell ref="N100:Q100"/>
    <mergeCell ref="N102:Q102"/>
    <mergeCell ref="N103:Q103"/>
    <mergeCell ref="N104:AK104"/>
    <mergeCell ref="AE115:AJ115"/>
    <mergeCell ref="AE57:AI57"/>
    <mergeCell ref="Q58:U58"/>
    <mergeCell ref="X58:AB58"/>
    <mergeCell ref="AE58:AI58"/>
    <mergeCell ref="Q59:U59"/>
    <mergeCell ref="X59:AB59"/>
    <mergeCell ref="AE59:AI59"/>
    <mergeCell ref="Q60:U60"/>
    <mergeCell ref="X60:AB60"/>
    <mergeCell ref="AE60:AI60"/>
    <mergeCell ref="L79:N79"/>
    <mergeCell ref="O79:AC79"/>
    <mergeCell ref="J81:Q81"/>
    <mergeCell ref="S81:T81"/>
    <mergeCell ref="L61:AK61"/>
    <mergeCell ref="L63:AK63"/>
    <mergeCell ref="AE125:AI125"/>
    <mergeCell ref="L129:AK129"/>
    <mergeCell ref="L130:AK130"/>
    <mergeCell ref="L131:AK131"/>
    <mergeCell ref="AE116:AJ116"/>
    <mergeCell ref="AE120:AJ120"/>
    <mergeCell ref="Q121:U121"/>
    <mergeCell ref="X121:AB121"/>
    <mergeCell ref="AE121:AI121"/>
    <mergeCell ref="Q122:U122"/>
    <mergeCell ref="X122:AB122"/>
    <mergeCell ref="AE122:AI122"/>
    <mergeCell ref="Q123:U123"/>
    <mergeCell ref="X123:AB123"/>
    <mergeCell ref="AE123:AI123"/>
    <mergeCell ref="J44:X44"/>
    <mergeCell ref="S45:W45"/>
    <mergeCell ref="J112:X112"/>
    <mergeCell ref="S113:W113"/>
    <mergeCell ref="L136:AK136"/>
    <mergeCell ref="L132:O132"/>
    <mergeCell ref="L133:Q133"/>
    <mergeCell ref="L135:AK135"/>
    <mergeCell ref="Q126:U126"/>
    <mergeCell ref="X126:AB126"/>
    <mergeCell ref="AE126:AI126"/>
    <mergeCell ref="Q127:U127"/>
    <mergeCell ref="X127:AB127"/>
    <mergeCell ref="AE127:AI127"/>
    <mergeCell ref="Q128:U128"/>
    <mergeCell ref="X128:AB128"/>
    <mergeCell ref="AE128:AI128"/>
    <mergeCell ref="L134:X134"/>
    <mergeCell ref="Y134:AK134"/>
    <mergeCell ref="Q124:U124"/>
    <mergeCell ref="X124:AB124"/>
    <mergeCell ref="AE124:AI124"/>
    <mergeCell ref="Q125:U125"/>
    <mergeCell ref="X125:AB125"/>
  </mergeCells>
  <phoneticPr fontId="30"/>
  <dataValidations count="10">
    <dataValidation type="list" allowBlank="1" showInputMessage="1" prompt="選択" sqref="L7:N11 L75:N79" xr:uid="{00000000-0002-0000-2100-000000000000}">
      <formula1>用途番号</formula1>
    </dataValidation>
    <dataValidation type="list" allowBlank="1" showInputMessage="1" prompt="選択" sqref="L66 L134" xr:uid="{00000000-0002-0000-2100-000001000000}">
      <formula1>住宅用火災警報器</formula1>
    </dataValidation>
    <dataValidation type="list" allowBlank="1" showInputMessage="1" prompt="選択" sqref="L65:Q65 L133:Q133" xr:uid="{00000000-0002-0000-2100-000002000000}">
      <formula1>便所</formula1>
    </dataValidation>
    <dataValidation type="list" allowBlank="1" showInputMessage="1" prompt="選択" sqref="AE47:AJ47 AE115:AJ115" xr:uid="{00000000-0002-0000-2100-000003000000}">
      <formula1>確認の特例</formula1>
    </dataValidation>
    <dataValidation type="list" allowBlank="1" showInputMessage="1" prompt="選択" sqref="N29:Q32 N97:Q100" xr:uid="{00000000-0002-0000-2100-000004000000}">
      <formula1>数字</formula1>
    </dataValidation>
    <dataValidation type="list" allowBlank="1" showInputMessage="1" prompt="選択" sqref="J13:Q13 U13:AB13 J81:Q81 U81:AB81" xr:uid="{00000000-0002-0000-2100-000005000000}">
      <formula1>構造</formula1>
    </dataValidation>
    <dataValidation type="list" allowBlank="1" showInputMessage="1" prompt="選択" sqref="O7:AC11 O75:AC79" xr:uid="{00000000-0002-0000-2100-000006000000}">
      <formula1>用途</formula1>
    </dataValidation>
    <dataValidation type="list" allowBlank="1" showInputMessage="1" showErrorMessage="1" prompt="選択" sqref="J12 M12 P12 S12 V12 Z12 AF12 Z80 Q92 E118:E119 AG46 J88:J92 E50:E51 J20:J24 X26:X27 J82:J86 J80 M80 P80 S80 V80 J14:J18 AF80 Q17 Q24 Q85 AB18 Q26:Q27 J26:J27 AB86 Q94:Q95 J94:J95 X94:X95 E39 AD46 H39 E41:E42" xr:uid="{00000000-0002-0000-2100-000007000000}">
      <formula1>選択</formula1>
    </dataValidation>
    <dataValidation type="list" allowBlank="1" showInputMessage="1" prompt="選択" sqref="AG114 E107 AD114 H107" xr:uid="{5035660F-EDAC-4091-9FAD-1C8C3DC03B31}">
      <formula1>選択</formula1>
    </dataValidation>
    <dataValidation type="list" allowBlank="1" showInputMessage="1" prompt="選択" sqref="Y66:AK66 Y134:AK134" xr:uid="{A030AD6A-4C09-4630-94E3-EC1C437D2DD6}">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70" max="37" man="1"/>
  </rowBreaks>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79998168889431442"/>
  </sheetPr>
  <dimension ref="A4:BU53"/>
  <sheetViews>
    <sheetView zoomScaleNormal="100" zoomScaleSheetLayoutView="100" workbookViewId="0">
      <pane ySplit="2" topLeftCell="A36"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8" t="s">
        <v>514</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532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2404</v>
      </c>
      <c r="P6" s="9" t="s">
        <v>489</v>
      </c>
      <c r="Q6" s="648" t="s">
        <v>498</v>
      </c>
      <c r="R6" s="648"/>
      <c r="S6" s="648"/>
      <c r="T6" s="648"/>
      <c r="U6" s="648"/>
      <c r="V6" s="9" t="s">
        <v>485</v>
      </c>
      <c r="W6" s="9" t="s">
        <v>489</v>
      </c>
      <c r="X6" s="648" t="s">
        <v>499</v>
      </c>
      <c r="Y6" s="648"/>
      <c r="Z6" s="648"/>
      <c r="AA6" s="648"/>
      <c r="AB6" s="648"/>
      <c r="AC6" s="9" t="s">
        <v>485</v>
      </c>
      <c r="AD6" s="9" t="s">
        <v>489</v>
      </c>
      <c r="AE6" s="648" t="s">
        <v>500</v>
      </c>
      <c r="AF6" s="648"/>
      <c r="AG6" s="648"/>
      <c r="AH6" s="648"/>
      <c r="AI6" s="648"/>
      <c r="AJ6" s="9" t="s">
        <v>485</v>
      </c>
    </row>
    <row r="7" spans="2:37" ht="15" customHeight="1" x14ac:dyDescent="0.15">
      <c r="D7" s="6" t="s">
        <v>127</v>
      </c>
      <c r="E7" s="6" t="s">
        <v>128</v>
      </c>
      <c r="F7" s="6" t="s">
        <v>2405</v>
      </c>
      <c r="L7" s="9" t="s">
        <v>489</v>
      </c>
      <c r="M7" s="48" t="str">
        <f>IF(確建第四面別紙!M7="","",確建第四面別紙!M7)</f>
        <v/>
      </c>
      <c r="N7" s="9" t="s">
        <v>507</v>
      </c>
      <c r="O7" s="9" t="s">
        <v>485</v>
      </c>
      <c r="P7" s="9" t="s">
        <v>489</v>
      </c>
      <c r="Q7" s="658" t="str">
        <f>IF(確建第四面別紙!Q7="","",確建第四面別紙!Q7)</f>
        <v/>
      </c>
      <c r="R7" s="658"/>
      <c r="S7" s="658"/>
      <c r="T7" s="658"/>
      <c r="U7" s="658"/>
      <c r="V7" s="34" t="s">
        <v>1165</v>
      </c>
      <c r="W7" s="9" t="s">
        <v>489</v>
      </c>
      <c r="X7" s="658" t="str">
        <f>IF(確建第四面別紙!X7="","",確建第四面別紙!X7)</f>
        <v/>
      </c>
      <c r="Y7" s="658"/>
      <c r="Z7" s="658"/>
      <c r="AA7" s="658"/>
      <c r="AB7" s="658"/>
      <c r="AC7" s="34" t="s">
        <v>1165</v>
      </c>
      <c r="AD7" s="9" t="s">
        <v>489</v>
      </c>
      <c r="AE7" s="659">
        <f>SUM(Q7,X7)</f>
        <v>0</v>
      </c>
      <c r="AF7" s="659"/>
      <c r="AG7" s="659"/>
      <c r="AH7" s="659"/>
      <c r="AI7" s="659"/>
      <c r="AJ7" s="34" t="s">
        <v>1165</v>
      </c>
    </row>
    <row r="8" spans="2:37" ht="15" customHeight="1" x14ac:dyDescent="0.15">
      <c r="L8" s="9" t="s">
        <v>489</v>
      </c>
      <c r="M8" s="48" t="str">
        <f>IF(確建第四面別紙!M8="","",確建第四面別紙!M8)</f>
        <v/>
      </c>
      <c r="N8" s="9" t="s">
        <v>507</v>
      </c>
      <c r="O8" s="9" t="s">
        <v>485</v>
      </c>
      <c r="P8" s="9" t="s">
        <v>489</v>
      </c>
      <c r="Q8" s="658" t="str">
        <f>IF(確建第四面別紙!Q8="","",確建第四面別紙!Q8)</f>
        <v/>
      </c>
      <c r="R8" s="658"/>
      <c r="S8" s="658"/>
      <c r="T8" s="658"/>
      <c r="U8" s="658"/>
      <c r="V8" s="34" t="s">
        <v>1165</v>
      </c>
      <c r="W8" s="9" t="s">
        <v>489</v>
      </c>
      <c r="X8" s="658" t="str">
        <f>IF(確建第四面別紙!X8="","",確建第四面別紙!X8)</f>
        <v/>
      </c>
      <c r="Y8" s="658"/>
      <c r="Z8" s="658"/>
      <c r="AA8" s="658"/>
      <c r="AB8" s="658"/>
      <c r="AC8" s="34" t="s">
        <v>1165</v>
      </c>
      <c r="AD8" s="9" t="s">
        <v>489</v>
      </c>
      <c r="AE8" s="659">
        <f t="shared" ref="AE8:AE27" si="0">SUM(Q8,X8)</f>
        <v>0</v>
      </c>
      <c r="AF8" s="659"/>
      <c r="AG8" s="659"/>
      <c r="AH8" s="659"/>
      <c r="AI8" s="659"/>
      <c r="AJ8" s="34" t="s">
        <v>1165</v>
      </c>
    </row>
    <row r="9" spans="2:37" ht="15" customHeight="1" x14ac:dyDescent="0.15">
      <c r="L9" s="9" t="s">
        <v>489</v>
      </c>
      <c r="M9" s="48" t="str">
        <f>IF(確建第四面別紙!M9="","",確建第四面別紙!M9)</f>
        <v/>
      </c>
      <c r="N9" s="9" t="s">
        <v>507</v>
      </c>
      <c r="O9" s="9" t="s">
        <v>485</v>
      </c>
      <c r="P9" s="9" t="s">
        <v>489</v>
      </c>
      <c r="Q9" s="658" t="str">
        <f>IF(確建第四面別紙!Q9="","",確建第四面別紙!Q9)</f>
        <v/>
      </c>
      <c r="R9" s="658"/>
      <c r="S9" s="658"/>
      <c r="T9" s="658"/>
      <c r="U9" s="658"/>
      <c r="V9" s="34" t="s">
        <v>1165</v>
      </c>
      <c r="W9" s="9" t="s">
        <v>489</v>
      </c>
      <c r="X9" s="658" t="str">
        <f>IF(確建第四面別紙!X9="","",確建第四面別紙!X9)</f>
        <v/>
      </c>
      <c r="Y9" s="658"/>
      <c r="Z9" s="658"/>
      <c r="AA9" s="658"/>
      <c r="AB9" s="658"/>
      <c r="AC9" s="34" t="s">
        <v>1165</v>
      </c>
      <c r="AD9" s="9" t="s">
        <v>489</v>
      </c>
      <c r="AE9" s="659">
        <f t="shared" si="0"/>
        <v>0</v>
      </c>
      <c r="AF9" s="659"/>
      <c r="AG9" s="659"/>
      <c r="AH9" s="659"/>
      <c r="AI9" s="659"/>
      <c r="AJ9" s="34" t="s">
        <v>1165</v>
      </c>
    </row>
    <row r="10" spans="2:37" ht="15" customHeight="1" x14ac:dyDescent="0.15">
      <c r="L10" s="9" t="s">
        <v>489</v>
      </c>
      <c r="M10" s="48" t="str">
        <f>IF(確建第四面別紙!M10="","",確建第四面別紙!M10)</f>
        <v/>
      </c>
      <c r="N10" s="9" t="s">
        <v>507</v>
      </c>
      <c r="O10" s="9" t="s">
        <v>485</v>
      </c>
      <c r="P10" s="9" t="s">
        <v>489</v>
      </c>
      <c r="Q10" s="658" t="str">
        <f>IF(確建第四面別紙!Q10="","",確建第四面別紙!Q10)</f>
        <v/>
      </c>
      <c r="R10" s="658"/>
      <c r="S10" s="658"/>
      <c r="T10" s="658"/>
      <c r="U10" s="658"/>
      <c r="V10" s="34" t="s">
        <v>1165</v>
      </c>
      <c r="W10" s="9" t="s">
        <v>489</v>
      </c>
      <c r="X10" s="658" t="str">
        <f>IF(確建第四面別紙!X10="","",確建第四面別紙!X10)</f>
        <v/>
      </c>
      <c r="Y10" s="658"/>
      <c r="Z10" s="658"/>
      <c r="AA10" s="658"/>
      <c r="AB10" s="658"/>
      <c r="AC10" s="34" t="s">
        <v>1165</v>
      </c>
      <c r="AD10" s="9" t="s">
        <v>489</v>
      </c>
      <c r="AE10" s="659">
        <f t="shared" si="0"/>
        <v>0</v>
      </c>
      <c r="AF10" s="659"/>
      <c r="AG10" s="659"/>
      <c r="AH10" s="659"/>
      <c r="AI10" s="659"/>
      <c r="AJ10" s="34" t="s">
        <v>1165</v>
      </c>
    </row>
    <row r="11" spans="2:37" ht="15" customHeight="1" x14ac:dyDescent="0.15">
      <c r="L11" s="9" t="s">
        <v>489</v>
      </c>
      <c r="M11" s="48" t="str">
        <f>IF(確建第四面別紙!M11="","",確建第四面別紙!M11)</f>
        <v/>
      </c>
      <c r="N11" s="9" t="s">
        <v>507</v>
      </c>
      <c r="O11" s="9" t="s">
        <v>485</v>
      </c>
      <c r="P11" s="9" t="s">
        <v>489</v>
      </c>
      <c r="Q11" s="658" t="str">
        <f>IF(確建第四面別紙!Q11="","",確建第四面別紙!Q11)</f>
        <v/>
      </c>
      <c r="R11" s="658"/>
      <c r="S11" s="658"/>
      <c r="T11" s="658"/>
      <c r="U11" s="658"/>
      <c r="V11" s="34" t="s">
        <v>1165</v>
      </c>
      <c r="W11" s="9" t="s">
        <v>489</v>
      </c>
      <c r="X11" s="658" t="str">
        <f>IF(確建第四面別紙!X11="","",確建第四面別紙!X11)</f>
        <v/>
      </c>
      <c r="Y11" s="658"/>
      <c r="Z11" s="658"/>
      <c r="AA11" s="658"/>
      <c r="AB11" s="658"/>
      <c r="AC11" s="34" t="s">
        <v>1165</v>
      </c>
      <c r="AD11" s="9" t="s">
        <v>489</v>
      </c>
      <c r="AE11" s="659">
        <f t="shared" si="0"/>
        <v>0</v>
      </c>
      <c r="AF11" s="659"/>
      <c r="AG11" s="659"/>
      <c r="AH11" s="659"/>
      <c r="AI11" s="659"/>
      <c r="AJ11" s="34" t="s">
        <v>1165</v>
      </c>
    </row>
    <row r="12" spans="2:37" ht="15" customHeight="1" x14ac:dyDescent="0.15">
      <c r="L12" s="9" t="s">
        <v>489</v>
      </c>
      <c r="M12" s="48" t="str">
        <f>IF(確建第四面別紙!M12="","",確建第四面別紙!M12)</f>
        <v/>
      </c>
      <c r="N12" s="9" t="s">
        <v>507</v>
      </c>
      <c r="O12" s="9" t="s">
        <v>485</v>
      </c>
      <c r="P12" s="9" t="s">
        <v>489</v>
      </c>
      <c r="Q12" s="658" t="str">
        <f>IF(確建第四面別紙!Q12="","",確建第四面別紙!Q12)</f>
        <v/>
      </c>
      <c r="R12" s="658"/>
      <c r="S12" s="658"/>
      <c r="T12" s="658"/>
      <c r="U12" s="658"/>
      <c r="V12" s="34" t="s">
        <v>1165</v>
      </c>
      <c r="W12" s="9" t="s">
        <v>489</v>
      </c>
      <c r="X12" s="658" t="str">
        <f>IF(確建第四面別紙!X12="","",確建第四面別紙!X12)</f>
        <v/>
      </c>
      <c r="Y12" s="658"/>
      <c r="Z12" s="658"/>
      <c r="AA12" s="658"/>
      <c r="AB12" s="658"/>
      <c r="AC12" s="34" t="s">
        <v>1165</v>
      </c>
      <c r="AD12" s="9" t="s">
        <v>489</v>
      </c>
      <c r="AE12" s="659">
        <f t="shared" si="0"/>
        <v>0</v>
      </c>
      <c r="AF12" s="659"/>
      <c r="AG12" s="659"/>
      <c r="AH12" s="659"/>
      <c r="AI12" s="659"/>
      <c r="AJ12" s="34" t="s">
        <v>1165</v>
      </c>
    </row>
    <row r="13" spans="2:37" ht="15" customHeight="1" x14ac:dyDescent="0.15">
      <c r="L13" s="9" t="s">
        <v>489</v>
      </c>
      <c r="M13" s="48" t="str">
        <f>IF(確建第四面別紙!M13="","",確建第四面別紙!M13)</f>
        <v/>
      </c>
      <c r="N13" s="9" t="s">
        <v>507</v>
      </c>
      <c r="O13" s="9" t="s">
        <v>485</v>
      </c>
      <c r="P13" s="9" t="s">
        <v>489</v>
      </c>
      <c r="Q13" s="658" t="str">
        <f>IF(確建第四面別紙!Q13="","",確建第四面別紙!Q13)</f>
        <v/>
      </c>
      <c r="R13" s="658"/>
      <c r="S13" s="658"/>
      <c r="T13" s="658"/>
      <c r="U13" s="658"/>
      <c r="V13" s="34" t="s">
        <v>1165</v>
      </c>
      <c r="W13" s="9" t="s">
        <v>489</v>
      </c>
      <c r="X13" s="658" t="str">
        <f>IF(確建第四面別紙!X13="","",確建第四面別紙!X13)</f>
        <v/>
      </c>
      <c r="Y13" s="658"/>
      <c r="Z13" s="658"/>
      <c r="AA13" s="658"/>
      <c r="AB13" s="658"/>
      <c r="AC13" s="34" t="s">
        <v>1165</v>
      </c>
      <c r="AD13" s="9" t="s">
        <v>489</v>
      </c>
      <c r="AE13" s="659">
        <f t="shared" si="0"/>
        <v>0</v>
      </c>
      <c r="AF13" s="659"/>
      <c r="AG13" s="659"/>
      <c r="AH13" s="659"/>
      <c r="AI13" s="659"/>
      <c r="AJ13" s="34" t="s">
        <v>1165</v>
      </c>
    </row>
    <row r="14" spans="2:37" ht="15" customHeight="1" x14ac:dyDescent="0.15">
      <c r="L14" s="9" t="s">
        <v>489</v>
      </c>
      <c r="M14" s="48" t="str">
        <f>IF(確建第四面別紙!M14="","",確建第四面別紙!M14)</f>
        <v/>
      </c>
      <c r="N14" s="9" t="s">
        <v>507</v>
      </c>
      <c r="O14" s="9" t="s">
        <v>485</v>
      </c>
      <c r="P14" s="9" t="s">
        <v>489</v>
      </c>
      <c r="Q14" s="658" t="str">
        <f>IF(確建第四面別紙!Q14="","",確建第四面別紙!Q14)</f>
        <v/>
      </c>
      <c r="R14" s="658"/>
      <c r="S14" s="658"/>
      <c r="T14" s="658"/>
      <c r="U14" s="658"/>
      <c r="V14" s="34" t="s">
        <v>1165</v>
      </c>
      <c r="W14" s="9" t="s">
        <v>489</v>
      </c>
      <c r="X14" s="658" t="str">
        <f>IF(確建第四面別紙!X14="","",確建第四面別紙!X14)</f>
        <v/>
      </c>
      <c r="Y14" s="658"/>
      <c r="Z14" s="658"/>
      <c r="AA14" s="658"/>
      <c r="AB14" s="658"/>
      <c r="AC14" s="34" t="s">
        <v>1165</v>
      </c>
      <c r="AD14" s="9" t="s">
        <v>489</v>
      </c>
      <c r="AE14" s="659">
        <f t="shared" si="0"/>
        <v>0</v>
      </c>
      <c r="AF14" s="659"/>
      <c r="AG14" s="659"/>
      <c r="AH14" s="659"/>
      <c r="AI14" s="659"/>
      <c r="AJ14" s="34" t="s">
        <v>1165</v>
      </c>
    </row>
    <row r="15" spans="2:37" ht="15" customHeight="1" x14ac:dyDescent="0.15">
      <c r="L15" s="9" t="s">
        <v>489</v>
      </c>
      <c r="M15" s="48" t="str">
        <f>IF(確建第四面別紙!M15="","",確建第四面別紙!M15)</f>
        <v/>
      </c>
      <c r="N15" s="9" t="s">
        <v>507</v>
      </c>
      <c r="O15" s="9" t="s">
        <v>485</v>
      </c>
      <c r="P15" s="9" t="s">
        <v>489</v>
      </c>
      <c r="Q15" s="658" t="str">
        <f>IF(確建第四面別紙!Q15="","",確建第四面別紙!Q15)</f>
        <v/>
      </c>
      <c r="R15" s="658"/>
      <c r="S15" s="658"/>
      <c r="T15" s="658"/>
      <c r="U15" s="658"/>
      <c r="V15" s="34" t="s">
        <v>1165</v>
      </c>
      <c r="W15" s="9" t="s">
        <v>489</v>
      </c>
      <c r="X15" s="658" t="str">
        <f>IF(確建第四面別紙!X15="","",確建第四面別紙!X15)</f>
        <v/>
      </c>
      <c r="Y15" s="658"/>
      <c r="Z15" s="658"/>
      <c r="AA15" s="658"/>
      <c r="AB15" s="658"/>
      <c r="AC15" s="34" t="s">
        <v>1165</v>
      </c>
      <c r="AD15" s="9" t="s">
        <v>489</v>
      </c>
      <c r="AE15" s="659">
        <f t="shared" si="0"/>
        <v>0</v>
      </c>
      <c r="AF15" s="659"/>
      <c r="AG15" s="659"/>
      <c r="AH15" s="659"/>
      <c r="AI15" s="659"/>
      <c r="AJ15" s="34" t="s">
        <v>1165</v>
      </c>
    </row>
    <row r="16" spans="2:37" ht="15" customHeight="1" x14ac:dyDescent="0.15">
      <c r="L16" s="9" t="s">
        <v>489</v>
      </c>
      <c r="M16" s="48" t="str">
        <f>IF(確建第四面別紙!M16="","",確建第四面別紙!M16)</f>
        <v/>
      </c>
      <c r="N16" s="9" t="s">
        <v>507</v>
      </c>
      <c r="O16" s="9" t="s">
        <v>485</v>
      </c>
      <c r="P16" s="9" t="s">
        <v>489</v>
      </c>
      <c r="Q16" s="658" t="str">
        <f>IF(確建第四面別紙!Q16="","",確建第四面別紙!Q16)</f>
        <v/>
      </c>
      <c r="R16" s="658"/>
      <c r="S16" s="658"/>
      <c r="T16" s="658"/>
      <c r="U16" s="658"/>
      <c r="V16" s="34" t="s">
        <v>1165</v>
      </c>
      <c r="W16" s="9" t="s">
        <v>489</v>
      </c>
      <c r="X16" s="658" t="str">
        <f>IF(確建第四面別紙!X16="","",確建第四面別紙!X16)</f>
        <v/>
      </c>
      <c r="Y16" s="658"/>
      <c r="Z16" s="658"/>
      <c r="AA16" s="658"/>
      <c r="AB16" s="658"/>
      <c r="AC16" s="34" t="s">
        <v>1165</v>
      </c>
      <c r="AD16" s="9" t="s">
        <v>489</v>
      </c>
      <c r="AE16" s="659">
        <f t="shared" si="0"/>
        <v>0</v>
      </c>
      <c r="AF16" s="659"/>
      <c r="AG16" s="659"/>
      <c r="AH16" s="659"/>
      <c r="AI16" s="659"/>
      <c r="AJ16" s="34" t="s">
        <v>1165</v>
      </c>
    </row>
    <row r="17" spans="2:37" ht="15" customHeight="1" x14ac:dyDescent="0.15">
      <c r="L17" s="9" t="s">
        <v>489</v>
      </c>
      <c r="M17" s="48" t="str">
        <f>IF(確建第四面別紙!M17="","",確建第四面別紙!M17)</f>
        <v/>
      </c>
      <c r="N17" s="9" t="s">
        <v>507</v>
      </c>
      <c r="O17" s="9" t="s">
        <v>485</v>
      </c>
      <c r="P17" s="9" t="s">
        <v>489</v>
      </c>
      <c r="Q17" s="658" t="str">
        <f>IF(確建第四面別紙!Q17="","",確建第四面別紙!Q17)</f>
        <v/>
      </c>
      <c r="R17" s="658"/>
      <c r="S17" s="658"/>
      <c r="T17" s="658"/>
      <c r="U17" s="658"/>
      <c r="V17" s="34" t="s">
        <v>1165</v>
      </c>
      <c r="W17" s="9" t="s">
        <v>489</v>
      </c>
      <c r="X17" s="658" t="str">
        <f>IF(確建第四面別紙!X17="","",確建第四面別紙!X17)</f>
        <v/>
      </c>
      <c r="Y17" s="658"/>
      <c r="Z17" s="658"/>
      <c r="AA17" s="658"/>
      <c r="AB17" s="658"/>
      <c r="AC17" s="34" t="s">
        <v>1165</v>
      </c>
      <c r="AD17" s="9" t="s">
        <v>489</v>
      </c>
      <c r="AE17" s="659">
        <f t="shared" si="0"/>
        <v>0</v>
      </c>
      <c r="AF17" s="659"/>
      <c r="AG17" s="659"/>
      <c r="AH17" s="659"/>
      <c r="AI17" s="659"/>
      <c r="AJ17" s="34" t="s">
        <v>1165</v>
      </c>
    </row>
    <row r="18" spans="2:37" ht="15" customHeight="1" x14ac:dyDescent="0.15">
      <c r="L18" s="9" t="s">
        <v>489</v>
      </c>
      <c r="M18" s="48" t="str">
        <f>IF(確建第四面別紙!M18="","",確建第四面別紙!M18)</f>
        <v/>
      </c>
      <c r="N18" s="9" t="s">
        <v>507</v>
      </c>
      <c r="O18" s="9" t="s">
        <v>485</v>
      </c>
      <c r="P18" s="9" t="s">
        <v>489</v>
      </c>
      <c r="Q18" s="658" t="str">
        <f>IF(確建第四面別紙!Q18="","",確建第四面別紙!Q18)</f>
        <v/>
      </c>
      <c r="R18" s="658"/>
      <c r="S18" s="658"/>
      <c r="T18" s="658"/>
      <c r="U18" s="658"/>
      <c r="V18" s="34" t="s">
        <v>1165</v>
      </c>
      <c r="W18" s="9" t="s">
        <v>489</v>
      </c>
      <c r="X18" s="658" t="str">
        <f>IF(確建第四面別紙!X18="","",確建第四面別紙!X18)</f>
        <v/>
      </c>
      <c r="Y18" s="658"/>
      <c r="Z18" s="658"/>
      <c r="AA18" s="658"/>
      <c r="AB18" s="658"/>
      <c r="AC18" s="34" t="s">
        <v>1165</v>
      </c>
      <c r="AD18" s="9" t="s">
        <v>489</v>
      </c>
      <c r="AE18" s="659">
        <f t="shared" si="0"/>
        <v>0</v>
      </c>
      <c r="AF18" s="659"/>
      <c r="AG18" s="659"/>
      <c r="AH18" s="659"/>
      <c r="AI18" s="659"/>
      <c r="AJ18" s="34" t="s">
        <v>1165</v>
      </c>
    </row>
    <row r="19" spans="2:37" ht="15" customHeight="1" x14ac:dyDescent="0.15">
      <c r="L19" s="9" t="s">
        <v>489</v>
      </c>
      <c r="M19" s="48" t="str">
        <f>IF(確建第四面別紙!M19="","",確建第四面別紙!M19)</f>
        <v/>
      </c>
      <c r="N19" s="9" t="s">
        <v>507</v>
      </c>
      <c r="O19" s="9" t="s">
        <v>485</v>
      </c>
      <c r="P19" s="9" t="s">
        <v>489</v>
      </c>
      <c r="Q19" s="658" t="str">
        <f>IF(確建第四面別紙!Q19="","",確建第四面別紙!Q19)</f>
        <v/>
      </c>
      <c r="R19" s="658"/>
      <c r="S19" s="658"/>
      <c r="T19" s="658"/>
      <c r="U19" s="658"/>
      <c r="V19" s="34" t="s">
        <v>1165</v>
      </c>
      <c r="W19" s="9" t="s">
        <v>489</v>
      </c>
      <c r="X19" s="658" t="str">
        <f>IF(確建第四面別紙!X19="","",確建第四面別紙!X19)</f>
        <v/>
      </c>
      <c r="Y19" s="658"/>
      <c r="Z19" s="658"/>
      <c r="AA19" s="658"/>
      <c r="AB19" s="658"/>
      <c r="AC19" s="34" t="s">
        <v>1165</v>
      </c>
      <c r="AD19" s="9" t="s">
        <v>489</v>
      </c>
      <c r="AE19" s="659">
        <f t="shared" si="0"/>
        <v>0</v>
      </c>
      <c r="AF19" s="659"/>
      <c r="AG19" s="659"/>
      <c r="AH19" s="659"/>
      <c r="AI19" s="659"/>
      <c r="AJ19" s="34" t="s">
        <v>1165</v>
      </c>
    </row>
    <row r="20" spans="2:37" ht="15" customHeight="1" x14ac:dyDescent="0.15">
      <c r="L20" s="9" t="s">
        <v>489</v>
      </c>
      <c r="M20" s="48" t="str">
        <f>IF(確建第四面別紙!M20="","",確建第四面別紙!M20)</f>
        <v/>
      </c>
      <c r="N20" s="9" t="s">
        <v>507</v>
      </c>
      <c r="O20" s="9" t="s">
        <v>485</v>
      </c>
      <c r="P20" s="9" t="s">
        <v>489</v>
      </c>
      <c r="Q20" s="658" t="str">
        <f>IF(確建第四面別紙!Q20="","",確建第四面別紙!Q20)</f>
        <v/>
      </c>
      <c r="R20" s="658"/>
      <c r="S20" s="658"/>
      <c r="T20" s="658"/>
      <c r="U20" s="658"/>
      <c r="V20" s="34" t="s">
        <v>1165</v>
      </c>
      <c r="W20" s="9" t="s">
        <v>489</v>
      </c>
      <c r="X20" s="658" t="str">
        <f>IF(確建第四面別紙!X20="","",確建第四面別紙!X20)</f>
        <v/>
      </c>
      <c r="Y20" s="658"/>
      <c r="Z20" s="658"/>
      <c r="AA20" s="658"/>
      <c r="AB20" s="658"/>
      <c r="AC20" s="34" t="s">
        <v>1165</v>
      </c>
      <c r="AD20" s="9" t="s">
        <v>489</v>
      </c>
      <c r="AE20" s="659">
        <f t="shared" si="0"/>
        <v>0</v>
      </c>
      <c r="AF20" s="659"/>
      <c r="AG20" s="659"/>
      <c r="AH20" s="659"/>
      <c r="AI20" s="659"/>
      <c r="AJ20" s="34" t="s">
        <v>1165</v>
      </c>
    </row>
    <row r="21" spans="2:37" ht="15" customHeight="1" x14ac:dyDescent="0.15">
      <c r="L21" s="9" t="s">
        <v>489</v>
      </c>
      <c r="M21" s="48" t="str">
        <f>IF(確建第四面別紙!M21="","",確建第四面別紙!M21)</f>
        <v/>
      </c>
      <c r="N21" s="9" t="s">
        <v>507</v>
      </c>
      <c r="O21" s="9" t="s">
        <v>485</v>
      </c>
      <c r="P21" s="9" t="s">
        <v>489</v>
      </c>
      <c r="Q21" s="658" t="str">
        <f>IF(確建第四面別紙!Q21="","",確建第四面別紙!Q21)</f>
        <v/>
      </c>
      <c r="R21" s="658"/>
      <c r="S21" s="658"/>
      <c r="T21" s="658"/>
      <c r="U21" s="658"/>
      <c r="V21" s="34" t="s">
        <v>1165</v>
      </c>
      <c r="W21" s="9" t="s">
        <v>489</v>
      </c>
      <c r="X21" s="658" t="str">
        <f>IF(確建第四面別紙!X21="","",確建第四面別紙!X21)</f>
        <v/>
      </c>
      <c r="Y21" s="658"/>
      <c r="Z21" s="658"/>
      <c r="AA21" s="658"/>
      <c r="AB21" s="658"/>
      <c r="AC21" s="34" t="s">
        <v>1165</v>
      </c>
      <c r="AD21" s="9" t="s">
        <v>489</v>
      </c>
      <c r="AE21" s="659">
        <f t="shared" si="0"/>
        <v>0</v>
      </c>
      <c r="AF21" s="659"/>
      <c r="AG21" s="659"/>
      <c r="AH21" s="659"/>
      <c r="AI21" s="659"/>
      <c r="AJ21" s="34" t="s">
        <v>1165</v>
      </c>
    </row>
    <row r="22" spans="2:37" ht="15" customHeight="1" x14ac:dyDescent="0.15">
      <c r="L22" s="9" t="s">
        <v>489</v>
      </c>
      <c r="M22" s="48" t="str">
        <f>IF(確建第四面別紙!M22="","",確建第四面別紙!M22)</f>
        <v/>
      </c>
      <c r="N22" s="9" t="s">
        <v>507</v>
      </c>
      <c r="O22" s="9" t="s">
        <v>485</v>
      </c>
      <c r="P22" s="9" t="s">
        <v>489</v>
      </c>
      <c r="Q22" s="658" t="str">
        <f>IF(確建第四面別紙!Q22="","",確建第四面別紙!Q22)</f>
        <v/>
      </c>
      <c r="R22" s="658"/>
      <c r="S22" s="658"/>
      <c r="T22" s="658"/>
      <c r="U22" s="658"/>
      <c r="V22" s="34" t="s">
        <v>1165</v>
      </c>
      <c r="W22" s="9" t="s">
        <v>489</v>
      </c>
      <c r="X22" s="658" t="str">
        <f>IF(確建第四面別紙!X22="","",確建第四面別紙!X22)</f>
        <v/>
      </c>
      <c r="Y22" s="658"/>
      <c r="Z22" s="658"/>
      <c r="AA22" s="658"/>
      <c r="AB22" s="658"/>
      <c r="AC22" s="34" t="s">
        <v>1165</v>
      </c>
      <c r="AD22" s="9" t="s">
        <v>489</v>
      </c>
      <c r="AE22" s="659">
        <f t="shared" si="0"/>
        <v>0</v>
      </c>
      <c r="AF22" s="659"/>
      <c r="AG22" s="659"/>
      <c r="AH22" s="659"/>
      <c r="AI22" s="659"/>
      <c r="AJ22" s="34" t="s">
        <v>1165</v>
      </c>
    </row>
    <row r="23" spans="2:37" ht="15" customHeight="1" x14ac:dyDescent="0.15">
      <c r="L23" s="9" t="s">
        <v>489</v>
      </c>
      <c r="M23" s="48" t="str">
        <f>IF(確建第四面別紙!M23="","",確建第四面別紙!M23)</f>
        <v/>
      </c>
      <c r="N23" s="9" t="s">
        <v>507</v>
      </c>
      <c r="O23" s="9" t="s">
        <v>485</v>
      </c>
      <c r="P23" s="9" t="s">
        <v>489</v>
      </c>
      <c r="Q23" s="658" t="str">
        <f>IF(確建第四面別紙!Q23="","",確建第四面別紙!Q23)</f>
        <v/>
      </c>
      <c r="R23" s="658"/>
      <c r="S23" s="658"/>
      <c r="T23" s="658"/>
      <c r="U23" s="658"/>
      <c r="V23" s="34" t="s">
        <v>1165</v>
      </c>
      <c r="W23" s="9" t="s">
        <v>489</v>
      </c>
      <c r="X23" s="658" t="str">
        <f>IF(確建第四面別紙!X23="","",確建第四面別紙!X23)</f>
        <v/>
      </c>
      <c r="Y23" s="658"/>
      <c r="Z23" s="658"/>
      <c r="AA23" s="658"/>
      <c r="AB23" s="658"/>
      <c r="AC23" s="34" t="s">
        <v>1165</v>
      </c>
      <c r="AD23" s="9" t="s">
        <v>489</v>
      </c>
      <c r="AE23" s="659">
        <f t="shared" si="0"/>
        <v>0</v>
      </c>
      <c r="AF23" s="659"/>
      <c r="AG23" s="659"/>
      <c r="AH23" s="659"/>
      <c r="AI23" s="659"/>
      <c r="AJ23" s="34" t="s">
        <v>1165</v>
      </c>
    </row>
    <row r="24" spans="2:37" ht="15" customHeight="1" x14ac:dyDescent="0.15">
      <c r="L24" s="9" t="s">
        <v>489</v>
      </c>
      <c r="M24" s="48" t="str">
        <f>IF(確建第四面別紙!M24="","",確建第四面別紙!M24)</f>
        <v/>
      </c>
      <c r="N24" s="9" t="s">
        <v>507</v>
      </c>
      <c r="O24" s="9" t="s">
        <v>485</v>
      </c>
      <c r="P24" s="9" t="s">
        <v>489</v>
      </c>
      <c r="Q24" s="658" t="str">
        <f>IF(確建第四面別紙!Q24="","",確建第四面別紙!Q24)</f>
        <v/>
      </c>
      <c r="R24" s="658"/>
      <c r="S24" s="658"/>
      <c r="T24" s="658"/>
      <c r="U24" s="658"/>
      <c r="V24" s="34" t="s">
        <v>1165</v>
      </c>
      <c r="W24" s="9" t="s">
        <v>489</v>
      </c>
      <c r="X24" s="658" t="str">
        <f>IF(確建第四面別紙!X24="","",確建第四面別紙!X24)</f>
        <v/>
      </c>
      <c r="Y24" s="658"/>
      <c r="Z24" s="658"/>
      <c r="AA24" s="658"/>
      <c r="AB24" s="658"/>
      <c r="AC24" s="34" t="s">
        <v>1165</v>
      </c>
      <c r="AD24" s="9" t="s">
        <v>489</v>
      </c>
      <c r="AE24" s="659">
        <f t="shared" si="0"/>
        <v>0</v>
      </c>
      <c r="AF24" s="659"/>
      <c r="AG24" s="659"/>
      <c r="AH24" s="659"/>
      <c r="AI24" s="659"/>
      <c r="AJ24" s="34" t="s">
        <v>1165</v>
      </c>
    </row>
    <row r="25" spans="2:37" ht="15" customHeight="1" x14ac:dyDescent="0.15">
      <c r="L25" s="9" t="s">
        <v>489</v>
      </c>
      <c r="M25" s="48" t="str">
        <f>IF(確建第四面別紙!M25="","",確建第四面別紙!M25)</f>
        <v/>
      </c>
      <c r="N25" s="9" t="s">
        <v>507</v>
      </c>
      <c r="O25" s="9" t="s">
        <v>485</v>
      </c>
      <c r="P25" s="9" t="s">
        <v>489</v>
      </c>
      <c r="Q25" s="658" t="str">
        <f>IF(確建第四面別紙!Q25="","",確建第四面別紙!Q25)</f>
        <v/>
      </c>
      <c r="R25" s="658"/>
      <c r="S25" s="658"/>
      <c r="T25" s="658"/>
      <c r="U25" s="658"/>
      <c r="V25" s="34" t="s">
        <v>1165</v>
      </c>
      <c r="W25" s="9" t="s">
        <v>489</v>
      </c>
      <c r="X25" s="658" t="str">
        <f>IF(確建第四面別紙!X25="","",確建第四面別紙!X25)</f>
        <v/>
      </c>
      <c r="Y25" s="658"/>
      <c r="Z25" s="658"/>
      <c r="AA25" s="658"/>
      <c r="AB25" s="658"/>
      <c r="AC25" s="34" t="s">
        <v>1165</v>
      </c>
      <c r="AD25" s="9" t="s">
        <v>489</v>
      </c>
      <c r="AE25" s="659">
        <f t="shared" si="0"/>
        <v>0</v>
      </c>
      <c r="AF25" s="659"/>
      <c r="AG25" s="659"/>
      <c r="AH25" s="659"/>
      <c r="AI25" s="659"/>
      <c r="AJ25" s="34" t="s">
        <v>1165</v>
      </c>
    </row>
    <row r="26" spans="2:37" ht="15" customHeight="1" x14ac:dyDescent="0.15">
      <c r="L26" s="9" t="s">
        <v>489</v>
      </c>
      <c r="M26" s="48" t="str">
        <f>IF(確建第四面別紙!M26="","",確建第四面別紙!M26)</f>
        <v/>
      </c>
      <c r="N26" s="9" t="s">
        <v>507</v>
      </c>
      <c r="O26" s="9" t="s">
        <v>485</v>
      </c>
      <c r="P26" s="9" t="s">
        <v>489</v>
      </c>
      <c r="Q26" s="658" t="str">
        <f>IF(確建第四面別紙!Q26="","",確建第四面別紙!Q26)</f>
        <v/>
      </c>
      <c r="R26" s="658"/>
      <c r="S26" s="658"/>
      <c r="T26" s="658"/>
      <c r="U26" s="658"/>
      <c r="V26" s="34" t="s">
        <v>1165</v>
      </c>
      <c r="W26" s="9" t="s">
        <v>489</v>
      </c>
      <c r="X26" s="658" t="str">
        <f>IF(確建第四面別紙!X26="","",確建第四面別紙!X26)</f>
        <v/>
      </c>
      <c r="Y26" s="658"/>
      <c r="Z26" s="658"/>
      <c r="AA26" s="658"/>
      <c r="AB26" s="658"/>
      <c r="AC26" s="34" t="s">
        <v>1165</v>
      </c>
      <c r="AD26" s="9" t="s">
        <v>489</v>
      </c>
      <c r="AE26" s="659">
        <f t="shared" si="0"/>
        <v>0</v>
      </c>
      <c r="AF26" s="659"/>
      <c r="AG26" s="659"/>
      <c r="AH26" s="659"/>
      <c r="AI26" s="659"/>
      <c r="AJ26" s="34" t="s">
        <v>1165</v>
      </c>
    </row>
    <row r="27" spans="2:37" ht="15" customHeight="1" x14ac:dyDescent="0.15">
      <c r="B27" s="30"/>
      <c r="C27" s="30"/>
      <c r="D27" s="30" t="s">
        <v>127</v>
      </c>
      <c r="E27" s="30" t="s">
        <v>130</v>
      </c>
      <c r="F27" s="30" t="s">
        <v>2406</v>
      </c>
      <c r="G27" s="30"/>
      <c r="P27" s="9" t="s">
        <v>489</v>
      </c>
      <c r="Q27" s="659">
        <f>SUM(Q7:U26)</f>
        <v>0</v>
      </c>
      <c r="R27" s="659"/>
      <c r="S27" s="659"/>
      <c r="T27" s="659"/>
      <c r="U27" s="659"/>
      <c r="V27" s="34" t="s">
        <v>1165</v>
      </c>
      <c r="W27" s="9" t="s">
        <v>489</v>
      </c>
      <c r="X27" s="659">
        <f>SUM(X7:AB26)</f>
        <v>0</v>
      </c>
      <c r="Y27" s="659"/>
      <c r="Z27" s="659"/>
      <c r="AA27" s="659"/>
      <c r="AB27" s="659"/>
      <c r="AC27" s="34" t="s">
        <v>1165</v>
      </c>
      <c r="AD27" s="9" t="s">
        <v>489</v>
      </c>
      <c r="AE27" s="659">
        <f t="shared" si="0"/>
        <v>0</v>
      </c>
      <c r="AF27" s="659"/>
      <c r="AG27" s="659"/>
      <c r="AH27" s="659"/>
      <c r="AI27" s="659"/>
      <c r="AJ27" s="34" t="s">
        <v>1165</v>
      </c>
    </row>
    <row r="30" spans="2:37" ht="15" customHeight="1" x14ac:dyDescent="0.15">
      <c r="B30" s="618" t="s">
        <v>514</v>
      </c>
      <c r="C30" s="618"/>
      <c r="D30" s="618"/>
      <c r="E30" s="618"/>
      <c r="F30" s="618"/>
      <c r="G30" s="618"/>
      <c r="H30" s="618"/>
      <c r="I30" s="618"/>
      <c r="J30" s="618"/>
      <c r="K30" s="618"/>
      <c r="L30" s="618"/>
      <c r="M30" s="618"/>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row>
    <row r="31" spans="2:37" ht="15" customHeight="1" x14ac:dyDescent="0.15">
      <c r="B31" s="30" t="s">
        <v>532</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2:37" ht="15" customHeight="1" x14ac:dyDescent="0.15">
      <c r="B32" s="6" t="s">
        <v>2404</v>
      </c>
      <c r="P32" s="9" t="s">
        <v>489</v>
      </c>
      <c r="Q32" s="648" t="s">
        <v>498</v>
      </c>
      <c r="R32" s="648"/>
      <c r="S32" s="648"/>
      <c r="T32" s="648"/>
      <c r="U32" s="648"/>
      <c r="V32" s="9" t="s">
        <v>485</v>
      </c>
      <c r="W32" s="9" t="s">
        <v>489</v>
      </c>
      <c r="X32" s="648" t="s">
        <v>499</v>
      </c>
      <c r="Y32" s="648"/>
      <c r="Z32" s="648"/>
      <c r="AA32" s="648"/>
      <c r="AB32" s="648"/>
      <c r="AC32" s="9" t="s">
        <v>485</v>
      </c>
      <c r="AD32" s="9" t="s">
        <v>489</v>
      </c>
      <c r="AE32" s="648" t="s">
        <v>500</v>
      </c>
      <c r="AF32" s="648"/>
      <c r="AG32" s="648"/>
      <c r="AH32" s="648"/>
      <c r="AI32" s="648"/>
      <c r="AJ32" s="9" t="s">
        <v>485</v>
      </c>
    </row>
    <row r="33" spans="4:36" ht="15" customHeight="1" x14ac:dyDescent="0.15">
      <c r="D33" s="6" t="s">
        <v>127</v>
      </c>
      <c r="E33" s="6" t="s">
        <v>128</v>
      </c>
      <c r="F33" s="6" t="s">
        <v>2405</v>
      </c>
      <c r="L33" s="9" t="s">
        <v>489</v>
      </c>
      <c r="M33" s="48" t="str">
        <f>IF(確建第四面別紙!M33="","",確建第四面別紙!M33)</f>
        <v/>
      </c>
      <c r="N33" s="9" t="s">
        <v>507</v>
      </c>
      <c r="O33" s="9" t="s">
        <v>485</v>
      </c>
      <c r="P33" s="9" t="s">
        <v>489</v>
      </c>
      <c r="Q33" s="658" t="str">
        <f>IF(確建第四面別紙!Q33="","",確建第四面別紙!Q33)</f>
        <v/>
      </c>
      <c r="R33" s="658"/>
      <c r="S33" s="658"/>
      <c r="T33" s="658"/>
      <c r="U33" s="658"/>
      <c r="V33" s="34" t="s">
        <v>1165</v>
      </c>
      <c r="W33" s="9" t="s">
        <v>489</v>
      </c>
      <c r="X33" s="658" t="str">
        <f>IF(確建第四面別紙!X33="","",確建第四面別紙!X33)</f>
        <v/>
      </c>
      <c r="Y33" s="658"/>
      <c r="Z33" s="658"/>
      <c r="AA33" s="658"/>
      <c r="AB33" s="658"/>
      <c r="AC33" s="34" t="s">
        <v>1165</v>
      </c>
      <c r="AD33" s="9" t="s">
        <v>489</v>
      </c>
      <c r="AE33" s="659">
        <f>SUM(Q33,X33)</f>
        <v>0</v>
      </c>
      <c r="AF33" s="659"/>
      <c r="AG33" s="659"/>
      <c r="AH33" s="659"/>
      <c r="AI33" s="659"/>
      <c r="AJ33" s="34" t="s">
        <v>1165</v>
      </c>
    </row>
    <row r="34" spans="4:36" ht="15" customHeight="1" x14ac:dyDescent="0.15">
      <c r="L34" s="9" t="s">
        <v>489</v>
      </c>
      <c r="M34" s="48" t="str">
        <f>IF(確建第四面別紙!M34="","",確建第四面別紙!M34)</f>
        <v/>
      </c>
      <c r="N34" s="9" t="s">
        <v>507</v>
      </c>
      <c r="O34" s="9" t="s">
        <v>485</v>
      </c>
      <c r="P34" s="9" t="s">
        <v>489</v>
      </c>
      <c r="Q34" s="658" t="str">
        <f>IF(確建第四面別紙!Q34="","",確建第四面別紙!Q34)</f>
        <v/>
      </c>
      <c r="R34" s="658"/>
      <c r="S34" s="658"/>
      <c r="T34" s="658"/>
      <c r="U34" s="658"/>
      <c r="V34" s="34" t="s">
        <v>1165</v>
      </c>
      <c r="W34" s="9" t="s">
        <v>489</v>
      </c>
      <c r="X34" s="658" t="str">
        <f>IF(確建第四面別紙!X34="","",確建第四面別紙!X34)</f>
        <v/>
      </c>
      <c r="Y34" s="658"/>
      <c r="Z34" s="658"/>
      <c r="AA34" s="658"/>
      <c r="AB34" s="658"/>
      <c r="AC34" s="34" t="s">
        <v>1165</v>
      </c>
      <c r="AD34" s="9" t="s">
        <v>489</v>
      </c>
      <c r="AE34" s="659">
        <f t="shared" ref="AE34:AE53" si="1">SUM(Q34,X34)</f>
        <v>0</v>
      </c>
      <c r="AF34" s="659"/>
      <c r="AG34" s="659"/>
      <c r="AH34" s="659"/>
      <c r="AI34" s="659"/>
      <c r="AJ34" s="34" t="s">
        <v>1165</v>
      </c>
    </row>
    <row r="35" spans="4:36" ht="15" customHeight="1" x14ac:dyDescent="0.15">
      <c r="L35" s="9" t="s">
        <v>489</v>
      </c>
      <c r="M35" s="48" t="str">
        <f>IF(確建第四面別紙!M35="","",確建第四面別紙!M35)</f>
        <v/>
      </c>
      <c r="N35" s="9" t="s">
        <v>507</v>
      </c>
      <c r="O35" s="9" t="s">
        <v>485</v>
      </c>
      <c r="P35" s="9" t="s">
        <v>489</v>
      </c>
      <c r="Q35" s="658" t="str">
        <f>IF(確建第四面別紙!Q35="","",確建第四面別紙!Q35)</f>
        <v/>
      </c>
      <c r="R35" s="658"/>
      <c r="S35" s="658"/>
      <c r="T35" s="658"/>
      <c r="U35" s="658"/>
      <c r="V35" s="34" t="s">
        <v>1165</v>
      </c>
      <c r="W35" s="9" t="s">
        <v>489</v>
      </c>
      <c r="X35" s="658" t="str">
        <f>IF(確建第四面別紙!X35="","",確建第四面別紙!X35)</f>
        <v/>
      </c>
      <c r="Y35" s="658"/>
      <c r="Z35" s="658"/>
      <c r="AA35" s="658"/>
      <c r="AB35" s="658"/>
      <c r="AC35" s="34" t="s">
        <v>1165</v>
      </c>
      <c r="AD35" s="9" t="s">
        <v>489</v>
      </c>
      <c r="AE35" s="659">
        <f t="shared" si="1"/>
        <v>0</v>
      </c>
      <c r="AF35" s="659"/>
      <c r="AG35" s="659"/>
      <c r="AH35" s="659"/>
      <c r="AI35" s="659"/>
      <c r="AJ35" s="34" t="s">
        <v>1165</v>
      </c>
    </row>
    <row r="36" spans="4:36" ht="15" customHeight="1" x14ac:dyDescent="0.15">
      <c r="L36" s="9" t="s">
        <v>489</v>
      </c>
      <c r="M36" s="48" t="str">
        <f>IF(確建第四面別紙!M36="","",確建第四面別紙!M36)</f>
        <v/>
      </c>
      <c r="N36" s="9" t="s">
        <v>507</v>
      </c>
      <c r="O36" s="9" t="s">
        <v>485</v>
      </c>
      <c r="P36" s="9" t="s">
        <v>489</v>
      </c>
      <c r="Q36" s="658" t="str">
        <f>IF(確建第四面別紙!Q36="","",確建第四面別紙!Q36)</f>
        <v/>
      </c>
      <c r="R36" s="658"/>
      <c r="S36" s="658"/>
      <c r="T36" s="658"/>
      <c r="U36" s="658"/>
      <c r="V36" s="34" t="s">
        <v>1165</v>
      </c>
      <c r="W36" s="9" t="s">
        <v>489</v>
      </c>
      <c r="X36" s="658" t="str">
        <f>IF(確建第四面別紙!X36="","",確建第四面別紙!X36)</f>
        <v/>
      </c>
      <c r="Y36" s="658"/>
      <c r="Z36" s="658"/>
      <c r="AA36" s="658"/>
      <c r="AB36" s="658"/>
      <c r="AC36" s="34" t="s">
        <v>1165</v>
      </c>
      <c r="AD36" s="9" t="s">
        <v>489</v>
      </c>
      <c r="AE36" s="659">
        <f t="shared" si="1"/>
        <v>0</v>
      </c>
      <c r="AF36" s="659"/>
      <c r="AG36" s="659"/>
      <c r="AH36" s="659"/>
      <c r="AI36" s="659"/>
      <c r="AJ36" s="34" t="s">
        <v>1165</v>
      </c>
    </row>
    <row r="37" spans="4:36" ht="15" customHeight="1" x14ac:dyDescent="0.15">
      <c r="L37" s="9" t="s">
        <v>489</v>
      </c>
      <c r="M37" s="48" t="str">
        <f>IF(確建第四面別紙!M37="","",確建第四面別紙!M37)</f>
        <v/>
      </c>
      <c r="N37" s="9" t="s">
        <v>507</v>
      </c>
      <c r="O37" s="9" t="s">
        <v>485</v>
      </c>
      <c r="P37" s="9" t="s">
        <v>489</v>
      </c>
      <c r="Q37" s="658" t="str">
        <f>IF(確建第四面別紙!Q37="","",確建第四面別紙!Q37)</f>
        <v/>
      </c>
      <c r="R37" s="658"/>
      <c r="S37" s="658"/>
      <c r="T37" s="658"/>
      <c r="U37" s="658"/>
      <c r="V37" s="34" t="s">
        <v>1165</v>
      </c>
      <c r="W37" s="9" t="s">
        <v>489</v>
      </c>
      <c r="X37" s="658" t="str">
        <f>IF(確建第四面別紙!X37="","",確建第四面別紙!X37)</f>
        <v/>
      </c>
      <c r="Y37" s="658"/>
      <c r="Z37" s="658"/>
      <c r="AA37" s="658"/>
      <c r="AB37" s="658"/>
      <c r="AC37" s="34" t="s">
        <v>1165</v>
      </c>
      <c r="AD37" s="9" t="s">
        <v>489</v>
      </c>
      <c r="AE37" s="659">
        <f t="shared" si="1"/>
        <v>0</v>
      </c>
      <c r="AF37" s="659"/>
      <c r="AG37" s="659"/>
      <c r="AH37" s="659"/>
      <c r="AI37" s="659"/>
      <c r="AJ37" s="34" t="s">
        <v>1165</v>
      </c>
    </row>
    <row r="38" spans="4:36" ht="15" customHeight="1" x14ac:dyDescent="0.15">
      <c r="L38" s="9" t="s">
        <v>489</v>
      </c>
      <c r="M38" s="48" t="str">
        <f>IF(確建第四面別紙!M38="","",確建第四面別紙!M38)</f>
        <v/>
      </c>
      <c r="N38" s="9" t="s">
        <v>507</v>
      </c>
      <c r="O38" s="9" t="s">
        <v>485</v>
      </c>
      <c r="P38" s="9" t="s">
        <v>489</v>
      </c>
      <c r="Q38" s="658" t="str">
        <f>IF(確建第四面別紙!Q38="","",確建第四面別紙!Q38)</f>
        <v/>
      </c>
      <c r="R38" s="658"/>
      <c r="S38" s="658"/>
      <c r="T38" s="658"/>
      <c r="U38" s="658"/>
      <c r="V38" s="34" t="s">
        <v>1165</v>
      </c>
      <c r="W38" s="9" t="s">
        <v>489</v>
      </c>
      <c r="X38" s="658" t="str">
        <f>IF(確建第四面別紙!X38="","",確建第四面別紙!X38)</f>
        <v/>
      </c>
      <c r="Y38" s="658"/>
      <c r="Z38" s="658"/>
      <c r="AA38" s="658"/>
      <c r="AB38" s="658"/>
      <c r="AC38" s="34" t="s">
        <v>1165</v>
      </c>
      <c r="AD38" s="9" t="s">
        <v>489</v>
      </c>
      <c r="AE38" s="659">
        <f t="shared" si="1"/>
        <v>0</v>
      </c>
      <c r="AF38" s="659"/>
      <c r="AG38" s="659"/>
      <c r="AH38" s="659"/>
      <c r="AI38" s="659"/>
      <c r="AJ38" s="34" t="s">
        <v>1165</v>
      </c>
    </row>
    <row r="39" spans="4:36" ht="15" customHeight="1" x14ac:dyDescent="0.15">
      <c r="L39" s="9" t="s">
        <v>489</v>
      </c>
      <c r="M39" s="48" t="str">
        <f>IF(確建第四面別紙!M39="","",確建第四面別紙!M39)</f>
        <v/>
      </c>
      <c r="N39" s="9" t="s">
        <v>507</v>
      </c>
      <c r="O39" s="9" t="s">
        <v>485</v>
      </c>
      <c r="P39" s="9" t="s">
        <v>489</v>
      </c>
      <c r="Q39" s="658" t="str">
        <f>IF(確建第四面別紙!Q39="","",確建第四面別紙!Q39)</f>
        <v/>
      </c>
      <c r="R39" s="658"/>
      <c r="S39" s="658"/>
      <c r="T39" s="658"/>
      <c r="U39" s="658"/>
      <c r="V39" s="34" t="s">
        <v>1165</v>
      </c>
      <c r="W39" s="9" t="s">
        <v>489</v>
      </c>
      <c r="X39" s="658" t="str">
        <f>IF(確建第四面別紙!X39="","",確建第四面別紙!X39)</f>
        <v/>
      </c>
      <c r="Y39" s="658"/>
      <c r="Z39" s="658"/>
      <c r="AA39" s="658"/>
      <c r="AB39" s="658"/>
      <c r="AC39" s="34" t="s">
        <v>1165</v>
      </c>
      <c r="AD39" s="9" t="s">
        <v>489</v>
      </c>
      <c r="AE39" s="659">
        <f t="shared" si="1"/>
        <v>0</v>
      </c>
      <c r="AF39" s="659"/>
      <c r="AG39" s="659"/>
      <c r="AH39" s="659"/>
      <c r="AI39" s="659"/>
      <c r="AJ39" s="34" t="s">
        <v>1165</v>
      </c>
    </row>
    <row r="40" spans="4:36" ht="15" customHeight="1" x14ac:dyDescent="0.15">
      <c r="L40" s="9" t="s">
        <v>489</v>
      </c>
      <c r="M40" s="48" t="str">
        <f>IF(確建第四面別紙!M40="","",確建第四面別紙!M40)</f>
        <v/>
      </c>
      <c r="N40" s="9" t="s">
        <v>507</v>
      </c>
      <c r="O40" s="9" t="s">
        <v>485</v>
      </c>
      <c r="P40" s="9" t="s">
        <v>489</v>
      </c>
      <c r="Q40" s="658" t="str">
        <f>IF(確建第四面別紙!Q40="","",確建第四面別紙!Q40)</f>
        <v/>
      </c>
      <c r="R40" s="658"/>
      <c r="S40" s="658"/>
      <c r="T40" s="658"/>
      <c r="U40" s="658"/>
      <c r="V40" s="34" t="s">
        <v>1165</v>
      </c>
      <c r="W40" s="9" t="s">
        <v>489</v>
      </c>
      <c r="X40" s="658" t="str">
        <f>IF(確建第四面別紙!X40="","",確建第四面別紙!X40)</f>
        <v/>
      </c>
      <c r="Y40" s="658"/>
      <c r="Z40" s="658"/>
      <c r="AA40" s="658"/>
      <c r="AB40" s="658"/>
      <c r="AC40" s="34" t="s">
        <v>1165</v>
      </c>
      <c r="AD40" s="9" t="s">
        <v>489</v>
      </c>
      <c r="AE40" s="659">
        <f t="shared" si="1"/>
        <v>0</v>
      </c>
      <c r="AF40" s="659"/>
      <c r="AG40" s="659"/>
      <c r="AH40" s="659"/>
      <c r="AI40" s="659"/>
      <c r="AJ40" s="34" t="s">
        <v>1165</v>
      </c>
    </row>
    <row r="41" spans="4:36" ht="15" customHeight="1" x14ac:dyDescent="0.15">
      <c r="L41" s="9" t="s">
        <v>489</v>
      </c>
      <c r="M41" s="48" t="str">
        <f>IF(確建第四面別紙!M41="","",確建第四面別紙!M41)</f>
        <v/>
      </c>
      <c r="N41" s="9" t="s">
        <v>507</v>
      </c>
      <c r="O41" s="9" t="s">
        <v>485</v>
      </c>
      <c r="P41" s="9" t="s">
        <v>489</v>
      </c>
      <c r="Q41" s="658" t="str">
        <f>IF(確建第四面別紙!Q41="","",確建第四面別紙!Q41)</f>
        <v/>
      </c>
      <c r="R41" s="658"/>
      <c r="S41" s="658"/>
      <c r="T41" s="658"/>
      <c r="U41" s="658"/>
      <c r="V41" s="34" t="s">
        <v>1165</v>
      </c>
      <c r="W41" s="9" t="s">
        <v>489</v>
      </c>
      <c r="X41" s="658" t="str">
        <f>IF(確建第四面別紙!X41="","",確建第四面別紙!X41)</f>
        <v/>
      </c>
      <c r="Y41" s="658"/>
      <c r="Z41" s="658"/>
      <c r="AA41" s="658"/>
      <c r="AB41" s="658"/>
      <c r="AC41" s="34" t="s">
        <v>1165</v>
      </c>
      <c r="AD41" s="9" t="s">
        <v>489</v>
      </c>
      <c r="AE41" s="659">
        <f t="shared" si="1"/>
        <v>0</v>
      </c>
      <c r="AF41" s="659"/>
      <c r="AG41" s="659"/>
      <c r="AH41" s="659"/>
      <c r="AI41" s="659"/>
      <c r="AJ41" s="34" t="s">
        <v>1165</v>
      </c>
    </row>
    <row r="42" spans="4:36" ht="15" customHeight="1" x14ac:dyDescent="0.15">
      <c r="L42" s="9" t="s">
        <v>489</v>
      </c>
      <c r="M42" s="48" t="str">
        <f>IF(確建第四面別紙!M42="","",確建第四面別紙!M42)</f>
        <v/>
      </c>
      <c r="N42" s="9" t="s">
        <v>507</v>
      </c>
      <c r="O42" s="9" t="s">
        <v>485</v>
      </c>
      <c r="P42" s="9" t="s">
        <v>489</v>
      </c>
      <c r="Q42" s="658" t="str">
        <f>IF(確建第四面別紙!Q42="","",確建第四面別紙!Q42)</f>
        <v/>
      </c>
      <c r="R42" s="658"/>
      <c r="S42" s="658"/>
      <c r="T42" s="658"/>
      <c r="U42" s="658"/>
      <c r="V42" s="34" t="s">
        <v>1165</v>
      </c>
      <c r="W42" s="9" t="s">
        <v>489</v>
      </c>
      <c r="X42" s="658" t="str">
        <f>IF(確建第四面別紙!X42="","",確建第四面別紙!X42)</f>
        <v/>
      </c>
      <c r="Y42" s="658"/>
      <c r="Z42" s="658"/>
      <c r="AA42" s="658"/>
      <c r="AB42" s="658"/>
      <c r="AC42" s="34" t="s">
        <v>1165</v>
      </c>
      <c r="AD42" s="9" t="s">
        <v>489</v>
      </c>
      <c r="AE42" s="659">
        <f t="shared" si="1"/>
        <v>0</v>
      </c>
      <c r="AF42" s="659"/>
      <c r="AG42" s="659"/>
      <c r="AH42" s="659"/>
      <c r="AI42" s="659"/>
      <c r="AJ42" s="34" t="s">
        <v>1165</v>
      </c>
    </row>
    <row r="43" spans="4:36" ht="15" customHeight="1" x14ac:dyDescent="0.15">
      <c r="L43" s="9" t="s">
        <v>489</v>
      </c>
      <c r="M43" s="48" t="str">
        <f>IF(確建第四面別紙!M43="","",確建第四面別紙!M43)</f>
        <v/>
      </c>
      <c r="N43" s="9" t="s">
        <v>507</v>
      </c>
      <c r="O43" s="9" t="s">
        <v>485</v>
      </c>
      <c r="P43" s="9" t="s">
        <v>489</v>
      </c>
      <c r="Q43" s="658" t="str">
        <f>IF(確建第四面別紙!Q43="","",確建第四面別紙!Q43)</f>
        <v/>
      </c>
      <c r="R43" s="658"/>
      <c r="S43" s="658"/>
      <c r="T43" s="658"/>
      <c r="U43" s="658"/>
      <c r="V43" s="34" t="s">
        <v>1165</v>
      </c>
      <c r="W43" s="9" t="s">
        <v>489</v>
      </c>
      <c r="X43" s="658" t="str">
        <f>IF(確建第四面別紙!X43="","",確建第四面別紙!X43)</f>
        <v/>
      </c>
      <c r="Y43" s="658"/>
      <c r="Z43" s="658"/>
      <c r="AA43" s="658"/>
      <c r="AB43" s="658"/>
      <c r="AC43" s="34" t="s">
        <v>1165</v>
      </c>
      <c r="AD43" s="9" t="s">
        <v>489</v>
      </c>
      <c r="AE43" s="659">
        <f t="shared" si="1"/>
        <v>0</v>
      </c>
      <c r="AF43" s="659"/>
      <c r="AG43" s="659"/>
      <c r="AH43" s="659"/>
      <c r="AI43" s="659"/>
      <c r="AJ43" s="34" t="s">
        <v>1165</v>
      </c>
    </row>
    <row r="44" spans="4:36" ht="15" customHeight="1" x14ac:dyDescent="0.15">
      <c r="L44" s="9" t="s">
        <v>489</v>
      </c>
      <c r="M44" s="48" t="str">
        <f>IF(確建第四面別紙!M44="","",確建第四面別紙!M44)</f>
        <v/>
      </c>
      <c r="N44" s="9" t="s">
        <v>507</v>
      </c>
      <c r="O44" s="9" t="s">
        <v>485</v>
      </c>
      <c r="P44" s="9" t="s">
        <v>489</v>
      </c>
      <c r="Q44" s="658" t="str">
        <f>IF(確建第四面別紙!Q44="","",確建第四面別紙!Q44)</f>
        <v/>
      </c>
      <c r="R44" s="658"/>
      <c r="S44" s="658"/>
      <c r="T44" s="658"/>
      <c r="U44" s="658"/>
      <c r="V44" s="34" t="s">
        <v>1165</v>
      </c>
      <c r="W44" s="9" t="s">
        <v>489</v>
      </c>
      <c r="X44" s="658" t="str">
        <f>IF(確建第四面別紙!X44="","",確建第四面別紙!X44)</f>
        <v/>
      </c>
      <c r="Y44" s="658"/>
      <c r="Z44" s="658"/>
      <c r="AA44" s="658"/>
      <c r="AB44" s="658"/>
      <c r="AC44" s="34" t="s">
        <v>1165</v>
      </c>
      <c r="AD44" s="9" t="s">
        <v>489</v>
      </c>
      <c r="AE44" s="659">
        <f t="shared" si="1"/>
        <v>0</v>
      </c>
      <c r="AF44" s="659"/>
      <c r="AG44" s="659"/>
      <c r="AH44" s="659"/>
      <c r="AI44" s="659"/>
      <c r="AJ44" s="34" t="s">
        <v>1165</v>
      </c>
    </row>
    <row r="45" spans="4:36" ht="15" customHeight="1" x14ac:dyDescent="0.15">
      <c r="L45" s="9" t="s">
        <v>489</v>
      </c>
      <c r="M45" s="48" t="str">
        <f>IF(確建第四面別紙!M45="","",確建第四面別紙!M45)</f>
        <v/>
      </c>
      <c r="N45" s="9" t="s">
        <v>507</v>
      </c>
      <c r="O45" s="9" t="s">
        <v>485</v>
      </c>
      <c r="P45" s="9" t="s">
        <v>489</v>
      </c>
      <c r="Q45" s="658" t="str">
        <f>IF(確建第四面別紙!Q45="","",確建第四面別紙!Q45)</f>
        <v/>
      </c>
      <c r="R45" s="658"/>
      <c r="S45" s="658"/>
      <c r="T45" s="658"/>
      <c r="U45" s="658"/>
      <c r="V45" s="34" t="s">
        <v>1165</v>
      </c>
      <c r="W45" s="9" t="s">
        <v>489</v>
      </c>
      <c r="X45" s="658" t="str">
        <f>IF(確建第四面別紙!X45="","",確建第四面別紙!X45)</f>
        <v/>
      </c>
      <c r="Y45" s="658"/>
      <c r="Z45" s="658"/>
      <c r="AA45" s="658"/>
      <c r="AB45" s="658"/>
      <c r="AC45" s="34" t="s">
        <v>1165</v>
      </c>
      <c r="AD45" s="9" t="s">
        <v>489</v>
      </c>
      <c r="AE45" s="659">
        <f t="shared" si="1"/>
        <v>0</v>
      </c>
      <c r="AF45" s="659"/>
      <c r="AG45" s="659"/>
      <c r="AH45" s="659"/>
      <c r="AI45" s="659"/>
      <c r="AJ45" s="34" t="s">
        <v>1165</v>
      </c>
    </row>
    <row r="46" spans="4:36" ht="15" customHeight="1" x14ac:dyDescent="0.15">
      <c r="L46" s="9" t="s">
        <v>489</v>
      </c>
      <c r="M46" s="48" t="str">
        <f>IF(確建第四面別紙!M46="","",確建第四面別紙!M46)</f>
        <v/>
      </c>
      <c r="N46" s="9" t="s">
        <v>507</v>
      </c>
      <c r="O46" s="9" t="s">
        <v>485</v>
      </c>
      <c r="P46" s="9" t="s">
        <v>489</v>
      </c>
      <c r="Q46" s="658" t="str">
        <f>IF(確建第四面別紙!Q46="","",確建第四面別紙!Q46)</f>
        <v/>
      </c>
      <c r="R46" s="658"/>
      <c r="S46" s="658"/>
      <c r="T46" s="658"/>
      <c r="U46" s="658"/>
      <c r="V46" s="34" t="s">
        <v>1165</v>
      </c>
      <c r="W46" s="9" t="s">
        <v>489</v>
      </c>
      <c r="X46" s="658" t="str">
        <f>IF(確建第四面別紙!X46="","",確建第四面別紙!X46)</f>
        <v/>
      </c>
      <c r="Y46" s="658"/>
      <c r="Z46" s="658"/>
      <c r="AA46" s="658"/>
      <c r="AB46" s="658"/>
      <c r="AC46" s="34" t="s">
        <v>1165</v>
      </c>
      <c r="AD46" s="9" t="s">
        <v>489</v>
      </c>
      <c r="AE46" s="659">
        <f t="shared" si="1"/>
        <v>0</v>
      </c>
      <c r="AF46" s="659"/>
      <c r="AG46" s="659"/>
      <c r="AH46" s="659"/>
      <c r="AI46" s="659"/>
      <c r="AJ46" s="34" t="s">
        <v>1165</v>
      </c>
    </row>
    <row r="47" spans="4:36" ht="15" customHeight="1" x14ac:dyDescent="0.15">
      <c r="L47" s="9" t="s">
        <v>489</v>
      </c>
      <c r="M47" s="48" t="str">
        <f>IF(確建第四面別紙!M47="","",確建第四面別紙!M47)</f>
        <v/>
      </c>
      <c r="N47" s="9" t="s">
        <v>507</v>
      </c>
      <c r="O47" s="9" t="s">
        <v>485</v>
      </c>
      <c r="P47" s="9" t="s">
        <v>489</v>
      </c>
      <c r="Q47" s="658" t="str">
        <f>IF(確建第四面別紙!Q47="","",確建第四面別紙!Q47)</f>
        <v/>
      </c>
      <c r="R47" s="658"/>
      <c r="S47" s="658"/>
      <c r="T47" s="658"/>
      <c r="U47" s="658"/>
      <c r="V47" s="34" t="s">
        <v>1165</v>
      </c>
      <c r="W47" s="9" t="s">
        <v>489</v>
      </c>
      <c r="X47" s="658" t="str">
        <f>IF(確建第四面別紙!X47="","",確建第四面別紙!X47)</f>
        <v/>
      </c>
      <c r="Y47" s="658"/>
      <c r="Z47" s="658"/>
      <c r="AA47" s="658"/>
      <c r="AB47" s="658"/>
      <c r="AC47" s="34" t="s">
        <v>1165</v>
      </c>
      <c r="AD47" s="9" t="s">
        <v>489</v>
      </c>
      <c r="AE47" s="659">
        <f t="shared" si="1"/>
        <v>0</v>
      </c>
      <c r="AF47" s="659"/>
      <c r="AG47" s="659"/>
      <c r="AH47" s="659"/>
      <c r="AI47" s="659"/>
      <c r="AJ47" s="34" t="s">
        <v>1165</v>
      </c>
    </row>
    <row r="48" spans="4:36" ht="15" customHeight="1" x14ac:dyDescent="0.15">
      <c r="L48" s="9" t="s">
        <v>489</v>
      </c>
      <c r="M48" s="48" t="str">
        <f>IF(確建第四面別紙!M48="","",確建第四面別紙!M48)</f>
        <v/>
      </c>
      <c r="N48" s="9" t="s">
        <v>507</v>
      </c>
      <c r="O48" s="9" t="s">
        <v>485</v>
      </c>
      <c r="P48" s="9" t="s">
        <v>489</v>
      </c>
      <c r="Q48" s="658" t="str">
        <f>IF(確建第四面別紙!Q48="","",確建第四面別紙!Q48)</f>
        <v/>
      </c>
      <c r="R48" s="658"/>
      <c r="S48" s="658"/>
      <c r="T48" s="658"/>
      <c r="U48" s="658"/>
      <c r="V48" s="34" t="s">
        <v>1165</v>
      </c>
      <c r="W48" s="9" t="s">
        <v>489</v>
      </c>
      <c r="X48" s="658" t="str">
        <f>IF(確建第四面別紙!X48="","",確建第四面別紙!X48)</f>
        <v/>
      </c>
      <c r="Y48" s="658"/>
      <c r="Z48" s="658"/>
      <c r="AA48" s="658"/>
      <c r="AB48" s="658"/>
      <c r="AC48" s="34" t="s">
        <v>1165</v>
      </c>
      <c r="AD48" s="9" t="s">
        <v>489</v>
      </c>
      <c r="AE48" s="659">
        <f t="shared" si="1"/>
        <v>0</v>
      </c>
      <c r="AF48" s="659"/>
      <c r="AG48" s="659"/>
      <c r="AH48" s="659"/>
      <c r="AI48" s="659"/>
      <c r="AJ48" s="34" t="s">
        <v>1165</v>
      </c>
    </row>
    <row r="49" spans="2:36" ht="15" customHeight="1" x14ac:dyDescent="0.15">
      <c r="L49" s="9" t="s">
        <v>489</v>
      </c>
      <c r="M49" s="48" t="str">
        <f>IF(確建第四面別紙!M49="","",確建第四面別紙!M49)</f>
        <v/>
      </c>
      <c r="N49" s="9" t="s">
        <v>507</v>
      </c>
      <c r="O49" s="9" t="s">
        <v>485</v>
      </c>
      <c r="P49" s="9" t="s">
        <v>489</v>
      </c>
      <c r="Q49" s="658" t="str">
        <f>IF(確建第四面別紙!Q49="","",確建第四面別紙!Q49)</f>
        <v/>
      </c>
      <c r="R49" s="658"/>
      <c r="S49" s="658"/>
      <c r="T49" s="658"/>
      <c r="U49" s="658"/>
      <c r="V49" s="34" t="s">
        <v>1165</v>
      </c>
      <c r="W49" s="9" t="s">
        <v>489</v>
      </c>
      <c r="X49" s="658" t="str">
        <f>IF(確建第四面別紙!X49="","",確建第四面別紙!X49)</f>
        <v/>
      </c>
      <c r="Y49" s="658"/>
      <c r="Z49" s="658"/>
      <c r="AA49" s="658"/>
      <c r="AB49" s="658"/>
      <c r="AC49" s="34" t="s">
        <v>1165</v>
      </c>
      <c r="AD49" s="9" t="s">
        <v>489</v>
      </c>
      <c r="AE49" s="659">
        <f t="shared" si="1"/>
        <v>0</v>
      </c>
      <c r="AF49" s="659"/>
      <c r="AG49" s="659"/>
      <c r="AH49" s="659"/>
      <c r="AI49" s="659"/>
      <c r="AJ49" s="34" t="s">
        <v>1165</v>
      </c>
    </row>
    <row r="50" spans="2:36" ht="15" customHeight="1" x14ac:dyDescent="0.15">
      <c r="L50" s="9" t="s">
        <v>489</v>
      </c>
      <c r="M50" s="48" t="str">
        <f>IF(確建第四面別紙!M50="","",確建第四面別紙!M50)</f>
        <v/>
      </c>
      <c r="N50" s="9" t="s">
        <v>507</v>
      </c>
      <c r="O50" s="9" t="s">
        <v>485</v>
      </c>
      <c r="P50" s="9" t="s">
        <v>489</v>
      </c>
      <c r="Q50" s="658" t="str">
        <f>IF(確建第四面別紙!Q50="","",確建第四面別紙!Q50)</f>
        <v/>
      </c>
      <c r="R50" s="658"/>
      <c r="S50" s="658"/>
      <c r="T50" s="658"/>
      <c r="U50" s="658"/>
      <c r="V50" s="34" t="s">
        <v>1165</v>
      </c>
      <c r="W50" s="9" t="s">
        <v>489</v>
      </c>
      <c r="X50" s="658" t="str">
        <f>IF(確建第四面別紙!X50="","",確建第四面別紙!X50)</f>
        <v/>
      </c>
      <c r="Y50" s="658"/>
      <c r="Z50" s="658"/>
      <c r="AA50" s="658"/>
      <c r="AB50" s="658"/>
      <c r="AC50" s="34" t="s">
        <v>1165</v>
      </c>
      <c r="AD50" s="9" t="s">
        <v>489</v>
      </c>
      <c r="AE50" s="659">
        <f t="shared" si="1"/>
        <v>0</v>
      </c>
      <c r="AF50" s="659"/>
      <c r="AG50" s="659"/>
      <c r="AH50" s="659"/>
      <c r="AI50" s="659"/>
      <c r="AJ50" s="34" t="s">
        <v>1165</v>
      </c>
    </row>
    <row r="51" spans="2:36" ht="15" customHeight="1" x14ac:dyDescent="0.15">
      <c r="L51" s="9" t="s">
        <v>489</v>
      </c>
      <c r="M51" s="48" t="str">
        <f>IF(確建第四面別紙!M51="","",確建第四面別紙!M51)</f>
        <v/>
      </c>
      <c r="N51" s="9" t="s">
        <v>507</v>
      </c>
      <c r="O51" s="9" t="s">
        <v>485</v>
      </c>
      <c r="P51" s="9" t="s">
        <v>489</v>
      </c>
      <c r="Q51" s="658" t="str">
        <f>IF(確建第四面別紙!Q51="","",確建第四面別紙!Q51)</f>
        <v/>
      </c>
      <c r="R51" s="658"/>
      <c r="S51" s="658"/>
      <c r="T51" s="658"/>
      <c r="U51" s="658"/>
      <c r="V51" s="34" t="s">
        <v>1165</v>
      </c>
      <c r="W51" s="9" t="s">
        <v>489</v>
      </c>
      <c r="X51" s="658" t="str">
        <f>IF(確建第四面別紙!X51="","",確建第四面別紙!X51)</f>
        <v/>
      </c>
      <c r="Y51" s="658"/>
      <c r="Z51" s="658"/>
      <c r="AA51" s="658"/>
      <c r="AB51" s="658"/>
      <c r="AC51" s="34" t="s">
        <v>1165</v>
      </c>
      <c r="AD51" s="9" t="s">
        <v>489</v>
      </c>
      <c r="AE51" s="659">
        <f t="shared" si="1"/>
        <v>0</v>
      </c>
      <c r="AF51" s="659"/>
      <c r="AG51" s="659"/>
      <c r="AH51" s="659"/>
      <c r="AI51" s="659"/>
      <c r="AJ51" s="34" t="s">
        <v>1165</v>
      </c>
    </row>
    <row r="52" spans="2:36" ht="15" customHeight="1" x14ac:dyDescent="0.15">
      <c r="L52" s="9" t="s">
        <v>489</v>
      </c>
      <c r="M52" s="48" t="str">
        <f>IF(確建第四面別紙!M52="","",確建第四面別紙!M52)</f>
        <v/>
      </c>
      <c r="N52" s="9" t="s">
        <v>507</v>
      </c>
      <c r="O52" s="9" t="s">
        <v>485</v>
      </c>
      <c r="P52" s="9" t="s">
        <v>489</v>
      </c>
      <c r="Q52" s="658" t="str">
        <f>IF(確建第四面別紙!Q52="","",確建第四面別紙!Q52)</f>
        <v/>
      </c>
      <c r="R52" s="658"/>
      <c r="S52" s="658"/>
      <c r="T52" s="658"/>
      <c r="U52" s="658"/>
      <c r="V52" s="34" t="s">
        <v>1165</v>
      </c>
      <c r="W52" s="9" t="s">
        <v>489</v>
      </c>
      <c r="X52" s="658" t="str">
        <f>IF(確建第四面別紙!X52="","",確建第四面別紙!X52)</f>
        <v/>
      </c>
      <c r="Y52" s="658"/>
      <c r="Z52" s="658"/>
      <c r="AA52" s="658"/>
      <c r="AB52" s="658"/>
      <c r="AC52" s="34" t="s">
        <v>1165</v>
      </c>
      <c r="AD52" s="9" t="s">
        <v>489</v>
      </c>
      <c r="AE52" s="659">
        <f t="shared" si="1"/>
        <v>0</v>
      </c>
      <c r="AF52" s="659"/>
      <c r="AG52" s="659"/>
      <c r="AH52" s="659"/>
      <c r="AI52" s="659"/>
      <c r="AJ52" s="34" t="s">
        <v>1165</v>
      </c>
    </row>
    <row r="53" spans="2:36" ht="15" customHeight="1" x14ac:dyDescent="0.15">
      <c r="B53" s="30"/>
      <c r="C53" s="30"/>
      <c r="D53" s="30" t="s">
        <v>127</v>
      </c>
      <c r="E53" s="30" t="s">
        <v>130</v>
      </c>
      <c r="F53" s="30" t="s">
        <v>2406</v>
      </c>
      <c r="G53" s="30"/>
      <c r="P53" s="9" t="s">
        <v>489</v>
      </c>
      <c r="Q53" s="659">
        <f>SUM(Q33:U52)</f>
        <v>0</v>
      </c>
      <c r="R53" s="659"/>
      <c r="S53" s="659"/>
      <c r="T53" s="659"/>
      <c r="U53" s="659"/>
      <c r="V53" s="34" t="s">
        <v>1165</v>
      </c>
      <c r="W53" s="9" t="s">
        <v>489</v>
      </c>
      <c r="X53" s="659">
        <f>SUM(X33:AB52)</f>
        <v>0</v>
      </c>
      <c r="Y53" s="659"/>
      <c r="Z53" s="659"/>
      <c r="AA53" s="659"/>
      <c r="AB53" s="659"/>
      <c r="AC53" s="34" t="s">
        <v>1165</v>
      </c>
      <c r="AD53" s="9" t="s">
        <v>489</v>
      </c>
      <c r="AE53" s="659">
        <f t="shared" si="1"/>
        <v>0</v>
      </c>
      <c r="AF53" s="659"/>
      <c r="AG53" s="659"/>
      <c r="AH53" s="659"/>
      <c r="AI53" s="659"/>
      <c r="AJ53" s="34" t="s">
        <v>1165</v>
      </c>
    </row>
  </sheetData>
  <mergeCells count="134">
    <mergeCell ref="Q8:U8"/>
    <mergeCell ref="X8:AB8"/>
    <mergeCell ref="AE8:AI8"/>
    <mergeCell ref="Q9:U9"/>
    <mergeCell ref="X9:AB9"/>
    <mergeCell ref="AE9:AI9"/>
    <mergeCell ref="B4:AK4"/>
    <mergeCell ref="Q6:U6"/>
    <mergeCell ref="X6:AB6"/>
    <mergeCell ref="AE6:AI6"/>
    <mergeCell ref="Q7:U7"/>
    <mergeCell ref="X7:AB7"/>
    <mergeCell ref="AE7:AI7"/>
    <mergeCell ref="Q12:U12"/>
    <mergeCell ref="X12:AB12"/>
    <mergeCell ref="AE12:AI12"/>
    <mergeCell ref="Q13:U13"/>
    <mergeCell ref="X13:AB13"/>
    <mergeCell ref="AE13:AI13"/>
    <mergeCell ref="Q10:U10"/>
    <mergeCell ref="X10:AB10"/>
    <mergeCell ref="AE10:AI10"/>
    <mergeCell ref="Q11:U11"/>
    <mergeCell ref="X11:AB11"/>
    <mergeCell ref="AE11:AI11"/>
    <mergeCell ref="Q16:U16"/>
    <mergeCell ref="X16:AB16"/>
    <mergeCell ref="AE16:AI16"/>
    <mergeCell ref="Q17:U17"/>
    <mergeCell ref="X17:AB17"/>
    <mergeCell ref="AE17:AI17"/>
    <mergeCell ref="Q14:U14"/>
    <mergeCell ref="X14:AB14"/>
    <mergeCell ref="AE14:AI14"/>
    <mergeCell ref="Q15:U15"/>
    <mergeCell ref="X15:AB15"/>
    <mergeCell ref="AE15:AI15"/>
    <mergeCell ref="Q20:U20"/>
    <mergeCell ref="X20:AB20"/>
    <mergeCell ref="AE20:AI20"/>
    <mergeCell ref="Q21:U21"/>
    <mergeCell ref="X21:AB21"/>
    <mergeCell ref="AE21:AI21"/>
    <mergeCell ref="Q18:U18"/>
    <mergeCell ref="X18:AB18"/>
    <mergeCell ref="AE18:AI18"/>
    <mergeCell ref="Q19:U19"/>
    <mergeCell ref="X19:AB19"/>
    <mergeCell ref="AE19:AI19"/>
    <mergeCell ref="Q24:U24"/>
    <mergeCell ref="X24:AB24"/>
    <mergeCell ref="AE24:AI24"/>
    <mergeCell ref="Q25:U25"/>
    <mergeCell ref="X25:AB25"/>
    <mergeCell ref="AE25:AI25"/>
    <mergeCell ref="Q22:U22"/>
    <mergeCell ref="X22:AB22"/>
    <mergeCell ref="AE22:AI22"/>
    <mergeCell ref="Q23:U23"/>
    <mergeCell ref="X23:AB23"/>
    <mergeCell ref="AE23:AI23"/>
    <mergeCell ref="B30:AK30"/>
    <mergeCell ref="Q32:U32"/>
    <mergeCell ref="X32:AB32"/>
    <mergeCell ref="AE32:AI32"/>
    <mergeCell ref="Q33:U33"/>
    <mergeCell ref="X33:AB33"/>
    <mergeCell ref="AE33:AI33"/>
    <mergeCell ref="Q26:U26"/>
    <mergeCell ref="X26:AB26"/>
    <mergeCell ref="AE26:AI26"/>
    <mergeCell ref="Q27:U27"/>
    <mergeCell ref="X27:AB27"/>
    <mergeCell ref="AE27:AI27"/>
    <mergeCell ref="Q36:U36"/>
    <mergeCell ref="X36:AB36"/>
    <mergeCell ref="AE36:AI36"/>
    <mergeCell ref="Q37:U37"/>
    <mergeCell ref="X37:AB37"/>
    <mergeCell ref="AE37:AI37"/>
    <mergeCell ref="Q34:U34"/>
    <mergeCell ref="X34:AB34"/>
    <mergeCell ref="AE34:AI34"/>
    <mergeCell ref="Q35:U35"/>
    <mergeCell ref="X35:AB35"/>
    <mergeCell ref="AE35:AI35"/>
    <mergeCell ref="Q40:U40"/>
    <mergeCell ref="X40:AB40"/>
    <mergeCell ref="AE40:AI40"/>
    <mergeCell ref="Q41:U41"/>
    <mergeCell ref="X41:AB41"/>
    <mergeCell ref="AE41:AI41"/>
    <mergeCell ref="Q38:U38"/>
    <mergeCell ref="X38:AB38"/>
    <mergeCell ref="AE38:AI38"/>
    <mergeCell ref="Q39:U39"/>
    <mergeCell ref="X39:AB39"/>
    <mergeCell ref="AE39:AI39"/>
    <mergeCell ref="Q44:U44"/>
    <mergeCell ref="X44:AB44"/>
    <mergeCell ref="AE44:AI44"/>
    <mergeCell ref="Q45:U45"/>
    <mergeCell ref="X45:AB45"/>
    <mergeCell ref="AE45:AI45"/>
    <mergeCell ref="Q42:U42"/>
    <mergeCell ref="X42:AB42"/>
    <mergeCell ref="AE42:AI42"/>
    <mergeCell ref="Q43:U43"/>
    <mergeCell ref="X43:AB43"/>
    <mergeCell ref="AE43:AI43"/>
    <mergeCell ref="Q48:U48"/>
    <mergeCell ref="X48:AB48"/>
    <mergeCell ref="AE48:AI48"/>
    <mergeCell ref="Q49:U49"/>
    <mergeCell ref="X49:AB49"/>
    <mergeCell ref="AE49:AI49"/>
    <mergeCell ref="Q46:U46"/>
    <mergeCell ref="X46:AB46"/>
    <mergeCell ref="AE46:AI46"/>
    <mergeCell ref="Q47:U47"/>
    <mergeCell ref="X47:AB47"/>
    <mergeCell ref="AE47:AI47"/>
    <mergeCell ref="Q52:U52"/>
    <mergeCell ref="X52:AB52"/>
    <mergeCell ref="AE52:AI52"/>
    <mergeCell ref="Q53:U53"/>
    <mergeCell ref="X53:AB53"/>
    <mergeCell ref="AE53:AI53"/>
    <mergeCell ref="Q50:U50"/>
    <mergeCell ref="X50:AB50"/>
    <mergeCell ref="AE50:AI50"/>
    <mergeCell ref="Q51:U51"/>
    <mergeCell ref="X51:AB51"/>
    <mergeCell ref="AE51:AI51"/>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28" max="37" man="1"/>
  </rowBreaks>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79998168889431442"/>
  </sheetPr>
  <dimension ref="A4:BU119"/>
  <sheetViews>
    <sheetView workbookViewId="0">
      <pane ySplit="2" topLeftCell="A3" activePane="bottomLeft" state="frozen"/>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618" t="s">
        <v>533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6" t="s">
        <v>534</v>
      </c>
    </row>
    <row r="6" spans="2:37" ht="15" customHeight="1" x14ac:dyDescent="0.15">
      <c r="B6" s="255" t="s">
        <v>2369</v>
      </c>
      <c r="C6" s="255"/>
      <c r="D6" s="255"/>
      <c r="E6" s="255"/>
      <c r="F6" s="255"/>
      <c r="G6" s="255"/>
      <c r="H6" s="255"/>
      <c r="I6" s="255"/>
      <c r="J6" s="255"/>
      <c r="K6" s="1172" t="str">
        <f>IF(確建第五面!K6="","",確建第五面!K6)</f>
        <v/>
      </c>
      <c r="L6" s="1172"/>
      <c r="M6" s="1172"/>
      <c r="N6" s="1172"/>
      <c r="O6" s="255"/>
      <c r="P6" s="255"/>
      <c r="Q6" s="255"/>
      <c r="R6" s="255"/>
      <c r="S6" s="255"/>
      <c r="T6" s="255"/>
      <c r="U6" s="255"/>
      <c r="V6" s="255"/>
      <c r="W6" s="255"/>
      <c r="X6" s="255"/>
      <c r="Y6" s="255"/>
      <c r="Z6" s="255"/>
      <c r="AA6" s="255"/>
      <c r="AB6" s="255"/>
      <c r="AC6" s="255"/>
      <c r="AD6" s="255"/>
      <c r="AE6" s="255"/>
      <c r="AF6" s="255"/>
      <c r="AG6" s="255"/>
      <c r="AH6" s="255"/>
      <c r="AI6" s="255"/>
      <c r="AJ6" s="255"/>
      <c r="AK6" s="255"/>
    </row>
    <row r="7" spans="2:37" ht="15" customHeight="1" x14ac:dyDescent="0.15">
      <c r="B7" s="255" t="s">
        <v>2419</v>
      </c>
      <c r="C7" s="255"/>
      <c r="D7" s="255"/>
      <c r="E7" s="255"/>
      <c r="F7" s="255"/>
      <c r="G7" s="27"/>
      <c r="H7" s="27"/>
      <c r="I7" s="27"/>
      <c r="J7" s="27"/>
      <c r="K7" s="665" t="str">
        <f>IF(確建第五面!K7="","",確建第五面!K7)</f>
        <v/>
      </c>
      <c r="L7" s="665"/>
      <c r="M7" s="665"/>
      <c r="N7" s="665"/>
      <c r="O7" s="27"/>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255" t="s">
        <v>2420</v>
      </c>
      <c r="C8" s="255"/>
      <c r="D8" s="255"/>
      <c r="E8" s="255"/>
      <c r="F8" s="255"/>
      <c r="G8" s="27"/>
      <c r="H8" s="27"/>
      <c r="I8" s="27"/>
      <c r="J8" s="27"/>
      <c r="K8" s="678" t="str">
        <f>IF(確建第五面!K8="","",確建第五面!K8)</f>
        <v/>
      </c>
      <c r="L8" s="678"/>
      <c r="M8" s="678"/>
      <c r="N8" s="678"/>
      <c r="O8" s="27"/>
      <c r="P8" s="27"/>
      <c r="Q8" s="27"/>
      <c r="R8" s="27"/>
      <c r="S8" s="27"/>
      <c r="T8" s="27"/>
      <c r="U8" s="27"/>
      <c r="V8" s="27"/>
      <c r="W8" s="27"/>
      <c r="X8" s="27"/>
      <c r="Y8" s="27"/>
      <c r="Z8" s="27"/>
      <c r="AA8" s="27"/>
      <c r="AB8" s="27"/>
      <c r="AC8" s="27"/>
      <c r="AD8" s="27"/>
      <c r="AE8" s="27"/>
      <c r="AF8" s="27"/>
      <c r="AG8" s="27"/>
      <c r="AH8" s="27"/>
      <c r="AI8" s="27"/>
      <c r="AJ8" s="27"/>
      <c r="AK8" s="27"/>
    </row>
    <row r="9" spans="2:37" ht="15" customHeight="1" x14ac:dyDescent="0.15">
      <c r="B9" s="255" t="s">
        <v>2421</v>
      </c>
      <c r="C9" s="255"/>
      <c r="D9" s="255"/>
      <c r="E9" s="255"/>
      <c r="F9" s="255"/>
      <c r="G9" s="27"/>
      <c r="H9" s="27"/>
      <c r="I9" s="27"/>
      <c r="J9" s="27"/>
      <c r="K9" s="662" t="str">
        <f>IF(確建第五面!K9="","",確建第五面!K9)</f>
        <v/>
      </c>
      <c r="L9" s="662"/>
      <c r="M9" s="662"/>
      <c r="N9" s="662"/>
      <c r="O9" s="80" t="s">
        <v>1179</v>
      </c>
      <c r="P9" s="27"/>
      <c r="Q9" s="27"/>
      <c r="R9" s="27"/>
      <c r="S9" s="27"/>
      <c r="T9" s="27"/>
      <c r="U9" s="27"/>
      <c r="V9" s="27"/>
      <c r="W9" s="27"/>
      <c r="X9" s="27"/>
      <c r="Y9" s="27"/>
      <c r="Z9" s="27"/>
      <c r="AA9" s="27"/>
      <c r="AB9" s="27"/>
      <c r="AC9" s="27"/>
      <c r="AD9" s="27"/>
      <c r="AE9" s="27"/>
      <c r="AF9" s="27"/>
      <c r="AG9" s="27"/>
      <c r="AH9" s="27"/>
      <c r="AI9" s="27"/>
      <c r="AJ9" s="27"/>
      <c r="AK9" s="27"/>
    </row>
    <row r="10" spans="2:37" ht="15" customHeight="1" x14ac:dyDescent="0.15">
      <c r="B10" s="255" t="s">
        <v>2422</v>
      </c>
      <c r="C10" s="255"/>
      <c r="D10" s="255"/>
      <c r="E10" s="255"/>
      <c r="F10" s="255"/>
      <c r="G10" s="27"/>
      <c r="H10" s="27"/>
      <c r="I10" s="27"/>
      <c r="J10" s="27"/>
      <c r="K10" s="680" t="str">
        <f>IF(確建第五面!K10="","",確建第五面!K10)</f>
        <v/>
      </c>
      <c r="L10" s="680"/>
      <c r="M10" s="680"/>
      <c r="N10" s="680"/>
      <c r="O10" s="80" t="s">
        <v>1179</v>
      </c>
      <c r="P10" s="27"/>
      <c r="Q10" s="27"/>
      <c r="R10" s="27"/>
      <c r="S10" s="27"/>
      <c r="T10" s="27"/>
      <c r="U10" s="27"/>
      <c r="V10" s="27"/>
      <c r="W10" s="27"/>
      <c r="X10" s="27"/>
      <c r="Y10" s="27"/>
      <c r="Z10" s="27"/>
      <c r="AA10" s="27"/>
      <c r="AB10" s="27"/>
      <c r="AC10" s="27"/>
      <c r="AD10" s="27"/>
      <c r="AE10" s="27"/>
      <c r="AF10" s="27"/>
      <c r="AG10" s="27"/>
      <c r="AH10" s="27"/>
      <c r="AI10" s="27"/>
      <c r="AJ10" s="27"/>
      <c r="AK10" s="27"/>
    </row>
    <row r="11" spans="2:37" ht="15" customHeight="1" x14ac:dyDescent="0.15">
      <c r="B11" s="6" t="s">
        <v>2423</v>
      </c>
    </row>
    <row r="12" spans="2:37" ht="15" customHeight="1" x14ac:dyDescent="0.15">
      <c r="D12" s="6" t="s">
        <v>1502</v>
      </c>
      <c r="E12" s="6" t="s">
        <v>1503</v>
      </c>
      <c r="F12" s="6" t="s">
        <v>2424</v>
      </c>
      <c r="M12" s="645" t="str">
        <f>IF(確建第五面!M12="","",確建第五面!M12)</f>
        <v/>
      </c>
      <c r="N12" s="645"/>
      <c r="O12" s="645"/>
      <c r="P12" s="645"/>
      <c r="Q12" s="34" t="s">
        <v>1179</v>
      </c>
    </row>
    <row r="13" spans="2:37" ht="15" customHeight="1" x14ac:dyDescent="0.15">
      <c r="B13" s="30"/>
      <c r="C13" s="30"/>
      <c r="D13" s="30" t="s">
        <v>127</v>
      </c>
      <c r="E13" s="30" t="s">
        <v>130</v>
      </c>
      <c r="F13" s="30" t="s">
        <v>2425</v>
      </c>
      <c r="G13" s="30"/>
      <c r="H13" s="30"/>
      <c r="I13" s="30"/>
      <c r="J13" s="30"/>
      <c r="K13" s="30"/>
      <c r="L13" s="30"/>
      <c r="M13" s="30"/>
      <c r="N13" s="30"/>
      <c r="O13" s="30"/>
      <c r="P13" s="30"/>
      <c r="Q13" s="30"/>
      <c r="W13" s="36" t="str">
        <f>IF(確建第五面!W13="","",確建第五面!W13)</f>
        <v>□</v>
      </c>
      <c r="X13" s="32" t="s">
        <v>510</v>
      </c>
      <c r="Z13" s="36" t="str">
        <f>IF(確建第五面!Z13="","",確建第五面!Z13)</f>
        <v>□</v>
      </c>
      <c r="AA13" s="32" t="s">
        <v>511</v>
      </c>
      <c r="AB13" s="30"/>
      <c r="AC13" s="30"/>
      <c r="AD13" s="30"/>
      <c r="AE13" s="30"/>
      <c r="AF13" s="30"/>
      <c r="AG13" s="30"/>
      <c r="AH13" s="30"/>
      <c r="AI13" s="30"/>
      <c r="AJ13" s="30"/>
      <c r="AK13" s="30"/>
    </row>
    <row r="14" spans="2:37" ht="15" customHeight="1" x14ac:dyDescent="0.15">
      <c r="B14" s="6" t="s">
        <v>2426</v>
      </c>
      <c r="I14" s="9" t="s">
        <v>135</v>
      </c>
      <c r="J14" s="648" t="s">
        <v>545</v>
      </c>
      <c r="K14" s="648"/>
      <c r="L14" s="648"/>
      <c r="M14" s="648"/>
      <c r="N14" s="9" t="s">
        <v>136</v>
      </c>
      <c r="O14" s="9" t="s">
        <v>135</v>
      </c>
      <c r="P14" s="648" t="s">
        <v>546</v>
      </c>
      <c r="Q14" s="648"/>
      <c r="R14" s="648"/>
      <c r="S14" s="648"/>
      <c r="T14" s="648"/>
      <c r="U14" s="648"/>
      <c r="V14" s="648"/>
      <c r="W14" s="648"/>
      <c r="X14" s="648"/>
      <c r="Y14" s="648"/>
      <c r="Z14" s="648"/>
      <c r="AA14" s="648"/>
      <c r="AB14" s="648"/>
      <c r="AC14" s="648"/>
      <c r="AD14" s="9" t="s">
        <v>136</v>
      </c>
      <c r="AE14" s="9" t="s">
        <v>135</v>
      </c>
      <c r="AF14" s="648" t="s">
        <v>547</v>
      </c>
      <c r="AG14" s="648"/>
      <c r="AH14" s="648"/>
      <c r="AI14" s="648"/>
      <c r="AJ14" s="648"/>
      <c r="AK14" s="9" t="s">
        <v>136</v>
      </c>
    </row>
    <row r="15" spans="2:37" ht="15" customHeight="1" x14ac:dyDescent="0.15">
      <c r="D15" s="6" t="s">
        <v>127</v>
      </c>
      <c r="E15" s="6" t="s">
        <v>128</v>
      </c>
      <c r="F15" s="6" t="s">
        <v>129</v>
      </c>
      <c r="I15" s="9" t="s">
        <v>135</v>
      </c>
      <c r="J15" s="671" t="str">
        <f>IF(P15="","",VLOOKUP(P15,LIST!$B$237:'LIST'!$C$380,2,0))</f>
        <v/>
      </c>
      <c r="K15" s="671"/>
      <c r="L15" s="671"/>
      <c r="M15" s="671"/>
      <c r="N15" s="9" t="s">
        <v>136</v>
      </c>
      <c r="O15" s="9" t="s">
        <v>135</v>
      </c>
      <c r="P15" s="677" t="str">
        <f>IF(確建第五面!P15="","",確建第五面!P15)</f>
        <v/>
      </c>
      <c r="Q15" s="677"/>
      <c r="R15" s="677"/>
      <c r="S15" s="677"/>
      <c r="T15" s="677"/>
      <c r="U15" s="677"/>
      <c r="V15" s="677"/>
      <c r="W15" s="677"/>
      <c r="X15" s="677"/>
      <c r="Y15" s="677"/>
      <c r="Z15" s="677"/>
      <c r="AA15" s="677"/>
      <c r="AB15" s="677"/>
      <c r="AC15" s="677"/>
      <c r="AD15" s="9" t="s">
        <v>136</v>
      </c>
      <c r="AE15" s="9" t="s">
        <v>489</v>
      </c>
      <c r="AF15" s="658" t="str">
        <f>IF(確建第五面!AF15="","",確建第五面!AF15)</f>
        <v/>
      </c>
      <c r="AG15" s="658"/>
      <c r="AH15" s="658"/>
      <c r="AI15" s="658"/>
      <c r="AJ15" s="658"/>
      <c r="AK15" s="34" t="s">
        <v>1165</v>
      </c>
    </row>
    <row r="16" spans="2:37" ht="15" customHeight="1" x14ac:dyDescent="0.15">
      <c r="D16" s="6" t="s">
        <v>127</v>
      </c>
      <c r="E16" s="6" t="s">
        <v>130</v>
      </c>
      <c r="F16" s="6" t="s">
        <v>129</v>
      </c>
      <c r="I16" s="9" t="s">
        <v>135</v>
      </c>
      <c r="J16" s="671" t="str">
        <f>IF(P16="","",VLOOKUP(P16,LIST!$B$237:'LIST'!$C$380,2,0))</f>
        <v/>
      </c>
      <c r="K16" s="671"/>
      <c r="L16" s="671"/>
      <c r="M16" s="671"/>
      <c r="N16" s="9" t="s">
        <v>136</v>
      </c>
      <c r="O16" s="9" t="s">
        <v>135</v>
      </c>
      <c r="P16" s="677" t="str">
        <f>IF(確建第五面!P16="","",確建第五面!P16)</f>
        <v/>
      </c>
      <c r="Q16" s="677"/>
      <c r="R16" s="677"/>
      <c r="S16" s="677"/>
      <c r="T16" s="677"/>
      <c r="U16" s="677"/>
      <c r="V16" s="677"/>
      <c r="W16" s="677"/>
      <c r="X16" s="677"/>
      <c r="Y16" s="677"/>
      <c r="Z16" s="677"/>
      <c r="AA16" s="677"/>
      <c r="AB16" s="677"/>
      <c r="AC16" s="677"/>
      <c r="AD16" s="9" t="s">
        <v>136</v>
      </c>
      <c r="AE16" s="9" t="s">
        <v>489</v>
      </c>
      <c r="AF16" s="658" t="str">
        <f>IF(確建第五面!AF16="","",確建第五面!AF16)</f>
        <v/>
      </c>
      <c r="AG16" s="658"/>
      <c r="AH16" s="658"/>
      <c r="AI16" s="658"/>
      <c r="AJ16" s="658"/>
      <c r="AK16" s="34" t="s">
        <v>1165</v>
      </c>
    </row>
    <row r="17" spans="2:37" ht="15" customHeight="1" x14ac:dyDescent="0.15">
      <c r="D17" s="6" t="s">
        <v>127</v>
      </c>
      <c r="E17" s="6" t="s">
        <v>131</v>
      </c>
      <c r="F17" s="6" t="s">
        <v>129</v>
      </c>
      <c r="I17" s="9" t="s">
        <v>135</v>
      </c>
      <c r="J17" s="671" t="str">
        <f>IF(P17="","",VLOOKUP(P17,LIST!$B$237:'LIST'!$C$380,2,0))</f>
        <v/>
      </c>
      <c r="K17" s="671"/>
      <c r="L17" s="671"/>
      <c r="M17" s="671"/>
      <c r="N17" s="9" t="s">
        <v>136</v>
      </c>
      <c r="O17" s="9" t="s">
        <v>135</v>
      </c>
      <c r="P17" s="677" t="str">
        <f>IF(確建第五面!P17="","",確建第五面!P17)</f>
        <v/>
      </c>
      <c r="Q17" s="677"/>
      <c r="R17" s="677"/>
      <c r="S17" s="677"/>
      <c r="T17" s="677"/>
      <c r="U17" s="677"/>
      <c r="V17" s="677"/>
      <c r="W17" s="677"/>
      <c r="X17" s="677"/>
      <c r="Y17" s="677"/>
      <c r="Z17" s="677"/>
      <c r="AA17" s="677"/>
      <c r="AB17" s="677"/>
      <c r="AC17" s="677"/>
      <c r="AD17" s="9" t="s">
        <v>136</v>
      </c>
      <c r="AE17" s="9" t="s">
        <v>489</v>
      </c>
      <c r="AF17" s="658" t="str">
        <f>IF(確建第五面!AF17="","",確建第五面!AF17)</f>
        <v/>
      </c>
      <c r="AG17" s="658"/>
      <c r="AH17" s="658"/>
      <c r="AI17" s="658"/>
      <c r="AJ17" s="658"/>
      <c r="AK17" s="34" t="s">
        <v>1165</v>
      </c>
    </row>
    <row r="18" spans="2:37" ht="15" customHeight="1" x14ac:dyDescent="0.15">
      <c r="D18" s="6" t="s">
        <v>127</v>
      </c>
      <c r="E18" s="6" t="s">
        <v>1284</v>
      </c>
      <c r="F18" s="6" t="s">
        <v>129</v>
      </c>
      <c r="I18" s="9" t="s">
        <v>135</v>
      </c>
      <c r="J18" s="671" t="str">
        <f>IF(P18="","",VLOOKUP(P18,LIST!$B$237:'LIST'!$C$380,2,0))</f>
        <v/>
      </c>
      <c r="K18" s="671"/>
      <c r="L18" s="671"/>
      <c r="M18" s="671"/>
      <c r="N18" s="9" t="s">
        <v>136</v>
      </c>
      <c r="O18" s="9" t="s">
        <v>135</v>
      </c>
      <c r="P18" s="677" t="str">
        <f>IF(確建第五面!P18="","",確建第五面!P18)</f>
        <v/>
      </c>
      <c r="Q18" s="677"/>
      <c r="R18" s="677"/>
      <c r="S18" s="677"/>
      <c r="T18" s="677"/>
      <c r="U18" s="677"/>
      <c r="V18" s="677"/>
      <c r="W18" s="677"/>
      <c r="X18" s="677"/>
      <c r="Y18" s="677"/>
      <c r="Z18" s="677"/>
      <c r="AA18" s="677"/>
      <c r="AB18" s="677"/>
      <c r="AC18" s="677"/>
      <c r="AD18" s="9" t="s">
        <v>136</v>
      </c>
      <c r="AE18" s="9" t="s">
        <v>489</v>
      </c>
      <c r="AF18" s="658" t="str">
        <f>IF(確建第五面!AF18="","",確建第五面!AF18)</f>
        <v/>
      </c>
      <c r="AG18" s="658"/>
      <c r="AH18" s="658"/>
      <c r="AI18" s="658"/>
      <c r="AJ18" s="658"/>
      <c r="AK18" s="34" t="s">
        <v>1165</v>
      </c>
    </row>
    <row r="19" spans="2:37" ht="15" customHeight="1" x14ac:dyDescent="0.15">
      <c r="D19" s="6" t="s">
        <v>127</v>
      </c>
      <c r="E19" s="6" t="s">
        <v>132</v>
      </c>
      <c r="F19" s="6" t="s">
        <v>129</v>
      </c>
      <c r="I19" s="9" t="s">
        <v>135</v>
      </c>
      <c r="J19" s="671" t="str">
        <f>IF(P19="","",VLOOKUP(P19,LIST!$B$237:'LIST'!$C$380,2,0))</f>
        <v/>
      </c>
      <c r="K19" s="671"/>
      <c r="L19" s="671"/>
      <c r="M19" s="671"/>
      <c r="N19" s="9" t="s">
        <v>136</v>
      </c>
      <c r="O19" s="9" t="s">
        <v>135</v>
      </c>
      <c r="P19" s="677" t="str">
        <f>IF(確建第五面!P19="","",確建第五面!P19)</f>
        <v/>
      </c>
      <c r="Q19" s="677"/>
      <c r="R19" s="677"/>
      <c r="S19" s="677"/>
      <c r="T19" s="677"/>
      <c r="U19" s="677"/>
      <c r="V19" s="677"/>
      <c r="W19" s="677"/>
      <c r="X19" s="677"/>
      <c r="Y19" s="677"/>
      <c r="Z19" s="677"/>
      <c r="AA19" s="677"/>
      <c r="AB19" s="677"/>
      <c r="AC19" s="677"/>
      <c r="AD19" s="9" t="s">
        <v>136</v>
      </c>
      <c r="AE19" s="9" t="s">
        <v>489</v>
      </c>
      <c r="AF19" s="658" t="str">
        <f>IF(確建第五面!AF19="","",確建第五面!AF19)</f>
        <v/>
      </c>
      <c r="AG19" s="658"/>
      <c r="AH19" s="658"/>
      <c r="AI19" s="658"/>
      <c r="AJ19" s="658"/>
      <c r="AK19" s="34" t="s">
        <v>1165</v>
      </c>
    </row>
    <row r="20" spans="2:37" ht="15" customHeight="1" x14ac:dyDescent="0.15">
      <c r="B20" s="30"/>
      <c r="C20" s="30"/>
      <c r="D20" s="30" t="s">
        <v>127</v>
      </c>
      <c r="E20" s="30" t="s">
        <v>486</v>
      </c>
      <c r="F20" s="30" t="s">
        <v>129</v>
      </c>
      <c r="G20" s="30"/>
      <c r="H20" s="30"/>
      <c r="I20" s="32" t="s">
        <v>135</v>
      </c>
      <c r="J20" s="671" t="str">
        <f>IF(P20="","",VLOOKUP(P20,LIST!$B$237:'LIST'!$C$380,2,0))</f>
        <v/>
      </c>
      <c r="K20" s="671"/>
      <c r="L20" s="671"/>
      <c r="M20" s="671"/>
      <c r="N20" s="32" t="s">
        <v>136</v>
      </c>
      <c r="O20" s="32" t="s">
        <v>135</v>
      </c>
      <c r="P20" s="677" t="str">
        <f>IF(確建第五面!P20="","",確建第五面!P20)</f>
        <v/>
      </c>
      <c r="Q20" s="677"/>
      <c r="R20" s="677"/>
      <c r="S20" s="677"/>
      <c r="T20" s="677"/>
      <c r="U20" s="677"/>
      <c r="V20" s="677"/>
      <c r="W20" s="677"/>
      <c r="X20" s="677"/>
      <c r="Y20" s="677"/>
      <c r="Z20" s="677"/>
      <c r="AA20" s="677"/>
      <c r="AB20" s="677"/>
      <c r="AC20" s="677"/>
      <c r="AD20" s="32" t="s">
        <v>136</v>
      </c>
      <c r="AE20" s="32" t="s">
        <v>489</v>
      </c>
      <c r="AF20" s="658" t="str">
        <f>IF(確建第五面!AF20="","",確建第五面!AF20)</f>
        <v/>
      </c>
      <c r="AG20" s="658"/>
      <c r="AH20" s="658"/>
      <c r="AI20" s="658"/>
      <c r="AJ20" s="658"/>
      <c r="AK20" s="34" t="s">
        <v>1165</v>
      </c>
    </row>
    <row r="21" spans="2:37" ht="15" customHeight="1" x14ac:dyDescent="0.15">
      <c r="B21" s="6" t="s">
        <v>2427</v>
      </c>
      <c r="J21" s="622" t="str">
        <f>IF(確建第五面!J21="","",確建第五面!J21)</f>
        <v/>
      </c>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row>
    <row r="22" spans="2:37" ht="15" customHeight="1" x14ac:dyDescent="0.15">
      <c r="J22" s="620" t="str">
        <f>IF(確建第五面!J22="","",確建第五面!J22)</f>
        <v/>
      </c>
      <c r="K22" s="620"/>
      <c r="L22" s="620"/>
      <c r="M22" s="620"/>
      <c r="N22" s="620"/>
      <c r="O22" s="620"/>
      <c r="P22" s="620"/>
      <c r="Q22" s="620"/>
      <c r="R22" s="620"/>
      <c r="S22" s="620"/>
      <c r="T22" s="620"/>
      <c r="U22" s="620"/>
      <c r="V22" s="620"/>
      <c r="W22" s="620"/>
      <c r="X22" s="620"/>
      <c r="Y22" s="620"/>
      <c r="Z22" s="620"/>
      <c r="AA22" s="620"/>
      <c r="AB22" s="620"/>
      <c r="AC22" s="620"/>
      <c r="AD22" s="620"/>
      <c r="AE22" s="620"/>
      <c r="AF22" s="620"/>
      <c r="AG22" s="620"/>
      <c r="AH22" s="620"/>
      <c r="AI22" s="620"/>
      <c r="AJ22" s="620"/>
      <c r="AK22" s="620"/>
    </row>
    <row r="23" spans="2:37" ht="15" customHeight="1" x14ac:dyDescent="0.15">
      <c r="J23" s="620" t="str">
        <f>IF(確建第五面!J23="","",確建第五面!J23)</f>
        <v/>
      </c>
      <c r="K23" s="620"/>
      <c r="L23" s="620"/>
      <c r="M23" s="620"/>
      <c r="N23" s="620"/>
      <c r="O23" s="620"/>
      <c r="P23" s="620"/>
      <c r="Q23" s="620"/>
      <c r="R23" s="620"/>
      <c r="S23" s="620"/>
      <c r="T23" s="620"/>
      <c r="U23" s="620"/>
      <c r="V23" s="620"/>
      <c r="W23" s="620"/>
      <c r="X23" s="620"/>
      <c r="Y23" s="620"/>
      <c r="Z23" s="620"/>
      <c r="AA23" s="620"/>
      <c r="AB23" s="620"/>
      <c r="AC23" s="620"/>
      <c r="AD23" s="620"/>
      <c r="AE23" s="620"/>
      <c r="AF23" s="620"/>
      <c r="AG23" s="620"/>
      <c r="AH23" s="620"/>
      <c r="AI23" s="620"/>
      <c r="AJ23" s="620"/>
      <c r="AK23" s="620"/>
    </row>
    <row r="24" spans="2:37" ht="15" customHeight="1" x14ac:dyDescent="0.15">
      <c r="B24" s="30"/>
      <c r="C24" s="30"/>
      <c r="D24" s="30"/>
      <c r="E24" s="30"/>
      <c r="F24" s="30"/>
      <c r="G24" s="30"/>
      <c r="H24" s="30"/>
      <c r="I24" s="30"/>
      <c r="J24" s="621" t="str">
        <f>IF(確建第五面!J24="","",確建第五面!J24)</f>
        <v/>
      </c>
      <c r="K24" s="621"/>
      <c r="L24" s="621"/>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621"/>
    </row>
    <row r="25" spans="2:37" ht="15" customHeight="1" x14ac:dyDescent="0.15">
      <c r="B25" s="6" t="s">
        <v>2328</v>
      </c>
      <c r="J25" s="622" t="str">
        <f>IF(確建第五面!J25="","",確建第五面!J25)</f>
        <v/>
      </c>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2"/>
      <c r="AI25" s="622"/>
      <c r="AJ25" s="622"/>
      <c r="AK25" s="622"/>
    </row>
    <row r="26" spans="2:37" ht="15" customHeight="1" x14ac:dyDescent="0.15">
      <c r="J26" s="620" t="str">
        <f>IF(確建第五面!J26="","",確建第五面!J26)</f>
        <v/>
      </c>
      <c r="K26" s="620"/>
      <c r="L26" s="620"/>
      <c r="M26" s="620"/>
      <c r="N26" s="620"/>
      <c r="O26" s="620"/>
      <c r="P26" s="620"/>
      <c r="Q26" s="620"/>
      <c r="R26" s="620"/>
      <c r="S26" s="620"/>
      <c r="T26" s="620"/>
      <c r="U26" s="620"/>
      <c r="V26" s="620"/>
      <c r="W26" s="620"/>
      <c r="X26" s="620"/>
      <c r="Y26" s="620"/>
      <c r="Z26" s="620"/>
      <c r="AA26" s="620"/>
      <c r="AB26" s="620"/>
      <c r="AC26" s="620"/>
      <c r="AD26" s="620"/>
      <c r="AE26" s="620"/>
      <c r="AF26" s="620"/>
      <c r="AG26" s="620"/>
      <c r="AH26" s="620"/>
      <c r="AI26" s="620"/>
      <c r="AJ26" s="620"/>
      <c r="AK26" s="620"/>
    </row>
    <row r="27" spans="2:37" ht="15" customHeight="1" x14ac:dyDescent="0.15">
      <c r="J27" s="620" t="str">
        <f>IF(確建第五面!J27="","",確建第五面!J27)</f>
        <v/>
      </c>
      <c r="K27" s="620"/>
      <c r="L27" s="620"/>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row>
    <row r="28" spans="2:37" ht="15" customHeight="1" x14ac:dyDescent="0.15">
      <c r="J28" s="620" t="str">
        <f>IF(確建第五面!J28="","",確建第五面!J28)</f>
        <v/>
      </c>
      <c r="K28" s="620"/>
      <c r="L28" s="620"/>
      <c r="M28" s="620"/>
      <c r="N28" s="620"/>
      <c r="O28" s="620"/>
      <c r="P28" s="620"/>
      <c r="Q28" s="620"/>
      <c r="R28" s="620"/>
      <c r="S28" s="620"/>
      <c r="T28" s="620"/>
      <c r="U28" s="620"/>
      <c r="V28" s="620"/>
      <c r="W28" s="620"/>
      <c r="X28" s="620"/>
      <c r="Y28" s="620"/>
      <c r="Z28" s="620"/>
      <c r="AA28" s="620"/>
      <c r="AB28" s="620"/>
      <c r="AC28" s="620"/>
      <c r="AD28" s="620"/>
      <c r="AE28" s="620"/>
      <c r="AF28" s="620"/>
      <c r="AG28" s="620"/>
      <c r="AH28" s="620"/>
      <c r="AI28" s="620"/>
      <c r="AJ28" s="620"/>
      <c r="AK28" s="620"/>
    </row>
    <row r="29" spans="2:37" ht="15" customHeight="1" x14ac:dyDescent="0.15">
      <c r="B29" s="30" t="s">
        <v>2466</v>
      </c>
      <c r="C29" s="30"/>
      <c r="D29" s="30"/>
      <c r="E29" s="30"/>
      <c r="F29" s="30"/>
      <c r="G29" s="30"/>
      <c r="H29" s="30"/>
      <c r="I29" s="30"/>
      <c r="J29" s="631" t="str">
        <f>ITEM_all_second!$E$13</f>
        <v/>
      </c>
      <c r="K29" s="631"/>
      <c r="L29" s="631"/>
      <c r="M29" s="631"/>
      <c r="N29" s="631"/>
      <c r="O29" s="631"/>
      <c r="P29" s="631"/>
      <c r="Q29" s="631"/>
      <c r="R29" s="631"/>
      <c r="S29" s="631"/>
      <c r="T29" s="631"/>
      <c r="U29" s="631"/>
      <c r="V29" s="631"/>
      <c r="W29" s="631"/>
      <c r="X29" s="631"/>
      <c r="Y29" s="631"/>
      <c r="Z29" s="631"/>
      <c r="AA29" s="631"/>
      <c r="AB29" s="631"/>
      <c r="AC29" s="631"/>
      <c r="AD29" s="631"/>
      <c r="AE29" s="631"/>
      <c r="AF29" s="631"/>
      <c r="AG29" s="631"/>
      <c r="AH29" s="631"/>
      <c r="AI29" s="631"/>
      <c r="AJ29" s="631"/>
      <c r="AK29" s="631"/>
    </row>
    <row r="36" spans="2:37" ht="15" customHeight="1" x14ac:dyDescent="0.15">
      <c r="B36" s="30" t="s">
        <v>534</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row>
    <row r="37" spans="2:37" ht="15" customHeight="1" x14ac:dyDescent="0.15">
      <c r="B37" s="255" t="s">
        <v>2369</v>
      </c>
      <c r="C37" s="255"/>
      <c r="D37" s="255"/>
      <c r="E37" s="255"/>
      <c r="F37" s="255"/>
      <c r="G37" s="255"/>
      <c r="H37" s="30"/>
      <c r="I37" s="30"/>
      <c r="J37" s="30"/>
      <c r="K37" s="665" t="str">
        <f>IF(確建第五面!K38="","",確建第五面!K38)</f>
        <v/>
      </c>
      <c r="L37" s="665"/>
      <c r="M37" s="665"/>
      <c r="N37" s="665"/>
      <c r="O37" s="30"/>
      <c r="P37" s="30"/>
      <c r="Q37" s="30"/>
      <c r="R37" s="30"/>
      <c r="S37" s="30"/>
      <c r="T37" s="30"/>
      <c r="U37" s="30"/>
      <c r="V37" s="30"/>
      <c r="W37" s="30"/>
      <c r="X37" s="30"/>
      <c r="Y37" s="30"/>
      <c r="Z37" s="30"/>
      <c r="AA37" s="30"/>
      <c r="AB37" s="30"/>
      <c r="AC37" s="30"/>
      <c r="AD37" s="30"/>
      <c r="AE37" s="30"/>
      <c r="AF37" s="30"/>
      <c r="AG37" s="30"/>
      <c r="AH37" s="30"/>
      <c r="AI37" s="30"/>
      <c r="AJ37" s="30"/>
      <c r="AK37" s="30"/>
    </row>
    <row r="38" spans="2:37" ht="15" customHeight="1" x14ac:dyDescent="0.15">
      <c r="B38" s="255" t="s">
        <v>2419</v>
      </c>
      <c r="C38" s="255"/>
      <c r="D38" s="255"/>
      <c r="E38" s="255"/>
      <c r="F38" s="255"/>
      <c r="G38" s="27"/>
      <c r="H38" s="27"/>
      <c r="I38" s="27"/>
      <c r="J38" s="27"/>
      <c r="K38" s="665" t="str">
        <f>IF(確建第五面!K39="","",確建第五面!K39)</f>
        <v/>
      </c>
      <c r="L38" s="665"/>
      <c r="M38" s="665"/>
      <c r="N38" s="665"/>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2:37" ht="15" customHeight="1" x14ac:dyDescent="0.15">
      <c r="B39" s="255" t="s">
        <v>2420</v>
      </c>
      <c r="C39" s="255"/>
      <c r="D39" s="255"/>
      <c r="E39" s="255"/>
      <c r="F39" s="255"/>
      <c r="G39" s="27"/>
      <c r="H39" s="27"/>
      <c r="I39" s="27"/>
      <c r="J39" s="27"/>
      <c r="K39" s="678" t="str">
        <f>IF(確建第五面!K40="","",確建第五面!K40)</f>
        <v/>
      </c>
      <c r="L39" s="678"/>
      <c r="M39" s="678"/>
      <c r="N39" s="678"/>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2:37" ht="15" customHeight="1" x14ac:dyDescent="0.15">
      <c r="B40" s="255" t="s">
        <v>2421</v>
      </c>
      <c r="C40" s="255"/>
      <c r="D40" s="255"/>
      <c r="E40" s="255"/>
      <c r="F40" s="255"/>
      <c r="G40" s="27"/>
      <c r="H40" s="27"/>
      <c r="I40" s="27"/>
      <c r="J40" s="27"/>
      <c r="K40" s="662" t="str">
        <f>IF(確建第五面!K41="","",確建第五面!K41)</f>
        <v/>
      </c>
      <c r="L40" s="662"/>
      <c r="M40" s="662"/>
      <c r="N40" s="662"/>
      <c r="O40" s="80" t="s">
        <v>1179</v>
      </c>
      <c r="P40" s="27"/>
      <c r="Q40" s="27"/>
      <c r="R40" s="27"/>
      <c r="S40" s="27"/>
      <c r="T40" s="27"/>
      <c r="U40" s="27"/>
      <c r="V40" s="27"/>
      <c r="W40" s="27"/>
      <c r="X40" s="27"/>
      <c r="Y40" s="27"/>
      <c r="Z40" s="27"/>
      <c r="AA40" s="27"/>
      <c r="AB40" s="27"/>
      <c r="AC40" s="27"/>
      <c r="AD40" s="27"/>
      <c r="AE40" s="27"/>
      <c r="AF40" s="27"/>
      <c r="AG40" s="27"/>
      <c r="AH40" s="27"/>
      <c r="AI40" s="27"/>
      <c r="AJ40" s="27"/>
      <c r="AK40" s="27"/>
    </row>
    <row r="41" spans="2:37" ht="15" customHeight="1" x14ac:dyDescent="0.15">
      <c r="B41" s="255" t="s">
        <v>2422</v>
      </c>
      <c r="C41" s="255"/>
      <c r="D41" s="255"/>
      <c r="E41" s="255"/>
      <c r="F41" s="255"/>
      <c r="G41" s="27"/>
      <c r="H41" s="27"/>
      <c r="I41" s="27"/>
      <c r="J41" s="27"/>
      <c r="K41" s="680" t="str">
        <f>IF(確建第五面!K42="","",確建第五面!K42)</f>
        <v/>
      </c>
      <c r="L41" s="680"/>
      <c r="M41" s="680"/>
      <c r="N41" s="680"/>
      <c r="O41" s="80" t="s">
        <v>1179</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6" t="s">
        <v>2423</v>
      </c>
    </row>
    <row r="43" spans="2:37" ht="15" customHeight="1" x14ac:dyDescent="0.15">
      <c r="D43" s="6" t="s">
        <v>1502</v>
      </c>
      <c r="E43" s="6" t="s">
        <v>1503</v>
      </c>
      <c r="F43" s="6" t="s">
        <v>2424</v>
      </c>
      <c r="M43" s="645" t="str">
        <f>IF(確建第五面!M44="","",確建第五面!M44)</f>
        <v/>
      </c>
      <c r="N43" s="645"/>
      <c r="O43" s="645"/>
      <c r="P43" s="645"/>
      <c r="Q43" s="34" t="s">
        <v>1179</v>
      </c>
    </row>
    <row r="44" spans="2:37" ht="15" customHeight="1" x14ac:dyDescent="0.15">
      <c r="B44" s="30"/>
      <c r="C44" s="30"/>
      <c r="D44" s="30" t="s">
        <v>127</v>
      </c>
      <c r="E44" s="30" t="s">
        <v>130</v>
      </c>
      <c r="F44" s="30" t="s">
        <v>2425</v>
      </c>
      <c r="G44" s="30"/>
      <c r="H44" s="30"/>
      <c r="I44" s="30"/>
      <c r="J44" s="30"/>
      <c r="K44" s="30"/>
      <c r="L44" s="30"/>
      <c r="M44" s="30"/>
      <c r="N44" s="30"/>
      <c r="O44" s="30"/>
      <c r="P44" s="30"/>
      <c r="Q44" s="30"/>
      <c r="W44" s="36" t="str">
        <f>IF(確建第五面!W45="","",確建第五面!W45)</f>
        <v>□</v>
      </c>
      <c r="X44" s="32" t="s">
        <v>510</v>
      </c>
      <c r="Z44" s="36" t="str">
        <f>IF(確建第五面!Z45="","",確建第五面!Z45)</f>
        <v>□</v>
      </c>
      <c r="AA44" s="32" t="s">
        <v>511</v>
      </c>
      <c r="AB44" s="30"/>
      <c r="AC44" s="30"/>
      <c r="AD44" s="30"/>
      <c r="AE44" s="30"/>
      <c r="AF44" s="30"/>
      <c r="AG44" s="30"/>
      <c r="AH44" s="30"/>
      <c r="AI44" s="30"/>
      <c r="AJ44" s="30"/>
      <c r="AK44" s="30"/>
    </row>
    <row r="45" spans="2:37" ht="15" customHeight="1" x14ac:dyDescent="0.15">
      <c r="B45" s="6" t="s">
        <v>2426</v>
      </c>
      <c r="I45" s="9" t="s">
        <v>135</v>
      </c>
      <c r="J45" s="648" t="s">
        <v>545</v>
      </c>
      <c r="K45" s="648"/>
      <c r="L45" s="648"/>
      <c r="M45" s="648"/>
      <c r="N45" s="9" t="s">
        <v>136</v>
      </c>
      <c r="O45" s="9" t="s">
        <v>135</v>
      </c>
      <c r="P45" s="648" t="s">
        <v>546</v>
      </c>
      <c r="Q45" s="648"/>
      <c r="R45" s="648"/>
      <c r="S45" s="648"/>
      <c r="T45" s="648"/>
      <c r="U45" s="648"/>
      <c r="V45" s="648"/>
      <c r="W45" s="648"/>
      <c r="X45" s="648"/>
      <c r="Y45" s="648"/>
      <c r="Z45" s="648"/>
      <c r="AA45" s="648"/>
      <c r="AB45" s="648"/>
      <c r="AC45" s="648"/>
      <c r="AD45" s="9" t="s">
        <v>136</v>
      </c>
      <c r="AE45" s="9" t="s">
        <v>135</v>
      </c>
      <c r="AF45" s="648" t="s">
        <v>547</v>
      </c>
      <c r="AG45" s="648"/>
      <c r="AH45" s="648"/>
      <c r="AI45" s="648"/>
      <c r="AJ45" s="648"/>
      <c r="AK45" s="9" t="s">
        <v>136</v>
      </c>
    </row>
    <row r="46" spans="2:37" ht="15" customHeight="1" x14ac:dyDescent="0.15">
      <c r="D46" s="6" t="s">
        <v>127</v>
      </c>
      <c r="E46" s="6" t="s">
        <v>128</v>
      </c>
      <c r="F46" s="6" t="s">
        <v>129</v>
      </c>
      <c r="I46" s="9" t="s">
        <v>135</v>
      </c>
      <c r="J46" s="671" t="str">
        <f>IF(P46="","",VLOOKUP(P46,LIST!$B$237:'LIST'!$C$380,2,0))</f>
        <v/>
      </c>
      <c r="K46" s="671"/>
      <c r="L46" s="671"/>
      <c r="M46" s="671"/>
      <c r="N46" s="9" t="s">
        <v>136</v>
      </c>
      <c r="O46" s="9" t="s">
        <v>135</v>
      </c>
      <c r="P46" s="677" t="str">
        <f>IF(確建第五面!P47="","",確建第五面!P47)</f>
        <v/>
      </c>
      <c r="Q46" s="677"/>
      <c r="R46" s="677"/>
      <c r="S46" s="677"/>
      <c r="T46" s="677"/>
      <c r="U46" s="677"/>
      <c r="V46" s="677"/>
      <c r="W46" s="677"/>
      <c r="X46" s="677"/>
      <c r="Y46" s="677"/>
      <c r="Z46" s="677"/>
      <c r="AA46" s="677"/>
      <c r="AB46" s="677"/>
      <c r="AC46" s="677"/>
      <c r="AD46" s="9" t="s">
        <v>136</v>
      </c>
      <c r="AE46" s="9" t="s">
        <v>489</v>
      </c>
      <c r="AF46" s="658" t="str">
        <f>IF(確建第五面!AF47="","",確建第五面!AF47)</f>
        <v/>
      </c>
      <c r="AG46" s="658"/>
      <c r="AH46" s="658"/>
      <c r="AI46" s="658"/>
      <c r="AJ46" s="658"/>
      <c r="AK46" s="34" t="s">
        <v>1165</v>
      </c>
    </row>
    <row r="47" spans="2:37" ht="15" customHeight="1" x14ac:dyDescent="0.15">
      <c r="D47" s="6" t="s">
        <v>127</v>
      </c>
      <c r="E47" s="6" t="s">
        <v>130</v>
      </c>
      <c r="F47" s="6" t="s">
        <v>129</v>
      </c>
      <c r="I47" s="9" t="s">
        <v>135</v>
      </c>
      <c r="J47" s="671" t="str">
        <f>IF(P47="","",VLOOKUP(P47,LIST!$B$237:'LIST'!$C$380,2,0))</f>
        <v/>
      </c>
      <c r="K47" s="671"/>
      <c r="L47" s="671"/>
      <c r="M47" s="671"/>
      <c r="N47" s="9" t="s">
        <v>136</v>
      </c>
      <c r="O47" s="9" t="s">
        <v>135</v>
      </c>
      <c r="P47" s="677" t="str">
        <f>IF(確建第五面!P48="","",確建第五面!P48)</f>
        <v/>
      </c>
      <c r="Q47" s="677"/>
      <c r="R47" s="677"/>
      <c r="S47" s="677"/>
      <c r="T47" s="677"/>
      <c r="U47" s="677"/>
      <c r="V47" s="677"/>
      <c r="W47" s="677"/>
      <c r="X47" s="677"/>
      <c r="Y47" s="677"/>
      <c r="Z47" s="677"/>
      <c r="AA47" s="677"/>
      <c r="AB47" s="677"/>
      <c r="AC47" s="677"/>
      <c r="AD47" s="9" t="s">
        <v>136</v>
      </c>
      <c r="AE47" s="9" t="s">
        <v>489</v>
      </c>
      <c r="AF47" s="658" t="str">
        <f>IF(確建第五面!AF48="","",確建第五面!AF48)</f>
        <v/>
      </c>
      <c r="AG47" s="658"/>
      <c r="AH47" s="658"/>
      <c r="AI47" s="658"/>
      <c r="AJ47" s="658"/>
      <c r="AK47" s="34" t="s">
        <v>1165</v>
      </c>
    </row>
    <row r="48" spans="2:37" ht="15" customHeight="1" x14ac:dyDescent="0.15">
      <c r="D48" s="6" t="s">
        <v>127</v>
      </c>
      <c r="E48" s="6" t="s">
        <v>131</v>
      </c>
      <c r="F48" s="6" t="s">
        <v>129</v>
      </c>
      <c r="I48" s="9" t="s">
        <v>135</v>
      </c>
      <c r="J48" s="671" t="str">
        <f>IF(P48="","",VLOOKUP(P48,LIST!$B$237:'LIST'!$C$380,2,0))</f>
        <v/>
      </c>
      <c r="K48" s="671"/>
      <c r="L48" s="671"/>
      <c r="M48" s="671"/>
      <c r="N48" s="9" t="s">
        <v>136</v>
      </c>
      <c r="O48" s="9" t="s">
        <v>135</v>
      </c>
      <c r="P48" s="677" t="str">
        <f>IF(確建第五面!P49="","",確建第五面!P49)</f>
        <v/>
      </c>
      <c r="Q48" s="677"/>
      <c r="R48" s="677"/>
      <c r="S48" s="677"/>
      <c r="T48" s="677"/>
      <c r="U48" s="677"/>
      <c r="V48" s="677"/>
      <c r="W48" s="677"/>
      <c r="X48" s="677"/>
      <c r="Y48" s="677"/>
      <c r="Z48" s="677"/>
      <c r="AA48" s="677"/>
      <c r="AB48" s="677"/>
      <c r="AC48" s="677"/>
      <c r="AD48" s="9" t="s">
        <v>136</v>
      </c>
      <c r="AE48" s="9" t="s">
        <v>489</v>
      </c>
      <c r="AF48" s="658" t="str">
        <f>IF(確建第五面!AF49="","",確建第五面!AF49)</f>
        <v/>
      </c>
      <c r="AG48" s="658"/>
      <c r="AH48" s="658"/>
      <c r="AI48" s="658"/>
      <c r="AJ48" s="658"/>
      <c r="AK48" s="34" t="s">
        <v>1165</v>
      </c>
    </row>
    <row r="49" spans="2:37" ht="15" customHeight="1" x14ac:dyDescent="0.15">
      <c r="D49" s="6" t="s">
        <v>127</v>
      </c>
      <c r="E49" s="6" t="s">
        <v>1284</v>
      </c>
      <c r="F49" s="6" t="s">
        <v>129</v>
      </c>
      <c r="I49" s="9" t="s">
        <v>135</v>
      </c>
      <c r="J49" s="671" t="str">
        <f>IF(P49="","",VLOOKUP(P49,LIST!$B$237:'LIST'!$C$380,2,0))</f>
        <v/>
      </c>
      <c r="K49" s="671"/>
      <c r="L49" s="671"/>
      <c r="M49" s="671"/>
      <c r="N49" s="9" t="s">
        <v>136</v>
      </c>
      <c r="O49" s="9" t="s">
        <v>135</v>
      </c>
      <c r="P49" s="677" t="str">
        <f>IF(確建第五面!P50="","",確建第五面!P50)</f>
        <v/>
      </c>
      <c r="Q49" s="677"/>
      <c r="R49" s="677"/>
      <c r="S49" s="677"/>
      <c r="T49" s="677"/>
      <c r="U49" s="677"/>
      <c r="V49" s="677"/>
      <c r="W49" s="677"/>
      <c r="X49" s="677"/>
      <c r="Y49" s="677"/>
      <c r="Z49" s="677"/>
      <c r="AA49" s="677"/>
      <c r="AB49" s="677"/>
      <c r="AC49" s="677"/>
      <c r="AD49" s="9" t="s">
        <v>136</v>
      </c>
      <c r="AE49" s="9" t="s">
        <v>489</v>
      </c>
      <c r="AF49" s="658" t="str">
        <f>IF(確建第五面!AF50="","",確建第五面!AF50)</f>
        <v/>
      </c>
      <c r="AG49" s="658"/>
      <c r="AH49" s="658"/>
      <c r="AI49" s="658"/>
      <c r="AJ49" s="658"/>
      <c r="AK49" s="34" t="s">
        <v>1165</v>
      </c>
    </row>
    <row r="50" spans="2:37" ht="15" customHeight="1" x14ac:dyDescent="0.15">
      <c r="D50" s="6" t="s">
        <v>127</v>
      </c>
      <c r="E50" s="6" t="s">
        <v>132</v>
      </c>
      <c r="F50" s="6" t="s">
        <v>129</v>
      </c>
      <c r="I50" s="9" t="s">
        <v>135</v>
      </c>
      <c r="J50" s="671" t="str">
        <f>IF(P50="","",VLOOKUP(P50,LIST!$B$237:'LIST'!$C$380,2,0))</f>
        <v/>
      </c>
      <c r="K50" s="671"/>
      <c r="L50" s="671"/>
      <c r="M50" s="671"/>
      <c r="N50" s="9" t="s">
        <v>136</v>
      </c>
      <c r="O50" s="9" t="s">
        <v>135</v>
      </c>
      <c r="P50" s="677" t="str">
        <f>IF(確建第五面!P51="","",確建第五面!P51)</f>
        <v/>
      </c>
      <c r="Q50" s="677"/>
      <c r="R50" s="677"/>
      <c r="S50" s="677"/>
      <c r="T50" s="677"/>
      <c r="U50" s="677"/>
      <c r="V50" s="677"/>
      <c r="W50" s="677"/>
      <c r="X50" s="677"/>
      <c r="Y50" s="677"/>
      <c r="Z50" s="677"/>
      <c r="AA50" s="677"/>
      <c r="AB50" s="677"/>
      <c r="AC50" s="677"/>
      <c r="AD50" s="9" t="s">
        <v>136</v>
      </c>
      <c r="AE50" s="9" t="s">
        <v>489</v>
      </c>
      <c r="AF50" s="658" t="str">
        <f>IF(確建第五面!AF51="","",確建第五面!AF51)</f>
        <v/>
      </c>
      <c r="AG50" s="658"/>
      <c r="AH50" s="658"/>
      <c r="AI50" s="658"/>
      <c r="AJ50" s="658"/>
      <c r="AK50" s="34" t="s">
        <v>1165</v>
      </c>
    </row>
    <row r="51" spans="2:37" ht="15" customHeight="1" x14ac:dyDescent="0.15">
      <c r="B51" s="30"/>
      <c r="C51" s="30"/>
      <c r="D51" s="30" t="s">
        <v>127</v>
      </c>
      <c r="E51" s="30" t="s">
        <v>486</v>
      </c>
      <c r="F51" s="30" t="s">
        <v>129</v>
      </c>
      <c r="G51" s="30"/>
      <c r="H51" s="30"/>
      <c r="I51" s="32" t="s">
        <v>135</v>
      </c>
      <c r="J51" s="671" t="str">
        <f>IF(P51="","",VLOOKUP(P51,LIST!$B$237:'LIST'!$C$380,2,0))</f>
        <v/>
      </c>
      <c r="K51" s="671"/>
      <c r="L51" s="671"/>
      <c r="M51" s="671"/>
      <c r="N51" s="32" t="s">
        <v>136</v>
      </c>
      <c r="O51" s="32" t="s">
        <v>135</v>
      </c>
      <c r="P51" s="677" t="str">
        <f>IF(確建第五面!P52="","",確建第五面!P52)</f>
        <v/>
      </c>
      <c r="Q51" s="677"/>
      <c r="R51" s="677"/>
      <c r="S51" s="677"/>
      <c r="T51" s="677"/>
      <c r="U51" s="677"/>
      <c r="V51" s="677"/>
      <c r="W51" s="677"/>
      <c r="X51" s="677"/>
      <c r="Y51" s="677"/>
      <c r="Z51" s="677"/>
      <c r="AA51" s="677"/>
      <c r="AB51" s="677"/>
      <c r="AC51" s="677"/>
      <c r="AD51" s="32" t="s">
        <v>136</v>
      </c>
      <c r="AE51" s="32" t="s">
        <v>489</v>
      </c>
      <c r="AF51" s="658" t="str">
        <f>IF(確建第五面!AF52="","",確建第五面!AF52)</f>
        <v/>
      </c>
      <c r="AG51" s="658"/>
      <c r="AH51" s="658"/>
      <c r="AI51" s="658"/>
      <c r="AJ51" s="658"/>
      <c r="AK51" s="34" t="s">
        <v>1165</v>
      </c>
    </row>
    <row r="52" spans="2:37" ht="15" customHeight="1" x14ac:dyDescent="0.15">
      <c r="B52" s="6" t="s">
        <v>2427</v>
      </c>
      <c r="J52" s="622" t="str">
        <f>IF(確建第五面!J53="","",確建第五面!J53)</f>
        <v/>
      </c>
      <c r="K52" s="622"/>
      <c r="L52" s="622"/>
      <c r="M52" s="622"/>
      <c r="N52" s="622"/>
      <c r="O52" s="622"/>
      <c r="P52" s="622"/>
      <c r="Q52" s="622"/>
      <c r="R52" s="622"/>
      <c r="S52" s="622"/>
      <c r="T52" s="622"/>
      <c r="U52" s="622"/>
      <c r="V52" s="622"/>
      <c r="W52" s="622"/>
      <c r="X52" s="622"/>
      <c r="Y52" s="622"/>
      <c r="Z52" s="622"/>
      <c r="AA52" s="622"/>
      <c r="AB52" s="622"/>
      <c r="AC52" s="622"/>
      <c r="AD52" s="622"/>
      <c r="AE52" s="622"/>
      <c r="AF52" s="622"/>
      <c r="AG52" s="622"/>
      <c r="AH52" s="622"/>
      <c r="AI52" s="622"/>
      <c r="AJ52" s="622"/>
      <c r="AK52" s="622"/>
    </row>
    <row r="53" spans="2:37" ht="15" customHeight="1" x14ac:dyDescent="0.15">
      <c r="J53" s="620" t="str">
        <f>IF(確建第五面!J54="","",確建第五面!J54)</f>
        <v/>
      </c>
      <c r="K53" s="620"/>
      <c r="L53" s="620"/>
      <c r="M53" s="620"/>
      <c r="N53" s="620"/>
      <c r="O53" s="620"/>
      <c r="P53" s="620"/>
      <c r="Q53" s="620"/>
      <c r="R53" s="620"/>
      <c r="S53" s="620"/>
      <c r="T53" s="620"/>
      <c r="U53" s="620"/>
      <c r="V53" s="620"/>
      <c r="W53" s="620"/>
      <c r="X53" s="620"/>
      <c r="Y53" s="620"/>
      <c r="Z53" s="620"/>
      <c r="AA53" s="620"/>
      <c r="AB53" s="620"/>
      <c r="AC53" s="620"/>
      <c r="AD53" s="620"/>
      <c r="AE53" s="620"/>
      <c r="AF53" s="620"/>
      <c r="AG53" s="620"/>
      <c r="AH53" s="620"/>
      <c r="AI53" s="620"/>
      <c r="AJ53" s="620"/>
      <c r="AK53" s="620"/>
    </row>
    <row r="54" spans="2:37" ht="15" customHeight="1" x14ac:dyDescent="0.15">
      <c r="J54" s="620" t="str">
        <f>IF(確建第五面!J55="","",確建第五面!J55)</f>
        <v/>
      </c>
      <c r="K54" s="620"/>
      <c r="L54" s="620"/>
      <c r="M54" s="620"/>
      <c r="N54" s="620"/>
      <c r="O54" s="620"/>
      <c r="P54" s="620"/>
      <c r="Q54" s="620"/>
      <c r="R54" s="620"/>
      <c r="S54" s="620"/>
      <c r="T54" s="620"/>
      <c r="U54" s="620"/>
      <c r="V54" s="620"/>
      <c r="W54" s="620"/>
      <c r="X54" s="620"/>
      <c r="Y54" s="620"/>
      <c r="Z54" s="620"/>
      <c r="AA54" s="620"/>
      <c r="AB54" s="620"/>
      <c r="AC54" s="620"/>
      <c r="AD54" s="620"/>
      <c r="AE54" s="620"/>
      <c r="AF54" s="620"/>
      <c r="AG54" s="620"/>
      <c r="AH54" s="620"/>
      <c r="AI54" s="620"/>
      <c r="AJ54" s="620"/>
      <c r="AK54" s="620"/>
    </row>
    <row r="55" spans="2:37" ht="15" customHeight="1" x14ac:dyDescent="0.15">
      <c r="B55" s="30"/>
      <c r="C55" s="30"/>
      <c r="D55" s="30"/>
      <c r="E55" s="30"/>
      <c r="F55" s="30"/>
      <c r="G55" s="30"/>
      <c r="H55" s="30"/>
      <c r="I55" s="30"/>
      <c r="J55" s="621" t="str">
        <f>IF(確建第五面!J56="","",確建第五面!J56)</f>
        <v/>
      </c>
      <c r="K55" s="621"/>
      <c r="L55" s="621"/>
      <c r="M55" s="621"/>
      <c r="N55" s="621"/>
      <c r="O55" s="621"/>
      <c r="P55" s="621"/>
      <c r="Q55" s="621"/>
      <c r="R55" s="621"/>
      <c r="S55" s="621"/>
      <c r="T55" s="621"/>
      <c r="U55" s="621"/>
      <c r="V55" s="621"/>
      <c r="W55" s="621"/>
      <c r="X55" s="621"/>
      <c r="Y55" s="621"/>
      <c r="Z55" s="621"/>
      <c r="AA55" s="621"/>
      <c r="AB55" s="621"/>
      <c r="AC55" s="621"/>
      <c r="AD55" s="621"/>
      <c r="AE55" s="621"/>
      <c r="AF55" s="621"/>
      <c r="AG55" s="621"/>
      <c r="AH55" s="621"/>
      <c r="AI55" s="621"/>
      <c r="AJ55" s="621"/>
      <c r="AK55" s="621"/>
    </row>
    <row r="56" spans="2:37" ht="15" customHeight="1" x14ac:dyDescent="0.15">
      <c r="B56" s="6" t="s">
        <v>2328</v>
      </c>
      <c r="J56" s="622" t="str">
        <f>IF(確建第五面!J57="","",確建第五面!J57)</f>
        <v/>
      </c>
      <c r="K56" s="622"/>
      <c r="L56" s="622"/>
      <c r="M56" s="622"/>
      <c r="N56" s="622"/>
      <c r="O56" s="622"/>
      <c r="P56" s="622"/>
      <c r="Q56" s="622"/>
      <c r="R56" s="622"/>
      <c r="S56" s="622"/>
      <c r="T56" s="622"/>
      <c r="U56" s="622"/>
      <c r="V56" s="622"/>
      <c r="W56" s="622"/>
      <c r="X56" s="622"/>
      <c r="Y56" s="622"/>
      <c r="Z56" s="622"/>
      <c r="AA56" s="622"/>
      <c r="AB56" s="622"/>
      <c r="AC56" s="622"/>
      <c r="AD56" s="622"/>
      <c r="AE56" s="622"/>
      <c r="AF56" s="622"/>
      <c r="AG56" s="622"/>
      <c r="AH56" s="622"/>
      <c r="AI56" s="622"/>
      <c r="AJ56" s="622"/>
      <c r="AK56" s="622"/>
    </row>
    <row r="57" spans="2:37" ht="15" customHeight="1" x14ac:dyDescent="0.15">
      <c r="J57" s="620" t="str">
        <f>IF(確建第五面!J58="","",確建第五面!J58)</f>
        <v/>
      </c>
      <c r="K57" s="620"/>
      <c r="L57" s="620"/>
      <c r="M57" s="620"/>
      <c r="N57" s="620"/>
      <c r="O57" s="620"/>
      <c r="P57" s="620"/>
      <c r="Q57" s="620"/>
      <c r="R57" s="620"/>
      <c r="S57" s="620"/>
      <c r="T57" s="620"/>
      <c r="U57" s="620"/>
      <c r="V57" s="620"/>
      <c r="W57" s="620"/>
      <c r="X57" s="620"/>
      <c r="Y57" s="620"/>
      <c r="Z57" s="620"/>
      <c r="AA57" s="620"/>
      <c r="AB57" s="620"/>
      <c r="AC57" s="620"/>
      <c r="AD57" s="620"/>
      <c r="AE57" s="620"/>
      <c r="AF57" s="620"/>
      <c r="AG57" s="620"/>
      <c r="AH57" s="620"/>
      <c r="AI57" s="620"/>
      <c r="AJ57" s="620"/>
      <c r="AK57" s="620"/>
    </row>
    <row r="58" spans="2:37" ht="15" customHeight="1" x14ac:dyDescent="0.15">
      <c r="J58" s="620" t="str">
        <f>IF(確建第五面!J59="","",確建第五面!J59)</f>
        <v/>
      </c>
      <c r="K58" s="620"/>
      <c r="L58" s="620"/>
      <c r="M58" s="620"/>
      <c r="N58" s="620"/>
      <c r="O58" s="620"/>
      <c r="P58" s="620"/>
      <c r="Q58" s="620"/>
      <c r="R58" s="620"/>
      <c r="S58" s="620"/>
      <c r="T58" s="620"/>
      <c r="U58" s="620"/>
      <c r="V58" s="620"/>
      <c r="W58" s="620"/>
      <c r="X58" s="620"/>
      <c r="Y58" s="620"/>
      <c r="Z58" s="620"/>
      <c r="AA58" s="620"/>
      <c r="AB58" s="620"/>
      <c r="AC58" s="620"/>
      <c r="AD58" s="620"/>
      <c r="AE58" s="620"/>
      <c r="AF58" s="620"/>
      <c r="AG58" s="620"/>
      <c r="AH58" s="620"/>
      <c r="AI58" s="620"/>
      <c r="AJ58" s="620"/>
      <c r="AK58" s="620"/>
    </row>
    <row r="59" spans="2:37" ht="15" customHeight="1" x14ac:dyDescent="0.15">
      <c r="J59" s="620" t="str">
        <f>IF(確建第五面!J60="","",確建第五面!J60)</f>
        <v/>
      </c>
      <c r="K59" s="620"/>
      <c r="L59" s="620"/>
      <c r="M59" s="620"/>
      <c r="N59" s="620"/>
      <c r="O59" s="620"/>
      <c r="P59" s="620"/>
      <c r="Q59" s="620"/>
      <c r="R59" s="620"/>
      <c r="S59" s="620"/>
      <c r="T59" s="620"/>
      <c r="U59" s="620"/>
      <c r="V59" s="620"/>
      <c r="W59" s="620"/>
      <c r="X59" s="620"/>
      <c r="Y59" s="620"/>
      <c r="Z59" s="620"/>
      <c r="AA59" s="620"/>
      <c r="AB59" s="620"/>
      <c r="AC59" s="620"/>
      <c r="AD59" s="620"/>
      <c r="AE59" s="620"/>
      <c r="AF59" s="620"/>
      <c r="AG59" s="620"/>
      <c r="AH59" s="620"/>
      <c r="AI59" s="620"/>
      <c r="AJ59" s="620"/>
      <c r="AK59" s="620"/>
    </row>
    <row r="60" spans="2:37" ht="15" customHeight="1" x14ac:dyDescent="0.15">
      <c r="B60" s="30" t="s">
        <v>2466</v>
      </c>
      <c r="C60" s="30"/>
      <c r="D60" s="30"/>
      <c r="E60" s="30"/>
      <c r="F60" s="30"/>
      <c r="G60" s="30"/>
      <c r="H60" s="30"/>
      <c r="I60" s="30"/>
      <c r="J60" s="631" t="str">
        <f>ITEM_all_second!$E$13</f>
        <v/>
      </c>
      <c r="K60" s="631"/>
      <c r="L60" s="631"/>
      <c r="M60" s="631"/>
      <c r="N60" s="631"/>
      <c r="O60" s="631"/>
      <c r="P60" s="631"/>
      <c r="Q60" s="631"/>
      <c r="R60" s="631"/>
      <c r="S60" s="631"/>
      <c r="T60" s="631"/>
      <c r="U60" s="631"/>
      <c r="V60" s="631"/>
      <c r="W60" s="631"/>
      <c r="X60" s="631"/>
      <c r="Y60" s="631"/>
      <c r="Z60" s="631"/>
      <c r="AA60" s="631"/>
      <c r="AB60" s="631"/>
      <c r="AC60" s="631"/>
      <c r="AD60" s="631"/>
      <c r="AE60" s="631"/>
      <c r="AF60" s="631"/>
      <c r="AG60" s="631"/>
      <c r="AH60" s="631"/>
      <c r="AI60" s="631"/>
      <c r="AJ60" s="631"/>
      <c r="AK60" s="631"/>
    </row>
    <row r="63" spans="2:37" ht="15" customHeight="1" x14ac:dyDescent="0.15">
      <c r="B63" s="618" t="s">
        <v>533</v>
      </c>
      <c r="C63" s="618"/>
      <c r="D63" s="618"/>
      <c r="E63" s="618"/>
      <c r="F63" s="618"/>
      <c r="G63" s="618"/>
      <c r="H63" s="618"/>
      <c r="I63" s="618"/>
      <c r="J63" s="618"/>
      <c r="K63" s="618"/>
      <c r="L63" s="618"/>
      <c r="M63" s="618"/>
      <c r="N63" s="618"/>
      <c r="O63" s="618"/>
      <c r="P63" s="618"/>
      <c r="Q63" s="618"/>
      <c r="R63" s="618"/>
      <c r="S63" s="618"/>
      <c r="T63" s="618"/>
      <c r="U63" s="618"/>
      <c r="V63" s="618"/>
      <c r="W63" s="618"/>
      <c r="X63" s="618"/>
      <c r="Y63" s="618"/>
      <c r="Z63" s="618"/>
      <c r="AA63" s="618"/>
      <c r="AB63" s="618"/>
      <c r="AC63" s="618"/>
      <c r="AD63" s="618"/>
      <c r="AE63" s="618"/>
      <c r="AF63" s="618"/>
      <c r="AG63" s="618"/>
      <c r="AH63" s="618"/>
      <c r="AI63" s="618"/>
      <c r="AJ63" s="618"/>
      <c r="AK63" s="618"/>
    </row>
    <row r="64" spans="2:37" ht="15" customHeight="1" x14ac:dyDescent="0.15">
      <c r="B64" s="30" t="s">
        <v>534</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row>
    <row r="65" spans="2:37" ht="15" customHeight="1" x14ac:dyDescent="0.15">
      <c r="B65" s="30" t="s">
        <v>2369</v>
      </c>
      <c r="C65" s="30"/>
      <c r="D65" s="30"/>
      <c r="E65" s="30"/>
      <c r="F65" s="30"/>
      <c r="G65" s="30"/>
      <c r="H65" s="30"/>
      <c r="I65" s="30"/>
      <c r="J65" s="30"/>
      <c r="K65" s="665" t="str">
        <f>IF(確建第五面!K65="","",確建第五面!K65)</f>
        <v/>
      </c>
      <c r="L65" s="665"/>
      <c r="M65" s="665"/>
      <c r="N65" s="665"/>
      <c r="O65" s="30"/>
      <c r="P65" s="30"/>
      <c r="Q65" s="30"/>
      <c r="R65" s="30"/>
      <c r="S65" s="30"/>
      <c r="T65" s="30"/>
      <c r="U65" s="30"/>
      <c r="V65" s="30"/>
      <c r="W65" s="30"/>
      <c r="X65" s="30"/>
      <c r="Y65" s="30"/>
      <c r="Z65" s="30"/>
      <c r="AA65" s="30"/>
      <c r="AB65" s="30"/>
      <c r="AC65" s="30"/>
      <c r="AD65" s="30"/>
      <c r="AE65" s="30"/>
      <c r="AF65" s="30"/>
      <c r="AG65" s="30"/>
      <c r="AH65" s="30"/>
      <c r="AI65" s="30"/>
      <c r="AJ65" s="30"/>
      <c r="AK65" s="30"/>
    </row>
    <row r="66" spans="2:37" ht="15" customHeight="1" x14ac:dyDescent="0.15">
      <c r="B66" s="255" t="s">
        <v>2419</v>
      </c>
      <c r="C66" s="255"/>
      <c r="D66" s="255"/>
      <c r="E66" s="255"/>
      <c r="F66" s="255"/>
      <c r="G66" s="27"/>
      <c r="H66" s="27"/>
      <c r="I66" s="27"/>
      <c r="J66" s="27"/>
      <c r="K66" s="665" t="str">
        <f>IF(確建第五面!K66="","",確建第五面!K66)</f>
        <v/>
      </c>
      <c r="L66" s="665"/>
      <c r="M66" s="665"/>
      <c r="N66" s="665"/>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2:37" ht="15" customHeight="1" x14ac:dyDescent="0.15">
      <c r="B67" s="255" t="s">
        <v>2420</v>
      </c>
      <c r="C67" s="255"/>
      <c r="D67" s="255"/>
      <c r="E67" s="255"/>
      <c r="F67" s="255"/>
      <c r="G67" s="27"/>
      <c r="H67" s="27"/>
      <c r="I67" s="27"/>
      <c r="J67" s="27"/>
      <c r="K67" s="678" t="str">
        <f>IF(確建第五面!K67="","",確建第五面!K67)</f>
        <v/>
      </c>
      <c r="L67" s="678"/>
      <c r="M67" s="678"/>
      <c r="N67" s="678"/>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2:37" ht="15" customHeight="1" x14ac:dyDescent="0.15">
      <c r="B68" s="255" t="s">
        <v>2421</v>
      </c>
      <c r="C68" s="255"/>
      <c r="D68" s="255"/>
      <c r="E68" s="255"/>
      <c r="F68" s="255"/>
      <c r="G68" s="27"/>
      <c r="H68" s="27"/>
      <c r="I68" s="27"/>
      <c r="J68" s="27"/>
      <c r="K68" s="662" t="str">
        <f>IF(確建第五面!K68="","",確建第五面!K68)</f>
        <v/>
      </c>
      <c r="L68" s="662"/>
      <c r="M68" s="662"/>
      <c r="N68" s="662"/>
      <c r="O68" s="80" t="s">
        <v>1179</v>
      </c>
      <c r="P68" s="27"/>
      <c r="Q68" s="27"/>
      <c r="R68" s="27"/>
      <c r="S68" s="27"/>
      <c r="T68" s="27"/>
      <c r="U68" s="27"/>
      <c r="V68" s="27"/>
      <c r="W68" s="27"/>
      <c r="X68" s="27"/>
      <c r="Y68" s="27"/>
      <c r="Z68" s="27"/>
      <c r="AA68" s="27"/>
      <c r="AB68" s="27"/>
      <c r="AC68" s="27"/>
      <c r="AD68" s="27"/>
      <c r="AE68" s="27"/>
      <c r="AF68" s="27"/>
      <c r="AG68" s="27"/>
      <c r="AH68" s="27"/>
      <c r="AI68" s="27"/>
      <c r="AJ68" s="27"/>
      <c r="AK68" s="27"/>
    </row>
    <row r="69" spans="2:37" ht="15" customHeight="1" x14ac:dyDescent="0.15">
      <c r="B69" s="255" t="s">
        <v>2422</v>
      </c>
      <c r="C69" s="255"/>
      <c r="D69" s="255"/>
      <c r="E69" s="255"/>
      <c r="F69" s="255"/>
      <c r="G69" s="27"/>
      <c r="H69" s="27"/>
      <c r="I69" s="27"/>
      <c r="J69" s="27"/>
      <c r="K69" s="680" t="str">
        <f>IF(確建第五面!K69="","",確建第五面!K69)</f>
        <v/>
      </c>
      <c r="L69" s="680"/>
      <c r="M69" s="680"/>
      <c r="N69" s="680"/>
      <c r="O69" s="80" t="s">
        <v>1179</v>
      </c>
      <c r="P69" s="27"/>
      <c r="Q69" s="27"/>
      <c r="R69" s="27"/>
      <c r="S69" s="27"/>
      <c r="T69" s="27"/>
      <c r="U69" s="27"/>
      <c r="V69" s="27"/>
      <c r="W69" s="27"/>
      <c r="X69" s="27"/>
      <c r="Y69" s="27"/>
      <c r="Z69" s="27"/>
      <c r="AA69" s="27"/>
      <c r="AB69" s="27"/>
      <c r="AC69" s="27"/>
      <c r="AD69" s="27"/>
      <c r="AE69" s="27"/>
      <c r="AF69" s="27"/>
      <c r="AG69" s="27"/>
      <c r="AH69" s="27"/>
      <c r="AI69" s="27"/>
      <c r="AJ69" s="27"/>
      <c r="AK69" s="27"/>
    </row>
    <row r="70" spans="2:37" ht="15" customHeight="1" x14ac:dyDescent="0.15">
      <c r="B70" s="6" t="s">
        <v>2423</v>
      </c>
    </row>
    <row r="71" spans="2:37" ht="15" customHeight="1" x14ac:dyDescent="0.15">
      <c r="D71" s="6" t="s">
        <v>1502</v>
      </c>
      <c r="E71" s="6" t="s">
        <v>1503</v>
      </c>
      <c r="F71" s="6" t="s">
        <v>2424</v>
      </c>
      <c r="M71" s="645" t="str">
        <f>IF(確建第五面!M71="","",確建第五面!M71)</f>
        <v/>
      </c>
      <c r="N71" s="645"/>
      <c r="O71" s="645"/>
      <c r="P71" s="645"/>
      <c r="Q71" s="34" t="s">
        <v>1179</v>
      </c>
    </row>
    <row r="72" spans="2:37" ht="15" customHeight="1" x14ac:dyDescent="0.15">
      <c r="B72" s="30"/>
      <c r="C72" s="30"/>
      <c r="D72" s="30" t="s">
        <v>127</v>
      </c>
      <c r="E72" s="30" t="s">
        <v>130</v>
      </c>
      <c r="F72" s="30" t="s">
        <v>2425</v>
      </c>
      <c r="G72" s="30"/>
      <c r="H72" s="30"/>
      <c r="I72" s="30"/>
      <c r="J72" s="30"/>
      <c r="K72" s="30"/>
      <c r="L72" s="30"/>
      <c r="M72" s="30"/>
      <c r="N72" s="30"/>
      <c r="O72" s="30"/>
      <c r="P72" s="30"/>
      <c r="Q72" s="30"/>
      <c r="W72" s="36" t="str">
        <f>IF(確建第五面!W72="","",確建第五面!W72)</f>
        <v>□</v>
      </c>
      <c r="X72" s="32" t="s">
        <v>510</v>
      </c>
      <c r="Z72" s="36" t="str">
        <f>IF(確建第五面!Z72="","",確建第五面!Z72)</f>
        <v>□</v>
      </c>
      <c r="AA72" s="32" t="s">
        <v>511</v>
      </c>
      <c r="AB72" s="30"/>
      <c r="AC72" s="30"/>
      <c r="AD72" s="30"/>
      <c r="AE72" s="30"/>
      <c r="AF72" s="30"/>
      <c r="AG72" s="30"/>
      <c r="AH72" s="30"/>
      <c r="AI72" s="30"/>
      <c r="AJ72" s="30"/>
      <c r="AK72" s="30"/>
    </row>
    <row r="73" spans="2:37" ht="15" customHeight="1" x14ac:dyDescent="0.15">
      <c r="B73" s="6" t="s">
        <v>2426</v>
      </c>
      <c r="I73" s="9" t="s">
        <v>135</v>
      </c>
      <c r="J73" s="648" t="s">
        <v>545</v>
      </c>
      <c r="K73" s="648"/>
      <c r="L73" s="648"/>
      <c r="M73" s="648"/>
      <c r="N73" s="9" t="s">
        <v>136</v>
      </c>
      <c r="O73" s="9" t="s">
        <v>135</v>
      </c>
      <c r="P73" s="648" t="s">
        <v>546</v>
      </c>
      <c r="Q73" s="648"/>
      <c r="R73" s="648"/>
      <c r="S73" s="648"/>
      <c r="T73" s="648"/>
      <c r="U73" s="648"/>
      <c r="V73" s="648"/>
      <c r="W73" s="648"/>
      <c r="X73" s="648"/>
      <c r="Y73" s="648"/>
      <c r="Z73" s="648"/>
      <c r="AA73" s="648"/>
      <c r="AB73" s="648"/>
      <c r="AC73" s="648"/>
      <c r="AD73" s="9" t="s">
        <v>136</v>
      </c>
      <c r="AE73" s="9" t="s">
        <v>135</v>
      </c>
      <c r="AF73" s="648" t="s">
        <v>547</v>
      </c>
      <c r="AG73" s="648"/>
      <c r="AH73" s="648"/>
      <c r="AI73" s="648"/>
      <c r="AJ73" s="648"/>
      <c r="AK73" s="9" t="s">
        <v>136</v>
      </c>
    </row>
    <row r="74" spans="2:37" ht="15" customHeight="1" x14ac:dyDescent="0.15">
      <c r="D74" s="6" t="s">
        <v>127</v>
      </c>
      <c r="E74" s="6" t="s">
        <v>128</v>
      </c>
      <c r="F74" s="6" t="s">
        <v>129</v>
      </c>
      <c r="I74" s="9" t="s">
        <v>135</v>
      </c>
      <c r="J74" s="671" t="str">
        <f>IF(P74="","",VLOOKUP(P74,LIST!$B$237:'LIST'!$C$380,2,0))</f>
        <v/>
      </c>
      <c r="K74" s="671"/>
      <c r="L74" s="671"/>
      <c r="M74" s="671"/>
      <c r="N74" s="9" t="s">
        <v>136</v>
      </c>
      <c r="O74" s="9" t="s">
        <v>135</v>
      </c>
      <c r="P74" s="677" t="str">
        <f>IF(確建第五面!P74="","",確建第五面!P74)</f>
        <v/>
      </c>
      <c r="Q74" s="677"/>
      <c r="R74" s="677"/>
      <c r="S74" s="677"/>
      <c r="T74" s="677"/>
      <c r="U74" s="677"/>
      <c r="V74" s="677"/>
      <c r="W74" s="677"/>
      <c r="X74" s="677"/>
      <c r="Y74" s="677"/>
      <c r="Z74" s="677"/>
      <c r="AA74" s="677"/>
      <c r="AB74" s="677"/>
      <c r="AC74" s="677"/>
      <c r="AD74" s="9" t="s">
        <v>136</v>
      </c>
      <c r="AE74" s="9" t="s">
        <v>489</v>
      </c>
      <c r="AF74" s="658" t="str">
        <f>IF(確建第五面!AF74="","",確建第五面!AF74)</f>
        <v/>
      </c>
      <c r="AG74" s="658"/>
      <c r="AH74" s="658"/>
      <c r="AI74" s="658"/>
      <c r="AJ74" s="658"/>
      <c r="AK74" s="34" t="s">
        <v>1165</v>
      </c>
    </row>
    <row r="75" spans="2:37" ht="15" customHeight="1" x14ac:dyDescent="0.15">
      <c r="D75" s="6" t="s">
        <v>127</v>
      </c>
      <c r="E75" s="6" t="s">
        <v>130</v>
      </c>
      <c r="F75" s="6" t="s">
        <v>129</v>
      </c>
      <c r="I75" s="9" t="s">
        <v>135</v>
      </c>
      <c r="J75" s="671" t="str">
        <f>IF(P75="","",VLOOKUP(P75,LIST!$B$237:'LIST'!$C$380,2,0))</f>
        <v/>
      </c>
      <c r="K75" s="671"/>
      <c r="L75" s="671"/>
      <c r="M75" s="671"/>
      <c r="N75" s="9" t="s">
        <v>136</v>
      </c>
      <c r="O75" s="9" t="s">
        <v>135</v>
      </c>
      <c r="P75" s="677" t="str">
        <f>IF(確建第五面!P75="","",確建第五面!P75)</f>
        <v/>
      </c>
      <c r="Q75" s="677"/>
      <c r="R75" s="677"/>
      <c r="S75" s="677"/>
      <c r="T75" s="677"/>
      <c r="U75" s="677"/>
      <c r="V75" s="677"/>
      <c r="W75" s="677"/>
      <c r="X75" s="677"/>
      <c r="Y75" s="677"/>
      <c r="Z75" s="677"/>
      <c r="AA75" s="677"/>
      <c r="AB75" s="677"/>
      <c r="AC75" s="677"/>
      <c r="AD75" s="9" t="s">
        <v>136</v>
      </c>
      <c r="AE75" s="9" t="s">
        <v>489</v>
      </c>
      <c r="AF75" s="658" t="str">
        <f>IF(確建第五面!AF75="","",確建第五面!AF75)</f>
        <v/>
      </c>
      <c r="AG75" s="658"/>
      <c r="AH75" s="658"/>
      <c r="AI75" s="658"/>
      <c r="AJ75" s="658"/>
      <c r="AK75" s="34" t="s">
        <v>1165</v>
      </c>
    </row>
    <row r="76" spans="2:37" ht="15" customHeight="1" x14ac:dyDescent="0.15">
      <c r="D76" s="6" t="s">
        <v>127</v>
      </c>
      <c r="E76" s="6" t="s">
        <v>131</v>
      </c>
      <c r="F76" s="6" t="s">
        <v>129</v>
      </c>
      <c r="I76" s="9" t="s">
        <v>135</v>
      </c>
      <c r="J76" s="671" t="str">
        <f>IF(P76="","",VLOOKUP(P76,LIST!$B$237:'LIST'!$C$380,2,0))</f>
        <v/>
      </c>
      <c r="K76" s="671"/>
      <c r="L76" s="671"/>
      <c r="M76" s="671"/>
      <c r="N76" s="9" t="s">
        <v>136</v>
      </c>
      <c r="O76" s="9" t="s">
        <v>135</v>
      </c>
      <c r="P76" s="677" t="str">
        <f>IF(確建第五面!P76="","",確建第五面!P76)</f>
        <v/>
      </c>
      <c r="Q76" s="677"/>
      <c r="R76" s="677"/>
      <c r="S76" s="677"/>
      <c r="T76" s="677"/>
      <c r="U76" s="677"/>
      <c r="V76" s="677"/>
      <c r="W76" s="677"/>
      <c r="X76" s="677"/>
      <c r="Y76" s="677"/>
      <c r="Z76" s="677"/>
      <c r="AA76" s="677"/>
      <c r="AB76" s="677"/>
      <c r="AC76" s="677"/>
      <c r="AD76" s="9" t="s">
        <v>136</v>
      </c>
      <c r="AE76" s="9" t="s">
        <v>489</v>
      </c>
      <c r="AF76" s="658" t="str">
        <f>IF(確建第五面!AF76="","",確建第五面!AF76)</f>
        <v/>
      </c>
      <c r="AG76" s="658"/>
      <c r="AH76" s="658"/>
      <c r="AI76" s="658"/>
      <c r="AJ76" s="658"/>
      <c r="AK76" s="34" t="s">
        <v>1165</v>
      </c>
    </row>
    <row r="77" spans="2:37" ht="15" customHeight="1" x14ac:dyDescent="0.15">
      <c r="D77" s="6" t="s">
        <v>127</v>
      </c>
      <c r="E77" s="6" t="s">
        <v>1284</v>
      </c>
      <c r="F77" s="6" t="s">
        <v>129</v>
      </c>
      <c r="I77" s="9" t="s">
        <v>135</v>
      </c>
      <c r="J77" s="671" t="str">
        <f>IF(P77="","",VLOOKUP(P77,LIST!$B$237:'LIST'!$C$380,2,0))</f>
        <v/>
      </c>
      <c r="K77" s="671"/>
      <c r="L77" s="671"/>
      <c r="M77" s="671"/>
      <c r="N77" s="9" t="s">
        <v>136</v>
      </c>
      <c r="O77" s="9" t="s">
        <v>135</v>
      </c>
      <c r="P77" s="677" t="str">
        <f>IF(確建第五面!P77="","",確建第五面!P77)</f>
        <v/>
      </c>
      <c r="Q77" s="677"/>
      <c r="R77" s="677"/>
      <c r="S77" s="677"/>
      <c r="T77" s="677"/>
      <c r="U77" s="677"/>
      <c r="V77" s="677"/>
      <c r="W77" s="677"/>
      <c r="X77" s="677"/>
      <c r="Y77" s="677"/>
      <c r="Z77" s="677"/>
      <c r="AA77" s="677"/>
      <c r="AB77" s="677"/>
      <c r="AC77" s="677"/>
      <c r="AD77" s="9" t="s">
        <v>136</v>
      </c>
      <c r="AE77" s="9" t="s">
        <v>489</v>
      </c>
      <c r="AF77" s="658" t="str">
        <f>IF(確建第五面!AF77="","",確建第五面!AF77)</f>
        <v/>
      </c>
      <c r="AG77" s="658"/>
      <c r="AH77" s="658"/>
      <c r="AI77" s="658"/>
      <c r="AJ77" s="658"/>
      <c r="AK77" s="34" t="s">
        <v>1165</v>
      </c>
    </row>
    <row r="78" spans="2:37" ht="15" customHeight="1" x14ac:dyDescent="0.15">
      <c r="D78" s="6" t="s">
        <v>127</v>
      </c>
      <c r="E78" s="6" t="s">
        <v>132</v>
      </c>
      <c r="F78" s="6" t="s">
        <v>129</v>
      </c>
      <c r="I78" s="9" t="s">
        <v>135</v>
      </c>
      <c r="J78" s="671" t="str">
        <f>IF(P78="","",VLOOKUP(P78,LIST!$B$237:'LIST'!$C$380,2,0))</f>
        <v/>
      </c>
      <c r="K78" s="671"/>
      <c r="L78" s="671"/>
      <c r="M78" s="671"/>
      <c r="N78" s="9" t="s">
        <v>136</v>
      </c>
      <c r="O78" s="9" t="s">
        <v>135</v>
      </c>
      <c r="P78" s="677" t="str">
        <f>IF(確建第五面!P78="","",確建第五面!P78)</f>
        <v/>
      </c>
      <c r="Q78" s="677"/>
      <c r="R78" s="677"/>
      <c r="S78" s="677"/>
      <c r="T78" s="677"/>
      <c r="U78" s="677"/>
      <c r="V78" s="677"/>
      <c r="W78" s="677"/>
      <c r="X78" s="677"/>
      <c r="Y78" s="677"/>
      <c r="Z78" s="677"/>
      <c r="AA78" s="677"/>
      <c r="AB78" s="677"/>
      <c r="AC78" s="677"/>
      <c r="AD78" s="9" t="s">
        <v>136</v>
      </c>
      <c r="AE78" s="9" t="s">
        <v>489</v>
      </c>
      <c r="AF78" s="658" t="str">
        <f>IF(確建第五面!AF78="","",確建第五面!AF78)</f>
        <v/>
      </c>
      <c r="AG78" s="658"/>
      <c r="AH78" s="658"/>
      <c r="AI78" s="658"/>
      <c r="AJ78" s="658"/>
      <c r="AK78" s="34" t="s">
        <v>1165</v>
      </c>
    </row>
    <row r="79" spans="2:37" ht="15" customHeight="1" x14ac:dyDescent="0.15">
      <c r="B79" s="30"/>
      <c r="C79" s="30"/>
      <c r="D79" s="30" t="s">
        <v>127</v>
      </c>
      <c r="E79" s="30" t="s">
        <v>486</v>
      </c>
      <c r="F79" s="30" t="s">
        <v>129</v>
      </c>
      <c r="G79" s="30"/>
      <c r="H79" s="30"/>
      <c r="I79" s="32" t="s">
        <v>135</v>
      </c>
      <c r="J79" s="671" t="str">
        <f>IF(P79="","",VLOOKUP(P79,LIST!$B$237:'LIST'!$C$380,2,0))</f>
        <v/>
      </c>
      <c r="K79" s="671"/>
      <c r="L79" s="671"/>
      <c r="M79" s="671"/>
      <c r="N79" s="32" t="s">
        <v>136</v>
      </c>
      <c r="O79" s="32" t="s">
        <v>135</v>
      </c>
      <c r="P79" s="677" t="str">
        <f>IF(確建第五面!P79="","",確建第五面!P79)</f>
        <v/>
      </c>
      <c r="Q79" s="677"/>
      <c r="R79" s="677"/>
      <c r="S79" s="677"/>
      <c r="T79" s="677"/>
      <c r="U79" s="677"/>
      <c r="V79" s="677"/>
      <c r="W79" s="677"/>
      <c r="X79" s="677"/>
      <c r="Y79" s="677"/>
      <c r="Z79" s="677"/>
      <c r="AA79" s="677"/>
      <c r="AB79" s="677"/>
      <c r="AC79" s="677"/>
      <c r="AD79" s="32" t="s">
        <v>136</v>
      </c>
      <c r="AE79" s="32" t="s">
        <v>489</v>
      </c>
      <c r="AF79" s="658" t="str">
        <f>IF(確建第五面!AF79="","",確建第五面!AF79)</f>
        <v/>
      </c>
      <c r="AG79" s="658"/>
      <c r="AH79" s="658"/>
      <c r="AI79" s="658"/>
      <c r="AJ79" s="658"/>
      <c r="AK79" s="34" t="s">
        <v>1165</v>
      </c>
    </row>
    <row r="80" spans="2:37" ht="15" customHeight="1" x14ac:dyDescent="0.15">
      <c r="B80" s="6" t="s">
        <v>2427</v>
      </c>
      <c r="J80" s="622" t="str">
        <f>IF(確建第五面!J80="","",確建第五面!J80)</f>
        <v/>
      </c>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c r="AJ80" s="622"/>
      <c r="AK80" s="622"/>
    </row>
    <row r="81" spans="2:37" ht="15" customHeight="1" x14ac:dyDescent="0.15">
      <c r="J81" s="620" t="str">
        <f>IF(確建第五面!J81="","",確建第五面!J81)</f>
        <v/>
      </c>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row>
    <row r="82" spans="2:37" ht="15" customHeight="1" x14ac:dyDescent="0.15">
      <c r="J82" s="620" t="str">
        <f>IF(確建第五面!J82="","",確建第五面!J82)</f>
        <v/>
      </c>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row>
    <row r="83" spans="2:37" ht="15" customHeight="1" x14ac:dyDescent="0.15">
      <c r="B83" s="30"/>
      <c r="C83" s="30"/>
      <c r="D83" s="30"/>
      <c r="E83" s="30"/>
      <c r="F83" s="30"/>
      <c r="G83" s="30"/>
      <c r="H83" s="30"/>
      <c r="I83" s="30"/>
      <c r="J83" s="621" t="str">
        <f>IF(確建第五面!J83="","",確建第五面!J83)</f>
        <v/>
      </c>
      <c r="K83" s="621"/>
      <c r="L83" s="621"/>
      <c r="M83" s="621"/>
      <c r="N83" s="621"/>
      <c r="O83" s="621"/>
      <c r="P83" s="621"/>
      <c r="Q83" s="621"/>
      <c r="R83" s="621"/>
      <c r="S83" s="621"/>
      <c r="T83" s="621"/>
      <c r="U83" s="621"/>
      <c r="V83" s="621"/>
      <c r="W83" s="621"/>
      <c r="X83" s="621"/>
      <c r="Y83" s="621"/>
      <c r="Z83" s="621"/>
      <c r="AA83" s="621"/>
      <c r="AB83" s="621"/>
      <c r="AC83" s="621"/>
      <c r="AD83" s="621"/>
      <c r="AE83" s="621"/>
      <c r="AF83" s="621"/>
      <c r="AG83" s="621"/>
      <c r="AH83" s="621"/>
      <c r="AI83" s="621"/>
      <c r="AJ83" s="621"/>
      <c r="AK83" s="621"/>
    </row>
    <row r="84" spans="2:37" ht="15" customHeight="1" x14ac:dyDescent="0.15">
      <c r="B84" s="6" t="s">
        <v>2328</v>
      </c>
      <c r="J84" s="622" t="str">
        <f>IF(確建第五面!J84="","",確建第五面!J84)</f>
        <v/>
      </c>
      <c r="K84" s="622"/>
      <c r="L84" s="622"/>
      <c r="M84" s="622"/>
      <c r="N84" s="622"/>
      <c r="O84" s="622"/>
      <c r="P84" s="622"/>
      <c r="Q84" s="622"/>
      <c r="R84" s="622"/>
      <c r="S84" s="622"/>
      <c r="T84" s="622"/>
      <c r="U84" s="622"/>
      <c r="V84" s="622"/>
      <c r="W84" s="622"/>
      <c r="X84" s="622"/>
      <c r="Y84" s="622"/>
      <c r="Z84" s="622"/>
      <c r="AA84" s="622"/>
      <c r="AB84" s="622"/>
      <c r="AC84" s="622"/>
      <c r="AD84" s="622"/>
      <c r="AE84" s="622"/>
      <c r="AF84" s="622"/>
      <c r="AG84" s="622"/>
      <c r="AH84" s="622"/>
      <c r="AI84" s="622"/>
      <c r="AJ84" s="622"/>
      <c r="AK84" s="622"/>
    </row>
    <row r="85" spans="2:37" ht="15" customHeight="1" x14ac:dyDescent="0.15">
      <c r="J85" s="620" t="str">
        <f>IF(確建第五面!J85="","",確建第五面!J85)</f>
        <v/>
      </c>
      <c r="K85" s="620"/>
      <c r="L85" s="620"/>
      <c r="M85" s="620"/>
      <c r="N85" s="620"/>
      <c r="O85" s="620"/>
      <c r="P85" s="620"/>
      <c r="Q85" s="620"/>
      <c r="R85" s="620"/>
      <c r="S85" s="620"/>
      <c r="T85" s="620"/>
      <c r="U85" s="620"/>
      <c r="V85" s="620"/>
      <c r="W85" s="620"/>
      <c r="X85" s="620"/>
      <c r="Y85" s="620"/>
      <c r="Z85" s="620"/>
      <c r="AA85" s="620"/>
      <c r="AB85" s="620"/>
      <c r="AC85" s="620"/>
      <c r="AD85" s="620"/>
      <c r="AE85" s="620"/>
      <c r="AF85" s="620"/>
      <c r="AG85" s="620"/>
      <c r="AH85" s="620"/>
      <c r="AI85" s="620"/>
      <c r="AJ85" s="620"/>
      <c r="AK85" s="620"/>
    </row>
    <row r="86" spans="2:37" ht="15" customHeight="1" x14ac:dyDescent="0.15">
      <c r="J86" s="620" t="str">
        <f>IF(確建第五面!J86="","",確建第五面!J86)</f>
        <v/>
      </c>
      <c r="K86" s="620"/>
      <c r="L86" s="620"/>
      <c r="M86" s="620"/>
      <c r="N86" s="620"/>
      <c r="O86" s="620"/>
      <c r="P86" s="620"/>
      <c r="Q86" s="620"/>
      <c r="R86" s="620"/>
      <c r="S86" s="620"/>
      <c r="T86" s="620"/>
      <c r="U86" s="620"/>
      <c r="V86" s="620"/>
      <c r="W86" s="620"/>
      <c r="X86" s="620"/>
      <c r="Y86" s="620"/>
      <c r="Z86" s="620"/>
      <c r="AA86" s="620"/>
      <c r="AB86" s="620"/>
      <c r="AC86" s="620"/>
      <c r="AD86" s="620"/>
      <c r="AE86" s="620"/>
      <c r="AF86" s="620"/>
      <c r="AG86" s="620"/>
      <c r="AH86" s="620"/>
      <c r="AI86" s="620"/>
      <c r="AJ86" s="620"/>
      <c r="AK86" s="620"/>
    </row>
    <row r="87" spans="2:37" ht="15" customHeight="1" x14ac:dyDescent="0.15">
      <c r="J87" s="620" t="str">
        <f>IF(確建第五面!J87="","",確建第五面!J87)</f>
        <v/>
      </c>
      <c r="K87" s="620"/>
      <c r="L87" s="620"/>
      <c r="M87" s="620"/>
      <c r="N87" s="620"/>
      <c r="O87" s="620"/>
      <c r="P87" s="620"/>
      <c r="Q87" s="620"/>
      <c r="R87" s="620"/>
      <c r="S87" s="620"/>
      <c r="T87" s="620"/>
      <c r="U87" s="620"/>
      <c r="V87" s="620"/>
      <c r="W87" s="620"/>
      <c r="X87" s="620"/>
      <c r="Y87" s="620"/>
      <c r="Z87" s="620"/>
      <c r="AA87" s="620"/>
      <c r="AB87" s="620"/>
      <c r="AC87" s="620"/>
      <c r="AD87" s="620"/>
      <c r="AE87" s="620"/>
      <c r="AF87" s="620"/>
      <c r="AG87" s="620"/>
      <c r="AH87" s="620"/>
      <c r="AI87" s="620"/>
      <c r="AJ87" s="620"/>
      <c r="AK87" s="620"/>
    </row>
    <row r="88" spans="2:37" ht="15" customHeight="1" x14ac:dyDescent="0.15">
      <c r="B88" s="30" t="s">
        <v>2466</v>
      </c>
      <c r="C88" s="30"/>
      <c r="D88" s="30"/>
      <c r="E88" s="30"/>
      <c r="F88" s="30"/>
      <c r="G88" s="30"/>
      <c r="H88" s="30"/>
      <c r="I88" s="30"/>
      <c r="J88" s="631" t="str">
        <f>ITEM_all_second!$E$13</f>
        <v/>
      </c>
      <c r="K88" s="631"/>
      <c r="L88" s="631"/>
      <c r="M88" s="631"/>
      <c r="N88" s="631"/>
      <c r="O88" s="631"/>
      <c r="P88" s="631"/>
      <c r="Q88" s="631"/>
      <c r="R88" s="631"/>
      <c r="S88" s="631"/>
      <c r="T88" s="631"/>
      <c r="U88" s="631"/>
      <c r="V88" s="631"/>
      <c r="W88" s="631"/>
      <c r="X88" s="631"/>
      <c r="Y88" s="631"/>
      <c r="Z88" s="631"/>
      <c r="AA88" s="631"/>
      <c r="AB88" s="631"/>
      <c r="AC88" s="631"/>
      <c r="AD88" s="631"/>
      <c r="AE88" s="631"/>
      <c r="AF88" s="631"/>
      <c r="AG88" s="631"/>
      <c r="AH88" s="631"/>
      <c r="AI88" s="631"/>
      <c r="AJ88" s="631"/>
      <c r="AK88" s="631"/>
    </row>
    <row r="95" spans="2:37" ht="15" customHeight="1" x14ac:dyDescent="0.15">
      <c r="B95" s="30" t="s">
        <v>534</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row>
    <row r="96" spans="2:37" ht="15" customHeight="1" x14ac:dyDescent="0.15">
      <c r="B96" s="30" t="s">
        <v>2369</v>
      </c>
      <c r="C96" s="30"/>
      <c r="D96" s="30"/>
      <c r="E96" s="30"/>
      <c r="F96" s="30"/>
      <c r="G96" s="30"/>
      <c r="H96" s="30"/>
      <c r="I96" s="30"/>
      <c r="J96" s="30"/>
      <c r="K96" s="665" t="str">
        <f>IF(確建第五面!K97="","",確建第五面!K97)</f>
        <v/>
      </c>
      <c r="L96" s="665"/>
      <c r="M96" s="665"/>
      <c r="N96" s="665"/>
      <c r="O96" s="30"/>
      <c r="P96" s="30"/>
      <c r="Q96" s="30"/>
      <c r="R96" s="30"/>
      <c r="S96" s="30"/>
      <c r="T96" s="30"/>
      <c r="U96" s="30"/>
      <c r="V96" s="30"/>
      <c r="W96" s="30"/>
      <c r="X96" s="30"/>
      <c r="Y96" s="30"/>
      <c r="Z96" s="30"/>
      <c r="AA96" s="30"/>
      <c r="AB96" s="30"/>
      <c r="AC96" s="30"/>
      <c r="AD96" s="30"/>
      <c r="AE96" s="30"/>
      <c r="AF96" s="30"/>
      <c r="AG96" s="30"/>
      <c r="AH96" s="30"/>
      <c r="AI96" s="30"/>
      <c r="AJ96" s="30"/>
      <c r="AK96" s="30"/>
    </row>
    <row r="97" spans="2:37" ht="15" customHeight="1" x14ac:dyDescent="0.15">
      <c r="B97" s="255" t="s">
        <v>2419</v>
      </c>
      <c r="C97" s="255"/>
      <c r="D97" s="255"/>
      <c r="E97" s="255"/>
      <c r="F97" s="255"/>
      <c r="G97" s="27"/>
      <c r="H97" s="27"/>
      <c r="I97" s="27"/>
      <c r="J97" s="27"/>
      <c r="K97" s="665" t="str">
        <f>IF(確建第五面!K98="","",確建第五面!K98)</f>
        <v/>
      </c>
      <c r="L97" s="665"/>
      <c r="M97" s="665"/>
      <c r="N97" s="665"/>
      <c r="O97" s="27"/>
      <c r="P97" s="27"/>
      <c r="Q97" s="27"/>
      <c r="R97" s="27"/>
      <c r="S97" s="27"/>
      <c r="T97" s="27"/>
      <c r="U97" s="27"/>
      <c r="V97" s="27"/>
      <c r="W97" s="27"/>
      <c r="X97" s="27"/>
      <c r="Y97" s="27"/>
      <c r="Z97" s="27"/>
      <c r="AA97" s="27"/>
      <c r="AB97" s="27"/>
      <c r="AC97" s="27"/>
      <c r="AD97" s="27"/>
      <c r="AE97" s="27"/>
      <c r="AF97" s="27"/>
      <c r="AG97" s="27"/>
      <c r="AH97" s="27"/>
      <c r="AI97" s="27"/>
      <c r="AJ97" s="27"/>
      <c r="AK97" s="27"/>
    </row>
    <row r="98" spans="2:37" ht="15" customHeight="1" x14ac:dyDescent="0.15">
      <c r="B98" s="255" t="s">
        <v>2420</v>
      </c>
      <c r="C98" s="255"/>
      <c r="D98" s="255"/>
      <c r="E98" s="255"/>
      <c r="F98" s="255"/>
      <c r="G98" s="27"/>
      <c r="H98" s="27"/>
      <c r="I98" s="27"/>
      <c r="J98" s="27"/>
      <c r="K98" s="678" t="str">
        <f>IF(確建第五面!K99="","",確建第五面!K99)</f>
        <v/>
      </c>
      <c r="L98" s="678"/>
      <c r="M98" s="678"/>
      <c r="N98" s="678"/>
      <c r="O98" s="27"/>
      <c r="P98" s="27"/>
      <c r="Q98" s="27"/>
      <c r="R98" s="27"/>
      <c r="S98" s="27"/>
      <c r="T98" s="27"/>
      <c r="U98" s="27"/>
      <c r="V98" s="27"/>
      <c r="W98" s="27"/>
      <c r="X98" s="27"/>
      <c r="Y98" s="27"/>
      <c r="Z98" s="27"/>
      <c r="AA98" s="27"/>
      <c r="AB98" s="27"/>
      <c r="AC98" s="27"/>
      <c r="AD98" s="27"/>
      <c r="AE98" s="27"/>
      <c r="AF98" s="27"/>
      <c r="AG98" s="27"/>
      <c r="AH98" s="27"/>
      <c r="AI98" s="27"/>
      <c r="AJ98" s="27"/>
      <c r="AK98" s="27"/>
    </row>
    <row r="99" spans="2:37" ht="15" customHeight="1" x14ac:dyDescent="0.15">
      <c r="B99" s="255" t="s">
        <v>2421</v>
      </c>
      <c r="C99" s="255"/>
      <c r="D99" s="255"/>
      <c r="E99" s="255"/>
      <c r="F99" s="255"/>
      <c r="G99" s="27"/>
      <c r="H99" s="27"/>
      <c r="I99" s="27"/>
      <c r="J99" s="27"/>
      <c r="K99" s="662" t="str">
        <f>IF(確建第五面!K100="","",確建第五面!K100)</f>
        <v/>
      </c>
      <c r="L99" s="662"/>
      <c r="M99" s="662"/>
      <c r="N99" s="662"/>
      <c r="O99" s="80" t="s">
        <v>1179</v>
      </c>
      <c r="P99" s="27"/>
      <c r="Q99" s="27"/>
      <c r="R99" s="27"/>
      <c r="S99" s="27"/>
      <c r="T99" s="27"/>
      <c r="U99" s="27"/>
      <c r="V99" s="27"/>
      <c r="W99" s="27"/>
      <c r="X99" s="27"/>
      <c r="Y99" s="27"/>
      <c r="Z99" s="27"/>
      <c r="AA99" s="27"/>
      <c r="AB99" s="27"/>
      <c r="AC99" s="27"/>
      <c r="AD99" s="27"/>
      <c r="AE99" s="27"/>
      <c r="AF99" s="27"/>
      <c r="AG99" s="27"/>
      <c r="AH99" s="27"/>
      <c r="AI99" s="27"/>
      <c r="AJ99" s="27"/>
      <c r="AK99" s="27"/>
    </row>
    <row r="100" spans="2:37" ht="15" customHeight="1" x14ac:dyDescent="0.15">
      <c r="B100" s="255" t="s">
        <v>2422</v>
      </c>
      <c r="C100" s="255"/>
      <c r="D100" s="255"/>
      <c r="E100" s="255"/>
      <c r="F100" s="255"/>
      <c r="G100" s="27"/>
      <c r="H100" s="27"/>
      <c r="I100" s="27"/>
      <c r="J100" s="27"/>
      <c r="K100" s="680" t="str">
        <f>IF(確建第五面!K101="","",確建第五面!K101)</f>
        <v/>
      </c>
      <c r="L100" s="680"/>
      <c r="M100" s="680"/>
      <c r="N100" s="680"/>
      <c r="O100" s="80" t="s">
        <v>1179</v>
      </c>
      <c r="P100" s="27"/>
      <c r="Q100" s="27"/>
      <c r="R100" s="27"/>
      <c r="S100" s="27"/>
      <c r="T100" s="27"/>
      <c r="U100" s="27"/>
      <c r="V100" s="27"/>
      <c r="W100" s="27"/>
      <c r="X100" s="27"/>
      <c r="Y100" s="27"/>
      <c r="Z100" s="27"/>
      <c r="AA100" s="27"/>
      <c r="AB100" s="27"/>
      <c r="AC100" s="27"/>
      <c r="AD100" s="27"/>
      <c r="AE100" s="27"/>
      <c r="AF100" s="27"/>
      <c r="AG100" s="27"/>
      <c r="AH100" s="27"/>
      <c r="AI100" s="27"/>
      <c r="AJ100" s="27"/>
      <c r="AK100" s="27"/>
    </row>
    <row r="101" spans="2:37" ht="15" customHeight="1" x14ac:dyDescent="0.15">
      <c r="B101" s="6" t="s">
        <v>2423</v>
      </c>
    </row>
    <row r="102" spans="2:37" ht="15" customHeight="1" x14ac:dyDescent="0.15">
      <c r="D102" s="6" t="s">
        <v>1502</v>
      </c>
      <c r="E102" s="6" t="s">
        <v>1503</v>
      </c>
      <c r="F102" s="6" t="s">
        <v>2424</v>
      </c>
      <c r="M102" s="645" t="str">
        <f>IF(確建第五面!M103="","",確建第五面!M103)</f>
        <v/>
      </c>
      <c r="N102" s="645"/>
      <c r="O102" s="645"/>
      <c r="P102" s="645"/>
      <c r="Q102" s="34" t="s">
        <v>1179</v>
      </c>
    </row>
    <row r="103" spans="2:37" ht="15" customHeight="1" x14ac:dyDescent="0.15">
      <c r="B103" s="30"/>
      <c r="C103" s="30"/>
      <c r="D103" s="30" t="s">
        <v>127</v>
      </c>
      <c r="E103" s="30" t="s">
        <v>130</v>
      </c>
      <c r="F103" s="30" t="s">
        <v>2425</v>
      </c>
      <c r="G103" s="30"/>
      <c r="H103" s="30"/>
      <c r="I103" s="30"/>
      <c r="J103" s="30"/>
      <c r="K103" s="30"/>
      <c r="L103" s="30"/>
      <c r="M103" s="30"/>
      <c r="N103" s="30"/>
      <c r="O103" s="30"/>
      <c r="P103" s="30"/>
      <c r="Q103" s="30"/>
      <c r="W103" s="36" t="str">
        <f>IF(確建第五面!W104="","",確建第五面!W104)</f>
        <v>□</v>
      </c>
      <c r="X103" s="32" t="s">
        <v>510</v>
      </c>
      <c r="Z103" s="36" t="str">
        <f>IF(確建第五面!Z104="","",確建第五面!Z104)</f>
        <v>□</v>
      </c>
      <c r="AA103" s="32" t="s">
        <v>511</v>
      </c>
      <c r="AB103" s="30"/>
      <c r="AC103" s="30"/>
      <c r="AD103" s="30"/>
      <c r="AE103" s="30"/>
      <c r="AF103" s="30"/>
      <c r="AG103" s="30"/>
      <c r="AH103" s="30"/>
      <c r="AI103" s="30"/>
      <c r="AJ103" s="30"/>
      <c r="AK103" s="30"/>
    </row>
    <row r="104" spans="2:37" ht="15" customHeight="1" x14ac:dyDescent="0.15">
      <c r="B104" s="6" t="s">
        <v>2426</v>
      </c>
      <c r="I104" s="9" t="s">
        <v>135</v>
      </c>
      <c r="J104" s="648" t="s">
        <v>545</v>
      </c>
      <c r="K104" s="648"/>
      <c r="L104" s="648"/>
      <c r="M104" s="648"/>
      <c r="N104" s="9" t="s">
        <v>136</v>
      </c>
      <c r="O104" s="9" t="s">
        <v>135</v>
      </c>
      <c r="P104" s="648" t="s">
        <v>546</v>
      </c>
      <c r="Q104" s="648"/>
      <c r="R104" s="648"/>
      <c r="S104" s="648"/>
      <c r="T104" s="648"/>
      <c r="U104" s="648"/>
      <c r="V104" s="648"/>
      <c r="W104" s="648"/>
      <c r="X104" s="648"/>
      <c r="Y104" s="648"/>
      <c r="Z104" s="648"/>
      <c r="AA104" s="648"/>
      <c r="AB104" s="648"/>
      <c r="AC104" s="648"/>
      <c r="AD104" s="9" t="s">
        <v>136</v>
      </c>
      <c r="AE104" s="9" t="s">
        <v>135</v>
      </c>
      <c r="AF104" s="648" t="s">
        <v>547</v>
      </c>
      <c r="AG104" s="648"/>
      <c r="AH104" s="648"/>
      <c r="AI104" s="648"/>
      <c r="AJ104" s="648"/>
      <c r="AK104" s="9" t="s">
        <v>136</v>
      </c>
    </row>
    <row r="105" spans="2:37" ht="15" customHeight="1" x14ac:dyDescent="0.15">
      <c r="D105" s="6" t="s">
        <v>127</v>
      </c>
      <c r="E105" s="6" t="s">
        <v>128</v>
      </c>
      <c r="F105" s="6" t="s">
        <v>129</v>
      </c>
      <c r="I105" s="9" t="s">
        <v>135</v>
      </c>
      <c r="J105" s="671" t="str">
        <f>IF(P105="","",VLOOKUP(P105,LIST!$B$237:'LIST'!$C$380,2,0))</f>
        <v/>
      </c>
      <c r="K105" s="671"/>
      <c r="L105" s="671"/>
      <c r="M105" s="671"/>
      <c r="N105" s="9" t="s">
        <v>136</v>
      </c>
      <c r="O105" s="9" t="s">
        <v>135</v>
      </c>
      <c r="P105" s="677" t="str">
        <f>IF(確建第五面!P106="","",確建第五面!P106)</f>
        <v/>
      </c>
      <c r="Q105" s="677"/>
      <c r="R105" s="677"/>
      <c r="S105" s="677"/>
      <c r="T105" s="677"/>
      <c r="U105" s="677"/>
      <c r="V105" s="677"/>
      <c r="W105" s="677"/>
      <c r="X105" s="677"/>
      <c r="Y105" s="677"/>
      <c r="Z105" s="677"/>
      <c r="AA105" s="677"/>
      <c r="AB105" s="677"/>
      <c r="AC105" s="677"/>
      <c r="AD105" s="9" t="s">
        <v>136</v>
      </c>
      <c r="AE105" s="9" t="s">
        <v>489</v>
      </c>
      <c r="AF105" s="658" t="str">
        <f>IF(確建第五面!AF106="","",確建第五面!AF106)</f>
        <v/>
      </c>
      <c r="AG105" s="658"/>
      <c r="AH105" s="658"/>
      <c r="AI105" s="658"/>
      <c r="AJ105" s="658"/>
      <c r="AK105" s="34" t="s">
        <v>1165</v>
      </c>
    </row>
    <row r="106" spans="2:37" ht="15" customHeight="1" x14ac:dyDescent="0.15">
      <c r="D106" s="6" t="s">
        <v>127</v>
      </c>
      <c r="E106" s="6" t="s">
        <v>130</v>
      </c>
      <c r="F106" s="6" t="s">
        <v>129</v>
      </c>
      <c r="I106" s="9" t="s">
        <v>135</v>
      </c>
      <c r="J106" s="671" t="str">
        <f>IF(P106="","",VLOOKUP(P106,LIST!$B$237:'LIST'!$C$380,2,0))</f>
        <v/>
      </c>
      <c r="K106" s="671"/>
      <c r="L106" s="671"/>
      <c r="M106" s="671"/>
      <c r="N106" s="9" t="s">
        <v>136</v>
      </c>
      <c r="O106" s="9" t="s">
        <v>135</v>
      </c>
      <c r="P106" s="677" t="str">
        <f>IF(確建第五面!P107="","",確建第五面!P107)</f>
        <v/>
      </c>
      <c r="Q106" s="677"/>
      <c r="R106" s="677"/>
      <c r="S106" s="677"/>
      <c r="T106" s="677"/>
      <c r="U106" s="677"/>
      <c r="V106" s="677"/>
      <c r="W106" s="677"/>
      <c r="X106" s="677"/>
      <c r="Y106" s="677"/>
      <c r="Z106" s="677"/>
      <c r="AA106" s="677"/>
      <c r="AB106" s="677"/>
      <c r="AC106" s="677"/>
      <c r="AD106" s="9" t="s">
        <v>136</v>
      </c>
      <c r="AE106" s="9" t="s">
        <v>489</v>
      </c>
      <c r="AF106" s="658" t="str">
        <f>IF(確建第五面!AF107="","",確建第五面!AF107)</f>
        <v/>
      </c>
      <c r="AG106" s="658"/>
      <c r="AH106" s="658"/>
      <c r="AI106" s="658"/>
      <c r="AJ106" s="658"/>
      <c r="AK106" s="34" t="s">
        <v>1165</v>
      </c>
    </row>
    <row r="107" spans="2:37" ht="15" customHeight="1" x14ac:dyDescent="0.15">
      <c r="D107" s="6" t="s">
        <v>127</v>
      </c>
      <c r="E107" s="6" t="s">
        <v>131</v>
      </c>
      <c r="F107" s="6" t="s">
        <v>129</v>
      </c>
      <c r="I107" s="9" t="s">
        <v>135</v>
      </c>
      <c r="J107" s="671" t="str">
        <f>IF(P107="","",VLOOKUP(P107,LIST!$B$237:'LIST'!$C$380,2,0))</f>
        <v/>
      </c>
      <c r="K107" s="671"/>
      <c r="L107" s="671"/>
      <c r="M107" s="671"/>
      <c r="N107" s="9" t="s">
        <v>136</v>
      </c>
      <c r="O107" s="9" t="s">
        <v>135</v>
      </c>
      <c r="P107" s="677" t="str">
        <f>IF(確建第五面!P108="","",確建第五面!P108)</f>
        <v/>
      </c>
      <c r="Q107" s="677"/>
      <c r="R107" s="677"/>
      <c r="S107" s="677"/>
      <c r="T107" s="677"/>
      <c r="U107" s="677"/>
      <c r="V107" s="677"/>
      <c r="W107" s="677"/>
      <c r="X107" s="677"/>
      <c r="Y107" s="677"/>
      <c r="Z107" s="677"/>
      <c r="AA107" s="677"/>
      <c r="AB107" s="677"/>
      <c r="AC107" s="677"/>
      <c r="AD107" s="9" t="s">
        <v>136</v>
      </c>
      <c r="AE107" s="9" t="s">
        <v>489</v>
      </c>
      <c r="AF107" s="658" t="str">
        <f>IF(確建第五面!AF108="","",確建第五面!AF108)</f>
        <v/>
      </c>
      <c r="AG107" s="658"/>
      <c r="AH107" s="658"/>
      <c r="AI107" s="658"/>
      <c r="AJ107" s="658"/>
      <c r="AK107" s="34" t="s">
        <v>1165</v>
      </c>
    </row>
    <row r="108" spans="2:37" ht="15" customHeight="1" x14ac:dyDescent="0.15">
      <c r="D108" s="6" t="s">
        <v>127</v>
      </c>
      <c r="E108" s="6" t="s">
        <v>1284</v>
      </c>
      <c r="F108" s="6" t="s">
        <v>129</v>
      </c>
      <c r="I108" s="9" t="s">
        <v>135</v>
      </c>
      <c r="J108" s="671" t="str">
        <f>IF(P108="","",VLOOKUP(P108,LIST!$B$237:'LIST'!$C$380,2,0))</f>
        <v/>
      </c>
      <c r="K108" s="671"/>
      <c r="L108" s="671"/>
      <c r="M108" s="671"/>
      <c r="N108" s="9" t="s">
        <v>136</v>
      </c>
      <c r="O108" s="9" t="s">
        <v>135</v>
      </c>
      <c r="P108" s="677" t="str">
        <f>IF(確建第五面!P109="","",確建第五面!P109)</f>
        <v/>
      </c>
      <c r="Q108" s="677"/>
      <c r="R108" s="677"/>
      <c r="S108" s="677"/>
      <c r="T108" s="677"/>
      <c r="U108" s="677"/>
      <c r="V108" s="677"/>
      <c r="W108" s="677"/>
      <c r="X108" s="677"/>
      <c r="Y108" s="677"/>
      <c r="Z108" s="677"/>
      <c r="AA108" s="677"/>
      <c r="AB108" s="677"/>
      <c r="AC108" s="677"/>
      <c r="AD108" s="9" t="s">
        <v>136</v>
      </c>
      <c r="AE108" s="9" t="s">
        <v>489</v>
      </c>
      <c r="AF108" s="658" t="str">
        <f>IF(確建第五面!AF109="","",確建第五面!AF109)</f>
        <v/>
      </c>
      <c r="AG108" s="658"/>
      <c r="AH108" s="658"/>
      <c r="AI108" s="658"/>
      <c r="AJ108" s="658"/>
      <c r="AK108" s="34" t="s">
        <v>1165</v>
      </c>
    </row>
    <row r="109" spans="2:37" ht="15" customHeight="1" x14ac:dyDescent="0.15">
      <c r="D109" s="6" t="s">
        <v>127</v>
      </c>
      <c r="E109" s="6" t="s">
        <v>132</v>
      </c>
      <c r="F109" s="6" t="s">
        <v>129</v>
      </c>
      <c r="I109" s="9" t="s">
        <v>135</v>
      </c>
      <c r="J109" s="671" t="str">
        <f>IF(P109="","",VLOOKUP(P109,LIST!$B$237:'LIST'!$C$380,2,0))</f>
        <v/>
      </c>
      <c r="K109" s="671"/>
      <c r="L109" s="671"/>
      <c r="M109" s="671"/>
      <c r="N109" s="9" t="s">
        <v>136</v>
      </c>
      <c r="O109" s="9" t="s">
        <v>135</v>
      </c>
      <c r="P109" s="677" t="str">
        <f>IF(確建第五面!P110="","",確建第五面!P110)</f>
        <v/>
      </c>
      <c r="Q109" s="677"/>
      <c r="R109" s="677"/>
      <c r="S109" s="677"/>
      <c r="T109" s="677"/>
      <c r="U109" s="677"/>
      <c r="V109" s="677"/>
      <c r="W109" s="677"/>
      <c r="X109" s="677"/>
      <c r="Y109" s="677"/>
      <c r="Z109" s="677"/>
      <c r="AA109" s="677"/>
      <c r="AB109" s="677"/>
      <c r="AC109" s="677"/>
      <c r="AD109" s="9" t="s">
        <v>136</v>
      </c>
      <c r="AE109" s="9" t="s">
        <v>489</v>
      </c>
      <c r="AF109" s="658" t="str">
        <f>IF(確建第五面!AF110="","",確建第五面!AF110)</f>
        <v/>
      </c>
      <c r="AG109" s="658"/>
      <c r="AH109" s="658"/>
      <c r="AI109" s="658"/>
      <c r="AJ109" s="658"/>
      <c r="AK109" s="34" t="s">
        <v>1165</v>
      </c>
    </row>
    <row r="110" spans="2:37" ht="15" customHeight="1" x14ac:dyDescent="0.15">
      <c r="B110" s="30"/>
      <c r="C110" s="30"/>
      <c r="D110" s="30" t="s">
        <v>127</v>
      </c>
      <c r="E110" s="30" t="s">
        <v>486</v>
      </c>
      <c r="F110" s="30" t="s">
        <v>129</v>
      </c>
      <c r="G110" s="30"/>
      <c r="H110" s="30"/>
      <c r="I110" s="32" t="s">
        <v>135</v>
      </c>
      <c r="J110" s="671" t="str">
        <f>IF(P110="","",VLOOKUP(P110,LIST!$B$237:'LIST'!$C$380,2,0))</f>
        <v/>
      </c>
      <c r="K110" s="671"/>
      <c r="L110" s="671"/>
      <c r="M110" s="671"/>
      <c r="N110" s="32" t="s">
        <v>136</v>
      </c>
      <c r="O110" s="32" t="s">
        <v>135</v>
      </c>
      <c r="P110" s="677" t="str">
        <f>IF(確建第五面!P111="","",確建第五面!P111)</f>
        <v/>
      </c>
      <c r="Q110" s="677"/>
      <c r="R110" s="677"/>
      <c r="S110" s="677"/>
      <c r="T110" s="677"/>
      <c r="U110" s="677"/>
      <c r="V110" s="677"/>
      <c r="W110" s="677"/>
      <c r="X110" s="677"/>
      <c r="Y110" s="677"/>
      <c r="Z110" s="677"/>
      <c r="AA110" s="677"/>
      <c r="AB110" s="677"/>
      <c r="AC110" s="677"/>
      <c r="AD110" s="32" t="s">
        <v>136</v>
      </c>
      <c r="AE110" s="32" t="s">
        <v>489</v>
      </c>
      <c r="AF110" s="658" t="str">
        <f>IF(確建第五面!AF111="","",確建第五面!AF111)</f>
        <v/>
      </c>
      <c r="AG110" s="658"/>
      <c r="AH110" s="658"/>
      <c r="AI110" s="658"/>
      <c r="AJ110" s="658"/>
      <c r="AK110" s="34" t="s">
        <v>1165</v>
      </c>
    </row>
    <row r="111" spans="2:37" ht="15" customHeight="1" x14ac:dyDescent="0.15">
      <c r="B111" s="6" t="s">
        <v>2427</v>
      </c>
      <c r="J111" s="622" t="str">
        <f>IF(確建第五面!J112="","",確建第五面!J112)</f>
        <v/>
      </c>
      <c r="K111" s="622"/>
      <c r="L111" s="622"/>
      <c r="M111" s="622"/>
      <c r="N111" s="622"/>
      <c r="O111" s="622"/>
      <c r="P111" s="622"/>
      <c r="Q111" s="622"/>
      <c r="R111" s="622"/>
      <c r="S111" s="622"/>
      <c r="T111" s="622"/>
      <c r="U111" s="622"/>
      <c r="V111" s="622"/>
      <c r="W111" s="622"/>
      <c r="X111" s="622"/>
      <c r="Y111" s="622"/>
      <c r="Z111" s="622"/>
      <c r="AA111" s="622"/>
      <c r="AB111" s="622"/>
      <c r="AC111" s="622"/>
      <c r="AD111" s="622"/>
      <c r="AE111" s="622"/>
      <c r="AF111" s="622"/>
      <c r="AG111" s="622"/>
      <c r="AH111" s="622"/>
      <c r="AI111" s="622"/>
      <c r="AJ111" s="622"/>
      <c r="AK111" s="622"/>
    </row>
    <row r="112" spans="2:37" ht="15" customHeight="1" x14ac:dyDescent="0.15">
      <c r="J112" s="620" t="str">
        <f>IF(確建第五面!J113="","",確建第五面!J113)</f>
        <v/>
      </c>
      <c r="K112" s="620"/>
      <c r="L112" s="620"/>
      <c r="M112" s="620"/>
      <c r="N112" s="620"/>
      <c r="O112" s="620"/>
      <c r="P112" s="620"/>
      <c r="Q112" s="620"/>
      <c r="R112" s="620"/>
      <c r="S112" s="620"/>
      <c r="T112" s="620"/>
      <c r="U112" s="620"/>
      <c r="V112" s="620"/>
      <c r="W112" s="620"/>
      <c r="X112" s="620"/>
      <c r="Y112" s="620"/>
      <c r="Z112" s="620"/>
      <c r="AA112" s="620"/>
      <c r="AB112" s="620"/>
      <c r="AC112" s="620"/>
      <c r="AD112" s="620"/>
      <c r="AE112" s="620"/>
      <c r="AF112" s="620"/>
      <c r="AG112" s="620"/>
      <c r="AH112" s="620"/>
      <c r="AI112" s="620"/>
      <c r="AJ112" s="620"/>
      <c r="AK112" s="620"/>
    </row>
    <row r="113" spans="2:37" ht="15" customHeight="1" x14ac:dyDescent="0.15">
      <c r="J113" s="620" t="str">
        <f>IF(確建第五面!J114="","",確建第五面!J114)</f>
        <v/>
      </c>
      <c r="K113" s="620"/>
      <c r="L113" s="620"/>
      <c r="M113" s="620"/>
      <c r="N113" s="620"/>
      <c r="O113" s="620"/>
      <c r="P113" s="620"/>
      <c r="Q113" s="620"/>
      <c r="R113" s="620"/>
      <c r="S113" s="620"/>
      <c r="T113" s="620"/>
      <c r="U113" s="620"/>
      <c r="V113" s="620"/>
      <c r="W113" s="620"/>
      <c r="X113" s="620"/>
      <c r="Y113" s="620"/>
      <c r="Z113" s="620"/>
      <c r="AA113" s="620"/>
      <c r="AB113" s="620"/>
      <c r="AC113" s="620"/>
      <c r="AD113" s="620"/>
      <c r="AE113" s="620"/>
      <c r="AF113" s="620"/>
      <c r="AG113" s="620"/>
      <c r="AH113" s="620"/>
      <c r="AI113" s="620"/>
      <c r="AJ113" s="620"/>
      <c r="AK113" s="620"/>
    </row>
    <row r="114" spans="2:37" ht="15" customHeight="1" x14ac:dyDescent="0.15">
      <c r="B114" s="30"/>
      <c r="C114" s="30"/>
      <c r="D114" s="30"/>
      <c r="E114" s="30"/>
      <c r="F114" s="30"/>
      <c r="G114" s="30"/>
      <c r="H114" s="30"/>
      <c r="I114" s="30"/>
      <c r="J114" s="621" t="str">
        <f>IF(確建第五面!J115="","",確建第五面!J115)</f>
        <v/>
      </c>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1"/>
    </row>
    <row r="115" spans="2:37" ht="15" customHeight="1" x14ac:dyDescent="0.15">
      <c r="B115" s="6" t="s">
        <v>2328</v>
      </c>
      <c r="J115" s="622" t="str">
        <f>IF(確建第五面!J116="","",確建第五面!J116)</f>
        <v/>
      </c>
      <c r="K115" s="622"/>
      <c r="L115" s="622"/>
      <c r="M115" s="622"/>
      <c r="N115" s="622"/>
      <c r="O115" s="622"/>
      <c r="P115" s="622"/>
      <c r="Q115" s="622"/>
      <c r="R115" s="622"/>
      <c r="S115" s="622"/>
      <c r="T115" s="622"/>
      <c r="U115" s="622"/>
      <c r="V115" s="622"/>
      <c r="W115" s="622"/>
      <c r="X115" s="622"/>
      <c r="Y115" s="622"/>
      <c r="Z115" s="622"/>
      <c r="AA115" s="622"/>
      <c r="AB115" s="622"/>
      <c r="AC115" s="622"/>
      <c r="AD115" s="622"/>
      <c r="AE115" s="622"/>
      <c r="AF115" s="622"/>
      <c r="AG115" s="622"/>
      <c r="AH115" s="622"/>
      <c r="AI115" s="622"/>
      <c r="AJ115" s="622"/>
      <c r="AK115" s="622"/>
    </row>
    <row r="116" spans="2:37" ht="15" customHeight="1" x14ac:dyDescent="0.15">
      <c r="J116" s="620" t="str">
        <f>IF(確建第五面!J117="","",確建第五面!J117)</f>
        <v/>
      </c>
      <c r="K116" s="620"/>
      <c r="L116" s="620"/>
      <c r="M116" s="620"/>
      <c r="N116" s="620"/>
      <c r="O116" s="620"/>
      <c r="P116" s="620"/>
      <c r="Q116" s="620"/>
      <c r="R116" s="620"/>
      <c r="S116" s="620"/>
      <c r="T116" s="620"/>
      <c r="U116" s="620"/>
      <c r="V116" s="620"/>
      <c r="W116" s="620"/>
      <c r="X116" s="620"/>
      <c r="Y116" s="620"/>
      <c r="Z116" s="620"/>
      <c r="AA116" s="620"/>
      <c r="AB116" s="620"/>
      <c r="AC116" s="620"/>
      <c r="AD116" s="620"/>
      <c r="AE116" s="620"/>
      <c r="AF116" s="620"/>
      <c r="AG116" s="620"/>
      <c r="AH116" s="620"/>
      <c r="AI116" s="620"/>
      <c r="AJ116" s="620"/>
      <c r="AK116" s="620"/>
    </row>
    <row r="117" spans="2:37" ht="15" customHeight="1" x14ac:dyDescent="0.15">
      <c r="J117" s="620" t="str">
        <f>IF(確建第五面!J118="","",確建第五面!J118)</f>
        <v/>
      </c>
      <c r="K117" s="620"/>
      <c r="L117" s="620"/>
      <c r="M117" s="620"/>
      <c r="N117" s="620"/>
      <c r="O117" s="620"/>
      <c r="P117" s="620"/>
      <c r="Q117" s="620"/>
      <c r="R117" s="620"/>
      <c r="S117" s="620"/>
      <c r="T117" s="620"/>
      <c r="U117" s="620"/>
      <c r="V117" s="620"/>
      <c r="W117" s="620"/>
      <c r="X117" s="620"/>
      <c r="Y117" s="620"/>
      <c r="Z117" s="620"/>
      <c r="AA117" s="620"/>
      <c r="AB117" s="620"/>
      <c r="AC117" s="620"/>
      <c r="AD117" s="620"/>
      <c r="AE117" s="620"/>
      <c r="AF117" s="620"/>
      <c r="AG117" s="620"/>
      <c r="AH117" s="620"/>
      <c r="AI117" s="620"/>
      <c r="AJ117" s="620"/>
      <c r="AK117" s="620"/>
    </row>
    <row r="118" spans="2:37" ht="15" customHeight="1" x14ac:dyDescent="0.15">
      <c r="J118" s="620" t="str">
        <f>IF(確建第五面!J119="","",確建第五面!J119)</f>
        <v/>
      </c>
      <c r="K118" s="620"/>
      <c r="L118" s="620"/>
      <c r="M118" s="620"/>
      <c r="N118" s="620"/>
      <c r="O118" s="620"/>
      <c r="P118" s="620"/>
      <c r="Q118" s="620"/>
      <c r="R118" s="620"/>
      <c r="S118" s="620"/>
      <c r="T118" s="620"/>
      <c r="U118" s="620"/>
      <c r="V118" s="620"/>
      <c r="W118" s="620"/>
      <c r="X118" s="620"/>
      <c r="Y118" s="620"/>
      <c r="Z118" s="620"/>
      <c r="AA118" s="620"/>
      <c r="AB118" s="620"/>
      <c r="AC118" s="620"/>
      <c r="AD118" s="620"/>
      <c r="AE118" s="620"/>
      <c r="AF118" s="620"/>
      <c r="AG118" s="620"/>
      <c r="AH118" s="620"/>
      <c r="AI118" s="620"/>
      <c r="AJ118" s="620"/>
      <c r="AK118" s="620"/>
    </row>
    <row r="119" spans="2:37" ht="15" customHeight="1" x14ac:dyDescent="0.15">
      <c r="B119" s="30" t="s">
        <v>2466</v>
      </c>
      <c r="C119" s="30"/>
      <c r="D119" s="30"/>
      <c r="E119" s="30"/>
      <c r="F119" s="30"/>
      <c r="G119" s="30"/>
      <c r="H119" s="30"/>
      <c r="I119" s="30"/>
      <c r="J119" s="631" t="str">
        <f>ITEM_all_second!$E$13</f>
        <v/>
      </c>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1"/>
    </row>
  </sheetData>
  <mergeCells count="146">
    <mergeCell ref="B4:AK4"/>
    <mergeCell ref="K6:N6"/>
    <mergeCell ref="K7:N7"/>
    <mergeCell ref="K8:N8"/>
    <mergeCell ref="K9:N9"/>
    <mergeCell ref="K10:N10"/>
    <mergeCell ref="J16:M16"/>
    <mergeCell ref="P16:AC16"/>
    <mergeCell ref="AF16:AJ16"/>
    <mergeCell ref="J17:M17"/>
    <mergeCell ref="P17:AC17"/>
    <mergeCell ref="AF17:AJ17"/>
    <mergeCell ref="M12:P12"/>
    <mergeCell ref="J14:M14"/>
    <mergeCell ref="P14:AC14"/>
    <mergeCell ref="AF14:AJ14"/>
    <mergeCell ref="J15:M15"/>
    <mergeCell ref="P15:AC15"/>
    <mergeCell ref="AF15:AJ15"/>
    <mergeCell ref="J20:M20"/>
    <mergeCell ref="P20:AC20"/>
    <mergeCell ref="AF20:AJ20"/>
    <mergeCell ref="J21:AK21"/>
    <mergeCell ref="J22:AK22"/>
    <mergeCell ref="J23:AK23"/>
    <mergeCell ref="J18:M18"/>
    <mergeCell ref="P18:AC18"/>
    <mergeCell ref="AF18:AJ18"/>
    <mergeCell ref="J19:M19"/>
    <mergeCell ref="P19:AC19"/>
    <mergeCell ref="AF19:AJ19"/>
    <mergeCell ref="K38:N38"/>
    <mergeCell ref="K39:N39"/>
    <mergeCell ref="K40:N40"/>
    <mergeCell ref="K41:N41"/>
    <mergeCell ref="M43:P43"/>
    <mergeCell ref="J45:M45"/>
    <mergeCell ref="P45:AC45"/>
    <mergeCell ref="J24:AK24"/>
    <mergeCell ref="J25:AK25"/>
    <mergeCell ref="J26:AK26"/>
    <mergeCell ref="J27:AK27"/>
    <mergeCell ref="J28:AK28"/>
    <mergeCell ref="K37:N37"/>
    <mergeCell ref="J29:AK29"/>
    <mergeCell ref="J48:M48"/>
    <mergeCell ref="P48:AC48"/>
    <mergeCell ref="AF48:AJ48"/>
    <mergeCell ref="J49:M49"/>
    <mergeCell ref="P49:AC49"/>
    <mergeCell ref="AF49:AJ49"/>
    <mergeCell ref="AF45:AJ45"/>
    <mergeCell ref="J46:M46"/>
    <mergeCell ref="P46:AC46"/>
    <mergeCell ref="AF46:AJ46"/>
    <mergeCell ref="J47:M47"/>
    <mergeCell ref="P47:AC47"/>
    <mergeCell ref="AF47:AJ47"/>
    <mergeCell ref="J52:AK52"/>
    <mergeCell ref="J53:AK53"/>
    <mergeCell ref="J54:AK54"/>
    <mergeCell ref="J55:AK55"/>
    <mergeCell ref="J56:AK56"/>
    <mergeCell ref="J57:AK57"/>
    <mergeCell ref="J50:M50"/>
    <mergeCell ref="P50:AC50"/>
    <mergeCell ref="AF50:AJ50"/>
    <mergeCell ref="J51:M51"/>
    <mergeCell ref="P51:AC51"/>
    <mergeCell ref="AF51:AJ51"/>
    <mergeCell ref="K68:N68"/>
    <mergeCell ref="K69:N69"/>
    <mergeCell ref="M71:P71"/>
    <mergeCell ref="J73:M73"/>
    <mergeCell ref="P73:AC73"/>
    <mergeCell ref="AF73:AJ73"/>
    <mergeCell ref="J58:AK58"/>
    <mergeCell ref="J59:AK59"/>
    <mergeCell ref="B63:AK63"/>
    <mergeCell ref="K65:N65"/>
    <mergeCell ref="K66:N66"/>
    <mergeCell ref="K67:N67"/>
    <mergeCell ref="J60:AK60"/>
    <mergeCell ref="J76:M76"/>
    <mergeCell ref="P76:AC76"/>
    <mergeCell ref="AF76:AJ76"/>
    <mergeCell ref="J77:M77"/>
    <mergeCell ref="P77:AC77"/>
    <mergeCell ref="AF77:AJ77"/>
    <mergeCell ref="J74:M74"/>
    <mergeCell ref="P74:AC74"/>
    <mergeCell ref="AF74:AJ74"/>
    <mergeCell ref="J75:M75"/>
    <mergeCell ref="P75:AC75"/>
    <mergeCell ref="AF75:AJ75"/>
    <mergeCell ref="J80:AK80"/>
    <mergeCell ref="J81:AK81"/>
    <mergeCell ref="J82:AK82"/>
    <mergeCell ref="J83:AK83"/>
    <mergeCell ref="J84:AK84"/>
    <mergeCell ref="J85:AK85"/>
    <mergeCell ref="J78:M78"/>
    <mergeCell ref="P78:AC78"/>
    <mergeCell ref="AF78:AJ78"/>
    <mergeCell ref="J79:M79"/>
    <mergeCell ref="P79:AC79"/>
    <mergeCell ref="AF79:AJ79"/>
    <mergeCell ref="K100:N100"/>
    <mergeCell ref="M102:P102"/>
    <mergeCell ref="J104:M104"/>
    <mergeCell ref="P104:AC104"/>
    <mergeCell ref="AF104:AJ104"/>
    <mergeCell ref="J105:M105"/>
    <mergeCell ref="P105:AC105"/>
    <mergeCell ref="AF105:AJ105"/>
    <mergeCell ref="J86:AK86"/>
    <mergeCell ref="J87:AK87"/>
    <mergeCell ref="K96:N96"/>
    <mergeCell ref="K97:N97"/>
    <mergeCell ref="K98:N98"/>
    <mergeCell ref="K99:N99"/>
    <mergeCell ref="J88:AK88"/>
    <mergeCell ref="J108:M108"/>
    <mergeCell ref="P108:AC108"/>
    <mergeCell ref="AF108:AJ108"/>
    <mergeCell ref="J109:M109"/>
    <mergeCell ref="P109:AC109"/>
    <mergeCell ref="AF109:AJ109"/>
    <mergeCell ref="J106:M106"/>
    <mergeCell ref="P106:AC106"/>
    <mergeCell ref="AF106:AJ106"/>
    <mergeCell ref="J107:M107"/>
    <mergeCell ref="P107:AC107"/>
    <mergeCell ref="AF107:AJ107"/>
    <mergeCell ref="J119:AK119"/>
    <mergeCell ref="J114:AK114"/>
    <mergeCell ref="J115:AK115"/>
    <mergeCell ref="J116:AK116"/>
    <mergeCell ref="J117:AK117"/>
    <mergeCell ref="J118:AK118"/>
    <mergeCell ref="J110:M110"/>
    <mergeCell ref="P110:AC110"/>
    <mergeCell ref="AF110:AJ110"/>
    <mergeCell ref="J111:AK111"/>
    <mergeCell ref="J112:AK112"/>
    <mergeCell ref="J113:AK113"/>
  </mergeCells>
  <phoneticPr fontId="30"/>
  <dataValidations count="4">
    <dataValidation type="list" allowBlank="1" showInputMessage="1" prompt="選択" sqref="J74:M79 J46:M51 J15:M20 J105:M110" xr:uid="{00000000-0002-0000-2300-000000000000}">
      <formula1>用途番号</formula1>
    </dataValidation>
    <dataValidation type="list" allowBlank="1" showInputMessage="1" prompt="選択" sqref="P15:P20 P74:P79 P46:P51 P105:P110" xr:uid="{00000000-0002-0000-2300-000001000000}">
      <formula1>用途</formula1>
    </dataValidation>
    <dataValidation type="list" allowBlank="1" showInputMessage="1" showErrorMessage="1" prompt="選択" sqref="W13 Z13 W44 Z44 W72 Z72 W103 Z103" xr:uid="{00000000-0002-0000-2300-000002000000}">
      <formula1>選択</formula1>
    </dataValidation>
    <dataValidation type="list" allowBlank="1" showInputMessage="1" prompt="選択" sqref="K8:N8 K39:N39 K67:N67 K98:N98" xr:uid="{00000000-0002-0000-2300-000003000000}">
      <formula1>柱の小径</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79998168889431442"/>
  </sheetPr>
  <dimension ref="A4:BU69"/>
  <sheetViews>
    <sheetView workbookViewId="0">
      <pane ySplit="2" topLeftCell="A36" activePane="bottomLeft" state="frozen"/>
      <selection pane="bottomLeft" activeCell="K6" sqref="K6:N6"/>
    </sheetView>
  </sheetViews>
  <sheetFormatPr defaultColWidth="2.5" defaultRowHeight="15" customHeight="1" x14ac:dyDescent="0.15"/>
  <cols>
    <col min="1" max="73" width="2.5" style="6" customWidth="1"/>
    <col min="74" max="16384" width="2.5" style="7"/>
  </cols>
  <sheetData>
    <row r="4" spans="2:37" ht="15" customHeight="1" x14ac:dyDescent="0.15">
      <c r="B4" s="618" t="s">
        <v>548</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549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30" t="s">
        <v>2369</v>
      </c>
      <c r="C6" s="30"/>
      <c r="D6" s="30"/>
      <c r="E6" s="30"/>
      <c r="F6" s="30"/>
      <c r="G6" s="30"/>
      <c r="H6" s="30"/>
      <c r="I6" s="30"/>
      <c r="J6" s="30"/>
      <c r="K6" s="665" t="str">
        <f>IF(確建第六面!K6="","",確建第六面!K6)</f>
        <v/>
      </c>
      <c r="L6" s="665"/>
      <c r="M6" s="665"/>
      <c r="N6" s="665"/>
      <c r="O6" s="30"/>
      <c r="P6" s="30"/>
      <c r="Q6" s="30"/>
      <c r="R6" s="30"/>
      <c r="S6" s="30"/>
      <c r="T6" s="30"/>
      <c r="U6" s="30"/>
      <c r="V6" s="30"/>
      <c r="W6" s="30"/>
      <c r="X6" s="30"/>
      <c r="Y6" s="30"/>
      <c r="Z6" s="30"/>
      <c r="AA6" s="30"/>
      <c r="AB6" s="30"/>
      <c r="AC6" s="30"/>
      <c r="AD6" s="30"/>
      <c r="AE6" s="30"/>
      <c r="AF6" s="30"/>
      <c r="AG6" s="30"/>
      <c r="AH6" s="30"/>
      <c r="AI6" s="30"/>
      <c r="AJ6" s="30"/>
      <c r="AK6" s="30"/>
    </row>
    <row r="7" spans="2:37" ht="15" customHeight="1" x14ac:dyDescent="0.15">
      <c r="B7" s="255" t="s">
        <v>2428</v>
      </c>
      <c r="C7" s="255"/>
      <c r="D7" s="255"/>
      <c r="E7" s="255"/>
      <c r="F7" s="255"/>
      <c r="G7" s="27"/>
      <c r="H7" s="27"/>
      <c r="I7" s="27"/>
      <c r="J7" s="27"/>
      <c r="K7" s="681" t="str">
        <f>IF(確建第六面!K7="","",確建第六面!K7)</f>
        <v/>
      </c>
      <c r="L7" s="681"/>
      <c r="M7" s="681"/>
      <c r="N7" s="681"/>
      <c r="O7" s="81" t="s">
        <v>1181</v>
      </c>
      <c r="P7" s="27"/>
      <c r="Q7" s="27"/>
      <c r="R7" s="27"/>
      <c r="S7" s="27"/>
      <c r="T7" s="27"/>
      <c r="U7" s="27"/>
      <c r="V7" s="27"/>
      <c r="W7" s="27"/>
      <c r="X7" s="27"/>
      <c r="Y7" s="27"/>
      <c r="Z7" s="27"/>
      <c r="AA7" s="27"/>
      <c r="AB7" s="27"/>
      <c r="AC7" s="27"/>
      <c r="AD7" s="27"/>
      <c r="AE7" s="27"/>
      <c r="AF7" s="27"/>
      <c r="AG7" s="27"/>
      <c r="AH7" s="27"/>
      <c r="AI7" s="27"/>
      <c r="AJ7" s="27"/>
      <c r="AK7" s="27"/>
    </row>
    <row r="8" spans="2:37" ht="15" customHeight="1" x14ac:dyDescent="0.15">
      <c r="B8" s="6" t="s">
        <v>2429</v>
      </c>
    </row>
    <row r="9" spans="2:37" ht="15" customHeight="1" x14ac:dyDescent="0.15">
      <c r="D9" s="6" t="s">
        <v>127</v>
      </c>
      <c r="E9" s="6" t="s">
        <v>128</v>
      </c>
      <c r="F9" s="6" t="s">
        <v>2359</v>
      </c>
      <c r="L9" s="9" t="s">
        <v>550</v>
      </c>
      <c r="M9" s="682" t="str">
        <f>IF(確建第六面!M9="","",確建第六面!M9)</f>
        <v/>
      </c>
      <c r="N9" s="682"/>
      <c r="O9" s="682"/>
      <c r="P9" s="682"/>
      <c r="Q9" s="34" t="s">
        <v>1180</v>
      </c>
    </row>
    <row r="10" spans="2:37" ht="15" customHeight="1" x14ac:dyDescent="0.15">
      <c r="D10" s="6" t="s">
        <v>127</v>
      </c>
      <c r="E10" s="6" t="s">
        <v>130</v>
      </c>
      <c r="F10" s="6" t="s">
        <v>2388</v>
      </c>
      <c r="L10" s="9" t="s">
        <v>550</v>
      </c>
      <c r="M10" s="682" t="str">
        <f>IF(確建第六面!M10="","",確建第六面!M10)</f>
        <v/>
      </c>
      <c r="N10" s="682"/>
      <c r="O10" s="682"/>
      <c r="P10" s="682"/>
      <c r="Q10" s="34" t="s">
        <v>1180</v>
      </c>
    </row>
    <row r="11" spans="2:37" ht="15" customHeight="1" x14ac:dyDescent="0.15">
      <c r="D11" s="6" t="s">
        <v>127</v>
      </c>
      <c r="E11" s="6" t="s">
        <v>131</v>
      </c>
      <c r="F11" s="6" t="s">
        <v>2360</v>
      </c>
      <c r="J11" s="611" t="s">
        <v>552</v>
      </c>
      <c r="K11" s="611"/>
      <c r="L11" s="9" t="s">
        <v>550</v>
      </c>
      <c r="M11" s="664" t="str">
        <f>IF(確建第六面!M11="","",確建第六面!M11)</f>
        <v/>
      </c>
      <c r="N11" s="664"/>
      <c r="O11" s="664"/>
      <c r="P11" s="664"/>
      <c r="Q11" s="9" t="s">
        <v>551</v>
      </c>
      <c r="R11" s="611" t="s">
        <v>553</v>
      </c>
      <c r="S11" s="611"/>
      <c r="T11" s="9" t="s">
        <v>550</v>
      </c>
      <c r="U11" s="664" t="str">
        <f>IF(確建第六面!U11="","",確建第六面!U11)</f>
        <v/>
      </c>
      <c r="V11" s="664"/>
      <c r="W11" s="664"/>
      <c r="X11" s="664"/>
      <c r="Y11" s="9" t="s">
        <v>551</v>
      </c>
    </row>
    <row r="12" spans="2:37" ht="15" customHeight="1" x14ac:dyDescent="0.15">
      <c r="B12" s="30"/>
      <c r="C12" s="30"/>
      <c r="D12" s="30" t="s">
        <v>127</v>
      </c>
      <c r="E12" s="30" t="s">
        <v>501</v>
      </c>
      <c r="F12" s="30" t="s">
        <v>2361</v>
      </c>
      <c r="G12" s="30"/>
      <c r="H12" s="30"/>
      <c r="I12" s="30"/>
      <c r="J12" s="30"/>
      <c r="K12" s="30"/>
      <c r="L12" s="30"/>
      <c r="M12" s="665" t="str">
        <f>IF(確建第六面!M12="","",確建第六面!M12)</f>
        <v/>
      </c>
      <c r="N12" s="665"/>
      <c r="O12" s="665"/>
      <c r="P12" s="665"/>
      <c r="Q12" s="665"/>
      <c r="R12" s="665"/>
      <c r="S12" s="665"/>
      <c r="T12" s="665"/>
      <c r="U12" s="32" t="s">
        <v>508</v>
      </c>
      <c r="V12" s="637" t="s">
        <v>509</v>
      </c>
      <c r="W12" s="637"/>
      <c r="X12" s="665" t="str">
        <f>IF(確建第六面!X12="","",確建第六面!X12)</f>
        <v/>
      </c>
      <c r="Y12" s="665"/>
      <c r="Z12" s="665"/>
      <c r="AA12" s="665"/>
      <c r="AB12" s="665"/>
      <c r="AC12" s="665"/>
      <c r="AD12" s="665"/>
      <c r="AE12" s="665"/>
      <c r="AF12" s="32" t="s">
        <v>508</v>
      </c>
      <c r="AG12" s="30"/>
      <c r="AH12" s="30"/>
      <c r="AI12" s="30"/>
      <c r="AJ12" s="30"/>
      <c r="AK12" s="30"/>
    </row>
    <row r="13" spans="2:37" ht="15" customHeight="1" x14ac:dyDescent="0.15">
      <c r="B13" s="125" t="s">
        <v>2430</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row>
    <row r="14" spans="2:37" ht="15" customHeight="1" x14ac:dyDescent="0.15">
      <c r="E14" s="36" t="str">
        <f>IF(確建第六面!E14="","",確建第六面!E14)</f>
        <v>□</v>
      </c>
      <c r="F14" s="6" t="s">
        <v>554</v>
      </c>
    </row>
    <row r="15" spans="2:37" ht="15" customHeight="1" x14ac:dyDescent="0.15">
      <c r="B15" s="30"/>
      <c r="C15" s="30"/>
      <c r="D15" s="30"/>
      <c r="E15" s="5" t="str">
        <f>IF(確建第六面!E15="","",確建第六面!E15)</f>
        <v>□</v>
      </c>
      <c r="F15" s="30" t="s">
        <v>555</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row>
    <row r="16" spans="2:37" ht="15" customHeight="1" x14ac:dyDescent="0.15">
      <c r="B16" s="6" t="s">
        <v>2431</v>
      </c>
    </row>
    <row r="17" spans="2:37" ht="15" customHeight="1" x14ac:dyDescent="0.15">
      <c r="E17" s="36" t="str">
        <f>IF(確建第六面!E17="","",確建第六面!E17)</f>
        <v>□</v>
      </c>
      <c r="F17" s="6" t="s">
        <v>2435</v>
      </c>
    </row>
    <row r="18" spans="2:37" ht="15" customHeight="1" x14ac:dyDescent="0.15">
      <c r="E18" s="36" t="str">
        <f>IF(確建第六面!E18="","",確建第六面!E18)</f>
        <v>□</v>
      </c>
      <c r="F18" s="6" t="s">
        <v>2436</v>
      </c>
    </row>
    <row r="19" spans="2:37" ht="15" customHeight="1" x14ac:dyDescent="0.15">
      <c r="E19" s="36" t="str">
        <f>IF(確建第六面!E19="","",確建第六面!E19)</f>
        <v>□</v>
      </c>
      <c r="F19" s="6" t="s">
        <v>2437</v>
      </c>
    </row>
    <row r="20" spans="2:37" ht="15" customHeight="1" x14ac:dyDescent="0.15">
      <c r="E20" s="36" t="str">
        <f>IF(確建第六面!E20="","",確建第六面!E20)</f>
        <v>□</v>
      </c>
      <c r="F20" s="6" t="s">
        <v>2438</v>
      </c>
    </row>
    <row r="21" spans="2:37" ht="15" customHeight="1" x14ac:dyDescent="0.15">
      <c r="B21" s="30"/>
      <c r="C21" s="30"/>
      <c r="D21" s="30"/>
      <c r="E21" s="5" t="str">
        <f>IF(確建第六面!E21="","",確建第六面!E21)</f>
        <v>□</v>
      </c>
      <c r="F21" s="30" t="s">
        <v>2439</v>
      </c>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row>
    <row r="22" spans="2:37" ht="15" customHeight="1" x14ac:dyDescent="0.15">
      <c r="B22" s="6" t="s">
        <v>2432</v>
      </c>
    </row>
    <row r="23" spans="2:37" ht="15" customHeight="1" x14ac:dyDescent="0.15">
      <c r="D23" s="6" t="s">
        <v>127</v>
      </c>
      <c r="E23" s="6" t="s">
        <v>128</v>
      </c>
      <c r="F23" s="6" t="s">
        <v>2440</v>
      </c>
      <c r="J23" s="9" t="s">
        <v>550</v>
      </c>
      <c r="K23" s="667" t="str">
        <f>IF(確建第六面!K23="","",確建第六面!K23)</f>
        <v/>
      </c>
      <c r="L23" s="667"/>
      <c r="M23" s="667"/>
      <c r="N23" s="667"/>
      <c r="O23" s="667"/>
      <c r="P23" s="667"/>
      <c r="Q23" s="667"/>
      <c r="R23" s="667"/>
      <c r="S23" s="9" t="s">
        <v>551</v>
      </c>
    </row>
    <row r="24" spans="2:37" ht="15" customHeight="1" x14ac:dyDescent="0.15">
      <c r="D24" s="6" t="s">
        <v>127</v>
      </c>
      <c r="E24" s="6" t="s">
        <v>130</v>
      </c>
      <c r="F24" s="6" t="s">
        <v>2441</v>
      </c>
    </row>
    <row r="25" spans="2:37" ht="15" customHeight="1" x14ac:dyDescent="0.15">
      <c r="E25" s="36" t="str">
        <f>IF(確建第六面!E25="","",確建第六面!E25)</f>
        <v>□</v>
      </c>
      <c r="F25" s="6" t="s">
        <v>2442</v>
      </c>
    </row>
    <row r="26" spans="2:37" ht="15" customHeight="1" x14ac:dyDescent="0.15">
      <c r="E26" s="9" t="s">
        <v>550</v>
      </c>
      <c r="F26" s="6" t="s">
        <v>2467</v>
      </c>
      <c r="K26" s="667" t="str">
        <f>IF(確建第六面!K26="","",確建第六面!K26)</f>
        <v/>
      </c>
      <c r="L26" s="667"/>
      <c r="M26" s="667"/>
      <c r="N26" s="667"/>
      <c r="O26" s="667"/>
      <c r="P26" s="667"/>
      <c r="Q26" s="667"/>
      <c r="R26" s="667"/>
      <c r="S26" s="9" t="s">
        <v>551</v>
      </c>
    </row>
    <row r="27" spans="2:37" ht="15" customHeight="1" x14ac:dyDescent="0.15">
      <c r="B27" s="30"/>
      <c r="C27" s="30"/>
      <c r="D27" s="30"/>
      <c r="E27" s="5" t="str">
        <f>IF(確建第六面!E27="","",確建第六面!E27)</f>
        <v>□</v>
      </c>
      <c r="F27" s="30" t="s">
        <v>556</v>
      </c>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row>
    <row r="28" spans="2:37" ht="15" customHeight="1" x14ac:dyDescent="0.15">
      <c r="B28" s="125" t="s">
        <v>2433</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30"/>
      <c r="C29" s="30"/>
      <c r="J29" s="32" t="s">
        <v>550</v>
      </c>
      <c r="K29" s="668" t="str">
        <f>IF(確建第六面!K29="","",確建第六面!K29)</f>
        <v/>
      </c>
      <c r="L29" s="668"/>
      <c r="M29" s="668"/>
      <c r="N29" s="668"/>
      <c r="O29" s="668"/>
      <c r="P29" s="668"/>
      <c r="Q29" s="668"/>
      <c r="R29" s="668"/>
      <c r="S29" s="32" t="s">
        <v>551</v>
      </c>
      <c r="T29" s="30"/>
      <c r="U29" s="30"/>
      <c r="V29" s="30"/>
      <c r="AG29" s="30"/>
      <c r="AH29" s="30"/>
      <c r="AI29" s="30"/>
      <c r="AJ29" s="30"/>
      <c r="AK29" s="30"/>
    </row>
    <row r="30" spans="2:37" ht="15" customHeight="1" x14ac:dyDescent="0.15">
      <c r="B30" s="125" t="s">
        <v>2434</v>
      </c>
      <c r="C30" s="40"/>
      <c r="D30" s="40"/>
      <c r="E30" s="40"/>
      <c r="F30" s="40"/>
      <c r="G30" s="40"/>
      <c r="H30" s="40"/>
      <c r="I30" s="40"/>
      <c r="J30" s="40"/>
      <c r="K30" s="622" t="str">
        <f>IF(確建第六面!K30="","",確建第六面!K30)</f>
        <v/>
      </c>
      <c r="L30" s="622"/>
      <c r="M30" s="622"/>
      <c r="N30" s="622"/>
      <c r="O30" s="622"/>
      <c r="P30" s="622"/>
      <c r="Q30" s="622"/>
      <c r="R30" s="622"/>
      <c r="S30" s="622"/>
      <c r="T30" s="622"/>
      <c r="U30" s="622"/>
      <c r="V30" s="622"/>
      <c r="W30" s="622"/>
      <c r="X30" s="622"/>
      <c r="Y30" s="622"/>
      <c r="Z30" s="622"/>
      <c r="AA30" s="622"/>
      <c r="AB30" s="622"/>
      <c r="AC30" s="622"/>
      <c r="AD30" s="622"/>
      <c r="AE30" s="622"/>
      <c r="AF30" s="622"/>
      <c r="AG30" s="622"/>
      <c r="AH30" s="622"/>
      <c r="AI30" s="622"/>
      <c r="AJ30" s="622"/>
      <c r="AK30" s="622"/>
    </row>
    <row r="31" spans="2:37" ht="15" customHeight="1" x14ac:dyDescent="0.15">
      <c r="K31" s="620" t="str">
        <f>IF(確建第六面!K31="","",確建第六面!K31)</f>
        <v/>
      </c>
      <c r="L31" s="620"/>
      <c r="M31" s="620"/>
      <c r="N31" s="620"/>
      <c r="O31" s="620"/>
      <c r="P31" s="620"/>
      <c r="Q31" s="620"/>
      <c r="R31" s="620"/>
      <c r="S31" s="620"/>
      <c r="T31" s="620"/>
      <c r="U31" s="620"/>
      <c r="V31" s="620"/>
      <c r="W31" s="620"/>
      <c r="X31" s="620"/>
      <c r="Y31" s="620"/>
      <c r="Z31" s="620"/>
      <c r="AA31" s="620"/>
      <c r="AB31" s="620"/>
      <c r="AC31" s="620"/>
      <c r="AD31" s="620"/>
      <c r="AE31" s="620"/>
      <c r="AF31" s="620"/>
      <c r="AG31" s="620"/>
      <c r="AH31" s="620"/>
      <c r="AI31" s="620"/>
      <c r="AJ31" s="620"/>
      <c r="AK31" s="620"/>
    </row>
    <row r="32" spans="2:37" ht="15" customHeight="1" x14ac:dyDescent="0.15">
      <c r="K32" s="620" t="str">
        <f>IF(確建第六面!K32="","",確建第六面!K32)</f>
        <v/>
      </c>
      <c r="L32" s="620"/>
      <c r="M32" s="620"/>
      <c r="N32" s="620"/>
      <c r="O32" s="620"/>
      <c r="P32" s="620"/>
      <c r="Q32" s="620"/>
      <c r="R32" s="620"/>
      <c r="S32" s="620"/>
      <c r="T32" s="620"/>
      <c r="U32" s="620"/>
      <c r="V32" s="620"/>
      <c r="W32" s="620"/>
      <c r="X32" s="620"/>
      <c r="Y32" s="620"/>
      <c r="Z32" s="620"/>
      <c r="AA32" s="620"/>
      <c r="AB32" s="620"/>
      <c r="AC32" s="620"/>
      <c r="AD32" s="620"/>
      <c r="AE32" s="620"/>
      <c r="AF32" s="620"/>
      <c r="AG32" s="620"/>
      <c r="AH32" s="620"/>
      <c r="AI32" s="620"/>
      <c r="AJ32" s="620"/>
      <c r="AK32" s="620"/>
    </row>
    <row r="33" spans="2:37" ht="15" customHeight="1" x14ac:dyDescent="0.15">
      <c r="K33" s="620" t="str">
        <f>IF(確建第六面!K33="","",確建第六面!K33)</f>
        <v/>
      </c>
      <c r="L33" s="620"/>
      <c r="M33" s="620"/>
      <c r="N33" s="620"/>
      <c r="O33" s="620"/>
      <c r="P33" s="620"/>
      <c r="Q33" s="620"/>
      <c r="R33" s="620"/>
      <c r="S33" s="620"/>
      <c r="T33" s="620"/>
      <c r="U33" s="620"/>
      <c r="V33" s="620"/>
      <c r="W33" s="620"/>
      <c r="X33" s="620"/>
      <c r="Y33" s="620"/>
      <c r="Z33" s="620"/>
      <c r="AA33" s="620"/>
      <c r="AB33" s="620"/>
      <c r="AC33" s="620"/>
      <c r="AD33" s="620"/>
      <c r="AE33" s="620"/>
      <c r="AF33" s="620"/>
      <c r="AG33" s="620"/>
      <c r="AH33" s="620"/>
      <c r="AI33" s="620"/>
      <c r="AJ33" s="620"/>
      <c r="AK33" s="620"/>
    </row>
    <row r="34" spans="2:37" ht="15" customHeight="1" x14ac:dyDescent="0.15">
      <c r="K34" s="620" t="str">
        <f>IF(確建第六面!K34="","",確建第六面!K34)</f>
        <v/>
      </c>
      <c r="L34" s="620"/>
      <c r="M34" s="620"/>
      <c r="N34" s="620"/>
      <c r="O34" s="620"/>
      <c r="P34" s="620"/>
      <c r="Q34" s="620"/>
      <c r="R34" s="620"/>
      <c r="S34" s="620"/>
      <c r="T34" s="620"/>
      <c r="U34" s="620"/>
      <c r="V34" s="620"/>
      <c r="W34" s="620"/>
      <c r="X34" s="620"/>
      <c r="Y34" s="620"/>
      <c r="Z34" s="620"/>
      <c r="AA34" s="620"/>
      <c r="AB34" s="620"/>
      <c r="AC34" s="620"/>
      <c r="AD34" s="620"/>
      <c r="AE34" s="620"/>
      <c r="AF34" s="620"/>
      <c r="AG34" s="620"/>
      <c r="AH34" s="620"/>
      <c r="AI34" s="620"/>
      <c r="AJ34" s="620"/>
      <c r="AK34" s="620"/>
    </row>
    <row r="35" spans="2:37" ht="15" customHeight="1" x14ac:dyDescent="0.15">
      <c r="B35" s="30" t="s">
        <v>2466</v>
      </c>
      <c r="C35" s="30"/>
      <c r="D35" s="30"/>
      <c r="E35" s="30"/>
      <c r="F35" s="30"/>
      <c r="G35" s="30"/>
      <c r="H35" s="30"/>
      <c r="I35" s="30"/>
      <c r="J35" s="30"/>
      <c r="K35" s="631" t="str">
        <f>ITEM_all_second!$E$13</f>
        <v/>
      </c>
      <c r="L35" s="631"/>
      <c r="M35" s="631"/>
      <c r="N35" s="631"/>
      <c r="O35" s="631"/>
      <c r="P35" s="631"/>
      <c r="Q35" s="631"/>
      <c r="R35" s="631"/>
      <c r="S35" s="631"/>
      <c r="T35" s="631"/>
      <c r="U35" s="631"/>
      <c r="V35" s="631"/>
      <c r="W35" s="631"/>
      <c r="X35" s="631"/>
      <c r="Y35" s="631"/>
      <c r="Z35" s="631"/>
      <c r="AA35" s="631"/>
      <c r="AB35" s="631"/>
      <c r="AC35" s="631"/>
      <c r="AD35" s="631"/>
      <c r="AE35" s="631"/>
      <c r="AF35" s="631"/>
      <c r="AG35" s="631"/>
      <c r="AH35" s="631"/>
      <c r="AI35" s="631"/>
      <c r="AJ35" s="631"/>
      <c r="AK35" s="631"/>
    </row>
    <row r="38" spans="2:37" ht="15" customHeight="1" x14ac:dyDescent="0.15">
      <c r="B38" s="618" t="s">
        <v>548</v>
      </c>
      <c r="C38" s="618"/>
      <c r="D38" s="618"/>
      <c r="E38" s="618"/>
      <c r="F38" s="618"/>
      <c r="G38" s="618"/>
      <c r="H38" s="618"/>
      <c r="I38" s="618"/>
      <c r="J38" s="618"/>
      <c r="K38" s="618"/>
      <c r="L38" s="618"/>
      <c r="M38" s="618"/>
      <c r="N38" s="618"/>
      <c r="O38" s="618"/>
      <c r="P38" s="618"/>
      <c r="Q38" s="618"/>
      <c r="R38" s="618"/>
      <c r="S38" s="618"/>
      <c r="T38" s="618"/>
      <c r="U38" s="618"/>
      <c r="V38" s="618"/>
      <c r="W38" s="618"/>
      <c r="X38" s="618"/>
      <c r="Y38" s="618"/>
      <c r="Z38" s="618"/>
      <c r="AA38" s="618"/>
      <c r="AB38" s="618"/>
      <c r="AC38" s="618"/>
      <c r="AD38" s="618"/>
      <c r="AE38" s="618"/>
      <c r="AF38" s="618"/>
      <c r="AG38" s="618"/>
      <c r="AH38" s="618"/>
      <c r="AI38" s="618"/>
      <c r="AJ38" s="618"/>
      <c r="AK38" s="618"/>
    </row>
    <row r="39" spans="2:37" ht="15" customHeight="1" x14ac:dyDescent="0.15">
      <c r="B39" s="30" t="s">
        <v>549</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row>
    <row r="40" spans="2:37" ht="15" customHeight="1" x14ac:dyDescent="0.15">
      <c r="B40" s="30" t="s">
        <v>2369</v>
      </c>
      <c r="C40" s="30"/>
      <c r="D40" s="30"/>
      <c r="E40" s="30"/>
      <c r="F40" s="30"/>
      <c r="G40" s="30"/>
      <c r="H40" s="30"/>
      <c r="I40" s="30"/>
      <c r="J40" s="30"/>
      <c r="K40" s="665" t="str">
        <f>IF(確建第六面!K39="","",確建第六面!K39)</f>
        <v/>
      </c>
      <c r="L40" s="665"/>
      <c r="M40" s="665"/>
      <c r="N40" s="665"/>
      <c r="O40" s="30"/>
      <c r="P40" s="30"/>
      <c r="Q40" s="30"/>
      <c r="R40" s="30"/>
      <c r="S40" s="30"/>
      <c r="T40" s="30"/>
      <c r="U40" s="30"/>
      <c r="V40" s="30"/>
      <c r="W40" s="30"/>
      <c r="X40" s="30"/>
      <c r="Y40" s="30"/>
      <c r="Z40" s="30"/>
      <c r="AA40" s="30"/>
      <c r="AB40" s="30"/>
      <c r="AC40" s="30"/>
      <c r="AD40" s="30"/>
      <c r="AE40" s="30"/>
      <c r="AF40" s="30"/>
      <c r="AG40" s="30"/>
      <c r="AH40" s="30"/>
      <c r="AI40" s="30"/>
      <c r="AJ40" s="30"/>
      <c r="AK40" s="30"/>
    </row>
    <row r="41" spans="2:37" ht="15" customHeight="1" x14ac:dyDescent="0.15">
      <c r="B41" s="255" t="s">
        <v>2428</v>
      </c>
      <c r="C41" s="27"/>
      <c r="D41" s="27"/>
      <c r="E41" s="27"/>
      <c r="F41" s="27"/>
      <c r="G41" s="27"/>
      <c r="H41" s="27"/>
      <c r="I41" s="27"/>
      <c r="J41" s="27"/>
      <c r="K41" s="681" t="str">
        <f>IF(確建第六面!K40="","",確建第六面!K40)</f>
        <v/>
      </c>
      <c r="L41" s="681"/>
      <c r="M41" s="681"/>
      <c r="N41" s="681"/>
      <c r="O41" s="81" t="s">
        <v>1181</v>
      </c>
      <c r="P41" s="27"/>
      <c r="Q41" s="27"/>
      <c r="R41" s="27"/>
      <c r="S41" s="27"/>
      <c r="T41" s="27"/>
      <c r="U41" s="27"/>
      <c r="V41" s="27"/>
      <c r="W41" s="27"/>
      <c r="X41" s="27"/>
      <c r="Y41" s="27"/>
      <c r="Z41" s="27"/>
      <c r="AA41" s="27"/>
      <c r="AB41" s="27"/>
      <c r="AC41" s="27"/>
      <c r="AD41" s="27"/>
      <c r="AE41" s="27"/>
      <c r="AF41" s="27"/>
      <c r="AG41" s="27"/>
      <c r="AH41" s="27"/>
      <c r="AI41" s="27"/>
      <c r="AJ41" s="27"/>
      <c r="AK41" s="27"/>
    </row>
    <row r="42" spans="2:37" ht="15" customHeight="1" x14ac:dyDescent="0.15">
      <c r="B42" s="6" t="s">
        <v>2429</v>
      </c>
    </row>
    <row r="43" spans="2:37" ht="15" customHeight="1" x14ac:dyDescent="0.15">
      <c r="D43" s="6" t="s">
        <v>127</v>
      </c>
      <c r="E43" s="6" t="s">
        <v>128</v>
      </c>
      <c r="F43" s="6" t="s">
        <v>2359</v>
      </c>
      <c r="L43" s="9" t="s">
        <v>550</v>
      </c>
      <c r="M43" s="682" t="str">
        <f>IF(確建第六面!M42="","",確建第六面!M42)</f>
        <v/>
      </c>
      <c r="N43" s="682"/>
      <c r="O43" s="682"/>
      <c r="P43" s="682"/>
      <c r="Q43" s="34" t="s">
        <v>1180</v>
      </c>
    </row>
    <row r="44" spans="2:37" ht="15" customHeight="1" x14ac:dyDescent="0.15">
      <c r="D44" s="6" t="s">
        <v>127</v>
      </c>
      <c r="E44" s="6" t="s">
        <v>130</v>
      </c>
      <c r="F44" s="6" t="s">
        <v>2388</v>
      </c>
      <c r="L44" s="9" t="s">
        <v>550</v>
      </c>
      <c r="M44" s="682" t="str">
        <f>IF(確建第六面!M43="","",確建第六面!M43)</f>
        <v/>
      </c>
      <c r="N44" s="682"/>
      <c r="O44" s="682"/>
      <c r="P44" s="682"/>
      <c r="Q44" s="34" t="s">
        <v>1180</v>
      </c>
    </row>
    <row r="45" spans="2:37" ht="15" customHeight="1" x14ac:dyDescent="0.15">
      <c r="D45" s="6" t="s">
        <v>127</v>
      </c>
      <c r="E45" s="6" t="s">
        <v>131</v>
      </c>
      <c r="F45" s="6" t="s">
        <v>2360</v>
      </c>
      <c r="J45" s="611" t="s">
        <v>552</v>
      </c>
      <c r="K45" s="611"/>
      <c r="L45" s="9" t="s">
        <v>550</v>
      </c>
      <c r="M45" s="664" t="str">
        <f>IF(確建第六面!M44="","",確建第六面!M44)</f>
        <v/>
      </c>
      <c r="N45" s="664"/>
      <c r="O45" s="664"/>
      <c r="P45" s="664"/>
      <c r="Q45" s="9" t="s">
        <v>551</v>
      </c>
      <c r="R45" s="611" t="s">
        <v>553</v>
      </c>
      <c r="S45" s="611"/>
      <c r="T45" s="9" t="s">
        <v>550</v>
      </c>
      <c r="U45" s="664" t="str">
        <f>IF(確建第六面!U44="","",確建第六面!U44)</f>
        <v/>
      </c>
      <c r="V45" s="664"/>
      <c r="W45" s="664"/>
      <c r="X45" s="664"/>
      <c r="Y45" s="9" t="s">
        <v>551</v>
      </c>
    </row>
    <row r="46" spans="2:37" ht="15" customHeight="1" x14ac:dyDescent="0.15">
      <c r="B46" s="30"/>
      <c r="C46" s="30"/>
      <c r="D46" s="30" t="s">
        <v>127</v>
      </c>
      <c r="E46" s="30" t="s">
        <v>501</v>
      </c>
      <c r="F46" s="30" t="s">
        <v>2361</v>
      </c>
      <c r="G46" s="30"/>
      <c r="H46" s="30"/>
      <c r="I46" s="30"/>
      <c r="J46" s="30"/>
      <c r="K46" s="30"/>
      <c r="L46" s="30"/>
      <c r="M46" s="665" t="str">
        <f>IF(確建第六面!M45="","",確建第六面!M45)</f>
        <v/>
      </c>
      <c r="N46" s="665"/>
      <c r="O46" s="665"/>
      <c r="P46" s="665"/>
      <c r="Q46" s="665"/>
      <c r="R46" s="665"/>
      <c r="S46" s="665"/>
      <c r="T46" s="665"/>
      <c r="U46" s="32" t="s">
        <v>508</v>
      </c>
      <c r="V46" s="637" t="s">
        <v>509</v>
      </c>
      <c r="W46" s="637"/>
      <c r="X46" s="665" t="str">
        <f>IF(確建第六面!X45="","",確建第六面!X45)</f>
        <v/>
      </c>
      <c r="Y46" s="665"/>
      <c r="Z46" s="665"/>
      <c r="AA46" s="665"/>
      <c r="AB46" s="665"/>
      <c r="AC46" s="665"/>
      <c r="AD46" s="665"/>
      <c r="AE46" s="665"/>
      <c r="AF46" s="32" t="s">
        <v>508</v>
      </c>
      <c r="AG46" s="30"/>
      <c r="AH46" s="30"/>
      <c r="AI46" s="30"/>
      <c r="AJ46" s="30"/>
      <c r="AK46" s="30"/>
    </row>
    <row r="47" spans="2:37" ht="15" customHeight="1" x14ac:dyDescent="0.15">
      <c r="B47" s="125" t="s">
        <v>2430</v>
      </c>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row>
    <row r="48" spans="2:37" ht="15" customHeight="1" x14ac:dyDescent="0.15">
      <c r="E48" s="36" t="str">
        <f>IF(確建第六面!E47="","",確建第六面!E47)</f>
        <v>□</v>
      </c>
      <c r="F48" s="6" t="s">
        <v>554</v>
      </c>
    </row>
    <row r="49" spans="2:37" ht="15" customHeight="1" x14ac:dyDescent="0.15">
      <c r="B49" s="30"/>
      <c r="C49" s="30"/>
      <c r="D49" s="30"/>
      <c r="E49" s="5" t="str">
        <f>IF(確建第六面!E48="","",確建第六面!E48)</f>
        <v>□</v>
      </c>
      <c r="F49" s="30" t="s">
        <v>555</v>
      </c>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row>
    <row r="50" spans="2:37" ht="15" customHeight="1" x14ac:dyDescent="0.15">
      <c r="B50" s="6" t="s">
        <v>2431</v>
      </c>
    </row>
    <row r="51" spans="2:37" ht="15" customHeight="1" x14ac:dyDescent="0.15">
      <c r="E51" s="36" t="str">
        <f>IF(確建第六面!E50="","",確建第六面!E50)</f>
        <v>□</v>
      </c>
      <c r="F51" s="6" t="s">
        <v>2435</v>
      </c>
    </row>
    <row r="52" spans="2:37" ht="15" customHeight="1" x14ac:dyDescent="0.15">
      <c r="E52" s="36" t="str">
        <f>IF(確建第六面!E51="","",確建第六面!E51)</f>
        <v>□</v>
      </c>
      <c r="F52" s="6" t="s">
        <v>2436</v>
      </c>
    </row>
    <row r="53" spans="2:37" ht="15" customHeight="1" x14ac:dyDescent="0.15">
      <c r="E53" s="36" t="str">
        <f>IF(確建第六面!E52="","",確建第六面!E52)</f>
        <v>□</v>
      </c>
      <c r="F53" s="6" t="s">
        <v>2437</v>
      </c>
    </row>
    <row r="54" spans="2:37" ht="15" customHeight="1" x14ac:dyDescent="0.15">
      <c r="E54" s="36" t="str">
        <f>IF(確建第六面!E53="","",確建第六面!E53)</f>
        <v>□</v>
      </c>
      <c r="F54" s="6" t="s">
        <v>2438</v>
      </c>
    </row>
    <row r="55" spans="2:37" ht="15" customHeight="1" x14ac:dyDescent="0.15">
      <c r="B55" s="30"/>
      <c r="C55" s="30"/>
      <c r="D55" s="30"/>
      <c r="E55" s="5" t="str">
        <f>IF(確建第六面!E54="","",確建第六面!E54)</f>
        <v>□</v>
      </c>
      <c r="F55" s="30" t="s">
        <v>2439</v>
      </c>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row>
    <row r="56" spans="2:37" ht="15" customHeight="1" x14ac:dyDescent="0.15">
      <c r="B56" s="6" t="s">
        <v>2432</v>
      </c>
    </row>
    <row r="57" spans="2:37" ht="15" customHeight="1" x14ac:dyDescent="0.15">
      <c r="D57" s="6" t="s">
        <v>127</v>
      </c>
      <c r="E57" s="6" t="s">
        <v>128</v>
      </c>
      <c r="F57" s="6" t="s">
        <v>2440</v>
      </c>
      <c r="J57" s="9" t="s">
        <v>550</v>
      </c>
      <c r="K57" s="667" t="str">
        <f>IF(確建第六面!K56="","",確建第六面!K56)</f>
        <v/>
      </c>
      <c r="L57" s="667"/>
      <c r="M57" s="667"/>
      <c r="N57" s="667"/>
      <c r="O57" s="667"/>
      <c r="P57" s="667"/>
      <c r="Q57" s="667"/>
      <c r="R57" s="667"/>
      <c r="S57" s="9" t="s">
        <v>551</v>
      </c>
    </row>
    <row r="58" spans="2:37" ht="15" customHeight="1" x14ac:dyDescent="0.15">
      <c r="D58" s="6" t="s">
        <v>127</v>
      </c>
      <c r="E58" s="6" t="s">
        <v>130</v>
      </c>
      <c r="F58" s="6" t="s">
        <v>2441</v>
      </c>
    </row>
    <row r="59" spans="2:37" ht="15" customHeight="1" x14ac:dyDescent="0.15">
      <c r="E59" s="36" t="str">
        <f>IF(確建第六面!E58="","",確建第六面!E58)</f>
        <v>□</v>
      </c>
      <c r="F59" s="6" t="s">
        <v>2442</v>
      </c>
    </row>
    <row r="60" spans="2:37" ht="15" customHeight="1" x14ac:dyDescent="0.15">
      <c r="E60" s="9" t="s">
        <v>550</v>
      </c>
      <c r="F60" s="6" t="s">
        <v>2467</v>
      </c>
      <c r="K60" s="667" t="str">
        <f>IF(確建第六面!K59="","",確建第六面!K59)</f>
        <v/>
      </c>
      <c r="L60" s="667"/>
      <c r="M60" s="667"/>
      <c r="N60" s="667"/>
      <c r="O60" s="667"/>
      <c r="P60" s="667"/>
      <c r="Q60" s="667"/>
      <c r="R60" s="667"/>
      <c r="S60" s="9" t="s">
        <v>551</v>
      </c>
    </row>
    <row r="61" spans="2:37" ht="15" customHeight="1" x14ac:dyDescent="0.15">
      <c r="B61" s="30"/>
      <c r="C61" s="30"/>
      <c r="D61" s="30"/>
      <c r="E61" s="5" t="str">
        <f>IF(確建第六面!E60="","",確建第六面!E60)</f>
        <v>□</v>
      </c>
      <c r="F61" s="30" t="s">
        <v>556</v>
      </c>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row>
    <row r="62" spans="2:37" ht="15" customHeight="1" x14ac:dyDescent="0.15">
      <c r="B62" s="125" t="s">
        <v>2433</v>
      </c>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row>
    <row r="63" spans="2:37" ht="15" customHeight="1" x14ac:dyDescent="0.15">
      <c r="B63" s="30"/>
      <c r="C63" s="30"/>
      <c r="J63" s="32" t="s">
        <v>550</v>
      </c>
      <c r="K63" s="668" t="str">
        <f>IF(確建第六面!K62="","",確建第六面!K62)</f>
        <v/>
      </c>
      <c r="L63" s="668"/>
      <c r="M63" s="668"/>
      <c r="N63" s="668"/>
      <c r="O63" s="668"/>
      <c r="P63" s="668"/>
      <c r="Q63" s="668"/>
      <c r="R63" s="668"/>
      <c r="S63" s="32" t="s">
        <v>551</v>
      </c>
      <c r="T63" s="30"/>
      <c r="U63" s="30"/>
      <c r="V63" s="30"/>
      <c r="AG63" s="30"/>
      <c r="AH63" s="30"/>
      <c r="AI63" s="30"/>
      <c r="AJ63" s="30"/>
      <c r="AK63" s="30"/>
    </row>
    <row r="64" spans="2:37" ht="15" customHeight="1" x14ac:dyDescent="0.15">
      <c r="B64" s="125" t="s">
        <v>2434</v>
      </c>
      <c r="C64" s="40"/>
      <c r="D64" s="40"/>
      <c r="E64" s="40"/>
      <c r="F64" s="40"/>
      <c r="G64" s="40"/>
      <c r="H64" s="40"/>
      <c r="I64" s="40"/>
      <c r="J64" s="40"/>
      <c r="K64" s="622" t="str">
        <f>IF(確建第六面!K63="","",確建第六面!K63)</f>
        <v/>
      </c>
      <c r="L64" s="622"/>
      <c r="M64" s="622"/>
      <c r="N64" s="622"/>
      <c r="O64" s="622"/>
      <c r="P64" s="622"/>
      <c r="Q64" s="622"/>
      <c r="R64" s="622"/>
      <c r="S64" s="622"/>
      <c r="T64" s="622"/>
      <c r="U64" s="622"/>
      <c r="V64" s="622"/>
      <c r="W64" s="622"/>
      <c r="X64" s="622"/>
      <c r="Y64" s="622"/>
      <c r="Z64" s="622"/>
      <c r="AA64" s="622"/>
      <c r="AB64" s="622"/>
      <c r="AC64" s="622"/>
      <c r="AD64" s="622"/>
      <c r="AE64" s="622"/>
      <c r="AF64" s="622"/>
      <c r="AG64" s="622"/>
      <c r="AH64" s="622"/>
      <c r="AI64" s="622"/>
      <c r="AJ64" s="622"/>
      <c r="AK64" s="622"/>
    </row>
    <row r="65" spans="2:37" ht="15" customHeight="1" x14ac:dyDescent="0.15">
      <c r="K65" s="620" t="str">
        <f>IF(確建第六面!K64="","",確建第六面!K64)</f>
        <v/>
      </c>
      <c r="L65" s="620"/>
      <c r="M65" s="620"/>
      <c r="N65" s="620"/>
      <c r="O65" s="620"/>
      <c r="P65" s="620"/>
      <c r="Q65" s="620"/>
      <c r="R65" s="620"/>
      <c r="S65" s="620"/>
      <c r="T65" s="620"/>
      <c r="U65" s="620"/>
      <c r="V65" s="620"/>
      <c r="W65" s="620"/>
      <c r="X65" s="620"/>
      <c r="Y65" s="620"/>
      <c r="Z65" s="620"/>
      <c r="AA65" s="620"/>
      <c r="AB65" s="620"/>
      <c r="AC65" s="620"/>
      <c r="AD65" s="620"/>
      <c r="AE65" s="620"/>
      <c r="AF65" s="620"/>
      <c r="AG65" s="620"/>
      <c r="AH65" s="620"/>
      <c r="AI65" s="620"/>
      <c r="AJ65" s="620"/>
      <c r="AK65" s="620"/>
    </row>
    <row r="66" spans="2:37" ht="15" customHeight="1" x14ac:dyDescent="0.15">
      <c r="K66" s="620" t="str">
        <f>IF(確建第六面!K65="","",確建第六面!K65)</f>
        <v/>
      </c>
      <c r="L66" s="620"/>
      <c r="M66" s="620"/>
      <c r="N66" s="620"/>
      <c r="O66" s="620"/>
      <c r="P66" s="620"/>
      <c r="Q66" s="620"/>
      <c r="R66" s="620"/>
      <c r="S66" s="620"/>
      <c r="T66" s="620"/>
      <c r="U66" s="620"/>
      <c r="V66" s="620"/>
      <c r="W66" s="620"/>
      <c r="X66" s="620"/>
      <c r="Y66" s="620"/>
      <c r="Z66" s="620"/>
      <c r="AA66" s="620"/>
      <c r="AB66" s="620"/>
      <c r="AC66" s="620"/>
      <c r="AD66" s="620"/>
      <c r="AE66" s="620"/>
      <c r="AF66" s="620"/>
      <c r="AG66" s="620"/>
      <c r="AH66" s="620"/>
      <c r="AI66" s="620"/>
      <c r="AJ66" s="620"/>
      <c r="AK66" s="620"/>
    </row>
    <row r="67" spans="2:37" ht="15" customHeight="1" x14ac:dyDescent="0.15">
      <c r="K67" s="620" t="str">
        <f>IF(確建第六面!K66="","",確建第六面!K66)</f>
        <v/>
      </c>
      <c r="L67" s="620"/>
      <c r="M67" s="620"/>
      <c r="N67" s="620"/>
      <c r="O67" s="620"/>
      <c r="P67" s="620"/>
      <c r="Q67" s="620"/>
      <c r="R67" s="620"/>
      <c r="S67" s="620"/>
      <c r="T67" s="620"/>
      <c r="U67" s="620"/>
      <c r="V67" s="620"/>
      <c r="W67" s="620"/>
      <c r="X67" s="620"/>
      <c r="Y67" s="620"/>
      <c r="Z67" s="620"/>
      <c r="AA67" s="620"/>
      <c r="AB67" s="620"/>
      <c r="AC67" s="620"/>
      <c r="AD67" s="620"/>
      <c r="AE67" s="620"/>
      <c r="AF67" s="620"/>
      <c r="AG67" s="620"/>
      <c r="AH67" s="620"/>
      <c r="AI67" s="620"/>
      <c r="AJ67" s="620"/>
      <c r="AK67" s="620"/>
    </row>
    <row r="68" spans="2:37" ht="15" customHeight="1" x14ac:dyDescent="0.15">
      <c r="K68" s="620" t="str">
        <f>IF(確建第六面!K67="","",確建第六面!K67)</f>
        <v/>
      </c>
      <c r="L68" s="620"/>
      <c r="M68" s="620"/>
      <c r="N68" s="620"/>
      <c r="O68" s="620"/>
      <c r="P68" s="620"/>
      <c r="Q68" s="620"/>
      <c r="R68" s="620"/>
      <c r="S68" s="620"/>
      <c r="T68" s="620"/>
      <c r="U68" s="620"/>
      <c r="V68" s="620"/>
      <c r="W68" s="620"/>
      <c r="X68" s="620"/>
      <c r="Y68" s="620"/>
      <c r="Z68" s="620"/>
      <c r="AA68" s="620"/>
      <c r="AB68" s="620"/>
      <c r="AC68" s="620"/>
      <c r="AD68" s="620"/>
      <c r="AE68" s="620"/>
      <c r="AF68" s="620"/>
      <c r="AG68" s="620"/>
      <c r="AH68" s="620"/>
      <c r="AI68" s="620"/>
      <c r="AJ68" s="620"/>
      <c r="AK68" s="620"/>
    </row>
    <row r="69" spans="2:37" ht="15" customHeight="1" x14ac:dyDescent="0.15">
      <c r="B69" s="30" t="s">
        <v>2466</v>
      </c>
      <c r="C69" s="30"/>
      <c r="D69" s="30"/>
      <c r="E69" s="30"/>
      <c r="F69" s="30"/>
      <c r="G69" s="30"/>
      <c r="H69" s="30"/>
      <c r="I69" s="30"/>
      <c r="J69" s="30"/>
      <c r="K69" s="631" t="str">
        <f>ITEM_all_second!$E$13</f>
        <v/>
      </c>
      <c r="L69" s="631"/>
      <c r="M69" s="631"/>
      <c r="N69" s="631"/>
      <c r="O69" s="631"/>
      <c r="P69" s="631"/>
      <c r="Q69" s="631"/>
      <c r="R69" s="631"/>
      <c r="S69" s="631"/>
      <c r="T69" s="631"/>
      <c r="U69" s="631"/>
      <c r="V69" s="631"/>
      <c r="W69" s="631"/>
      <c r="X69" s="631"/>
      <c r="Y69" s="631"/>
      <c r="Z69" s="631"/>
      <c r="AA69" s="631"/>
      <c r="AB69" s="631"/>
      <c r="AC69" s="631"/>
      <c r="AD69" s="631"/>
      <c r="AE69" s="631"/>
      <c r="AF69" s="631"/>
      <c r="AG69" s="631"/>
      <c r="AH69" s="631"/>
      <c r="AI69" s="631"/>
      <c r="AJ69" s="631"/>
      <c r="AK69" s="631"/>
    </row>
  </sheetData>
  <mergeCells count="42">
    <mergeCell ref="J11:K11"/>
    <mergeCell ref="M11:P11"/>
    <mergeCell ref="R11:S11"/>
    <mergeCell ref="U11:X11"/>
    <mergeCell ref="B4:AK4"/>
    <mergeCell ref="K6:N6"/>
    <mergeCell ref="K7:N7"/>
    <mergeCell ref="M9:P9"/>
    <mergeCell ref="M10:P10"/>
    <mergeCell ref="B38:AK38"/>
    <mergeCell ref="K35:AK35"/>
    <mergeCell ref="M12:T12"/>
    <mergeCell ref="V12:W12"/>
    <mergeCell ref="X12:AE12"/>
    <mergeCell ref="K23:R23"/>
    <mergeCell ref="K26:R26"/>
    <mergeCell ref="K29:R29"/>
    <mergeCell ref="K30:AK30"/>
    <mergeCell ref="K31:AK31"/>
    <mergeCell ref="K32:AK32"/>
    <mergeCell ref="K33:AK33"/>
    <mergeCell ref="K34:AK34"/>
    <mergeCell ref="K40:N40"/>
    <mergeCell ref="K41:N41"/>
    <mergeCell ref="M43:P43"/>
    <mergeCell ref="M44:P44"/>
    <mergeCell ref="J45:K45"/>
    <mergeCell ref="M45:P45"/>
    <mergeCell ref="U45:X45"/>
    <mergeCell ref="M46:T46"/>
    <mergeCell ref="V46:W46"/>
    <mergeCell ref="X46:AE46"/>
    <mergeCell ref="K69:AK69"/>
    <mergeCell ref="K68:AK68"/>
    <mergeCell ref="K60:R60"/>
    <mergeCell ref="K63:R63"/>
    <mergeCell ref="K64:AK64"/>
    <mergeCell ref="K65:AK65"/>
    <mergeCell ref="K66:AK66"/>
    <mergeCell ref="K67:AK67"/>
    <mergeCell ref="K57:R57"/>
    <mergeCell ref="R45:S45"/>
  </mergeCells>
  <phoneticPr fontId="30"/>
  <dataValidations count="3">
    <dataValidation type="list" allowBlank="1" showInputMessage="1" prompt="選択" sqref="K29:R29 K63:R63" xr:uid="{00000000-0002-0000-2400-000000000000}">
      <formula1>第六面7</formula1>
    </dataValidation>
    <dataValidation type="list" allowBlank="1" showInputMessage="1" showErrorMessage="1" prompt="選択" sqref="E27 E14:E15 E17:E21 E25 E61 E48:E49 E51:E55 E59" xr:uid="{00000000-0002-0000-2400-000001000000}">
      <formula1>選択</formula1>
    </dataValidation>
    <dataValidation type="list" allowBlank="1" showInputMessage="1" prompt="選択" sqref="M12:T12 X12:AE12 M46:T46 X46:AE46" xr:uid="{00000000-0002-0000-2400-000002000000}">
      <formula1>構造</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36" max="37"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79998168889431442"/>
  </sheetPr>
  <dimension ref="A4:BU111"/>
  <sheetViews>
    <sheetView zoomScaleNormal="100" zoomScaleSheetLayoutView="100" workbookViewId="0">
      <pane ySplit="2" topLeftCell="A84" activePane="bottomLeft" state="frozen"/>
      <selection pane="bottomLeft" activeCell="A3" sqref="A3"/>
    </sheetView>
  </sheetViews>
  <sheetFormatPr defaultColWidth="2.5" defaultRowHeight="15" customHeight="1" x14ac:dyDescent="0.15"/>
  <cols>
    <col min="1" max="73" width="2.5" style="6" customWidth="1"/>
    <col min="74" max="16384" width="2.5" style="7"/>
  </cols>
  <sheetData>
    <row r="4" spans="2:37" ht="15" customHeight="1" x14ac:dyDescent="0.15">
      <c r="B4" s="710" t="s">
        <v>579</v>
      </c>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9"/>
      <c r="AF4" s="707" t="s">
        <v>580</v>
      </c>
      <c r="AG4" s="708"/>
      <c r="AH4" s="708"/>
      <c r="AI4" s="708"/>
      <c r="AJ4" s="708"/>
      <c r="AK4" s="709"/>
    </row>
    <row r="5" spans="2:37" ht="15" customHeight="1" x14ac:dyDescent="0.15">
      <c r="B5" s="686" t="s">
        <v>198</v>
      </c>
      <c r="C5" s="687"/>
      <c r="D5" s="687"/>
      <c r="E5" s="687"/>
      <c r="F5" s="687"/>
      <c r="G5" s="687"/>
      <c r="H5" s="687"/>
      <c r="I5" s="687"/>
      <c r="J5" s="687"/>
      <c r="K5" s="687"/>
      <c r="L5" s="687"/>
      <c r="M5" s="687"/>
      <c r="N5" s="687"/>
      <c r="O5" s="687"/>
      <c r="P5" s="687"/>
      <c r="Q5" s="687"/>
      <c r="R5" s="687"/>
      <c r="S5" s="687"/>
      <c r="T5" s="687"/>
      <c r="U5" s="687"/>
      <c r="V5" s="687"/>
      <c r="W5" s="687"/>
      <c r="X5" s="687"/>
      <c r="Y5" s="687"/>
      <c r="Z5" s="687"/>
      <c r="AA5" s="687"/>
      <c r="AB5" s="687"/>
      <c r="AC5" s="687"/>
      <c r="AD5" s="687"/>
      <c r="AE5" s="688"/>
      <c r="AF5" s="717" t="s">
        <v>577</v>
      </c>
      <c r="AG5" s="718"/>
      <c r="AH5" s="718"/>
      <c r="AI5" s="718"/>
      <c r="AJ5" s="718"/>
      <c r="AK5" s="719"/>
    </row>
    <row r="6" spans="2:37" ht="15" customHeight="1" x14ac:dyDescent="0.15">
      <c r="B6" s="698" t="s">
        <v>199</v>
      </c>
      <c r="C6" s="699"/>
      <c r="D6" s="699"/>
      <c r="E6" s="699"/>
      <c r="F6" s="699"/>
      <c r="G6" s="699"/>
      <c r="H6" s="699"/>
      <c r="I6" s="699"/>
      <c r="J6" s="699"/>
      <c r="K6" s="699"/>
      <c r="L6" s="699"/>
      <c r="M6" s="699"/>
      <c r="N6" s="699"/>
      <c r="O6" s="699"/>
      <c r="P6" s="699"/>
      <c r="Q6" s="699"/>
      <c r="R6" s="699"/>
      <c r="S6" s="699"/>
      <c r="T6" s="699"/>
      <c r="U6" s="699"/>
      <c r="V6" s="699"/>
      <c r="W6" s="699"/>
      <c r="X6" s="699"/>
      <c r="Y6" s="699"/>
      <c r="Z6" s="699"/>
      <c r="AA6" s="699"/>
      <c r="AB6" s="699"/>
      <c r="AC6" s="699"/>
      <c r="AD6" s="699"/>
      <c r="AE6" s="700"/>
      <c r="AF6" s="701" t="s">
        <v>327</v>
      </c>
      <c r="AG6" s="702"/>
      <c r="AH6" s="702"/>
      <c r="AI6" s="702"/>
      <c r="AJ6" s="702"/>
      <c r="AK6" s="703"/>
    </row>
    <row r="7" spans="2:37" ht="15" customHeight="1" x14ac:dyDescent="0.15">
      <c r="B7" s="698" t="s">
        <v>200</v>
      </c>
      <c r="C7" s="699"/>
      <c r="D7" s="699"/>
      <c r="E7" s="699"/>
      <c r="F7" s="699"/>
      <c r="G7" s="699"/>
      <c r="H7" s="699"/>
      <c r="I7" s="699"/>
      <c r="J7" s="699"/>
      <c r="K7" s="699"/>
      <c r="L7" s="699"/>
      <c r="M7" s="699"/>
      <c r="N7" s="699"/>
      <c r="O7" s="699"/>
      <c r="P7" s="699"/>
      <c r="Q7" s="699"/>
      <c r="R7" s="699"/>
      <c r="S7" s="699"/>
      <c r="T7" s="699"/>
      <c r="U7" s="699"/>
      <c r="V7" s="699"/>
      <c r="W7" s="699"/>
      <c r="X7" s="699"/>
      <c r="Y7" s="699"/>
      <c r="Z7" s="699"/>
      <c r="AA7" s="699"/>
      <c r="AB7" s="699"/>
      <c r="AC7" s="699"/>
      <c r="AD7" s="699"/>
      <c r="AE7" s="700"/>
      <c r="AF7" s="701" t="s">
        <v>328</v>
      </c>
      <c r="AG7" s="702"/>
      <c r="AH7" s="702"/>
      <c r="AI7" s="702"/>
      <c r="AJ7" s="702"/>
      <c r="AK7" s="703"/>
    </row>
    <row r="8" spans="2:37" ht="15" customHeight="1" x14ac:dyDescent="0.15">
      <c r="B8" s="698" t="s">
        <v>201</v>
      </c>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700"/>
      <c r="AF8" s="701" t="s">
        <v>329</v>
      </c>
      <c r="AG8" s="702"/>
      <c r="AH8" s="702"/>
      <c r="AI8" s="702"/>
      <c r="AJ8" s="702"/>
      <c r="AK8" s="703"/>
    </row>
    <row r="9" spans="2:37" ht="15" customHeight="1" x14ac:dyDescent="0.15">
      <c r="B9" s="698" t="s">
        <v>202</v>
      </c>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700"/>
      <c r="AF9" s="701" t="s">
        <v>330</v>
      </c>
      <c r="AG9" s="702"/>
      <c r="AH9" s="702"/>
      <c r="AI9" s="702"/>
      <c r="AJ9" s="702"/>
      <c r="AK9" s="703"/>
    </row>
    <row r="10" spans="2:37" ht="15" customHeight="1" x14ac:dyDescent="0.15">
      <c r="B10" s="698" t="s">
        <v>557</v>
      </c>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699"/>
      <c r="AA10" s="699"/>
      <c r="AB10" s="699"/>
      <c r="AC10" s="699"/>
      <c r="AD10" s="699"/>
      <c r="AE10" s="700"/>
      <c r="AF10" s="701" t="s">
        <v>331</v>
      </c>
      <c r="AG10" s="702"/>
      <c r="AH10" s="702"/>
      <c r="AI10" s="702"/>
      <c r="AJ10" s="702"/>
      <c r="AK10" s="703"/>
    </row>
    <row r="11" spans="2:37" ht="15" customHeight="1" x14ac:dyDescent="0.15">
      <c r="B11" s="698" t="s">
        <v>204</v>
      </c>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700"/>
      <c r="AF11" s="701" t="s">
        <v>332</v>
      </c>
      <c r="AG11" s="702"/>
      <c r="AH11" s="702"/>
      <c r="AI11" s="702"/>
      <c r="AJ11" s="702"/>
      <c r="AK11" s="703"/>
    </row>
    <row r="12" spans="2:37" ht="15" customHeight="1" x14ac:dyDescent="0.15">
      <c r="B12" s="698" t="s">
        <v>205</v>
      </c>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700"/>
      <c r="AF12" s="701" t="s">
        <v>333</v>
      </c>
      <c r="AG12" s="702"/>
      <c r="AH12" s="702"/>
      <c r="AI12" s="702"/>
      <c r="AJ12" s="702"/>
      <c r="AK12" s="703"/>
    </row>
    <row r="13" spans="2:37" ht="15" customHeight="1" x14ac:dyDescent="0.15">
      <c r="B13" s="698" t="s">
        <v>1330</v>
      </c>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700"/>
      <c r="AF13" s="701" t="s">
        <v>1329</v>
      </c>
      <c r="AG13" s="702"/>
      <c r="AH13" s="702"/>
      <c r="AI13" s="702"/>
      <c r="AJ13" s="702"/>
      <c r="AK13" s="703"/>
    </row>
    <row r="14" spans="2:37" ht="15" customHeight="1" x14ac:dyDescent="0.15">
      <c r="B14" s="698" t="s">
        <v>1331</v>
      </c>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700"/>
      <c r="AF14" s="701" t="s">
        <v>334</v>
      </c>
      <c r="AG14" s="702"/>
      <c r="AH14" s="702"/>
      <c r="AI14" s="702"/>
      <c r="AJ14" s="702"/>
      <c r="AK14" s="703"/>
    </row>
    <row r="15" spans="2:37" ht="15" customHeight="1" x14ac:dyDescent="0.15">
      <c r="B15" s="698" t="s">
        <v>1332</v>
      </c>
      <c r="C15" s="699"/>
      <c r="D15" s="699"/>
      <c r="E15" s="699"/>
      <c r="F15" s="699"/>
      <c r="G15" s="699"/>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700"/>
      <c r="AF15" s="701" t="s">
        <v>335</v>
      </c>
      <c r="AG15" s="702"/>
      <c r="AH15" s="702"/>
      <c r="AI15" s="702"/>
      <c r="AJ15" s="702"/>
      <c r="AK15" s="703"/>
    </row>
    <row r="16" spans="2:37" ht="15" customHeight="1" x14ac:dyDescent="0.15">
      <c r="B16" s="698" t="s">
        <v>558</v>
      </c>
      <c r="C16" s="699"/>
      <c r="D16" s="699"/>
      <c r="E16" s="699"/>
      <c r="F16" s="699"/>
      <c r="G16" s="699"/>
      <c r="H16" s="699"/>
      <c r="I16" s="699"/>
      <c r="J16" s="699"/>
      <c r="K16" s="699"/>
      <c r="L16" s="699"/>
      <c r="M16" s="699"/>
      <c r="N16" s="699"/>
      <c r="O16" s="699"/>
      <c r="P16" s="699"/>
      <c r="Q16" s="699"/>
      <c r="R16" s="699"/>
      <c r="S16" s="699"/>
      <c r="T16" s="699"/>
      <c r="U16" s="699"/>
      <c r="V16" s="699"/>
      <c r="W16" s="699"/>
      <c r="X16" s="699"/>
      <c r="Y16" s="699"/>
      <c r="Z16" s="699"/>
      <c r="AA16" s="699"/>
      <c r="AB16" s="699"/>
      <c r="AC16" s="699"/>
      <c r="AD16" s="699"/>
      <c r="AE16" s="700"/>
      <c r="AF16" s="701" t="s">
        <v>336</v>
      </c>
      <c r="AG16" s="702"/>
      <c r="AH16" s="702"/>
      <c r="AI16" s="702"/>
      <c r="AJ16" s="702"/>
      <c r="AK16" s="703"/>
    </row>
    <row r="17" spans="2:37" ht="15" customHeight="1" x14ac:dyDescent="0.15">
      <c r="B17" s="698" t="s">
        <v>214</v>
      </c>
      <c r="C17" s="699"/>
      <c r="D17" s="699"/>
      <c r="E17" s="699"/>
      <c r="F17" s="699"/>
      <c r="G17" s="699"/>
      <c r="H17" s="699"/>
      <c r="I17" s="699"/>
      <c r="J17" s="699"/>
      <c r="K17" s="699"/>
      <c r="L17" s="699"/>
      <c r="M17" s="699"/>
      <c r="N17" s="699"/>
      <c r="O17" s="699"/>
      <c r="P17" s="699"/>
      <c r="Q17" s="699"/>
      <c r="R17" s="699"/>
      <c r="S17" s="699"/>
      <c r="T17" s="699"/>
      <c r="U17" s="699"/>
      <c r="V17" s="699"/>
      <c r="W17" s="699"/>
      <c r="X17" s="699"/>
      <c r="Y17" s="699"/>
      <c r="Z17" s="699"/>
      <c r="AA17" s="699"/>
      <c r="AB17" s="699"/>
      <c r="AC17" s="699"/>
      <c r="AD17" s="699"/>
      <c r="AE17" s="700"/>
      <c r="AF17" s="701" t="s">
        <v>337</v>
      </c>
      <c r="AG17" s="702"/>
      <c r="AH17" s="702"/>
      <c r="AI17" s="702"/>
      <c r="AJ17" s="702"/>
      <c r="AK17" s="703"/>
    </row>
    <row r="18" spans="2:37" ht="15" customHeight="1" x14ac:dyDescent="0.15">
      <c r="B18" s="698" t="s">
        <v>215</v>
      </c>
      <c r="C18" s="699"/>
      <c r="D18" s="699"/>
      <c r="E18" s="699"/>
      <c r="F18" s="699"/>
      <c r="G18" s="699"/>
      <c r="H18" s="699"/>
      <c r="I18" s="699"/>
      <c r="J18" s="699"/>
      <c r="K18" s="699"/>
      <c r="L18" s="699"/>
      <c r="M18" s="699"/>
      <c r="N18" s="699"/>
      <c r="O18" s="699"/>
      <c r="P18" s="699"/>
      <c r="Q18" s="699"/>
      <c r="R18" s="699"/>
      <c r="S18" s="699"/>
      <c r="T18" s="699"/>
      <c r="U18" s="699"/>
      <c r="V18" s="699"/>
      <c r="W18" s="699"/>
      <c r="X18" s="699"/>
      <c r="Y18" s="699"/>
      <c r="Z18" s="699"/>
      <c r="AA18" s="699"/>
      <c r="AB18" s="699"/>
      <c r="AC18" s="699"/>
      <c r="AD18" s="699"/>
      <c r="AE18" s="700"/>
      <c r="AF18" s="701" t="s">
        <v>338</v>
      </c>
      <c r="AG18" s="702"/>
      <c r="AH18" s="702"/>
      <c r="AI18" s="702"/>
      <c r="AJ18" s="702"/>
      <c r="AK18" s="703"/>
    </row>
    <row r="19" spans="2:37" ht="15" customHeight="1" x14ac:dyDescent="0.15">
      <c r="B19" s="698" t="s">
        <v>1333</v>
      </c>
      <c r="C19" s="699"/>
      <c r="D19" s="699"/>
      <c r="E19" s="699"/>
      <c r="F19" s="699"/>
      <c r="G19" s="699"/>
      <c r="H19" s="699"/>
      <c r="I19" s="699"/>
      <c r="J19" s="699"/>
      <c r="K19" s="699"/>
      <c r="L19" s="699"/>
      <c r="M19" s="699"/>
      <c r="N19" s="699"/>
      <c r="O19" s="699"/>
      <c r="P19" s="699"/>
      <c r="Q19" s="699"/>
      <c r="R19" s="699"/>
      <c r="S19" s="699"/>
      <c r="T19" s="699"/>
      <c r="U19" s="699"/>
      <c r="V19" s="699"/>
      <c r="W19" s="699"/>
      <c r="X19" s="699"/>
      <c r="Y19" s="699"/>
      <c r="Z19" s="699"/>
      <c r="AA19" s="699"/>
      <c r="AB19" s="699"/>
      <c r="AC19" s="699"/>
      <c r="AD19" s="699"/>
      <c r="AE19" s="700"/>
      <c r="AF19" s="701" t="s">
        <v>578</v>
      </c>
      <c r="AG19" s="702"/>
      <c r="AH19" s="702"/>
      <c r="AI19" s="702"/>
      <c r="AJ19" s="702"/>
      <c r="AK19" s="703"/>
    </row>
    <row r="20" spans="2:37" ht="15" customHeight="1" x14ac:dyDescent="0.15">
      <c r="B20" s="698" t="s">
        <v>559</v>
      </c>
      <c r="C20" s="699"/>
      <c r="D20" s="699"/>
      <c r="E20" s="699"/>
      <c r="F20" s="699"/>
      <c r="G20" s="699"/>
      <c r="H20" s="699"/>
      <c r="I20" s="699"/>
      <c r="J20" s="699"/>
      <c r="K20" s="699"/>
      <c r="L20" s="699"/>
      <c r="M20" s="699"/>
      <c r="N20" s="699"/>
      <c r="O20" s="699"/>
      <c r="P20" s="699"/>
      <c r="Q20" s="699"/>
      <c r="R20" s="699"/>
      <c r="S20" s="699"/>
      <c r="T20" s="699"/>
      <c r="U20" s="699"/>
      <c r="V20" s="699"/>
      <c r="W20" s="699"/>
      <c r="X20" s="699"/>
      <c r="Y20" s="699"/>
      <c r="Z20" s="699"/>
      <c r="AA20" s="699"/>
      <c r="AB20" s="699"/>
      <c r="AC20" s="699"/>
      <c r="AD20" s="699"/>
      <c r="AE20" s="700"/>
      <c r="AF20" s="701" t="s">
        <v>339</v>
      </c>
      <c r="AG20" s="702"/>
      <c r="AH20" s="702"/>
      <c r="AI20" s="702"/>
      <c r="AJ20" s="702"/>
      <c r="AK20" s="703"/>
    </row>
    <row r="21" spans="2:37" ht="15" customHeight="1" x14ac:dyDescent="0.15">
      <c r="B21" s="698" t="s">
        <v>560</v>
      </c>
      <c r="C21" s="699"/>
      <c r="D21" s="699"/>
      <c r="E21" s="699"/>
      <c r="F21" s="699"/>
      <c r="G21" s="699"/>
      <c r="H21" s="699"/>
      <c r="I21" s="699"/>
      <c r="J21" s="699"/>
      <c r="K21" s="699"/>
      <c r="L21" s="699"/>
      <c r="M21" s="699"/>
      <c r="N21" s="699"/>
      <c r="O21" s="699"/>
      <c r="P21" s="699"/>
      <c r="Q21" s="699"/>
      <c r="R21" s="699"/>
      <c r="S21" s="699"/>
      <c r="T21" s="699"/>
      <c r="U21" s="699"/>
      <c r="V21" s="699"/>
      <c r="W21" s="699"/>
      <c r="X21" s="699"/>
      <c r="Y21" s="699"/>
      <c r="Z21" s="699"/>
      <c r="AA21" s="699"/>
      <c r="AB21" s="699"/>
      <c r="AC21" s="699"/>
      <c r="AD21" s="699"/>
      <c r="AE21" s="700"/>
      <c r="AF21" s="701" t="s">
        <v>340</v>
      </c>
      <c r="AG21" s="702"/>
      <c r="AH21" s="702"/>
      <c r="AI21" s="702"/>
      <c r="AJ21" s="702"/>
      <c r="AK21" s="703"/>
    </row>
    <row r="22" spans="2:37" ht="15" customHeight="1" x14ac:dyDescent="0.15">
      <c r="B22" s="698" t="s">
        <v>1334</v>
      </c>
      <c r="C22" s="699"/>
      <c r="D22" s="699"/>
      <c r="E22" s="699"/>
      <c r="F22" s="699"/>
      <c r="G22" s="699"/>
      <c r="H22" s="699"/>
      <c r="I22" s="699"/>
      <c r="J22" s="699"/>
      <c r="K22" s="699"/>
      <c r="L22" s="699"/>
      <c r="M22" s="699"/>
      <c r="N22" s="699"/>
      <c r="O22" s="699"/>
      <c r="P22" s="699"/>
      <c r="Q22" s="699"/>
      <c r="R22" s="699"/>
      <c r="S22" s="699"/>
      <c r="T22" s="699"/>
      <c r="U22" s="699"/>
      <c r="V22" s="699"/>
      <c r="W22" s="699"/>
      <c r="X22" s="699"/>
      <c r="Y22" s="699"/>
      <c r="Z22" s="699"/>
      <c r="AA22" s="699"/>
      <c r="AB22" s="699"/>
      <c r="AC22" s="699"/>
      <c r="AD22" s="699"/>
      <c r="AE22" s="700"/>
      <c r="AF22" s="701" t="s">
        <v>1335</v>
      </c>
      <c r="AG22" s="702"/>
      <c r="AH22" s="702"/>
      <c r="AI22" s="702"/>
      <c r="AJ22" s="702"/>
      <c r="AK22" s="703"/>
    </row>
    <row r="23" spans="2:37" ht="15" customHeight="1" x14ac:dyDescent="0.15">
      <c r="B23" s="698" t="s">
        <v>561</v>
      </c>
      <c r="C23" s="699"/>
      <c r="D23" s="699"/>
      <c r="E23" s="699"/>
      <c r="F23" s="699"/>
      <c r="G23" s="699"/>
      <c r="H23" s="699"/>
      <c r="I23" s="699"/>
      <c r="J23" s="699"/>
      <c r="K23" s="699"/>
      <c r="L23" s="699"/>
      <c r="M23" s="699"/>
      <c r="N23" s="699"/>
      <c r="O23" s="699"/>
      <c r="P23" s="699"/>
      <c r="Q23" s="699"/>
      <c r="R23" s="699"/>
      <c r="S23" s="699"/>
      <c r="T23" s="699"/>
      <c r="U23" s="699"/>
      <c r="V23" s="699"/>
      <c r="W23" s="699"/>
      <c r="X23" s="699"/>
      <c r="Y23" s="699"/>
      <c r="Z23" s="699"/>
      <c r="AA23" s="699"/>
      <c r="AB23" s="699"/>
      <c r="AC23" s="699"/>
      <c r="AD23" s="699"/>
      <c r="AE23" s="700"/>
      <c r="AF23" s="701" t="s">
        <v>341</v>
      </c>
      <c r="AG23" s="702"/>
      <c r="AH23" s="702"/>
      <c r="AI23" s="702"/>
      <c r="AJ23" s="702"/>
      <c r="AK23" s="703"/>
    </row>
    <row r="24" spans="2:37" ht="15" customHeight="1" x14ac:dyDescent="0.15">
      <c r="B24" s="698" t="s">
        <v>562</v>
      </c>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700"/>
      <c r="AF24" s="701" t="s">
        <v>342</v>
      </c>
      <c r="AG24" s="702"/>
      <c r="AH24" s="702"/>
      <c r="AI24" s="702"/>
      <c r="AJ24" s="702"/>
      <c r="AK24" s="703"/>
    </row>
    <row r="25" spans="2:37" ht="15" customHeight="1" x14ac:dyDescent="0.15">
      <c r="B25" s="698" t="s">
        <v>563</v>
      </c>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c r="AB25" s="699"/>
      <c r="AC25" s="699"/>
      <c r="AD25" s="699"/>
      <c r="AE25" s="700"/>
      <c r="AF25" s="701" t="s">
        <v>343</v>
      </c>
      <c r="AG25" s="702"/>
      <c r="AH25" s="702"/>
      <c r="AI25" s="702"/>
      <c r="AJ25" s="702"/>
      <c r="AK25" s="703"/>
    </row>
    <row r="26" spans="2:37" ht="15" customHeight="1" x14ac:dyDescent="0.15">
      <c r="B26" s="698" t="s">
        <v>1336</v>
      </c>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699"/>
      <c r="AC26" s="699"/>
      <c r="AD26" s="699"/>
      <c r="AE26" s="700"/>
      <c r="AF26" s="701" t="s">
        <v>344</v>
      </c>
      <c r="AG26" s="702"/>
      <c r="AH26" s="702"/>
      <c r="AI26" s="702"/>
      <c r="AJ26" s="702"/>
      <c r="AK26" s="703"/>
    </row>
    <row r="27" spans="2:37" ht="15" customHeight="1" x14ac:dyDescent="0.15">
      <c r="B27" s="698" t="s">
        <v>1338</v>
      </c>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c r="AB27" s="699"/>
      <c r="AC27" s="699"/>
      <c r="AD27" s="699"/>
      <c r="AE27" s="700"/>
      <c r="AF27" s="701" t="s">
        <v>1337</v>
      </c>
      <c r="AG27" s="702"/>
      <c r="AH27" s="702"/>
      <c r="AI27" s="702"/>
      <c r="AJ27" s="702"/>
      <c r="AK27" s="703"/>
    </row>
    <row r="28" spans="2:37" ht="15" customHeight="1" x14ac:dyDescent="0.15">
      <c r="B28" s="704" t="s">
        <v>1339</v>
      </c>
      <c r="C28" s="705"/>
      <c r="D28" s="705"/>
      <c r="E28" s="705"/>
      <c r="F28" s="705"/>
      <c r="G28" s="705"/>
      <c r="H28" s="705"/>
      <c r="I28" s="705"/>
      <c r="J28" s="705"/>
      <c r="K28" s="705"/>
      <c r="L28" s="705"/>
      <c r="M28" s="705"/>
      <c r="N28" s="705"/>
      <c r="O28" s="705"/>
      <c r="P28" s="705"/>
      <c r="Q28" s="705"/>
      <c r="R28" s="705"/>
      <c r="S28" s="705"/>
      <c r="T28" s="705"/>
      <c r="U28" s="705"/>
      <c r="V28" s="705"/>
      <c r="W28" s="705"/>
      <c r="X28" s="705"/>
      <c r="Y28" s="705"/>
      <c r="Z28" s="705"/>
      <c r="AA28" s="705"/>
      <c r="AB28" s="705"/>
      <c r="AC28" s="705"/>
      <c r="AD28" s="705"/>
      <c r="AE28" s="706"/>
      <c r="AF28" s="689" t="s">
        <v>345</v>
      </c>
      <c r="AG28" s="690"/>
      <c r="AH28" s="690"/>
      <c r="AI28" s="690"/>
      <c r="AJ28" s="690"/>
      <c r="AK28" s="691"/>
    </row>
    <row r="29" spans="2:37" ht="15" customHeight="1" x14ac:dyDescent="0.15">
      <c r="B29" s="686" t="s">
        <v>1340</v>
      </c>
      <c r="C29" s="687"/>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8"/>
      <c r="AF29" s="695"/>
      <c r="AG29" s="696"/>
      <c r="AH29" s="696"/>
      <c r="AI29" s="696"/>
      <c r="AJ29" s="696"/>
      <c r="AK29" s="697"/>
    </row>
    <row r="30" spans="2:37" ht="15" customHeight="1" x14ac:dyDescent="0.15">
      <c r="B30" s="698" t="s">
        <v>1341</v>
      </c>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700"/>
      <c r="AF30" s="701" t="s">
        <v>346</v>
      </c>
      <c r="AG30" s="702"/>
      <c r="AH30" s="702"/>
      <c r="AI30" s="702"/>
      <c r="AJ30" s="702"/>
      <c r="AK30" s="703"/>
    </row>
    <row r="31" spans="2:37" ht="15" customHeight="1" x14ac:dyDescent="0.15">
      <c r="B31" s="698" t="s">
        <v>224</v>
      </c>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c r="AB31" s="699"/>
      <c r="AC31" s="699"/>
      <c r="AD31" s="699"/>
      <c r="AE31" s="700"/>
      <c r="AF31" s="701" t="s">
        <v>347</v>
      </c>
      <c r="AG31" s="702"/>
      <c r="AH31" s="702"/>
      <c r="AI31" s="702"/>
      <c r="AJ31" s="702"/>
      <c r="AK31" s="703"/>
    </row>
    <row r="32" spans="2:37" ht="15" customHeight="1" x14ac:dyDescent="0.15">
      <c r="B32" s="698" t="s">
        <v>225</v>
      </c>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700"/>
      <c r="AF32" s="701" t="s">
        <v>348</v>
      </c>
      <c r="AG32" s="702"/>
      <c r="AH32" s="702"/>
      <c r="AI32" s="702"/>
      <c r="AJ32" s="702"/>
      <c r="AK32" s="703"/>
    </row>
    <row r="33" spans="2:37" ht="15" customHeight="1" x14ac:dyDescent="0.15">
      <c r="B33" s="698" t="s">
        <v>226</v>
      </c>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c r="AB33" s="699"/>
      <c r="AC33" s="699"/>
      <c r="AD33" s="699"/>
      <c r="AE33" s="700"/>
      <c r="AF33" s="701" t="s">
        <v>349</v>
      </c>
      <c r="AG33" s="702"/>
      <c r="AH33" s="702"/>
      <c r="AI33" s="702"/>
      <c r="AJ33" s="702"/>
      <c r="AK33" s="703"/>
    </row>
    <row r="34" spans="2:37" ht="15" customHeight="1" x14ac:dyDescent="0.15">
      <c r="B34" s="698" t="s">
        <v>227</v>
      </c>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c r="AB34" s="699"/>
      <c r="AC34" s="699"/>
      <c r="AD34" s="699"/>
      <c r="AE34" s="700"/>
      <c r="AF34" s="701" t="s">
        <v>350</v>
      </c>
      <c r="AG34" s="702"/>
      <c r="AH34" s="702"/>
      <c r="AI34" s="702"/>
      <c r="AJ34" s="702"/>
      <c r="AK34" s="703"/>
    </row>
    <row r="35" spans="2:37" ht="15" customHeight="1" x14ac:dyDescent="0.15">
      <c r="B35" s="698" t="s">
        <v>228</v>
      </c>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c r="AB35" s="699"/>
      <c r="AC35" s="699"/>
      <c r="AD35" s="699"/>
      <c r="AE35" s="700"/>
      <c r="AF35" s="701" t="s">
        <v>351</v>
      </c>
      <c r="AG35" s="702"/>
      <c r="AH35" s="702"/>
      <c r="AI35" s="702"/>
      <c r="AJ35" s="702"/>
      <c r="AK35" s="703"/>
    </row>
    <row r="36" spans="2:37" ht="15" customHeight="1" x14ac:dyDescent="0.15">
      <c r="B36" s="698" t="s">
        <v>229</v>
      </c>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700"/>
      <c r="AF36" s="701" t="s">
        <v>352</v>
      </c>
      <c r="AG36" s="702"/>
      <c r="AH36" s="702"/>
      <c r="AI36" s="702"/>
      <c r="AJ36" s="702"/>
      <c r="AK36" s="703"/>
    </row>
    <row r="37" spans="2:37" ht="15" customHeight="1" x14ac:dyDescent="0.15">
      <c r="B37" s="698" t="s">
        <v>1342</v>
      </c>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700"/>
      <c r="AF37" s="701" t="s">
        <v>353</v>
      </c>
      <c r="AG37" s="702"/>
      <c r="AH37" s="702"/>
      <c r="AI37" s="702"/>
      <c r="AJ37" s="702"/>
      <c r="AK37" s="703"/>
    </row>
    <row r="38" spans="2:37" ht="15" customHeight="1" x14ac:dyDescent="0.15">
      <c r="B38" s="698" t="s">
        <v>564</v>
      </c>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700"/>
      <c r="AF38" s="701" t="s">
        <v>354</v>
      </c>
      <c r="AG38" s="702"/>
      <c r="AH38" s="702"/>
      <c r="AI38" s="702"/>
      <c r="AJ38" s="702"/>
      <c r="AK38" s="703"/>
    </row>
    <row r="39" spans="2:37" ht="15" customHeight="1" x14ac:dyDescent="0.15">
      <c r="B39" s="698" t="s">
        <v>565</v>
      </c>
      <c r="C39" s="699"/>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700"/>
      <c r="AF39" s="701" t="s">
        <v>355</v>
      </c>
      <c r="AG39" s="702"/>
      <c r="AH39" s="702"/>
      <c r="AI39" s="702"/>
      <c r="AJ39" s="702"/>
      <c r="AK39" s="703"/>
    </row>
    <row r="40" spans="2:37" ht="15" customHeight="1" x14ac:dyDescent="0.15">
      <c r="B40" s="698" t="s">
        <v>1363</v>
      </c>
      <c r="C40" s="699"/>
      <c r="D40" s="699"/>
      <c r="E40" s="699"/>
      <c r="F40" s="699"/>
      <c r="G40" s="699"/>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700"/>
      <c r="AF40" s="701" t="s">
        <v>356</v>
      </c>
      <c r="AG40" s="702"/>
      <c r="AH40" s="702"/>
      <c r="AI40" s="702"/>
      <c r="AJ40" s="702"/>
      <c r="AK40" s="703"/>
    </row>
    <row r="41" spans="2:37" ht="15" customHeight="1" x14ac:dyDescent="0.15">
      <c r="B41" s="698" t="s">
        <v>566</v>
      </c>
      <c r="C41" s="699"/>
      <c r="D41" s="699"/>
      <c r="E41" s="699"/>
      <c r="F41" s="699"/>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700"/>
      <c r="AF41" s="701" t="s">
        <v>357</v>
      </c>
      <c r="AG41" s="702"/>
      <c r="AH41" s="702"/>
      <c r="AI41" s="702"/>
      <c r="AJ41" s="702"/>
      <c r="AK41" s="703"/>
    </row>
    <row r="42" spans="2:37" ht="15" customHeight="1" x14ac:dyDescent="0.15">
      <c r="B42" s="698" t="s">
        <v>240</v>
      </c>
      <c r="C42" s="699"/>
      <c r="D42" s="699"/>
      <c r="E42" s="699"/>
      <c r="F42" s="699"/>
      <c r="G42" s="699"/>
      <c r="H42" s="699"/>
      <c r="I42" s="699"/>
      <c r="J42" s="699"/>
      <c r="K42" s="699"/>
      <c r="L42" s="699"/>
      <c r="M42" s="699"/>
      <c r="N42" s="699"/>
      <c r="O42" s="699"/>
      <c r="P42" s="699"/>
      <c r="Q42" s="699"/>
      <c r="R42" s="699"/>
      <c r="S42" s="699"/>
      <c r="T42" s="699"/>
      <c r="U42" s="699"/>
      <c r="V42" s="699"/>
      <c r="W42" s="699"/>
      <c r="X42" s="699"/>
      <c r="Y42" s="699"/>
      <c r="Z42" s="699"/>
      <c r="AA42" s="699"/>
      <c r="AB42" s="699"/>
      <c r="AC42" s="699"/>
      <c r="AD42" s="699"/>
      <c r="AE42" s="700"/>
      <c r="AF42" s="701" t="s">
        <v>358</v>
      </c>
      <c r="AG42" s="702"/>
      <c r="AH42" s="702"/>
      <c r="AI42" s="702"/>
      <c r="AJ42" s="702"/>
      <c r="AK42" s="703"/>
    </row>
    <row r="43" spans="2:37" ht="15" customHeight="1" x14ac:dyDescent="0.15">
      <c r="B43" s="698" t="s">
        <v>241</v>
      </c>
      <c r="C43" s="699"/>
      <c r="D43" s="699"/>
      <c r="E43" s="699"/>
      <c r="F43" s="699"/>
      <c r="G43" s="699"/>
      <c r="H43" s="699"/>
      <c r="I43" s="699"/>
      <c r="J43" s="699"/>
      <c r="K43" s="699"/>
      <c r="L43" s="699"/>
      <c r="M43" s="699"/>
      <c r="N43" s="699"/>
      <c r="O43" s="699"/>
      <c r="P43" s="699"/>
      <c r="Q43" s="699"/>
      <c r="R43" s="699"/>
      <c r="S43" s="699"/>
      <c r="T43" s="699"/>
      <c r="U43" s="699"/>
      <c r="V43" s="699"/>
      <c r="W43" s="699"/>
      <c r="X43" s="699"/>
      <c r="Y43" s="699"/>
      <c r="Z43" s="699"/>
      <c r="AA43" s="699"/>
      <c r="AB43" s="699"/>
      <c r="AC43" s="699"/>
      <c r="AD43" s="699"/>
      <c r="AE43" s="700"/>
      <c r="AF43" s="701" t="s">
        <v>359</v>
      </c>
      <c r="AG43" s="702"/>
      <c r="AH43" s="702"/>
      <c r="AI43" s="702"/>
      <c r="AJ43" s="702"/>
      <c r="AK43" s="703"/>
    </row>
    <row r="44" spans="2:37" ht="15" customHeight="1" x14ac:dyDescent="0.15">
      <c r="B44" s="698" t="s">
        <v>242</v>
      </c>
      <c r="C44" s="699"/>
      <c r="D44" s="699"/>
      <c r="E44" s="699"/>
      <c r="F44" s="699"/>
      <c r="G44" s="699"/>
      <c r="H44" s="699"/>
      <c r="I44" s="699"/>
      <c r="J44" s="699"/>
      <c r="K44" s="699"/>
      <c r="L44" s="699"/>
      <c r="M44" s="699"/>
      <c r="N44" s="699"/>
      <c r="O44" s="699"/>
      <c r="P44" s="699"/>
      <c r="Q44" s="699"/>
      <c r="R44" s="699"/>
      <c r="S44" s="699"/>
      <c r="T44" s="699"/>
      <c r="U44" s="699"/>
      <c r="V44" s="699"/>
      <c r="W44" s="699"/>
      <c r="X44" s="699"/>
      <c r="Y44" s="699"/>
      <c r="Z44" s="699"/>
      <c r="AA44" s="699"/>
      <c r="AB44" s="699"/>
      <c r="AC44" s="699"/>
      <c r="AD44" s="699"/>
      <c r="AE44" s="700"/>
      <c r="AF44" s="701" t="s">
        <v>360</v>
      </c>
      <c r="AG44" s="702"/>
      <c r="AH44" s="702"/>
      <c r="AI44" s="702"/>
      <c r="AJ44" s="702"/>
      <c r="AK44" s="703"/>
    </row>
    <row r="45" spans="2:37" ht="15" customHeight="1" x14ac:dyDescent="0.15">
      <c r="B45" s="698" t="s">
        <v>567</v>
      </c>
      <c r="C45" s="699"/>
      <c r="D45" s="699"/>
      <c r="E45" s="699"/>
      <c r="F45" s="699"/>
      <c r="G45" s="699"/>
      <c r="H45" s="699"/>
      <c r="I45" s="699"/>
      <c r="J45" s="699"/>
      <c r="K45" s="699"/>
      <c r="L45" s="699"/>
      <c r="M45" s="699"/>
      <c r="N45" s="699"/>
      <c r="O45" s="699"/>
      <c r="P45" s="699"/>
      <c r="Q45" s="699"/>
      <c r="R45" s="699"/>
      <c r="S45" s="699"/>
      <c r="T45" s="699"/>
      <c r="U45" s="699"/>
      <c r="V45" s="699"/>
      <c r="W45" s="699"/>
      <c r="X45" s="699"/>
      <c r="Y45" s="699"/>
      <c r="Z45" s="699"/>
      <c r="AA45" s="699"/>
      <c r="AB45" s="699"/>
      <c r="AC45" s="699"/>
      <c r="AD45" s="699"/>
      <c r="AE45" s="700"/>
      <c r="AF45" s="701" t="s">
        <v>361</v>
      </c>
      <c r="AG45" s="702"/>
      <c r="AH45" s="702"/>
      <c r="AI45" s="702"/>
      <c r="AJ45" s="702"/>
      <c r="AK45" s="703"/>
    </row>
    <row r="46" spans="2:37" ht="15" customHeight="1" x14ac:dyDescent="0.15">
      <c r="B46" s="698" t="s">
        <v>568</v>
      </c>
      <c r="C46" s="699"/>
      <c r="D46" s="699"/>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700"/>
      <c r="AF46" s="701" t="s">
        <v>362</v>
      </c>
      <c r="AG46" s="702"/>
      <c r="AH46" s="702"/>
      <c r="AI46" s="702"/>
      <c r="AJ46" s="702"/>
      <c r="AK46" s="703"/>
    </row>
    <row r="47" spans="2:37" ht="15" customHeight="1" x14ac:dyDescent="0.15">
      <c r="B47" s="704" t="s">
        <v>1364</v>
      </c>
      <c r="C47" s="705"/>
      <c r="D47" s="705"/>
      <c r="E47" s="705"/>
      <c r="F47" s="705"/>
      <c r="G47" s="705"/>
      <c r="H47" s="705"/>
      <c r="I47" s="705"/>
      <c r="J47" s="705"/>
      <c r="K47" s="705"/>
      <c r="L47" s="705"/>
      <c r="M47" s="705"/>
      <c r="N47" s="705"/>
      <c r="O47" s="705"/>
      <c r="P47" s="705"/>
      <c r="Q47" s="705"/>
      <c r="R47" s="705"/>
      <c r="S47" s="705"/>
      <c r="T47" s="705"/>
      <c r="U47" s="705"/>
      <c r="V47" s="705"/>
      <c r="W47" s="705"/>
      <c r="X47" s="705"/>
      <c r="Y47" s="705"/>
      <c r="Z47" s="705"/>
      <c r="AA47" s="705"/>
      <c r="AB47" s="705"/>
      <c r="AC47" s="705"/>
      <c r="AD47" s="705"/>
      <c r="AE47" s="706"/>
      <c r="AF47" s="701" t="s">
        <v>363</v>
      </c>
      <c r="AG47" s="702"/>
      <c r="AH47" s="702"/>
      <c r="AI47" s="702"/>
      <c r="AJ47" s="702"/>
      <c r="AK47" s="703"/>
    </row>
    <row r="48" spans="2:37" ht="15" customHeight="1" x14ac:dyDescent="0.15">
      <c r="B48" s="686" t="s">
        <v>581</v>
      </c>
      <c r="C48" s="687"/>
      <c r="D48" s="687"/>
      <c r="E48" s="687"/>
      <c r="F48" s="687"/>
      <c r="G48" s="687"/>
      <c r="H48" s="687"/>
      <c r="I48" s="687"/>
      <c r="J48" s="687"/>
      <c r="K48" s="687"/>
      <c r="L48" s="687"/>
      <c r="M48" s="687"/>
      <c r="N48" s="687"/>
      <c r="O48" s="687"/>
      <c r="P48" s="687"/>
      <c r="Q48" s="687"/>
      <c r="R48" s="687"/>
      <c r="S48" s="687"/>
      <c r="T48" s="687"/>
      <c r="U48" s="687"/>
      <c r="V48" s="687"/>
      <c r="W48" s="687"/>
      <c r="X48" s="687"/>
      <c r="Y48" s="687"/>
      <c r="Z48" s="687"/>
      <c r="AA48" s="687"/>
      <c r="AB48" s="687"/>
      <c r="AC48" s="687"/>
      <c r="AD48" s="687"/>
      <c r="AE48" s="688"/>
      <c r="AF48" s="701"/>
      <c r="AG48" s="702"/>
      <c r="AH48" s="702"/>
      <c r="AI48" s="702"/>
      <c r="AJ48" s="702"/>
      <c r="AK48" s="703"/>
    </row>
    <row r="49" spans="2:37" ht="15" customHeight="1" x14ac:dyDescent="0.15">
      <c r="B49" s="698" t="s">
        <v>569</v>
      </c>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700"/>
      <c r="AF49" s="701" t="s">
        <v>364</v>
      </c>
      <c r="AG49" s="702"/>
      <c r="AH49" s="702"/>
      <c r="AI49" s="702"/>
      <c r="AJ49" s="702"/>
      <c r="AK49" s="703"/>
    </row>
    <row r="50" spans="2:37" ht="15" customHeight="1" x14ac:dyDescent="0.15">
      <c r="B50" s="711" t="s">
        <v>259</v>
      </c>
      <c r="C50" s="712"/>
      <c r="D50" s="712"/>
      <c r="E50" s="712"/>
      <c r="F50" s="712"/>
      <c r="G50" s="712"/>
      <c r="H50" s="712"/>
      <c r="I50" s="712"/>
      <c r="J50" s="712"/>
      <c r="K50" s="712"/>
      <c r="L50" s="712"/>
      <c r="M50" s="712"/>
      <c r="N50" s="712"/>
      <c r="O50" s="712"/>
      <c r="P50" s="712"/>
      <c r="Q50" s="712"/>
      <c r="R50" s="712"/>
      <c r="S50" s="712"/>
      <c r="T50" s="712"/>
      <c r="U50" s="712"/>
      <c r="V50" s="712"/>
      <c r="W50" s="712"/>
      <c r="X50" s="712"/>
      <c r="Y50" s="712"/>
      <c r="Z50" s="712"/>
      <c r="AA50" s="712"/>
      <c r="AB50" s="712"/>
      <c r="AC50" s="712"/>
      <c r="AD50" s="712"/>
      <c r="AE50" s="713"/>
      <c r="AF50" s="714" t="s">
        <v>365</v>
      </c>
      <c r="AG50" s="715"/>
      <c r="AH50" s="715"/>
      <c r="AI50" s="715"/>
      <c r="AJ50" s="715"/>
      <c r="AK50" s="716"/>
    </row>
    <row r="63" spans="2:37" ht="15" customHeight="1" x14ac:dyDescent="0.15">
      <c r="B63" s="710" t="s">
        <v>579</v>
      </c>
      <c r="C63" s="708"/>
      <c r="D63" s="708"/>
      <c r="E63" s="708"/>
      <c r="F63" s="708"/>
      <c r="G63" s="708"/>
      <c r="H63" s="708"/>
      <c r="I63" s="708"/>
      <c r="J63" s="708"/>
      <c r="K63" s="708"/>
      <c r="L63" s="708"/>
      <c r="M63" s="708"/>
      <c r="N63" s="708"/>
      <c r="O63" s="708"/>
      <c r="P63" s="708"/>
      <c r="Q63" s="708"/>
      <c r="R63" s="708"/>
      <c r="S63" s="708"/>
      <c r="T63" s="708"/>
      <c r="U63" s="708"/>
      <c r="V63" s="708"/>
      <c r="W63" s="708"/>
      <c r="X63" s="708"/>
      <c r="Y63" s="708"/>
      <c r="Z63" s="708"/>
      <c r="AA63" s="708"/>
      <c r="AB63" s="708"/>
      <c r="AC63" s="708"/>
      <c r="AD63" s="708"/>
      <c r="AE63" s="709"/>
      <c r="AF63" s="707" t="s">
        <v>580</v>
      </c>
      <c r="AG63" s="708"/>
      <c r="AH63" s="708"/>
      <c r="AI63" s="708"/>
      <c r="AJ63" s="708"/>
      <c r="AK63" s="709"/>
    </row>
    <row r="64" spans="2:37" ht="15" customHeight="1" x14ac:dyDescent="0.15">
      <c r="B64" s="698" t="s">
        <v>260</v>
      </c>
      <c r="C64" s="699"/>
      <c r="D64" s="699"/>
      <c r="E64" s="699"/>
      <c r="F64" s="699"/>
      <c r="G64" s="699"/>
      <c r="H64" s="699"/>
      <c r="I64" s="699"/>
      <c r="J64" s="699"/>
      <c r="K64" s="699"/>
      <c r="L64" s="699"/>
      <c r="M64" s="699"/>
      <c r="N64" s="699"/>
      <c r="O64" s="699"/>
      <c r="P64" s="699"/>
      <c r="Q64" s="699"/>
      <c r="R64" s="699"/>
      <c r="S64" s="699"/>
      <c r="T64" s="699"/>
      <c r="U64" s="699"/>
      <c r="V64" s="699"/>
      <c r="W64" s="699"/>
      <c r="X64" s="699"/>
      <c r="Y64" s="699"/>
      <c r="Z64" s="699"/>
      <c r="AA64" s="699"/>
      <c r="AB64" s="699"/>
      <c r="AC64" s="699"/>
      <c r="AD64" s="699"/>
      <c r="AE64" s="700"/>
      <c r="AF64" s="701" t="s">
        <v>366</v>
      </c>
      <c r="AG64" s="702"/>
      <c r="AH64" s="702"/>
      <c r="AI64" s="702"/>
      <c r="AJ64" s="702"/>
      <c r="AK64" s="703"/>
    </row>
    <row r="65" spans="2:37" ht="15" customHeight="1" x14ac:dyDescent="0.15">
      <c r="B65" s="698" t="s">
        <v>570</v>
      </c>
      <c r="C65" s="699"/>
      <c r="D65" s="699"/>
      <c r="E65" s="699"/>
      <c r="F65" s="699"/>
      <c r="G65" s="699"/>
      <c r="H65" s="699"/>
      <c r="I65" s="699"/>
      <c r="J65" s="699"/>
      <c r="K65" s="699"/>
      <c r="L65" s="699"/>
      <c r="M65" s="699"/>
      <c r="N65" s="699"/>
      <c r="O65" s="699"/>
      <c r="P65" s="699"/>
      <c r="Q65" s="699"/>
      <c r="R65" s="699"/>
      <c r="S65" s="699"/>
      <c r="T65" s="699"/>
      <c r="U65" s="699"/>
      <c r="V65" s="699"/>
      <c r="W65" s="699"/>
      <c r="X65" s="699"/>
      <c r="Y65" s="699"/>
      <c r="Z65" s="699"/>
      <c r="AA65" s="699"/>
      <c r="AB65" s="699"/>
      <c r="AC65" s="699"/>
      <c r="AD65" s="699"/>
      <c r="AE65" s="700"/>
      <c r="AF65" s="701" t="s">
        <v>367</v>
      </c>
      <c r="AG65" s="702"/>
      <c r="AH65" s="702"/>
      <c r="AI65" s="702"/>
      <c r="AJ65" s="702"/>
      <c r="AK65" s="703"/>
    </row>
    <row r="66" spans="2:37" ht="15" customHeight="1" x14ac:dyDescent="0.15">
      <c r="B66" s="698" t="s">
        <v>264</v>
      </c>
      <c r="C66" s="699"/>
      <c r="D66" s="699"/>
      <c r="E66" s="699"/>
      <c r="F66" s="699"/>
      <c r="G66" s="699"/>
      <c r="H66" s="699"/>
      <c r="I66" s="699"/>
      <c r="J66" s="699"/>
      <c r="K66" s="699"/>
      <c r="L66" s="699"/>
      <c r="M66" s="699"/>
      <c r="N66" s="699"/>
      <c r="O66" s="699"/>
      <c r="P66" s="699"/>
      <c r="Q66" s="699"/>
      <c r="R66" s="699"/>
      <c r="S66" s="699"/>
      <c r="T66" s="699"/>
      <c r="U66" s="699"/>
      <c r="V66" s="699"/>
      <c r="W66" s="699"/>
      <c r="X66" s="699"/>
      <c r="Y66" s="699"/>
      <c r="Z66" s="699"/>
      <c r="AA66" s="699"/>
      <c r="AB66" s="699"/>
      <c r="AC66" s="699"/>
      <c r="AD66" s="699"/>
      <c r="AE66" s="700"/>
      <c r="AF66" s="701" t="s">
        <v>368</v>
      </c>
      <c r="AG66" s="702"/>
      <c r="AH66" s="702"/>
      <c r="AI66" s="702"/>
      <c r="AJ66" s="702"/>
      <c r="AK66" s="703"/>
    </row>
    <row r="67" spans="2:37" ht="15" customHeight="1" x14ac:dyDescent="0.15">
      <c r="B67" s="704" t="s">
        <v>1343</v>
      </c>
      <c r="C67" s="705"/>
      <c r="D67" s="705"/>
      <c r="E67" s="705"/>
      <c r="F67" s="705"/>
      <c r="G67" s="705"/>
      <c r="H67" s="705"/>
      <c r="I67" s="705"/>
      <c r="J67" s="705"/>
      <c r="K67" s="705"/>
      <c r="L67" s="705"/>
      <c r="M67" s="705"/>
      <c r="N67" s="705"/>
      <c r="O67" s="705"/>
      <c r="P67" s="705"/>
      <c r="Q67" s="705"/>
      <c r="R67" s="705"/>
      <c r="S67" s="705"/>
      <c r="T67" s="705"/>
      <c r="U67" s="705"/>
      <c r="V67" s="705"/>
      <c r="W67" s="705"/>
      <c r="X67" s="705"/>
      <c r="Y67" s="705"/>
      <c r="Z67" s="705"/>
      <c r="AA67" s="705"/>
      <c r="AB67" s="705"/>
      <c r="AC67" s="705"/>
      <c r="AD67" s="705"/>
      <c r="AE67" s="706"/>
      <c r="AF67" s="689" t="s">
        <v>369</v>
      </c>
      <c r="AG67" s="690"/>
      <c r="AH67" s="690"/>
      <c r="AI67" s="690"/>
      <c r="AJ67" s="690"/>
      <c r="AK67" s="691"/>
    </row>
    <row r="68" spans="2:37" ht="15" customHeight="1" x14ac:dyDescent="0.15">
      <c r="B68" s="683" t="s">
        <v>1344</v>
      </c>
      <c r="C68" s="684"/>
      <c r="D68" s="684"/>
      <c r="E68" s="684"/>
      <c r="F68" s="684"/>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5"/>
      <c r="AF68" s="692"/>
      <c r="AG68" s="693"/>
      <c r="AH68" s="693"/>
      <c r="AI68" s="693"/>
      <c r="AJ68" s="693"/>
      <c r="AK68" s="694"/>
    </row>
    <row r="69" spans="2:37" ht="15" customHeight="1" x14ac:dyDescent="0.15">
      <c r="B69" s="686" t="s">
        <v>1346</v>
      </c>
      <c r="C69" s="687"/>
      <c r="D69" s="687"/>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8"/>
      <c r="AF69" s="695"/>
      <c r="AG69" s="696"/>
      <c r="AH69" s="696"/>
      <c r="AI69" s="696"/>
      <c r="AJ69" s="696"/>
      <c r="AK69" s="697"/>
    </row>
    <row r="70" spans="2:37" ht="15" customHeight="1" x14ac:dyDescent="0.15">
      <c r="B70" s="704" t="s">
        <v>1347</v>
      </c>
      <c r="C70" s="705"/>
      <c r="D70" s="705"/>
      <c r="E70" s="705"/>
      <c r="F70" s="705"/>
      <c r="G70" s="705"/>
      <c r="H70" s="705"/>
      <c r="I70" s="705"/>
      <c r="J70" s="705"/>
      <c r="K70" s="705"/>
      <c r="L70" s="705"/>
      <c r="M70" s="705"/>
      <c r="N70" s="705"/>
      <c r="O70" s="705"/>
      <c r="P70" s="705"/>
      <c r="Q70" s="705"/>
      <c r="R70" s="705"/>
      <c r="S70" s="705"/>
      <c r="T70" s="705"/>
      <c r="U70" s="705"/>
      <c r="V70" s="705"/>
      <c r="W70" s="705"/>
      <c r="X70" s="705"/>
      <c r="Y70" s="705"/>
      <c r="Z70" s="705"/>
      <c r="AA70" s="705"/>
      <c r="AB70" s="705"/>
      <c r="AC70" s="705"/>
      <c r="AD70" s="705"/>
      <c r="AE70" s="706"/>
      <c r="AF70" s="689" t="s">
        <v>370</v>
      </c>
      <c r="AG70" s="690"/>
      <c r="AH70" s="690"/>
      <c r="AI70" s="690"/>
      <c r="AJ70" s="690"/>
      <c r="AK70" s="691"/>
    </row>
    <row r="71" spans="2:37" ht="15" customHeight="1" x14ac:dyDescent="0.15">
      <c r="B71" s="686" t="s">
        <v>1345</v>
      </c>
      <c r="C71" s="687"/>
      <c r="D71" s="687"/>
      <c r="E71" s="687"/>
      <c r="F71" s="687"/>
      <c r="G71" s="687"/>
      <c r="H71" s="687"/>
      <c r="I71" s="687"/>
      <c r="J71" s="687"/>
      <c r="K71" s="687"/>
      <c r="L71" s="687"/>
      <c r="M71" s="687"/>
      <c r="N71" s="687"/>
      <c r="O71" s="687"/>
      <c r="P71" s="687"/>
      <c r="Q71" s="687"/>
      <c r="R71" s="687"/>
      <c r="S71" s="687"/>
      <c r="T71" s="687"/>
      <c r="U71" s="687"/>
      <c r="V71" s="687"/>
      <c r="W71" s="687"/>
      <c r="X71" s="687"/>
      <c r="Y71" s="687"/>
      <c r="Z71" s="687"/>
      <c r="AA71" s="687"/>
      <c r="AB71" s="687"/>
      <c r="AC71" s="687"/>
      <c r="AD71" s="687"/>
      <c r="AE71" s="688"/>
      <c r="AF71" s="695"/>
      <c r="AG71" s="696"/>
      <c r="AH71" s="696"/>
      <c r="AI71" s="696"/>
      <c r="AJ71" s="696"/>
      <c r="AK71" s="697"/>
    </row>
    <row r="72" spans="2:37" ht="15" customHeight="1" x14ac:dyDescent="0.15">
      <c r="B72" s="698" t="s">
        <v>571</v>
      </c>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99"/>
      <c r="AD72" s="699"/>
      <c r="AE72" s="700"/>
      <c r="AF72" s="701" t="s">
        <v>371</v>
      </c>
      <c r="AG72" s="702"/>
      <c r="AH72" s="702"/>
      <c r="AI72" s="702"/>
      <c r="AJ72" s="702"/>
      <c r="AK72" s="703"/>
    </row>
    <row r="73" spans="2:37" ht="15" customHeight="1" x14ac:dyDescent="0.15">
      <c r="B73" s="704" t="s">
        <v>582</v>
      </c>
      <c r="C73" s="705"/>
      <c r="D73" s="705"/>
      <c r="E73" s="705"/>
      <c r="F73" s="705"/>
      <c r="G73" s="705"/>
      <c r="H73" s="705"/>
      <c r="I73" s="705"/>
      <c r="J73" s="705"/>
      <c r="K73" s="705"/>
      <c r="L73" s="705"/>
      <c r="M73" s="705"/>
      <c r="N73" s="705"/>
      <c r="O73" s="705"/>
      <c r="P73" s="705"/>
      <c r="Q73" s="705"/>
      <c r="R73" s="705"/>
      <c r="S73" s="705"/>
      <c r="T73" s="705"/>
      <c r="U73" s="705"/>
      <c r="V73" s="705"/>
      <c r="W73" s="705"/>
      <c r="X73" s="705"/>
      <c r="Y73" s="705"/>
      <c r="Z73" s="705"/>
      <c r="AA73" s="705"/>
      <c r="AB73" s="705"/>
      <c r="AC73" s="705"/>
      <c r="AD73" s="705"/>
      <c r="AE73" s="706"/>
      <c r="AF73" s="701" t="s">
        <v>372</v>
      </c>
      <c r="AG73" s="702"/>
      <c r="AH73" s="702"/>
      <c r="AI73" s="702"/>
      <c r="AJ73" s="702"/>
      <c r="AK73" s="703"/>
    </row>
    <row r="74" spans="2:37" ht="15" customHeight="1" x14ac:dyDescent="0.15">
      <c r="B74" s="683" t="s">
        <v>583</v>
      </c>
      <c r="C74" s="684"/>
      <c r="D74" s="684"/>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5"/>
      <c r="AF74" s="701"/>
      <c r="AG74" s="702"/>
      <c r="AH74" s="702"/>
      <c r="AI74" s="702"/>
      <c r="AJ74" s="702"/>
      <c r="AK74" s="703"/>
    </row>
    <row r="75" spans="2:37" ht="15" customHeight="1" x14ac:dyDescent="0.15">
      <c r="B75" s="683" t="s">
        <v>584</v>
      </c>
      <c r="C75" s="684"/>
      <c r="D75" s="684"/>
      <c r="E75" s="684"/>
      <c r="F75" s="684"/>
      <c r="G75" s="684"/>
      <c r="H75" s="684"/>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5"/>
      <c r="AF75" s="701"/>
      <c r="AG75" s="702"/>
      <c r="AH75" s="702"/>
      <c r="AI75" s="702"/>
      <c r="AJ75" s="702"/>
      <c r="AK75" s="703"/>
    </row>
    <row r="76" spans="2:37" ht="15" customHeight="1" x14ac:dyDescent="0.15">
      <c r="B76" s="683" t="s">
        <v>1365</v>
      </c>
      <c r="C76" s="684"/>
      <c r="D76" s="684"/>
      <c r="E76" s="684"/>
      <c r="F76" s="684"/>
      <c r="G76" s="684"/>
      <c r="H76" s="684"/>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5"/>
      <c r="AF76" s="701"/>
      <c r="AG76" s="702"/>
      <c r="AH76" s="702"/>
      <c r="AI76" s="702"/>
      <c r="AJ76" s="702"/>
      <c r="AK76" s="703"/>
    </row>
    <row r="77" spans="2:37" ht="15" customHeight="1" x14ac:dyDescent="0.15">
      <c r="B77" s="683" t="s">
        <v>585</v>
      </c>
      <c r="C77" s="684"/>
      <c r="D77" s="684"/>
      <c r="E77" s="684"/>
      <c r="F77" s="684"/>
      <c r="G77" s="684"/>
      <c r="H77" s="684"/>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5"/>
      <c r="AF77" s="701"/>
      <c r="AG77" s="702"/>
      <c r="AH77" s="702"/>
      <c r="AI77" s="702"/>
      <c r="AJ77" s="702"/>
      <c r="AK77" s="703"/>
    </row>
    <row r="78" spans="2:37" ht="15" customHeight="1" x14ac:dyDescent="0.15">
      <c r="B78" s="683" t="s">
        <v>1348</v>
      </c>
      <c r="C78" s="684"/>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5"/>
      <c r="AF78" s="701"/>
      <c r="AG78" s="702"/>
      <c r="AH78" s="702"/>
      <c r="AI78" s="702"/>
      <c r="AJ78" s="702"/>
      <c r="AK78" s="703"/>
    </row>
    <row r="79" spans="2:37" ht="15" customHeight="1" x14ac:dyDescent="0.15">
      <c r="B79" s="683" t="s">
        <v>1349</v>
      </c>
      <c r="C79" s="684"/>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5"/>
      <c r="AF79" s="701"/>
      <c r="AG79" s="702"/>
      <c r="AH79" s="702"/>
      <c r="AI79" s="702"/>
      <c r="AJ79" s="702"/>
      <c r="AK79" s="703"/>
    </row>
    <row r="80" spans="2:37" ht="15" customHeight="1" x14ac:dyDescent="0.15">
      <c r="B80" s="683" t="s">
        <v>1350</v>
      </c>
      <c r="C80" s="684"/>
      <c r="D80" s="684"/>
      <c r="E80" s="684"/>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5"/>
      <c r="AF80" s="701"/>
      <c r="AG80" s="702"/>
      <c r="AH80" s="702"/>
      <c r="AI80" s="702"/>
      <c r="AJ80" s="702"/>
      <c r="AK80" s="703"/>
    </row>
    <row r="81" spans="2:37" ht="15" customHeight="1" x14ac:dyDescent="0.15">
      <c r="B81" s="686" t="s">
        <v>1351</v>
      </c>
      <c r="C81" s="687"/>
      <c r="D81" s="687"/>
      <c r="E81" s="687"/>
      <c r="F81" s="687"/>
      <c r="G81" s="687"/>
      <c r="H81" s="687"/>
      <c r="I81" s="687"/>
      <c r="J81" s="687"/>
      <c r="K81" s="687"/>
      <c r="L81" s="687"/>
      <c r="M81" s="687"/>
      <c r="N81" s="687"/>
      <c r="O81" s="687"/>
      <c r="P81" s="687"/>
      <c r="Q81" s="687"/>
      <c r="R81" s="687"/>
      <c r="S81" s="687"/>
      <c r="T81" s="687"/>
      <c r="U81" s="687"/>
      <c r="V81" s="687"/>
      <c r="W81" s="687"/>
      <c r="X81" s="687"/>
      <c r="Y81" s="687"/>
      <c r="Z81" s="687"/>
      <c r="AA81" s="687"/>
      <c r="AB81" s="687"/>
      <c r="AC81" s="687"/>
      <c r="AD81" s="687"/>
      <c r="AE81" s="688"/>
      <c r="AF81" s="701"/>
      <c r="AG81" s="702"/>
      <c r="AH81" s="702"/>
      <c r="AI81" s="702"/>
      <c r="AJ81" s="702"/>
      <c r="AK81" s="703"/>
    </row>
    <row r="82" spans="2:37" ht="15" customHeight="1" x14ac:dyDescent="0.15">
      <c r="B82" s="704" t="s">
        <v>586</v>
      </c>
      <c r="C82" s="705"/>
      <c r="D82" s="705"/>
      <c r="E82" s="705"/>
      <c r="F82" s="705"/>
      <c r="G82" s="705"/>
      <c r="H82" s="705"/>
      <c r="I82" s="705"/>
      <c r="J82" s="705"/>
      <c r="K82" s="705"/>
      <c r="L82" s="705"/>
      <c r="M82" s="705"/>
      <c r="N82" s="705"/>
      <c r="O82" s="705"/>
      <c r="P82" s="705"/>
      <c r="Q82" s="705"/>
      <c r="R82" s="705"/>
      <c r="S82" s="705"/>
      <c r="T82" s="705"/>
      <c r="U82" s="705"/>
      <c r="V82" s="705"/>
      <c r="W82" s="705"/>
      <c r="X82" s="705"/>
      <c r="Y82" s="705"/>
      <c r="Z82" s="705"/>
      <c r="AA82" s="705"/>
      <c r="AB82" s="705"/>
      <c r="AC82" s="705"/>
      <c r="AD82" s="705"/>
      <c r="AE82" s="706"/>
      <c r="AF82" s="701" t="s">
        <v>373</v>
      </c>
      <c r="AG82" s="702"/>
      <c r="AH82" s="702"/>
      <c r="AI82" s="702"/>
      <c r="AJ82" s="702"/>
      <c r="AK82" s="703"/>
    </row>
    <row r="83" spans="2:37" ht="15" customHeight="1" x14ac:dyDescent="0.15">
      <c r="B83" s="686" t="s">
        <v>587</v>
      </c>
      <c r="C83" s="687"/>
      <c r="D83" s="687"/>
      <c r="E83" s="687"/>
      <c r="F83" s="687"/>
      <c r="G83" s="687"/>
      <c r="H83" s="687"/>
      <c r="I83" s="687"/>
      <c r="J83" s="687"/>
      <c r="K83" s="687"/>
      <c r="L83" s="687"/>
      <c r="M83" s="687"/>
      <c r="N83" s="687"/>
      <c r="O83" s="687"/>
      <c r="P83" s="687"/>
      <c r="Q83" s="687"/>
      <c r="R83" s="687"/>
      <c r="S83" s="687"/>
      <c r="T83" s="687"/>
      <c r="U83" s="687"/>
      <c r="V83" s="687"/>
      <c r="W83" s="687"/>
      <c r="X83" s="687"/>
      <c r="Y83" s="687"/>
      <c r="Z83" s="687"/>
      <c r="AA83" s="687"/>
      <c r="AB83" s="687"/>
      <c r="AC83" s="687"/>
      <c r="AD83" s="687"/>
      <c r="AE83" s="688"/>
      <c r="AF83" s="701"/>
      <c r="AG83" s="702"/>
      <c r="AH83" s="702"/>
      <c r="AI83" s="702"/>
      <c r="AJ83" s="702"/>
      <c r="AK83" s="703"/>
    </row>
    <row r="84" spans="2:37" ht="15" customHeight="1" x14ac:dyDescent="0.15">
      <c r="B84" s="698" t="s">
        <v>572</v>
      </c>
      <c r="C84" s="699"/>
      <c r="D84" s="699"/>
      <c r="E84" s="699"/>
      <c r="F84" s="699"/>
      <c r="G84" s="699"/>
      <c r="H84" s="699"/>
      <c r="I84" s="699"/>
      <c r="J84" s="699"/>
      <c r="K84" s="699"/>
      <c r="L84" s="699"/>
      <c r="M84" s="699"/>
      <c r="N84" s="699"/>
      <c r="O84" s="699"/>
      <c r="P84" s="699"/>
      <c r="Q84" s="699"/>
      <c r="R84" s="699"/>
      <c r="S84" s="699"/>
      <c r="T84" s="699"/>
      <c r="U84" s="699"/>
      <c r="V84" s="699"/>
      <c r="W84" s="699"/>
      <c r="X84" s="699"/>
      <c r="Y84" s="699"/>
      <c r="Z84" s="699"/>
      <c r="AA84" s="699"/>
      <c r="AB84" s="699"/>
      <c r="AC84" s="699"/>
      <c r="AD84" s="699"/>
      <c r="AE84" s="700"/>
      <c r="AF84" s="701" t="s">
        <v>374</v>
      </c>
      <c r="AG84" s="702"/>
      <c r="AH84" s="702"/>
      <c r="AI84" s="702"/>
      <c r="AJ84" s="702"/>
      <c r="AK84" s="703"/>
    </row>
    <row r="85" spans="2:37" ht="15" customHeight="1" x14ac:dyDescent="0.15">
      <c r="B85" s="698" t="s">
        <v>293</v>
      </c>
      <c r="C85" s="699"/>
      <c r="D85" s="699"/>
      <c r="E85" s="699"/>
      <c r="F85" s="699"/>
      <c r="G85" s="699"/>
      <c r="H85" s="699"/>
      <c r="I85" s="699"/>
      <c r="J85" s="699"/>
      <c r="K85" s="699"/>
      <c r="L85" s="699"/>
      <c r="M85" s="699"/>
      <c r="N85" s="699"/>
      <c r="O85" s="699"/>
      <c r="P85" s="699"/>
      <c r="Q85" s="699"/>
      <c r="R85" s="699"/>
      <c r="S85" s="699"/>
      <c r="T85" s="699"/>
      <c r="U85" s="699"/>
      <c r="V85" s="699"/>
      <c r="W85" s="699"/>
      <c r="X85" s="699"/>
      <c r="Y85" s="699"/>
      <c r="Z85" s="699"/>
      <c r="AA85" s="699"/>
      <c r="AB85" s="699"/>
      <c r="AC85" s="699"/>
      <c r="AD85" s="699"/>
      <c r="AE85" s="700"/>
      <c r="AF85" s="701" t="s">
        <v>375</v>
      </c>
      <c r="AG85" s="702"/>
      <c r="AH85" s="702"/>
      <c r="AI85" s="702"/>
      <c r="AJ85" s="702"/>
      <c r="AK85" s="703"/>
    </row>
    <row r="86" spans="2:37" ht="15" customHeight="1" x14ac:dyDescent="0.15">
      <c r="B86" s="698" t="s">
        <v>573</v>
      </c>
      <c r="C86" s="699"/>
      <c r="D86" s="699"/>
      <c r="E86" s="699"/>
      <c r="F86" s="699"/>
      <c r="G86" s="699"/>
      <c r="H86" s="699"/>
      <c r="I86" s="699"/>
      <c r="J86" s="699"/>
      <c r="K86" s="699"/>
      <c r="L86" s="699"/>
      <c r="M86" s="699"/>
      <c r="N86" s="699"/>
      <c r="O86" s="699"/>
      <c r="P86" s="699"/>
      <c r="Q86" s="699"/>
      <c r="R86" s="699"/>
      <c r="S86" s="699"/>
      <c r="T86" s="699"/>
      <c r="U86" s="699"/>
      <c r="V86" s="699"/>
      <c r="W86" s="699"/>
      <c r="X86" s="699"/>
      <c r="Y86" s="699"/>
      <c r="Z86" s="699"/>
      <c r="AA86" s="699"/>
      <c r="AB86" s="699"/>
      <c r="AC86" s="699"/>
      <c r="AD86" s="699"/>
      <c r="AE86" s="700"/>
      <c r="AF86" s="701" t="s">
        <v>376</v>
      </c>
      <c r="AG86" s="702"/>
      <c r="AH86" s="702"/>
      <c r="AI86" s="702"/>
      <c r="AJ86" s="702"/>
      <c r="AK86" s="703"/>
    </row>
    <row r="87" spans="2:37" ht="15" customHeight="1" x14ac:dyDescent="0.15">
      <c r="B87" s="698" t="s">
        <v>296</v>
      </c>
      <c r="C87" s="699"/>
      <c r="D87" s="699"/>
      <c r="E87" s="699"/>
      <c r="F87" s="699"/>
      <c r="G87" s="699"/>
      <c r="H87" s="699"/>
      <c r="I87" s="699"/>
      <c r="J87" s="699"/>
      <c r="K87" s="699"/>
      <c r="L87" s="699"/>
      <c r="M87" s="699"/>
      <c r="N87" s="699"/>
      <c r="O87" s="699"/>
      <c r="P87" s="699"/>
      <c r="Q87" s="699"/>
      <c r="R87" s="699"/>
      <c r="S87" s="699"/>
      <c r="T87" s="699"/>
      <c r="U87" s="699"/>
      <c r="V87" s="699"/>
      <c r="W87" s="699"/>
      <c r="X87" s="699"/>
      <c r="Y87" s="699"/>
      <c r="Z87" s="699"/>
      <c r="AA87" s="699"/>
      <c r="AB87" s="699"/>
      <c r="AC87" s="699"/>
      <c r="AD87" s="699"/>
      <c r="AE87" s="700"/>
      <c r="AF87" s="701" t="s">
        <v>377</v>
      </c>
      <c r="AG87" s="702"/>
      <c r="AH87" s="702"/>
      <c r="AI87" s="702"/>
      <c r="AJ87" s="702"/>
      <c r="AK87" s="703"/>
    </row>
    <row r="88" spans="2:37" ht="15" customHeight="1" x14ac:dyDescent="0.15">
      <c r="B88" s="698" t="s">
        <v>297</v>
      </c>
      <c r="C88" s="699"/>
      <c r="D88" s="699"/>
      <c r="E88" s="699"/>
      <c r="F88" s="699"/>
      <c r="G88" s="699"/>
      <c r="H88" s="699"/>
      <c r="I88" s="699"/>
      <c r="J88" s="699"/>
      <c r="K88" s="699"/>
      <c r="L88" s="699"/>
      <c r="M88" s="699"/>
      <c r="N88" s="699"/>
      <c r="O88" s="699"/>
      <c r="P88" s="699"/>
      <c r="Q88" s="699"/>
      <c r="R88" s="699"/>
      <c r="S88" s="699"/>
      <c r="T88" s="699"/>
      <c r="U88" s="699"/>
      <c r="V88" s="699"/>
      <c r="W88" s="699"/>
      <c r="X88" s="699"/>
      <c r="Y88" s="699"/>
      <c r="Z88" s="699"/>
      <c r="AA88" s="699"/>
      <c r="AB88" s="699"/>
      <c r="AC88" s="699"/>
      <c r="AD88" s="699"/>
      <c r="AE88" s="700"/>
      <c r="AF88" s="701" t="s">
        <v>378</v>
      </c>
      <c r="AG88" s="702"/>
      <c r="AH88" s="702"/>
      <c r="AI88" s="702"/>
      <c r="AJ88" s="702"/>
      <c r="AK88" s="703"/>
    </row>
    <row r="89" spans="2:37" ht="15" customHeight="1" x14ac:dyDescent="0.15">
      <c r="B89" s="698" t="s">
        <v>298</v>
      </c>
      <c r="C89" s="699"/>
      <c r="D89" s="699"/>
      <c r="E89" s="699"/>
      <c r="F89" s="699"/>
      <c r="G89" s="699"/>
      <c r="H89" s="699"/>
      <c r="I89" s="699"/>
      <c r="J89" s="699"/>
      <c r="K89" s="699"/>
      <c r="L89" s="699"/>
      <c r="M89" s="699"/>
      <c r="N89" s="699"/>
      <c r="O89" s="699"/>
      <c r="P89" s="699"/>
      <c r="Q89" s="699"/>
      <c r="R89" s="699"/>
      <c r="S89" s="699"/>
      <c r="T89" s="699"/>
      <c r="U89" s="699"/>
      <c r="V89" s="699"/>
      <c r="W89" s="699"/>
      <c r="X89" s="699"/>
      <c r="Y89" s="699"/>
      <c r="Z89" s="699"/>
      <c r="AA89" s="699"/>
      <c r="AB89" s="699"/>
      <c r="AC89" s="699"/>
      <c r="AD89" s="699"/>
      <c r="AE89" s="700"/>
      <c r="AF89" s="701" t="s">
        <v>379</v>
      </c>
      <c r="AG89" s="702"/>
      <c r="AH89" s="702"/>
      <c r="AI89" s="702"/>
      <c r="AJ89" s="702"/>
      <c r="AK89" s="703"/>
    </row>
    <row r="90" spans="2:37" ht="15" customHeight="1" x14ac:dyDescent="0.15">
      <c r="B90" s="698" t="s">
        <v>299</v>
      </c>
      <c r="C90" s="699"/>
      <c r="D90" s="699"/>
      <c r="E90" s="699"/>
      <c r="F90" s="699"/>
      <c r="G90" s="699"/>
      <c r="H90" s="699"/>
      <c r="I90" s="699"/>
      <c r="J90" s="699"/>
      <c r="K90" s="699"/>
      <c r="L90" s="699"/>
      <c r="M90" s="699"/>
      <c r="N90" s="699"/>
      <c r="O90" s="699"/>
      <c r="P90" s="699"/>
      <c r="Q90" s="699"/>
      <c r="R90" s="699"/>
      <c r="S90" s="699"/>
      <c r="T90" s="699"/>
      <c r="U90" s="699"/>
      <c r="V90" s="699"/>
      <c r="W90" s="699"/>
      <c r="X90" s="699"/>
      <c r="Y90" s="699"/>
      <c r="Z90" s="699"/>
      <c r="AA90" s="699"/>
      <c r="AB90" s="699"/>
      <c r="AC90" s="699"/>
      <c r="AD90" s="699"/>
      <c r="AE90" s="700"/>
      <c r="AF90" s="701" t="s">
        <v>380</v>
      </c>
      <c r="AG90" s="702"/>
      <c r="AH90" s="702"/>
      <c r="AI90" s="702"/>
      <c r="AJ90" s="702"/>
      <c r="AK90" s="703"/>
    </row>
    <row r="91" spans="2:37" ht="15" customHeight="1" x14ac:dyDescent="0.15">
      <c r="B91" s="698" t="s">
        <v>1366</v>
      </c>
      <c r="C91" s="699"/>
      <c r="D91" s="699"/>
      <c r="E91" s="699"/>
      <c r="F91" s="699"/>
      <c r="G91" s="699"/>
      <c r="H91" s="699"/>
      <c r="I91" s="699"/>
      <c r="J91" s="699"/>
      <c r="K91" s="699"/>
      <c r="L91" s="699"/>
      <c r="M91" s="699"/>
      <c r="N91" s="699"/>
      <c r="O91" s="699"/>
      <c r="P91" s="699"/>
      <c r="Q91" s="699"/>
      <c r="R91" s="699"/>
      <c r="S91" s="699"/>
      <c r="T91" s="699"/>
      <c r="U91" s="699"/>
      <c r="V91" s="699"/>
      <c r="W91" s="699"/>
      <c r="X91" s="699"/>
      <c r="Y91" s="699"/>
      <c r="Z91" s="699"/>
      <c r="AA91" s="699"/>
      <c r="AB91" s="699"/>
      <c r="AC91" s="699"/>
      <c r="AD91" s="699"/>
      <c r="AE91" s="700"/>
      <c r="AF91" s="701" t="s">
        <v>381</v>
      </c>
      <c r="AG91" s="702"/>
      <c r="AH91" s="702"/>
      <c r="AI91" s="702"/>
      <c r="AJ91" s="702"/>
      <c r="AK91" s="703"/>
    </row>
    <row r="92" spans="2:37" ht="15" customHeight="1" x14ac:dyDescent="0.15">
      <c r="B92" s="698" t="s">
        <v>303</v>
      </c>
      <c r="C92" s="699"/>
      <c r="D92" s="699"/>
      <c r="E92" s="699"/>
      <c r="F92" s="699"/>
      <c r="G92" s="699"/>
      <c r="H92" s="699"/>
      <c r="I92" s="699"/>
      <c r="J92" s="699"/>
      <c r="K92" s="699"/>
      <c r="L92" s="699"/>
      <c r="M92" s="699"/>
      <c r="N92" s="699"/>
      <c r="O92" s="699"/>
      <c r="P92" s="699"/>
      <c r="Q92" s="699"/>
      <c r="R92" s="699"/>
      <c r="S92" s="699"/>
      <c r="T92" s="699"/>
      <c r="U92" s="699"/>
      <c r="V92" s="699"/>
      <c r="W92" s="699"/>
      <c r="X92" s="699"/>
      <c r="Y92" s="699"/>
      <c r="Z92" s="699"/>
      <c r="AA92" s="699"/>
      <c r="AB92" s="699"/>
      <c r="AC92" s="699"/>
      <c r="AD92" s="699"/>
      <c r="AE92" s="700"/>
      <c r="AF92" s="701" t="s">
        <v>382</v>
      </c>
      <c r="AG92" s="702"/>
      <c r="AH92" s="702"/>
      <c r="AI92" s="702"/>
      <c r="AJ92" s="702"/>
      <c r="AK92" s="703"/>
    </row>
    <row r="93" spans="2:37" ht="15" customHeight="1" x14ac:dyDescent="0.15">
      <c r="B93" s="698" t="s">
        <v>574</v>
      </c>
      <c r="C93" s="699"/>
      <c r="D93" s="699"/>
      <c r="E93" s="699"/>
      <c r="F93" s="699"/>
      <c r="G93" s="699"/>
      <c r="H93" s="699"/>
      <c r="I93" s="699"/>
      <c r="J93" s="699"/>
      <c r="K93" s="699"/>
      <c r="L93" s="699"/>
      <c r="M93" s="699"/>
      <c r="N93" s="699"/>
      <c r="O93" s="699"/>
      <c r="P93" s="699"/>
      <c r="Q93" s="699"/>
      <c r="R93" s="699"/>
      <c r="S93" s="699"/>
      <c r="T93" s="699"/>
      <c r="U93" s="699"/>
      <c r="V93" s="699"/>
      <c r="W93" s="699"/>
      <c r="X93" s="699"/>
      <c r="Y93" s="699"/>
      <c r="Z93" s="699"/>
      <c r="AA93" s="699"/>
      <c r="AB93" s="699"/>
      <c r="AC93" s="699"/>
      <c r="AD93" s="699"/>
      <c r="AE93" s="700"/>
      <c r="AF93" s="701" t="s">
        <v>383</v>
      </c>
      <c r="AG93" s="702"/>
      <c r="AH93" s="702"/>
      <c r="AI93" s="702"/>
      <c r="AJ93" s="702"/>
      <c r="AK93" s="703"/>
    </row>
    <row r="94" spans="2:37" ht="15" customHeight="1" x14ac:dyDescent="0.15">
      <c r="B94" s="698" t="s">
        <v>306</v>
      </c>
      <c r="C94" s="699"/>
      <c r="D94" s="699"/>
      <c r="E94" s="699"/>
      <c r="F94" s="699"/>
      <c r="G94" s="699"/>
      <c r="H94" s="699"/>
      <c r="I94" s="699"/>
      <c r="J94" s="699"/>
      <c r="K94" s="699"/>
      <c r="L94" s="699"/>
      <c r="M94" s="699"/>
      <c r="N94" s="699"/>
      <c r="O94" s="699"/>
      <c r="P94" s="699"/>
      <c r="Q94" s="699"/>
      <c r="R94" s="699"/>
      <c r="S94" s="699"/>
      <c r="T94" s="699"/>
      <c r="U94" s="699"/>
      <c r="V94" s="699"/>
      <c r="W94" s="699"/>
      <c r="X94" s="699"/>
      <c r="Y94" s="699"/>
      <c r="Z94" s="699"/>
      <c r="AA94" s="699"/>
      <c r="AB94" s="699"/>
      <c r="AC94" s="699"/>
      <c r="AD94" s="699"/>
      <c r="AE94" s="700"/>
      <c r="AF94" s="701" t="s">
        <v>384</v>
      </c>
      <c r="AG94" s="702"/>
      <c r="AH94" s="702"/>
      <c r="AI94" s="702"/>
      <c r="AJ94" s="702"/>
      <c r="AK94" s="703"/>
    </row>
    <row r="95" spans="2:37" ht="15" customHeight="1" x14ac:dyDescent="0.15">
      <c r="B95" s="698" t="s">
        <v>307</v>
      </c>
      <c r="C95" s="699"/>
      <c r="D95" s="699"/>
      <c r="E95" s="699"/>
      <c r="F95" s="699"/>
      <c r="G95" s="699"/>
      <c r="H95" s="699"/>
      <c r="I95" s="699"/>
      <c r="J95" s="699"/>
      <c r="K95" s="699"/>
      <c r="L95" s="699"/>
      <c r="M95" s="699"/>
      <c r="N95" s="699"/>
      <c r="O95" s="699"/>
      <c r="P95" s="699"/>
      <c r="Q95" s="699"/>
      <c r="R95" s="699"/>
      <c r="S95" s="699"/>
      <c r="T95" s="699"/>
      <c r="U95" s="699"/>
      <c r="V95" s="699"/>
      <c r="W95" s="699"/>
      <c r="X95" s="699"/>
      <c r="Y95" s="699"/>
      <c r="Z95" s="699"/>
      <c r="AA95" s="699"/>
      <c r="AB95" s="699"/>
      <c r="AC95" s="699"/>
      <c r="AD95" s="699"/>
      <c r="AE95" s="700"/>
      <c r="AF95" s="701" t="s">
        <v>385</v>
      </c>
      <c r="AG95" s="702"/>
      <c r="AH95" s="702"/>
      <c r="AI95" s="702"/>
      <c r="AJ95" s="702"/>
      <c r="AK95" s="703"/>
    </row>
    <row r="96" spans="2:37" ht="15" customHeight="1" x14ac:dyDescent="0.15">
      <c r="B96" s="698" t="s">
        <v>575</v>
      </c>
      <c r="C96" s="699"/>
      <c r="D96" s="699"/>
      <c r="E96" s="699"/>
      <c r="F96" s="699"/>
      <c r="G96" s="699"/>
      <c r="H96" s="699"/>
      <c r="I96" s="699"/>
      <c r="J96" s="699"/>
      <c r="K96" s="699"/>
      <c r="L96" s="699"/>
      <c r="M96" s="699"/>
      <c r="N96" s="699"/>
      <c r="O96" s="699"/>
      <c r="P96" s="699"/>
      <c r="Q96" s="699"/>
      <c r="R96" s="699"/>
      <c r="S96" s="699"/>
      <c r="T96" s="699"/>
      <c r="U96" s="699"/>
      <c r="V96" s="699"/>
      <c r="W96" s="699"/>
      <c r="X96" s="699"/>
      <c r="Y96" s="699"/>
      <c r="Z96" s="699"/>
      <c r="AA96" s="699"/>
      <c r="AB96" s="699"/>
      <c r="AC96" s="699"/>
      <c r="AD96" s="699"/>
      <c r="AE96" s="700"/>
      <c r="AF96" s="701" t="s">
        <v>386</v>
      </c>
      <c r="AG96" s="702"/>
      <c r="AH96" s="702"/>
      <c r="AI96" s="702"/>
      <c r="AJ96" s="702"/>
      <c r="AK96" s="703"/>
    </row>
    <row r="97" spans="2:37" ht="15" customHeight="1" x14ac:dyDescent="0.15">
      <c r="B97" s="698" t="s">
        <v>312</v>
      </c>
      <c r="C97" s="699"/>
      <c r="D97" s="699"/>
      <c r="E97" s="699"/>
      <c r="F97" s="699"/>
      <c r="G97" s="699"/>
      <c r="H97" s="699"/>
      <c r="I97" s="699"/>
      <c r="J97" s="699"/>
      <c r="K97" s="699"/>
      <c r="L97" s="699"/>
      <c r="M97" s="699"/>
      <c r="N97" s="699"/>
      <c r="O97" s="699"/>
      <c r="P97" s="699"/>
      <c r="Q97" s="699"/>
      <c r="R97" s="699"/>
      <c r="S97" s="699"/>
      <c r="T97" s="699"/>
      <c r="U97" s="699"/>
      <c r="V97" s="699"/>
      <c r="W97" s="699"/>
      <c r="X97" s="699"/>
      <c r="Y97" s="699"/>
      <c r="Z97" s="699"/>
      <c r="AA97" s="699"/>
      <c r="AB97" s="699"/>
      <c r="AC97" s="699"/>
      <c r="AD97" s="699"/>
      <c r="AE97" s="700"/>
      <c r="AF97" s="701" t="s">
        <v>387</v>
      </c>
      <c r="AG97" s="702"/>
      <c r="AH97" s="702"/>
      <c r="AI97" s="702"/>
      <c r="AJ97" s="702"/>
      <c r="AK97" s="703"/>
    </row>
    <row r="98" spans="2:37" ht="15" customHeight="1" x14ac:dyDescent="0.15">
      <c r="B98" s="704" t="s">
        <v>588</v>
      </c>
      <c r="C98" s="705"/>
      <c r="D98" s="705"/>
      <c r="E98" s="705"/>
      <c r="F98" s="705"/>
      <c r="G98" s="705"/>
      <c r="H98" s="705"/>
      <c r="I98" s="705"/>
      <c r="J98" s="705"/>
      <c r="K98" s="705"/>
      <c r="L98" s="705"/>
      <c r="M98" s="705"/>
      <c r="N98" s="705"/>
      <c r="O98" s="705"/>
      <c r="P98" s="705"/>
      <c r="Q98" s="705"/>
      <c r="R98" s="705"/>
      <c r="S98" s="705"/>
      <c r="T98" s="705"/>
      <c r="U98" s="705"/>
      <c r="V98" s="705"/>
      <c r="W98" s="705"/>
      <c r="X98" s="705"/>
      <c r="Y98" s="705"/>
      <c r="Z98" s="705"/>
      <c r="AA98" s="705"/>
      <c r="AB98" s="705"/>
      <c r="AC98" s="705"/>
      <c r="AD98" s="705"/>
      <c r="AE98" s="706"/>
      <c r="AF98" s="701" t="s">
        <v>388</v>
      </c>
      <c r="AG98" s="702"/>
      <c r="AH98" s="702"/>
      <c r="AI98" s="702"/>
      <c r="AJ98" s="702"/>
      <c r="AK98" s="703"/>
    </row>
    <row r="99" spans="2:37" ht="15" customHeight="1" x14ac:dyDescent="0.15">
      <c r="B99" s="683" t="s">
        <v>589</v>
      </c>
      <c r="C99" s="684"/>
      <c r="D99" s="684"/>
      <c r="E99" s="684"/>
      <c r="F99" s="684"/>
      <c r="G99" s="684"/>
      <c r="H99" s="684"/>
      <c r="I99" s="684"/>
      <c r="J99" s="684"/>
      <c r="K99" s="684"/>
      <c r="L99" s="684"/>
      <c r="M99" s="684"/>
      <c r="N99" s="684"/>
      <c r="O99" s="684"/>
      <c r="P99" s="684"/>
      <c r="Q99" s="684"/>
      <c r="R99" s="684"/>
      <c r="S99" s="684"/>
      <c r="T99" s="684"/>
      <c r="U99" s="684"/>
      <c r="V99" s="684"/>
      <c r="W99" s="684"/>
      <c r="X99" s="684"/>
      <c r="Y99" s="684"/>
      <c r="Z99" s="684"/>
      <c r="AA99" s="684"/>
      <c r="AB99" s="684"/>
      <c r="AC99" s="684"/>
      <c r="AD99" s="684"/>
      <c r="AE99" s="685"/>
      <c r="AF99" s="701"/>
      <c r="AG99" s="702"/>
      <c r="AH99" s="702"/>
      <c r="AI99" s="702"/>
      <c r="AJ99" s="702"/>
      <c r="AK99" s="703"/>
    </row>
    <row r="100" spans="2:37" ht="15" customHeight="1" x14ac:dyDescent="0.15">
      <c r="B100" s="686" t="s">
        <v>590</v>
      </c>
      <c r="C100" s="687"/>
      <c r="D100" s="687"/>
      <c r="E100" s="687"/>
      <c r="F100" s="687"/>
      <c r="G100" s="687"/>
      <c r="H100" s="687"/>
      <c r="I100" s="687"/>
      <c r="J100" s="687"/>
      <c r="K100" s="687"/>
      <c r="L100" s="687"/>
      <c r="M100" s="687"/>
      <c r="N100" s="687"/>
      <c r="O100" s="687"/>
      <c r="P100" s="687"/>
      <c r="Q100" s="687"/>
      <c r="R100" s="687"/>
      <c r="S100" s="687"/>
      <c r="T100" s="687"/>
      <c r="U100" s="687"/>
      <c r="V100" s="687"/>
      <c r="W100" s="687"/>
      <c r="X100" s="687"/>
      <c r="Y100" s="687"/>
      <c r="Z100" s="687"/>
      <c r="AA100" s="687"/>
      <c r="AB100" s="687"/>
      <c r="AC100" s="687"/>
      <c r="AD100" s="687"/>
      <c r="AE100" s="688"/>
      <c r="AF100" s="701"/>
      <c r="AG100" s="702"/>
      <c r="AH100" s="702"/>
      <c r="AI100" s="702"/>
      <c r="AJ100" s="702"/>
      <c r="AK100" s="703"/>
    </row>
    <row r="101" spans="2:37" ht="15" customHeight="1" x14ac:dyDescent="0.15">
      <c r="B101" s="698" t="s">
        <v>319</v>
      </c>
      <c r="C101" s="699"/>
      <c r="D101" s="699"/>
      <c r="E101" s="699"/>
      <c r="F101" s="699"/>
      <c r="G101" s="699"/>
      <c r="H101" s="699"/>
      <c r="I101" s="699"/>
      <c r="J101" s="699"/>
      <c r="K101" s="699"/>
      <c r="L101" s="699"/>
      <c r="M101" s="699"/>
      <c r="N101" s="699"/>
      <c r="O101" s="699"/>
      <c r="P101" s="699"/>
      <c r="Q101" s="699"/>
      <c r="R101" s="699"/>
      <c r="S101" s="699"/>
      <c r="T101" s="699"/>
      <c r="U101" s="699"/>
      <c r="V101" s="699"/>
      <c r="W101" s="699"/>
      <c r="X101" s="699"/>
      <c r="Y101" s="699"/>
      <c r="Z101" s="699"/>
      <c r="AA101" s="699"/>
      <c r="AB101" s="699"/>
      <c r="AC101" s="699"/>
      <c r="AD101" s="699"/>
      <c r="AE101" s="700"/>
      <c r="AF101" s="701" t="s">
        <v>389</v>
      </c>
      <c r="AG101" s="702"/>
      <c r="AH101" s="702"/>
      <c r="AI101" s="702"/>
      <c r="AJ101" s="702"/>
      <c r="AK101" s="703"/>
    </row>
    <row r="102" spans="2:37" ht="15" customHeight="1" x14ac:dyDescent="0.15">
      <c r="B102" s="698" t="s">
        <v>576</v>
      </c>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699"/>
      <c r="AB102" s="699"/>
      <c r="AC102" s="699"/>
      <c r="AD102" s="699"/>
      <c r="AE102" s="700"/>
      <c r="AF102" s="701" t="s">
        <v>390</v>
      </c>
      <c r="AG102" s="702"/>
      <c r="AH102" s="702"/>
      <c r="AI102" s="702"/>
      <c r="AJ102" s="702"/>
      <c r="AK102" s="703"/>
    </row>
    <row r="103" spans="2:37" ht="15" customHeight="1" x14ac:dyDescent="0.15">
      <c r="B103" s="698" t="s">
        <v>1352</v>
      </c>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699"/>
      <c r="AB103" s="699"/>
      <c r="AC103" s="699"/>
      <c r="AD103" s="699"/>
      <c r="AE103" s="700"/>
      <c r="AF103" s="701" t="s">
        <v>1354</v>
      </c>
      <c r="AG103" s="702"/>
      <c r="AH103" s="702"/>
      <c r="AI103" s="702"/>
      <c r="AJ103" s="702"/>
      <c r="AK103" s="703"/>
    </row>
    <row r="104" spans="2:37" ht="15" customHeight="1" x14ac:dyDescent="0.15">
      <c r="B104" s="698" t="s">
        <v>1353</v>
      </c>
      <c r="C104" s="699"/>
      <c r="D104" s="699"/>
      <c r="E104" s="699"/>
      <c r="F104" s="699"/>
      <c r="G104" s="699"/>
      <c r="H104" s="699"/>
      <c r="I104" s="699"/>
      <c r="J104" s="699"/>
      <c r="K104" s="699"/>
      <c r="L104" s="699"/>
      <c r="M104" s="699"/>
      <c r="N104" s="699"/>
      <c r="O104" s="699"/>
      <c r="P104" s="699"/>
      <c r="Q104" s="699"/>
      <c r="R104" s="699"/>
      <c r="S104" s="699"/>
      <c r="T104" s="699"/>
      <c r="U104" s="699"/>
      <c r="V104" s="699"/>
      <c r="W104" s="699"/>
      <c r="X104" s="699"/>
      <c r="Y104" s="699"/>
      <c r="Z104" s="699"/>
      <c r="AA104" s="699"/>
      <c r="AB104" s="699"/>
      <c r="AC104" s="699"/>
      <c r="AD104" s="699"/>
      <c r="AE104" s="700"/>
      <c r="AF104" s="701" t="s">
        <v>1355</v>
      </c>
      <c r="AG104" s="702"/>
      <c r="AH104" s="702"/>
      <c r="AI104" s="702"/>
      <c r="AJ104" s="702"/>
      <c r="AK104" s="703"/>
    </row>
    <row r="105" spans="2:37" ht="15" customHeight="1" x14ac:dyDescent="0.15">
      <c r="B105" s="704" t="s">
        <v>1357</v>
      </c>
      <c r="C105" s="705"/>
      <c r="D105" s="705"/>
      <c r="E105" s="705"/>
      <c r="F105" s="705"/>
      <c r="G105" s="705"/>
      <c r="H105" s="705"/>
      <c r="I105" s="705"/>
      <c r="J105" s="705"/>
      <c r="K105" s="705"/>
      <c r="L105" s="705"/>
      <c r="M105" s="705"/>
      <c r="N105" s="705"/>
      <c r="O105" s="705"/>
      <c r="P105" s="705"/>
      <c r="Q105" s="705"/>
      <c r="R105" s="705"/>
      <c r="S105" s="705"/>
      <c r="T105" s="705"/>
      <c r="U105" s="705"/>
      <c r="V105" s="705"/>
      <c r="W105" s="705"/>
      <c r="X105" s="705"/>
      <c r="Y105" s="705"/>
      <c r="Z105" s="705"/>
      <c r="AA105" s="705"/>
      <c r="AB105" s="705"/>
      <c r="AC105" s="705"/>
      <c r="AD105" s="705"/>
      <c r="AE105" s="706"/>
      <c r="AF105" s="689" t="s">
        <v>1356</v>
      </c>
      <c r="AG105" s="690"/>
      <c r="AH105" s="690"/>
      <c r="AI105" s="690"/>
      <c r="AJ105" s="690"/>
      <c r="AK105" s="691"/>
    </row>
    <row r="106" spans="2:37" ht="15" customHeight="1" x14ac:dyDescent="0.15">
      <c r="B106" s="683" t="s">
        <v>1358</v>
      </c>
      <c r="C106" s="684"/>
      <c r="D106" s="684"/>
      <c r="E106" s="684"/>
      <c r="F106" s="684"/>
      <c r="G106" s="684"/>
      <c r="H106" s="684"/>
      <c r="I106" s="684"/>
      <c r="J106" s="684"/>
      <c r="K106" s="684"/>
      <c r="L106" s="684"/>
      <c r="M106" s="684"/>
      <c r="N106" s="684"/>
      <c r="O106" s="684"/>
      <c r="P106" s="684"/>
      <c r="Q106" s="684"/>
      <c r="R106" s="684"/>
      <c r="S106" s="684"/>
      <c r="T106" s="684"/>
      <c r="U106" s="684"/>
      <c r="V106" s="684"/>
      <c r="W106" s="684"/>
      <c r="X106" s="684"/>
      <c r="Y106" s="684"/>
      <c r="Z106" s="684"/>
      <c r="AA106" s="684"/>
      <c r="AB106" s="684"/>
      <c r="AC106" s="684"/>
      <c r="AD106" s="684"/>
      <c r="AE106" s="685"/>
      <c r="AF106" s="692"/>
      <c r="AG106" s="693"/>
      <c r="AH106" s="693"/>
      <c r="AI106" s="693"/>
      <c r="AJ106" s="693"/>
      <c r="AK106" s="694"/>
    </row>
    <row r="107" spans="2:37" ht="15" customHeight="1" x14ac:dyDescent="0.15">
      <c r="B107" s="683" t="s">
        <v>1359</v>
      </c>
      <c r="C107" s="684"/>
      <c r="D107" s="684"/>
      <c r="E107" s="684"/>
      <c r="F107" s="684"/>
      <c r="G107" s="684"/>
      <c r="H107" s="684"/>
      <c r="I107" s="684"/>
      <c r="J107" s="684"/>
      <c r="K107" s="684"/>
      <c r="L107" s="684"/>
      <c r="M107" s="684"/>
      <c r="N107" s="684"/>
      <c r="O107" s="684"/>
      <c r="P107" s="684"/>
      <c r="Q107" s="684"/>
      <c r="R107" s="684"/>
      <c r="S107" s="684"/>
      <c r="T107" s="684"/>
      <c r="U107" s="684"/>
      <c r="V107" s="684"/>
      <c r="W107" s="684"/>
      <c r="X107" s="684"/>
      <c r="Y107" s="684"/>
      <c r="Z107" s="684"/>
      <c r="AA107" s="684"/>
      <c r="AB107" s="684"/>
      <c r="AC107" s="684"/>
      <c r="AD107" s="684"/>
      <c r="AE107" s="685"/>
      <c r="AF107" s="692"/>
      <c r="AG107" s="693"/>
      <c r="AH107" s="693"/>
      <c r="AI107" s="693"/>
      <c r="AJ107" s="693"/>
      <c r="AK107" s="694"/>
    </row>
    <row r="108" spans="2:37" ht="15" customHeight="1" x14ac:dyDescent="0.15">
      <c r="B108" s="683" t="s">
        <v>1360</v>
      </c>
      <c r="C108" s="684"/>
      <c r="D108" s="684"/>
      <c r="E108" s="684"/>
      <c r="F108" s="684"/>
      <c r="G108" s="684"/>
      <c r="H108" s="684"/>
      <c r="I108" s="684"/>
      <c r="J108" s="684"/>
      <c r="K108" s="684"/>
      <c r="L108" s="684"/>
      <c r="M108" s="684"/>
      <c r="N108" s="684"/>
      <c r="O108" s="684"/>
      <c r="P108" s="684"/>
      <c r="Q108" s="684"/>
      <c r="R108" s="684"/>
      <c r="S108" s="684"/>
      <c r="T108" s="684"/>
      <c r="U108" s="684"/>
      <c r="V108" s="684"/>
      <c r="W108" s="684"/>
      <c r="X108" s="684"/>
      <c r="Y108" s="684"/>
      <c r="Z108" s="684"/>
      <c r="AA108" s="684"/>
      <c r="AB108" s="684"/>
      <c r="AC108" s="684"/>
      <c r="AD108" s="684"/>
      <c r="AE108" s="685"/>
      <c r="AF108" s="692"/>
      <c r="AG108" s="693"/>
      <c r="AH108" s="693"/>
      <c r="AI108" s="693"/>
      <c r="AJ108" s="693"/>
      <c r="AK108" s="694"/>
    </row>
    <row r="109" spans="2:37" ht="15" customHeight="1" x14ac:dyDescent="0.15">
      <c r="B109" s="683" t="s">
        <v>1361</v>
      </c>
      <c r="C109" s="684"/>
      <c r="D109" s="684"/>
      <c r="E109" s="684"/>
      <c r="F109" s="684"/>
      <c r="G109" s="684"/>
      <c r="H109" s="684"/>
      <c r="I109" s="684"/>
      <c r="J109" s="684"/>
      <c r="K109" s="684"/>
      <c r="L109" s="684"/>
      <c r="M109" s="684"/>
      <c r="N109" s="684"/>
      <c r="O109" s="684"/>
      <c r="P109" s="684"/>
      <c r="Q109" s="684"/>
      <c r="R109" s="684"/>
      <c r="S109" s="684"/>
      <c r="T109" s="684"/>
      <c r="U109" s="684"/>
      <c r="V109" s="684"/>
      <c r="W109" s="684"/>
      <c r="X109" s="684"/>
      <c r="Y109" s="684"/>
      <c r="Z109" s="684"/>
      <c r="AA109" s="684"/>
      <c r="AB109" s="684"/>
      <c r="AC109" s="684"/>
      <c r="AD109" s="684"/>
      <c r="AE109" s="685"/>
      <c r="AF109" s="692"/>
      <c r="AG109" s="693"/>
      <c r="AH109" s="693"/>
      <c r="AI109" s="693"/>
      <c r="AJ109" s="693"/>
      <c r="AK109" s="694"/>
    </row>
    <row r="110" spans="2:37" ht="15" customHeight="1" x14ac:dyDescent="0.15">
      <c r="B110" s="686" t="s">
        <v>1362</v>
      </c>
      <c r="C110" s="687"/>
      <c r="D110" s="687"/>
      <c r="E110" s="687"/>
      <c r="F110" s="687"/>
      <c r="G110" s="687"/>
      <c r="H110" s="687"/>
      <c r="I110" s="687"/>
      <c r="J110" s="687"/>
      <c r="K110" s="687"/>
      <c r="L110" s="687"/>
      <c r="M110" s="687"/>
      <c r="N110" s="687"/>
      <c r="O110" s="687"/>
      <c r="P110" s="687"/>
      <c r="Q110" s="687"/>
      <c r="R110" s="687"/>
      <c r="S110" s="687"/>
      <c r="T110" s="687"/>
      <c r="U110" s="687"/>
      <c r="V110" s="687"/>
      <c r="W110" s="687"/>
      <c r="X110" s="687"/>
      <c r="Y110" s="687"/>
      <c r="Z110" s="687"/>
      <c r="AA110" s="687"/>
      <c r="AB110" s="687"/>
      <c r="AC110" s="687"/>
      <c r="AD110" s="687"/>
      <c r="AE110" s="688"/>
      <c r="AF110" s="695"/>
      <c r="AG110" s="696"/>
      <c r="AH110" s="696"/>
      <c r="AI110" s="696"/>
      <c r="AJ110" s="696"/>
      <c r="AK110" s="697"/>
    </row>
    <row r="111" spans="2:37" ht="15" customHeight="1" x14ac:dyDescent="0.15">
      <c r="B111" s="711" t="s">
        <v>324</v>
      </c>
      <c r="C111" s="712"/>
      <c r="D111" s="712"/>
      <c r="E111" s="712"/>
      <c r="F111" s="712"/>
      <c r="G111" s="712"/>
      <c r="H111" s="712"/>
      <c r="I111" s="712"/>
      <c r="J111" s="712"/>
      <c r="K111" s="712"/>
      <c r="L111" s="712"/>
      <c r="M111" s="712"/>
      <c r="N111" s="712"/>
      <c r="O111" s="712"/>
      <c r="P111" s="712"/>
      <c r="Q111" s="712"/>
      <c r="R111" s="712"/>
      <c r="S111" s="712"/>
      <c r="T111" s="712"/>
      <c r="U111" s="712"/>
      <c r="V111" s="712"/>
      <c r="W111" s="712"/>
      <c r="X111" s="712"/>
      <c r="Y111" s="712"/>
      <c r="Z111" s="712"/>
      <c r="AA111" s="712"/>
      <c r="AB111" s="712"/>
      <c r="AC111" s="712"/>
      <c r="AD111" s="712"/>
      <c r="AE111" s="713"/>
      <c r="AF111" s="714" t="s">
        <v>391</v>
      </c>
      <c r="AG111" s="715"/>
      <c r="AH111" s="715"/>
      <c r="AI111" s="715"/>
      <c r="AJ111" s="715"/>
      <c r="AK111" s="716"/>
    </row>
  </sheetData>
  <mergeCells count="171">
    <mergeCell ref="B7:AE7"/>
    <mergeCell ref="AF7:AK7"/>
    <mergeCell ref="B8:AE8"/>
    <mergeCell ref="AF8:AK8"/>
    <mergeCell ref="B9:AE9"/>
    <mergeCell ref="AF9:AK9"/>
    <mergeCell ref="B4:AE4"/>
    <mergeCell ref="AF4:AK4"/>
    <mergeCell ref="B5:AE5"/>
    <mergeCell ref="AF5:AK5"/>
    <mergeCell ref="B6:AE6"/>
    <mergeCell ref="AF6:AK6"/>
    <mergeCell ref="B13:AE13"/>
    <mergeCell ref="AF13:AK13"/>
    <mergeCell ref="B14:AE14"/>
    <mergeCell ref="AF14:AK14"/>
    <mergeCell ref="B15:AE15"/>
    <mergeCell ref="AF15:AK15"/>
    <mergeCell ref="B10:AE10"/>
    <mergeCell ref="AF10:AK10"/>
    <mergeCell ref="B11:AE11"/>
    <mergeCell ref="AF11:AK11"/>
    <mergeCell ref="B12:AE12"/>
    <mergeCell ref="AF12:AK12"/>
    <mergeCell ref="B19:AE19"/>
    <mergeCell ref="AF19:AK19"/>
    <mergeCell ref="B20:AE20"/>
    <mergeCell ref="AF20:AK20"/>
    <mergeCell ref="B21:AE21"/>
    <mergeCell ref="AF21:AK21"/>
    <mergeCell ref="B16:AE16"/>
    <mergeCell ref="AF16:AK16"/>
    <mergeCell ref="B17:AE17"/>
    <mergeCell ref="AF17:AK17"/>
    <mergeCell ref="B18:AE18"/>
    <mergeCell ref="AF18:AK18"/>
    <mergeCell ref="B25:AE25"/>
    <mergeCell ref="AF25:AK25"/>
    <mergeCell ref="B26:AE26"/>
    <mergeCell ref="AF26:AK26"/>
    <mergeCell ref="B27:AE27"/>
    <mergeCell ref="AF27:AK27"/>
    <mergeCell ref="B22:AE22"/>
    <mergeCell ref="AF22:AK22"/>
    <mergeCell ref="B23:AE23"/>
    <mergeCell ref="AF23:AK23"/>
    <mergeCell ref="B24:AE24"/>
    <mergeCell ref="AF24:AK24"/>
    <mergeCell ref="B31:AE31"/>
    <mergeCell ref="AF31:AK31"/>
    <mergeCell ref="B32:AE32"/>
    <mergeCell ref="AF32:AK32"/>
    <mergeCell ref="B33:AE33"/>
    <mergeCell ref="AF33:AK33"/>
    <mergeCell ref="B28:AE28"/>
    <mergeCell ref="B29:AE29"/>
    <mergeCell ref="B30:AE30"/>
    <mergeCell ref="AF30:AK30"/>
    <mergeCell ref="AF28:AK29"/>
    <mergeCell ref="B37:AE37"/>
    <mergeCell ref="AF37:AK37"/>
    <mergeCell ref="B38:AE38"/>
    <mergeCell ref="AF38:AK38"/>
    <mergeCell ref="B39:AE39"/>
    <mergeCell ref="AF39:AK39"/>
    <mergeCell ref="B34:AE34"/>
    <mergeCell ref="AF34:AK34"/>
    <mergeCell ref="B35:AE35"/>
    <mergeCell ref="AF35:AK35"/>
    <mergeCell ref="B36:AE36"/>
    <mergeCell ref="AF36:AK36"/>
    <mergeCell ref="B43:AE43"/>
    <mergeCell ref="B44:AE44"/>
    <mergeCell ref="B45:AE45"/>
    <mergeCell ref="AF45:AK45"/>
    <mergeCell ref="B46:AE46"/>
    <mergeCell ref="AF46:AK46"/>
    <mergeCell ref="B40:AE40"/>
    <mergeCell ref="AF40:AK40"/>
    <mergeCell ref="B41:AE41"/>
    <mergeCell ref="AF41:AK41"/>
    <mergeCell ref="B42:AE42"/>
    <mergeCell ref="AF42:AK42"/>
    <mergeCell ref="AF43:AK43"/>
    <mergeCell ref="AF44:AK44"/>
    <mergeCell ref="AF72:AK72"/>
    <mergeCell ref="AF73:AK81"/>
    <mergeCell ref="B66:AE66"/>
    <mergeCell ref="AF66:AK66"/>
    <mergeCell ref="B67:AE67"/>
    <mergeCell ref="B68:AE68"/>
    <mergeCell ref="B69:AE69"/>
    <mergeCell ref="B63:AE63"/>
    <mergeCell ref="AF63:AK63"/>
    <mergeCell ref="B64:AE64"/>
    <mergeCell ref="AF64:AK64"/>
    <mergeCell ref="B65:AE65"/>
    <mergeCell ref="AF65:AK65"/>
    <mergeCell ref="B78:AE78"/>
    <mergeCell ref="B79:AE79"/>
    <mergeCell ref="B80:AE80"/>
    <mergeCell ref="B81:AE81"/>
    <mergeCell ref="B70:AE70"/>
    <mergeCell ref="B71:AE71"/>
    <mergeCell ref="B72:AE72"/>
    <mergeCell ref="B73:AE73"/>
    <mergeCell ref="B74:AE74"/>
    <mergeCell ref="B75:AE75"/>
    <mergeCell ref="B76:AE76"/>
    <mergeCell ref="B77:AE77"/>
    <mergeCell ref="B85:AE85"/>
    <mergeCell ref="AF85:AK85"/>
    <mergeCell ref="B86:AE86"/>
    <mergeCell ref="AF86:AK86"/>
    <mergeCell ref="B87:AE87"/>
    <mergeCell ref="AF87:AK87"/>
    <mergeCell ref="B82:AE82"/>
    <mergeCell ref="B83:AE83"/>
    <mergeCell ref="B84:AE84"/>
    <mergeCell ref="AF84:AK84"/>
    <mergeCell ref="AF82:AK83"/>
    <mergeCell ref="B91:AE91"/>
    <mergeCell ref="AF91:AK91"/>
    <mergeCell ref="B92:AE92"/>
    <mergeCell ref="AF92:AK92"/>
    <mergeCell ref="B93:AE93"/>
    <mergeCell ref="AF93:AK93"/>
    <mergeCell ref="B88:AE88"/>
    <mergeCell ref="AF88:AK88"/>
    <mergeCell ref="B89:AE89"/>
    <mergeCell ref="AF89:AK89"/>
    <mergeCell ref="B90:AE90"/>
    <mergeCell ref="AF90:AK90"/>
    <mergeCell ref="B98:AE98"/>
    <mergeCell ref="B99:AE99"/>
    <mergeCell ref="B100:AE100"/>
    <mergeCell ref="B94:AE94"/>
    <mergeCell ref="AF94:AK94"/>
    <mergeCell ref="B95:AE95"/>
    <mergeCell ref="B96:AE96"/>
    <mergeCell ref="B97:AE97"/>
    <mergeCell ref="AF95:AK95"/>
    <mergeCell ref="AF96:AK96"/>
    <mergeCell ref="AF97:AK97"/>
    <mergeCell ref="AF98:AK100"/>
    <mergeCell ref="B47:AE47"/>
    <mergeCell ref="AF47:AK48"/>
    <mergeCell ref="B48:AE48"/>
    <mergeCell ref="B49:AE49"/>
    <mergeCell ref="AF49:AK49"/>
    <mergeCell ref="B50:AE50"/>
    <mergeCell ref="AF50:AK50"/>
    <mergeCell ref="AF67:AK69"/>
    <mergeCell ref="AF70:AK71"/>
    <mergeCell ref="B111:AE111"/>
    <mergeCell ref="AF111:AK111"/>
    <mergeCell ref="B101:AE101"/>
    <mergeCell ref="AF101:AK101"/>
    <mergeCell ref="B102:AE102"/>
    <mergeCell ref="AF102:AK102"/>
    <mergeCell ref="B103:AE103"/>
    <mergeCell ref="AF103:AK103"/>
    <mergeCell ref="B104:AE104"/>
    <mergeCell ref="AF104:AK104"/>
    <mergeCell ref="B105:AE105"/>
    <mergeCell ref="AF105:AK110"/>
    <mergeCell ref="B106:AE106"/>
    <mergeCell ref="B107:AE107"/>
    <mergeCell ref="B108:AE108"/>
    <mergeCell ref="B109:AE109"/>
    <mergeCell ref="B110:AE110"/>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2:BU392"/>
  <sheetViews>
    <sheetView workbookViewId="0"/>
  </sheetViews>
  <sheetFormatPr defaultColWidth="2.5" defaultRowHeight="15" customHeight="1" x14ac:dyDescent="0.15"/>
  <cols>
    <col min="1" max="1" width="2.5" style="1" customWidth="1"/>
    <col min="2" max="2" width="5.625" style="56" customWidth="1"/>
    <col min="3" max="3" width="20.625" style="56" customWidth="1"/>
    <col min="4" max="5" width="50.625" style="57" customWidth="1"/>
    <col min="6" max="6" width="20.625" style="58" customWidth="1"/>
    <col min="7" max="73" width="2.5" style="1" customWidth="1"/>
    <col min="74" max="16384" width="2.5" style="2"/>
  </cols>
  <sheetData>
    <row r="2" spans="2:6" ht="15" customHeight="1" x14ac:dyDescent="0.15">
      <c r="B2" s="58"/>
      <c r="C2" s="58"/>
    </row>
    <row r="4" spans="2:6" ht="15" customHeight="1" x14ac:dyDescent="0.15">
      <c r="B4" s="58" t="s">
        <v>752</v>
      </c>
      <c r="C4" s="58" t="s">
        <v>1017</v>
      </c>
      <c r="D4" s="58" t="s">
        <v>751</v>
      </c>
      <c r="E4" s="58" t="s">
        <v>753</v>
      </c>
      <c r="F4" s="58" t="s">
        <v>930</v>
      </c>
    </row>
    <row r="5" spans="2:6" ht="15" customHeight="1" x14ac:dyDescent="0.15">
      <c r="B5" s="58"/>
      <c r="C5" s="57" t="s">
        <v>1197</v>
      </c>
      <c r="D5" s="57" t="s">
        <v>1194</v>
      </c>
      <c r="E5" s="57" t="str">
        <f>IF(計_確建第一面!$AC$18="","",計_確建第一面!$AC$18)</f>
        <v/>
      </c>
      <c r="F5" s="58" t="s">
        <v>1184</v>
      </c>
    </row>
    <row r="6" spans="2:6" ht="15" customHeight="1" x14ac:dyDescent="0.15">
      <c r="B6" s="58"/>
      <c r="C6" s="57"/>
      <c r="D6" s="57" t="s">
        <v>1195</v>
      </c>
      <c r="E6" s="57" t="str">
        <f>IF(計_確建第一面!$AF$18="","",計_確建第一面!$AF$18)</f>
        <v/>
      </c>
      <c r="F6" s="58" t="s">
        <v>1184</v>
      </c>
    </row>
    <row r="7" spans="2:6" ht="15" customHeight="1" x14ac:dyDescent="0.15">
      <c r="B7" s="58"/>
      <c r="C7" s="57"/>
      <c r="D7" s="57" t="s">
        <v>1196</v>
      </c>
      <c r="E7" s="57" t="str">
        <f>IF(計_確建第一面!$AI$18="","",計_確建第一面!$AI$18)</f>
        <v/>
      </c>
      <c r="F7" s="58" t="s">
        <v>1184</v>
      </c>
    </row>
    <row r="8" spans="2:6" ht="15" customHeight="1" x14ac:dyDescent="0.15">
      <c r="B8" s="58"/>
      <c r="C8" s="57" t="s">
        <v>1198</v>
      </c>
      <c r="D8" s="57" t="s">
        <v>1202</v>
      </c>
      <c r="E8" s="57" t="str">
        <f>IF(計_確建第一面!$L$30="","",計_確建第一面!$L$30)</f>
        <v/>
      </c>
      <c r="F8" s="58" t="s">
        <v>1184</v>
      </c>
    </row>
    <row r="9" spans="2:6" ht="15" customHeight="1" x14ac:dyDescent="0.15">
      <c r="B9" s="58"/>
      <c r="C9" s="57"/>
      <c r="D9" s="57" t="s">
        <v>1199</v>
      </c>
      <c r="E9" s="57" t="str">
        <f>IF(計_確建第一面!$M$31="","",計_確建第一面!$M$31)</f>
        <v/>
      </c>
      <c r="F9" s="58" t="s">
        <v>1184</v>
      </c>
    </row>
    <row r="10" spans="2:6" ht="15" customHeight="1" x14ac:dyDescent="0.15">
      <c r="B10" s="58"/>
      <c r="C10" s="57"/>
      <c r="D10" s="57" t="s">
        <v>1200</v>
      </c>
      <c r="E10" s="57" t="str">
        <f>IF(計_確建第一面!$P$31="","",計_確建第一面!$P$31)</f>
        <v/>
      </c>
      <c r="F10" s="58" t="s">
        <v>1184</v>
      </c>
    </row>
    <row r="11" spans="2:6" ht="15" customHeight="1" x14ac:dyDescent="0.15">
      <c r="B11" s="58"/>
      <c r="C11" s="57"/>
      <c r="D11" s="57" t="s">
        <v>1201</v>
      </c>
      <c r="E11" s="57" t="str">
        <f>IF(計_確建第一面!$S$31="","",計_確建第一面!$S$31)</f>
        <v/>
      </c>
      <c r="F11" s="58" t="s">
        <v>1184</v>
      </c>
    </row>
    <row r="12" spans="2:6" ht="15" customHeight="1" x14ac:dyDescent="0.15">
      <c r="B12" s="58"/>
      <c r="C12" s="57"/>
      <c r="D12" s="57" t="s">
        <v>1203</v>
      </c>
      <c r="E12" s="57" t="str">
        <f>IF(計_確建第一面!$K$32="","",計_確建第一面!$K$32)</f>
        <v/>
      </c>
      <c r="F12" s="58" t="s">
        <v>1184</v>
      </c>
    </row>
    <row r="13" spans="2:6" ht="15" customHeight="1" x14ac:dyDescent="0.15">
      <c r="B13" s="58"/>
      <c r="C13" s="57"/>
      <c r="D13" s="57" t="s">
        <v>1204</v>
      </c>
      <c r="E13" s="57" t="str">
        <f>IF(計_確建第一面!$K$33="","",計_確建第一面!$K$33)</f>
        <v/>
      </c>
      <c r="F13" s="58" t="s">
        <v>1184</v>
      </c>
    </row>
    <row r="14" spans="2:6" ht="15" customHeight="1" x14ac:dyDescent="0.15">
      <c r="C14" s="57" t="s">
        <v>948</v>
      </c>
      <c r="D14" s="57" t="s">
        <v>933</v>
      </c>
      <c r="E14" s="57" t="str">
        <f>IF(計_確建第二面!$M$7="","",計_確建第二面!$M$7)</f>
        <v/>
      </c>
      <c r="F14" s="58" t="s">
        <v>1185</v>
      </c>
    </row>
    <row r="15" spans="2:6" ht="15" customHeight="1" x14ac:dyDescent="0.15">
      <c r="D15" s="57" t="s">
        <v>932</v>
      </c>
      <c r="E15" s="57" t="str">
        <f>IF(計_確建第二面!$M$8="","",計_確建第二面!$M$8)</f>
        <v/>
      </c>
      <c r="F15" s="58" t="s">
        <v>1185</v>
      </c>
    </row>
    <row r="16" spans="2:6" ht="15" customHeight="1" x14ac:dyDescent="0.15">
      <c r="D16" s="57" t="s">
        <v>1156</v>
      </c>
      <c r="E16" s="57" t="str">
        <f>IF(計_確建第二面!$AH$9="","",計_確建第二面!$AH$9)</f>
        <v/>
      </c>
      <c r="F16" s="58" t="s">
        <v>1185</v>
      </c>
    </row>
    <row r="17" spans="3:6" ht="15" customHeight="1" x14ac:dyDescent="0.15">
      <c r="D17" s="57" t="s">
        <v>1126</v>
      </c>
      <c r="E17" s="57" t="str">
        <f>IF(計_確建第二面!$N$10="","",計_確建第二面!$N$10)</f>
        <v/>
      </c>
      <c r="F17" s="58" t="s">
        <v>1185</v>
      </c>
    </row>
    <row r="18" spans="3:6" ht="15" customHeight="1" x14ac:dyDescent="0.15">
      <c r="D18" s="57" t="s">
        <v>764</v>
      </c>
      <c r="E18" s="57" t="str">
        <f>IF(計_確建第二面!$M$11="","",計_確建第二面!$M$11)</f>
        <v/>
      </c>
      <c r="F18" s="58" t="s">
        <v>1185</v>
      </c>
    </row>
    <row r="19" spans="3:6" ht="15" customHeight="1" x14ac:dyDescent="0.15">
      <c r="D19" s="57" t="s">
        <v>1127</v>
      </c>
      <c r="E19" s="57" t="str">
        <f>IF(計_確建第二面!$M$12="","",計_確建第二面!$M$12)</f>
        <v/>
      </c>
      <c r="F19" s="58" t="s">
        <v>1185</v>
      </c>
    </row>
    <row r="20" spans="3:6" ht="15" customHeight="1" x14ac:dyDescent="0.15">
      <c r="C20" s="56" t="s">
        <v>949</v>
      </c>
      <c r="D20" s="57" t="s">
        <v>755</v>
      </c>
      <c r="E20" s="57" t="str">
        <f>IF(計_確建第二面!$N$14="","",計_確建第二面!$N$14)</f>
        <v/>
      </c>
      <c r="F20" s="58" t="s">
        <v>1185</v>
      </c>
    </row>
    <row r="21" spans="3:6" ht="15" customHeight="1" x14ac:dyDescent="0.15">
      <c r="D21" s="57" t="s">
        <v>756</v>
      </c>
      <c r="E21" s="57" t="str">
        <f>IF(計_確建第二面!$Y$14="","",計_確建第二面!$Y$14)</f>
        <v/>
      </c>
      <c r="F21" s="58" t="s">
        <v>1185</v>
      </c>
    </row>
    <row r="22" spans="3:6" ht="15" customHeight="1" x14ac:dyDescent="0.15">
      <c r="D22" s="57" t="s">
        <v>757</v>
      </c>
      <c r="E22" s="57" t="str">
        <f>IF(計_確建第二面!$AH$14="","",計_確建第二面!$AH$14)</f>
        <v/>
      </c>
      <c r="F22" s="58" t="s">
        <v>1185</v>
      </c>
    </row>
    <row r="23" spans="3:6" ht="15" customHeight="1" x14ac:dyDescent="0.15">
      <c r="D23" s="57" t="s">
        <v>758</v>
      </c>
      <c r="E23" s="57" t="str">
        <f>IF(計_確建第二面!$M$15="","",計_確建第二面!$M$15)</f>
        <v/>
      </c>
      <c r="F23" s="58" t="s">
        <v>1185</v>
      </c>
    </row>
    <row r="24" spans="3:6" ht="15" customHeight="1" x14ac:dyDescent="0.15">
      <c r="D24" s="57" t="s">
        <v>759</v>
      </c>
      <c r="E24" s="57" t="str">
        <f>IF(計_確建第二面!$N$16="","",計_確建第二面!$N$16)</f>
        <v/>
      </c>
      <c r="F24" s="58" t="s">
        <v>1185</v>
      </c>
    </row>
    <row r="25" spans="3:6" ht="15" customHeight="1" x14ac:dyDescent="0.15">
      <c r="D25" s="57" t="s">
        <v>760</v>
      </c>
      <c r="E25" s="57" t="str">
        <f>IF(計_確建第二面!$Y$16="","",計_確建第二面!$Y$16)</f>
        <v/>
      </c>
      <c r="F25" s="58" t="s">
        <v>1185</v>
      </c>
    </row>
    <row r="26" spans="3:6" ht="15" customHeight="1" x14ac:dyDescent="0.15">
      <c r="D26" s="57" t="s">
        <v>761</v>
      </c>
      <c r="E26" s="57" t="str">
        <f>IF(計_確建第二面!$AH$16="","",計_確建第二面!$AH$16)</f>
        <v/>
      </c>
      <c r="F26" s="58" t="s">
        <v>1185</v>
      </c>
    </row>
    <row r="27" spans="3:6" ht="15" customHeight="1" x14ac:dyDescent="0.15">
      <c r="D27" s="57" t="s">
        <v>762</v>
      </c>
      <c r="E27" s="57" t="str">
        <f>IF(計_確建第二面!$M$17="","",計_確建第二面!$M$17)</f>
        <v/>
      </c>
      <c r="F27" s="58" t="s">
        <v>1185</v>
      </c>
    </row>
    <row r="28" spans="3:6" ht="15" customHeight="1" x14ac:dyDescent="0.15">
      <c r="D28" s="57" t="s">
        <v>1128</v>
      </c>
      <c r="E28" s="57" t="str">
        <f>IF(計_確建第二面!$N$18="","",計_確建第二面!$N$18)</f>
        <v/>
      </c>
      <c r="F28" s="58" t="s">
        <v>1185</v>
      </c>
    </row>
    <row r="29" spans="3:6" ht="15" customHeight="1" x14ac:dyDescent="0.15">
      <c r="D29" s="57" t="s">
        <v>763</v>
      </c>
      <c r="E29" s="57" t="str">
        <f>IF(計_確建第二面!$M$19="","",計_確建第二面!$M$19)</f>
        <v/>
      </c>
      <c r="F29" s="58" t="s">
        <v>1185</v>
      </c>
    </row>
    <row r="30" spans="3:6" ht="15" customHeight="1" x14ac:dyDescent="0.15">
      <c r="D30" s="57" t="s">
        <v>1129</v>
      </c>
      <c r="E30" s="57" t="str">
        <f>IF(計_確建第二面!$M$20="","",計_確建第二面!$M$20)</f>
        <v/>
      </c>
      <c r="F30" s="58" t="s">
        <v>1185</v>
      </c>
    </row>
    <row r="31" spans="3:6" ht="15" customHeight="1" x14ac:dyDescent="0.15">
      <c r="C31" s="56" t="s">
        <v>950</v>
      </c>
      <c r="D31" s="57" t="s">
        <v>765</v>
      </c>
      <c r="E31" s="57" t="str">
        <f>IF(計_確建第二面!$N$23="","",計_確建第二面!$N$23)</f>
        <v/>
      </c>
      <c r="F31" s="58" t="s">
        <v>1185</v>
      </c>
    </row>
    <row r="32" spans="3:6" ht="15" customHeight="1" x14ac:dyDescent="0.15">
      <c r="D32" s="57" t="s">
        <v>766</v>
      </c>
      <c r="E32" s="57" t="str">
        <f>IF(計_確建第二面!$Y$23="","",計_確建第二面!$Y$23)</f>
        <v/>
      </c>
      <c r="F32" s="58" t="s">
        <v>1185</v>
      </c>
    </row>
    <row r="33" spans="4:6" ht="15" customHeight="1" x14ac:dyDescent="0.15">
      <c r="D33" s="57" t="s">
        <v>767</v>
      </c>
      <c r="E33" s="57" t="str">
        <f>IF(計_確建第二面!$AH$23="","",計_確建第二面!$AH$23)</f>
        <v/>
      </c>
      <c r="F33" s="58" t="s">
        <v>1185</v>
      </c>
    </row>
    <row r="34" spans="4:6" ht="15" customHeight="1" x14ac:dyDescent="0.15">
      <c r="D34" s="57" t="s">
        <v>768</v>
      </c>
      <c r="E34" s="57" t="str">
        <f>IF(計_確建第二面!$M$24="","",計_確建第二面!$M$24)</f>
        <v/>
      </c>
      <c r="F34" s="58" t="s">
        <v>1185</v>
      </c>
    </row>
    <row r="35" spans="4:6" ht="15" customHeight="1" x14ac:dyDescent="0.15">
      <c r="D35" s="57" t="s">
        <v>769</v>
      </c>
      <c r="E35" s="57" t="str">
        <f>IF(計_確建第二面!$N$25="","",計_確建第二面!$N$25)</f>
        <v/>
      </c>
      <c r="F35" s="58" t="s">
        <v>1185</v>
      </c>
    </row>
    <row r="36" spans="4:6" ht="15" customHeight="1" x14ac:dyDescent="0.15">
      <c r="D36" s="57" t="s">
        <v>770</v>
      </c>
      <c r="E36" s="57" t="str">
        <f>IF(計_確建第二面!$Y$25="","",計_確建第二面!$Y$25)</f>
        <v/>
      </c>
      <c r="F36" s="58" t="s">
        <v>1185</v>
      </c>
    </row>
    <row r="37" spans="4:6" ht="15" customHeight="1" x14ac:dyDescent="0.15">
      <c r="D37" s="57" t="s">
        <v>771</v>
      </c>
      <c r="E37" s="57" t="str">
        <f>IF(計_確建第二面!$AH$25="","",計_確建第二面!$AH$25)</f>
        <v/>
      </c>
      <c r="F37" s="58" t="s">
        <v>1185</v>
      </c>
    </row>
    <row r="38" spans="4:6" ht="15" customHeight="1" x14ac:dyDescent="0.15">
      <c r="D38" s="57" t="s">
        <v>772</v>
      </c>
      <c r="E38" s="57" t="str">
        <f>IF(計_確建第二面!$M$26="","",計_確建第二面!$M$26)</f>
        <v/>
      </c>
      <c r="F38" s="58" t="s">
        <v>1185</v>
      </c>
    </row>
    <row r="39" spans="4:6" ht="15" customHeight="1" x14ac:dyDescent="0.15">
      <c r="D39" s="57" t="s">
        <v>1130</v>
      </c>
      <c r="E39" s="57" t="str">
        <f>IF(計_確建第二面!$N$27="","",計_確建第二面!$N$27)</f>
        <v/>
      </c>
      <c r="F39" s="58" t="s">
        <v>1185</v>
      </c>
    </row>
    <row r="40" spans="4:6" ht="15" customHeight="1" x14ac:dyDescent="0.15">
      <c r="D40" s="57" t="s">
        <v>773</v>
      </c>
      <c r="E40" s="57" t="str">
        <f>IF(計_確建第二面!$M$28="","",計_確建第二面!$M$28)</f>
        <v/>
      </c>
      <c r="F40" s="58" t="s">
        <v>1185</v>
      </c>
    </row>
    <row r="41" spans="4:6" ht="15" customHeight="1" x14ac:dyDescent="0.15">
      <c r="D41" s="57" t="s">
        <v>1131</v>
      </c>
      <c r="E41" s="57" t="str">
        <f>IF(計_確建第二面!$M$29="","",計_確建第二面!$M$29)</f>
        <v/>
      </c>
      <c r="F41" s="58" t="s">
        <v>1185</v>
      </c>
    </row>
    <row r="42" spans="4:6" ht="15" customHeight="1" x14ac:dyDescent="0.15">
      <c r="D42" s="57" t="s">
        <v>774</v>
      </c>
      <c r="E42" s="57" t="str">
        <f>IF(計_確建第二面!$P$30="","",計_確建第二面!$P$30)</f>
        <v/>
      </c>
      <c r="F42" s="58" t="s">
        <v>1185</v>
      </c>
    </row>
    <row r="43" spans="4:6" ht="15" customHeight="1" x14ac:dyDescent="0.15">
      <c r="D43" s="57" t="s">
        <v>775</v>
      </c>
      <c r="E43" s="57" t="str">
        <f>IF(計_確建第二面!$U$30="","",計_確建第二面!$U$30)</f>
        <v/>
      </c>
      <c r="F43" s="58" t="s">
        <v>1185</v>
      </c>
    </row>
    <row r="44" spans="4:6" ht="15" customHeight="1" x14ac:dyDescent="0.15">
      <c r="D44" s="57" t="s">
        <v>776</v>
      </c>
      <c r="E44" s="57" t="str">
        <f>IF(計_確建第二面!$Z$30="","",計_確建第二面!$Z$30)</f>
        <v/>
      </c>
      <c r="F44" s="58" t="s">
        <v>1185</v>
      </c>
    </row>
    <row r="45" spans="4:6" ht="15" customHeight="1" x14ac:dyDescent="0.15">
      <c r="D45" s="57" t="s">
        <v>777</v>
      </c>
      <c r="E45" s="57" t="str">
        <f>IF(計_確建第二面!$AE$30="","",計_確建第二面!$AE$30)</f>
        <v/>
      </c>
      <c r="F45" s="58" t="s">
        <v>1185</v>
      </c>
    </row>
    <row r="46" spans="4:6" ht="15" customHeight="1" x14ac:dyDescent="0.15">
      <c r="D46" s="57" t="s">
        <v>778</v>
      </c>
      <c r="E46" s="57" t="str">
        <f>IF(計_確建第二面!$N$33="","",計_確建第二面!$N$33)</f>
        <v/>
      </c>
      <c r="F46" s="58" t="s">
        <v>1185</v>
      </c>
    </row>
    <row r="47" spans="4:6" ht="15" customHeight="1" x14ac:dyDescent="0.15">
      <c r="D47" s="57" t="s">
        <v>779</v>
      </c>
      <c r="E47" s="57" t="str">
        <f>IF(計_確建第二面!$Y$33="","",計_確建第二面!$Y$33)</f>
        <v/>
      </c>
      <c r="F47" s="58" t="s">
        <v>1185</v>
      </c>
    </row>
    <row r="48" spans="4:6" ht="15" customHeight="1" x14ac:dyDescent="0.15">
      <c r="D48" s="57" t="s">
        <v>780</v>
      </c>
      <c r="E48" s="57" t="str">
        <f>IF(計_確建第二面!$AH$33="","",計_確建第二面!$AH$33)</f>
        <v/>
      </c>
      <c r="F48" s="58" t="s">
        <v>1185</v>
      </c>
    </row>
    <row r="49" spans="4:6" ht="15" customHeight="1" x14ac:dyDescent="0.15">
      <c r="D49" s="57" t="s">
        <v>781</v>
      </c>
      <c r="E49" s="57" t="str">
        <f>IF(計_確建第二面!$M$34="","",計_確建第二面!$M$34)</f>
        <v/>
      </c>
      <c r="F49" s="58" t="s">
        <v>1185</v>
      </c>
    </row>
    <row r="50" spans="4:6" ht="15" customHeight="1" x14ac:dyDescent="0.15">
      <c r="D50" s="57" t="s">
        <v>782</v>
      </c>
      <c r="E50" s="57" t="str">
        <f>IF(計_確建第二面!$N$35="","",計_確建第二面!$N$35)</f>
        <v/>
      </c>
      <c r="F50" s="58" t="s">
        <v>1185</v>
      </c>
    </row>
    <row r="51" spans="4:6" ht="15" customHeight="1" x14ac:dyDescent="0.15">
      <c r="D51" s="57" t="s">
        <v>783</v>
      </c>
      <c r="E51" s="57" t="str">
        <f>IF(計_確建第二面!$Y$35="","",計_確建第二面!$Y$35)</f>
        <v/>
      </c>
      <c r="F51" s="58" t="s">
        <v>1185</v>
      </c>
    </row>
    <row r="52" spans="4:6" ht="15" customHeight="1" x14ac:dyDescent="0.15">
      <c r="D52" s="57" t="s">
        <v>784</v>
      </c>
      <c r="E52" s="57" t="str">
        <f>IF(計_確建第二面!$AH$35="","",計_確建第二面!$AH$35)</f>
        <v/>
      </c>
      <c r="F52" s="58" t="s">
        <v>1185</v>
      </c>
    </row>
    <row r="53" spans="4:6" ht="15" customHeight="1" x14ac:dyDescent="0.15">
      <c r="D53" s="57" t="s">
        <v>785</v>
      </c>
      <c r="E53" s="57" t="str">
        <f>IF(計_確建第二面!$M$36="","",計_確建第二面!$M$36)</f>
        <v/>
      </c>
      <c r="F53" s="58" t="s">
        <v>1185</v>
      </c>
    </row>
    <row r="54" spans="4:6" ht="15" customHeight="1" x14ac:dyDescent="0.15">
      <c r="D54" s="57" t="s">
        <v>1137</v>
      </c>
      <c r="E54" s="57" t="str">
        <f>IF(計_確建第二面!$N$37="","",計_確建第二面!$N$37)</f>
        <v/>
      </c>
      <c r="F54" s="58" t="s">
        <v>1185</v>
      </c>
    </row>
    <row r="55" spans="4:6" ht="15" customHeight="1" x14ac:dyDescent="0.15">
      <c r="D55" s="57" t="s">
        <v>786</v>
      </c>
      <c r="E55" s="57" t="str">
        <f>IF(計_確建第二面!$M$38="","",計_確建第二面!$M$38)</f>
        <v/>
      </c>
      <c r="F55" s="58" t="s">
        <v>1185</v>
      </c>
    </row>
    <row r="56" spans="4:6" ht="15" customHeight="1" x14ac:dyDescent="0.15">
      <c r="D56" s="57" t="s">
        <v>1132</v>
      </c>
      <c r="E56" s="57" t="str">
        <f>IF(計_確建第二面!$M$39="","",計_確建第二面!$M$39)</f>
        <v/>
      </c>
      <c r="F56" s="58" t="s">
        <v>1185</v>
      </c>
    </row>
    <row r="57" spans="4:6" ht="15" customHeight="1" x14ac:dyDescent="0.15">
      <c r="D57" s="57" t="s">
        <v>787</v>
      </c>
      <c r="E57" s="57" t="str">
        <f>IF(計_確建第二面!$P$40="","",計_確建第二面!$P$40)</f>
        <v/>
      </c>
      <c r="F57" s="58" t="s">
        <v>1185</v>
      </c>
    </row>
    <row r="58" spans="4:6" ht="15" customHeight="1" x14ac:dyDescent="0.15">
      <c r="D58" s="57" t="s">
        <v>788</v>
      </c>
      <c r="E58" s="57" t="str">
        <f>IF(計_確建第二面!$U$40="","",計_確建第二面!$U$40)</f>
        <v/>
      </c>
      <c r="F58" s="58" t="s">
        <v>1185</v>
      </c>
    </row>
    <row r="59" spans="4:6" ht="15" customHeight="1" x14ac:dyDescent="0.15">
      <c r="D59" s="57" t="s">
        <v>789</v>
      </c>
      <c r="E59" s="57" t="str">
        <f>IF(計_確建第二面!$Z$40="","",計_確建第二面!$Z$40)</f>
        <v/>
      </c>
      <c r="F59" s="58" t="s">
        <v>1185</v>
      </c>
    </row>
    <row r="60" spans="4:6" ht="15" customHeight="1" x14ac:dyDescent="0.15">
      <c r="D60" s="57" t="s">
        <v>790</v>
      </c>
      <c r="E60" s="57" t="str">
        <f>IF(計_確建第二面!$AE$40="","",計_確建第二面!$AE$40)</f>
        <v/>
      </c>
      <c r="F60" s="58" t="s">
        <v>1185</v>
      </c>
    </row>
    <row r="61" spans="4:6" ht="15" customHeight="1" x14ac:dyDescent="0.15">
      <c r="D61" s="57" t="s">
        <v>815</v>
      </c>
      <c r="E61" s="57" t="str">
        <f>IF(計_確建第二面!$N$42="","",計_確建第二面!$N$42)</f>
        <v/>
      </c>
      <c r="F61" s="58" t="s">
        <v>1185</v>
      </c>
    </row>
    <row r="62" spans="4:6" ht="15" customHeight="1" x14ac:dyDescent="0.15">
      <c r="D62" s="57" t="s">
        <v>791</v>
      </c>
      <c r="E62" s="57" t="str">
        <f>IF(計_確建第二面!$Y$42="","",計_確建第二面!$Y$42)</f>
        <v/>
      </c>
      <c r="F62" s="58" t="s">
        <v>1185</v>
      </c>
    </row>
    <row r="63" spans="4:6" ht="15" customHeight="1" x14ac:dyDescent="0.15">
      <c r="D63" s="57" t="s">
        <v>792</v>
      </c>
      <c r="E63" s="57" t="str">
        <f>IF(計_確建第二面!$AH$42="","",計_確建第二面!$AH$42)</f>
        <v/>
      </c>
      <c r="F63" s="58" t="s">
        <v>1185</v>
      </c>
    </row>
    <row r="64" spans="4:6" ht="15" customHeight="1" x14ac:dyDescent="0.15">
      <c r="D64" s="57" t="s">
        <v>793</v>
      </c>
      <c r="E64" s="57" t="str">
        <f>IF(計_確建第二面!$M$43="","",計_確建第二面!$M$43)</f>
        <v/>
      </c>
      <c r="F64" s="58" t="s">
        <v>1185</v>
      </c>
    </row>
    <row r="65" spans="4:6" ht="15" customHeight="1" x14ac:dyDescent="0.15">
      <c r="D65" s="57" t="s">
        <v>794</v>
      </c>
      <c r="E65" s="57" t="str">
        <f>IF(計_確建第二面!$N$44="","",計_確建第二面!$N$44)</f>
        <v/>
      </c>
      <c r="F65" s="58" t="s">
        <v>1185</v>
      </c>
    </row>
    <row r="66" spans="4:6" ht="15" customHeight="1" x14ac:dyDescent="0.15">
      <c r="D66" s="57" t="s">
        <v>795</v>
      </c>
      <c r="E66" s="57" t="str">
        <f>IF(計_確建第二面!$Y$44="","",計_確建第二面!$Y$44)</f>
        <v/>
      </c>
      <c r="F66" s="58" t="s">
        <v>1185</v>
      </c>
    </row>
    <row r="67" spans="4:6" ht="15" customHeight="1" x14ac:dyDescent="0.15">
      <c r="D67" s="57" t="s">
        <v>796</v>
      </c>
      <c r="E67" s="57" t="str">
        <f>IF(計_確建第二面!$AH$44="","",計_確建第二面!$AH$44)</f>
        <v/>
      </c>
      <c r="F67" s="58" t="s">
        <v>1185</v>
      </c>
    </row>
    <row r="68" spans="4:6" ht="15" customHeight="1" x14ac:dyDescent="0.15">
      <c r="D68" s="57" t="s">
        <v>797</v>
      </c>
      <c r="E68" s="57" t="str">
        <f>IF(計_確建第二面!$M$45="","",計_確建第二面!$M$45)</f>
        <v/>
      </c>
      <c r="F68" s="58" t="s">
        <v>1185</v>
      </c>
    </row>
    <row r="69" spans="4:6" ht="15" customHeight="1" x14ac:dyDescent="0.15">
      <c r="D69" s="57" t="s">
        <v>1133</v>
      </c>
      <c r="E69" s="57" t="str">
        <f>IF(計_確建第二面!$N$46="","",計_確建第二面!$N$46)</f>
        <v/>
      </c>
      <c r="F69" s="58" t="s">
        <v>1185</v>
      </c>
    </row>
    <row r="70" spans="4:6" ht="15" customHeight="1" x14ac:dyDescent="0.15">
      <c r="D70" s="57" t="s">
        <v>798</v>
      </c>
      <c r="E70" s="57" t="str">
        <f>IF(計_確建第二面!$M$47="","",計_確建第二面!$M$47)</f>
        <v/>
      </c>
      <c r="F70" s="58" t="s">
        <v>1185</v>
      </c>
    </row>
    <row r="71" spans="4:6" ht="15" customHeight="1" x14ac:dyDescent="0.15">
      <c r="D71" s="57" t="s">
        <v>1134</v>
      </c>
      <c r="E71" s="57" t="str">
        <f>IF(計_確建第二面!$M$48="","",計_確建第二面!$M$48)</f>
        <v/>
      </c>
      <c r="F71" s="58" t="s">
        <v>1185</v>
      </c>
    </row>
    <row r="72" spans="4:6" ht="15" customHeight="1" x14ac:dyDescent="0.15">
      <c r="D72" s="57" t="s">
        <v>799</v>
      </c>
      <c r="E72" s="57" t="str">
        <f>IF(計_確建第二面!$P$49="","",計_確建第二面!$P$49)</f>
        <v/>
      </c>
      <c r="F72" s="58" t="s">
        <v>1185</v>
      </c>
    </row>
    <row r="73" spans="4:6" ht="15" customHeight="1" x14ac:dyDescent="0.15">
      <c r="D73" s="57" t="s">
        <v>802</v>
      </c>
      <c r="E73" s="57" t="str">
        <f>IF(計_確建第二面!$U$49="","",計_確建第二面!$U$49)</f>
        <v/>
      </c>
      <c r="F73" s="58" t="s">
        <v>1185</v>
      </c>
    </row>
    <row r="74" spans="4:6" ht="15" customHeight="1" x14ac:dyDescent="0.15">
      <c r="D74" s="57" t="s">
        <v>800</v>
      </c>
      <c r="E74" s="57" t="str">
        <f>IF(計_確建第二面!$Z$49="","",計_確建第二面!$Z$49)</f>
        <v/>
      </c>
      <c r="F74" s="58" t="s">
        <v>1185</v>
      </c>
    </row>
    <row r="75" spans="4:6" ht="15" customHeight="1" x14ac:dyDescent="0.15">
      <c r="D75" s="57" t="s">
        <v>801</v>
      </c>
      <c r="E75" s="57" t="str">
        <f>IF(計_確建第二面!$AE$49="","",計_確建第二面!$AE$49)</f>
        <v/>
      </c>
      <c r="F75" s="58" t="s">
        <v>1185</v>
      </c>
    </row>
    <row r="76" spans="4:6" ht="15" customHeight="1" x14ac:dyDescent="0.15">
      <c r="D76" s="57" t="s">
        <v>803</v>
      </c>
      <c r="E76" s="57" t="str">
        <f>IF(計_確建第二面!$N$51="","",計_確建第二面!$N$51)</f>
        <v/>
      </c>
      <c r="F76" s="58" t="s">
        <v>1185</v>
      </c>
    </row>
    <row r="77" spans="4:6" ht="15" customHeight="1" x14ac:dyDescent="0.15">
      <c r="D77" s="57" t="s">
        <v>804</v>
      </c>
      <c r="E77" s="57" t="str">
        <f>IF(計_確建第二面!$Y$51="","",計_確建第二面!$Y$51)</f>
        <v/>
      </c>
      <c r="F77" s="58" t="s">
        <v>1185</v>
      </c>
    </row>
    <row r="78" spans="4:6" ht="15" customHeight="1" x14ac:dyDescent="0.15">
      <c r="D78" s="57" t="s">
        <v>805</v>
      </c>
      <c r="E78" s="57" t="str">
        <f>IF(計_確建第二面!$AH$51="","",計_確建第二面!$AH$51)</f>
        <v/>
      </c>
      <c r="F78" s="58" t="s">
        <v>1185</v>
      </c>
    </row>
    <row r="79" spans="4:6" ht="15" customHeight="1" x14ac:dyDescent="0.15">
      <c r="D79" s="57" t="s">
        <v>806</v>
      </c>
      <c r="E79" s="57" t="str">
        <f>IF(計_確建第二面!$M$52="","",計_確建第二面!$M$52)</f>
        <v/>
      </c>
      <c r="F79" s="58" t="s">
        <v>1185</v>
      </c>
    </row>
    <row r="80" spans="4:6" ht="15" customHeight="1" x14ac:dyDescent="0.15">
      <c r="D80" s="57" t="s">
        <v>807</v>
      </c>
      <c r="E80" s="57" t="str">
        <f>IF(計_確建第二面!$N$53="","",計_確建第二面!$N$53)</f>
        <v/>
      </c>
      <c r="F80" s="58" t="s">
        <v>1185</v>
      </c>
    </row>
    <row r="81" spans="3:6" ht="15" customHeight="1" x14ac:dyDescent="0.15">
      <c r="D81" s="57" t="s">
        <v>808</v>
      </c>
      <c r="E81" s="57" t="str">
        <f>IF(計_確建第二面!$Y$53="","",計_確建第二面!$Y$53)</f>
        <v/>
      </c>
      <c r="F81" s="58" t="s">
        <v>1185</v>
      </c>
    </row>
    <row r="82" spans="3:6" ht="15" customHeight="1" x14ac:dyDescent="0.15">
      <c r="D82" s="57" t="s">
        <v>809</v>
      </c>
      <c r="E82" s="57" t="str">
        <f>IF(計_確建第二面!$AH$53="","",計_確建第二面!$AH$53)</f>
        <v/>
      </c>
      <c r="F82" s="58" t="s">
        <v>1185</v>
      </c>
    </row>
    <row r="83" spans="3:6" ht="15" customHeight="1" x14ac:dyDescent="0.15">
      <c r="D83" s="57" t="s">
        <v>810</v>
      </c>
      <c r="E83" s="57" t="str">
        <f>IF(計_確建第二面!$M$54="","",計_確建第二面!$M$54)</f>
        <v/>
      </c>
      <c r="F83" s="58" t="s">
        <v>1185</v>
      </c>
    </row>
    <row r="84" spans="3:6" ht="15" customHeight="1" x14ac:dyDescent="0.15">
      <c r="D84" s="57" t="s">
        <v>1135</v>
      </c>
      <c r="E84" s="57" t="str">
        <f>IF(計_確建第二面!$N$55="","",計_確建第二面!$N$55)</f>
        <v/>
      </c>
      <c r="F84" s="58" t="s">
        <v>1185</v>
      </c>
    </row>
    <row r="85" spans="3:6" ht="15" customHeight="1" x14ac:dyDescent="0.15">
      <c r="D85" s="57" t="s">
        <v>811</v>
      </c>
      <c r="E85" s="57" t="str">
        <f>IF(計_確建第二面!$M$56="","",計_確建第二面!$M$56)</f>
        <v/>
      </c>
      <c r="F85" s="58" t="s">
        <v>1185</v>
      </c>
    </row>
    <row r="86" spans="3:6" ht="15" customHeight="1" x14ac:dyDescent="0.15">
      <c r="D86" s="57" t="s">
        <v>1136</v>
      </c>
      <c r="E86" s="57" t="str">
        <f>IF(計_確建第二面!$M$57="","",計_確建第二面!$M$57)</f>
        <v/>
      </c>
      <c r="F86" s="58" t="s">
        <v>1185</v>
      </c>
    </row>
    <row r="87" spans="3:6" ht="15" customHeight="1" x14ac:dyDescent="0.15">
      <c r="D87" s="57" t="s">
        <v>812</v>
      </c>
      <c r="E87" s="57" t="str">
        <f>IF(計_確建第二面!$P$58="","",計_確建第二面!$P$58)</f>
        <v/>
      </c>
      <c r="F87" s="58" t="s">
        <v>1185</v>
      </c>
    </row>
    <row r="88" spans="3:6" ht="15" customHeight="1" x14ac:dyDescent="0.15">
      <c r="D88" s="57" t="s">
        <v>813</v>
      </c>
      <c r="E88" s="57" t="str">
        <f>IF(計_確建第二面!$U$58="","",計_確建第二面!$U$58)</f>
        <v/>
      </c>
      <c r="F88" s="58" t="s">
        <v>1185</v>
      </c>
    </row>
    <row r="89" spans="3:6" ht="15" customHeight="1" x14ac:dyDescent="0.15">
      <c r="D89" s="57" t="s">
        <v>814</v>
      </c>
      <c r="E89" s="57" t="str">
        <f>IF(計_確建第二面!$Z$58="","",計_確建第二面!$Z$58)</f>
        <v/>
      </c>
      <c r="F89" s="58" t="s">
        <v>1185</v>
      </c>
    </row>
    <row r="90" spans="3:6" ht="15" customHeight="1" x14ac:dyDescent="0.15">
      <c r="D90" s="57" t="s">
        <v>816</v>
      </c>
      <c r="E90" s="57" t="str">
        <f>IF(計_確建第二面!$AE$58="","",計_確建第二面!$AE$58)</f>
        <v/>
      </c>
      <c r="F90" s="58" t="s">
        <v>1185</v>
      </c>
    </row>
    <row r="91" spans="3:6" ht="15" customHeight="1" x14ac:dyDescent="0.15">
      <c r="C91" s="56" t="s">
        <v>951</v>
      </c>
      <c r="D91" s="57" t="s">
        <v>838</v>
      </c>
      <c r="E91" s="57" t="str">
        <f>IF(計_確建第二面!$D$65="","",計_確建第二面!$D$65)</f>
        <v>□</v>
      </c>
      <c r="F91" s="58" t="s">
        <v>1185</v>
      </c>
    </row>
    <row r="92" spans="3:6" ht="15" customHeight="1" x14ac:dyDescent="0.15">
      <c r="D92" s="57" t="s">
        <v>839</v>
      </c>
      <c r="E92" s="57" t="str">
        <f>IF(計_確建第二面!$M$66="","",計_確建第二面!$M$66)</f>
        <v/>
      </c>
      <c r="F92" s="58" t="s">
        <v>1185</v>
      </c>
    </row>
    <row r="93" spans="3:6" ht="15" customHeight="1" x14ac:dyDescent="0.15">
      <c r="D93" s="57" t="s">
        <v>840</v>
      </c>
      <c r="E93" s="57" t="str">
        <f>IF(計_確建第二面!$U$67="","",計_確建第二面!$U$67)</f>
        <v/>
      </c>
      <c r="F93" s="58" t="s">
        <v>1185</v>
      </c>
    </row>
    <row r="94" spans="3:6" ht="15" customHeight="1" x14ac:dyDescent="0.15">
      <c r="D94" s="57" t="s">
        <v>841</v>
      </c>
      <c r="E94" s="57" t="str">
        <f>IF(計_確建第二面!$D$69="","",計_確建第二面!$D$69)</f>
        <v>□</v>
      </c>
      <c r="F94" s="58" t="s">
        <v>1185</v>
      </c>
    </row>
    <row r="95" spans="3:6" ht="15" customHeight="1" x14ac:dyDescent="0.15">
      <c r="D95" s="57" t="s">
        <v>842</v>
      </c>
      <c r="E95" s="57" t="str">
        <f>IF(計_確建第二面!$M$70="","",計_確建第二面!$M$70)</f>
        <v/>
      </c>
      <c r="F95" s="58" t="s">
        <v>1185</v>
      </c>
    </row>
    <row r="96" spans="3:6" ht="15" customHeight="1" x14ac:dyDescent="0.15">
      <c r="D96" s="57" t="s">
        <v>843</v>
      </c>
      <c r="E96" s="57" t="str">
        <f>IF(計_確建第二面!$U$71="","",計_確建第二面!$U$71)</f>
        <v/>
      </c>
      <c r="F96" s="58" t="s">
        <v>1185</v>
      </c>
    </row>
    <row r="97" spans="3:6" ht="15" customHeight="1" x14ac:dyDescent="0.15">
      <c r="D97" s="57" t="s">
        <v>844</v>
      </c>
      <c r="E97" s="57" t="str">
        <f>IF(計_確建第二面!$D$73="","",計_確建第二面!$D$73)</f>
        <v>□</v>
      </c>
      <c r="F97" s="58" t="s">
        <v>1185</v>
      </c>
    </row>
    <row r="98" spans="3:6" ht="15" customHeight="1" x14ac:dyDescent="0.15">
      <c r="D98" s="57" t="s">
        <v>845</v>
      </c>
      <c r="E98" s="57" t="str">
        <f>IF(計_確建第二面!$M$74="","",計_確建第二面!$M$74)</f>
        <v/>
      </c>
      <c r="F98" s="58" t="s">
        <v>1185</v>
      </c>
    </row>
    <row r="99" spans="3:6" ht="15" customHeight="1" x14ac:dyDescent="0.15">
      <c r="D99" s="57" t="s">
        <v>846</v>
      </c>
      <c r="E99" s="57" t="str">
        <f>IF(計_確建第二面!$U$75="","",計_確建第二面!$U$75)</f>
        <v/>
      </c>
      <c r="F99" s="58" t="s">
        <v>1185</v>
      </c>
    </row>
    <row r="100" spans="3:6" ht="15" customHeight="1" x14ac:dyDescent="0.15">
      <c r="D100" s="57" t="s">
        <v>847</v>
      </c>
      <c r="E100" s="57" t="str">
        <f>IF(計_確建第二面!$M$76="","",計_確建第二面!$M$76)</f>
        <v/>
      </c>
      <c r="F100" s="58" t="s">
        <v>1185</v>
      </c>
    </row>
    <row r="101" spans="3:6" ht="15" customHeight="1" x14ac:dyDescent="0.15">
      <c r="D101" s="57" t="s">
        <v>848</v>
      </c>
      <c r="E101" s="57" t="str">
        <f>IF(計_確建第二面!$U$77="","",計_確建第二面!$U$77)</f>
        <v/>
      </c>
      <c r="F101" s="58" t="s">
        <v>1185</v>
      </c>
    </row>
    <row r="102" spans="3:6" ht="15" customHeight="1" x14ac:dyDescent="0.15">
      <c r="D102" s="57" t="s">
        <v>849</v>
      </c>
      <c r="E102" s="57" t="str">
        <f>IF(計_確建第二面!$M$78="","",計_確建第二面!$M$78)</f>
        <v/>
      </c>
      <c r="F102" s="58" t="s">
        <v>1185</v>
      </c>
    </row>
    <row r="103" spans="3:6" ht="15" customHeight="1" x14ac:dyDescent="0.15">
      <c r="D103" s="57" t="s">
        <v>850</v>
      </c>
      <c r="E103" s="57" t="str">
        <f>IF(計_確建第二面!$U$79="","",計_確建第二面!$U$79)</f>
        <v/>
      </c>
      <c r="F103" s="58" t="s">
        <v>1185</v>
      </c>
    </row>
    <row r="104" spans="3:6" ht="15" customHeight="1" x14ac:dyDescent="0.15">
      <c r="D104" s="57" t="s">
        <v>851</v>
      </c>
      <c r="E104" s="57" t="str">
        <f>IF(計_確建第二面!$D$81="","",計_確建第二面!$D$81)</f>
        <v>□</v>
      </c>
      <c r="F104" s="58" t="s">
        <v>1185</v>
      </c>
    </row>
    <row r="105" spans="3:6" ht="15" customHeight="1" x14ac:dyDescent="0.15">
      <c r="D105" s="57" t="s">
        <v>852</v>
      </c>
      <c r="E105" s="57" t="str">
        <f>IF(計_確建第二面!$M$82="","",計_確建第二面!$M$82)</f>
        <v/>
      </c>
      <c r="F105" s="58" t="s">
        <v>1185</v>
      </c>
    </row>
    <row r="106" spans="3:6" ht="15" customHeight="1" x14ac:dyDescent="0.15">
      <c r="D106" s="57" t="s">
        <v>853</v>
      </c>
      <c r="E106" s="57" t="str">
        <f>IF(計_確建第二面!$U$83="","",計_確建第二面!$U$83)</f>
        <v/>
      </c>
      <c r="F106" s="58" t="s">
        <v>1185</v>
      </c>
    </row>
    <row r="107" spans="3:6" ht="15" customHeight="1" x14ac:dyDescent="0.15">
      <c r="D107" s="57" t="s">
        <v>854</v>
      </c>
      <c r="E107" s="57" t="str">
        <f>IF(計_確建第二面!$M$84="","",計_確建第二面!$M$84)</f>
        <v/>
      </c>
      <c r="F107" s="58" t="s">
        <v>1185</v>
      </c>
    </row>
    <row r="108" spans="3:6" ht="15" customHeight="1" x14ac:dyDescent="0.15">
      <c r="D108" s="57" t="s">
        <v>855</v>
      </c>
      <c r="E108" s="57" t="str">
        <f>IF(計_確建第二面!$U$85="","",計_確建第二面!$U$85)</f>
        <v/>
      </c>
      <c r="F108" s="58" t="s">
        <v>1185</v>
      </c>
    </row>
    <row r="109" spans="3:6" ht="15" customHeight="1" x14ac:dyDescent="0.15">
      <c r="D109" s="57" t="s">
        <v>856</v>
      </c>
      <c r="E109" s="57" t="str">
        <f>IF(計_確建第二面!$M$86="","",計_確建第二面!$M$86)</f>
        <v/>
      </c>
      <c r="F109" s="58" t="s">
        <v>1185</v>
      </c>
    </row>
    <row r="110" spans="3:6" ht="15" customHeight="1" x14ac:dyDescent="0.15">
      <c r="D110" s="57" t="s">
        <v>857</v>
      </c>
      <c r="E110" s="57" t="str">
        <f>IF(計_確建第二面!$U$87="","",計_確建第二面!$U$87)</f>
        <v/>
      </c>
      <c r="F110" s="58" t="s">
        <v>1185</v>
      </c>
    </row>
    <row r="111" spans="3:6" ht="15" customHeight="1" x14ac:dyDescent="0.15">
      <c r="C111" s="56" t="s">
        <v>952</v>
      </c>
      <c r="D111" s="57" t="s">
        <v>818</v>
      </c>
      <c r="E111" s="57" t="str">
        <f>IF(計_確建第二面!$M$90="","",計_確建第二面!$M$90)</f>
        <v/>
      </c>
      <c r="F111" s="58" t="s">
        <v>1185</v>
      </c>
    </row>
    <row r="112" spans="3:6" ht="15" customHeight="1" x14ac:dyDescent="0.15">
      <c r="D112" s="57" t="s">
        <v>819</v>
      </c>
      <c r="E112" s="57" t="str">
        <f>IF(計_確建第二面!$M$91="","",計_確建第二面!$M$91)</f>
        <v/>
      </c>
      <c r="F112" s="58" t="s">
        <v>1185</v>
      </c>
    </row>
    <row r="113" spans="4:6" ht="15" customHeight="1" x14ac:dyDescent="0.15">
      <c r="D113" s="57" t="s">
        <v>1138</v>
      </c>
      <c r="E113" s="57" t="str">
        <f>IF(計_確建第二面!$N$92="","",計_確建第二面!$N$92)</f>
        <v/>
      </c>
      <c r="F113" s="58" t="s">
        <v>1185</v>
      </c>
    </row>
    <row r="114" spans="4:6" ht="15" customHeight="1" x14ac:dyDescent="0.15">
      <c r="D114" s="57" t="s">
        <v>820</v>
      </c>
      <c r="E114" s="57" t="str">
        <f>IF(計_確建第二面!$M$93="","",計_確建第二面!$M$93)</f>
        <v/>
      </c>
      <c r="F114" s="58" t="s">
        <v>1185</v>
      </c>
    </row>
    <row r="115" spans="4:6" ht="15" customHeight="1" x14ac:dyDescent="0.15">
      <c r="D115" s="57" t="s">
        <v>1139</v>
      </c>
      <c r="E115" s="57" t="str">
        <f>IF(計_確建第二面!$M$94="","",計_確建第二面!$M$94)</f>
        <v/>
      </c>
      <c r="F115" s="58" t="s">
        <v>1185</v>
      </c>
    </row>
    <row r="116" spans="4:6" ht="15" customHeight="1" x14ac:dyDescent="0.15">
      <c r="D116" s="57" t="s">
        <v>821</v>
      </c>
      <c r="E116" s="57" t="str">
        <f>IF(計_確建第二面!$M$95="","",計_確建第二面!$M$95)</f>
        <v/>
      </c>
      <c r="F116" s="58" t="s">
        <v>1185</v>
      </c>
    </row>
    <row r="117" spans="4:6" ht="15" customHeight="1" x14ac:dyDescent="0.15">
      <c r="D117" s="57" t="s">
        <v>822</v>
      </c>
      <c r="E117" s="57" t="str">
        <f>IF(計_確建第二面!$O$96="","",計_確建第二面!$O$96)</f>
        <v/>
      </c>
      <c r="F117" s="58" t="s">
        <v>1185</v>
      </c>
    </row>
    <row r="118" spans="4:6" ht="15" customHeight="1" x14ac:dyDescent="0.15">
      <c r="D118" s="57" t="s">
        <v>823</v>
      </c>
      <c r="E118" s="57" t="str">
        <f>IF(計_確建第二面!$M$99="","",計_確建第二面!$M$99)</f>
        <v/>
      </c>
      <c r="F118" s="58" t="s">
        <v>1185</v>
      </c>
    </row>
    <row r="119" spans="4:6" ht="15" customHeight="1" x14ac:dyDescent="0.15">
      <c r="D119" s="57" t="s">
        <v>824</v>
      </c>
      <c r="E119" s="57" t="str">
        <f>IF(計_確建第二面!$M$100="","",計_確建第二面!$M$100)</f>
        <v/>
      </c>
      <c r="F119" s="58" t="s">
        <v>1185</v>
      </c>
    </row>
    <row r="120" spans="4:6" ht="15" customHeight="1" x14ac:dyDescent="0.15">
      <c r="D120" s="57" t="s">
        <v>1140</v>
      </c>
      <c r="E120" s="57" t="str">
        <f>IF(計_確建第二面!$N$101="","",計_確建第二面!$N$101)</f>
        <v/>
      </c>
      <c r="F120" s="58" t="s">
        <v>1185</v>
      </c>
    </row>
    <row r="121" spans="4:6" ht="15" customHeight="1" x14ac:dyDescent="0.15">
      <c r="D121" s="57" t="s">
        <v>825</v>
      </c>
      <c r="E121" s="57" t="str">
        <f>IF(計_確建第二面!$M$102="","",計_確建第二面!$M$102)</f>
        <v/>
      </c>
      <c r="F121" s="58" t="s">
        <v>1185</v>
      </c>
    </row>
    <row r="122" spans="4:6" ht="15" customHeight="1" x14ac:dyDescent="0.15">
      <c r="D122" s="57" t="s">
        <v>1141</v>
      </c>
      <c r="E122" s="57" t="str">
        <f>IF(計_確建第二面!$M$103="","",計_確建第二面!$M$103)</f>
        <v/>
      </c>
      <c r="F122" s="58" t="s">
        <v>1185</v>
      </c>
    </row>
    <row r="123" spans="4:6" ht="15" customHeight="1" x14ac:dyDescent="0.15">
      <c r="D123" s="57" t="s">
        <v>826</v>
      </c>
      <c r="E123" s="57" t="str">
        <f>IF(計_確建第二面!$M$104="","",計_確建第二面!$M$104)</f>
        <v/>
      </c>
      <c r="F123" s="58" t="s">
        <v>1185</v>
      </c>
    </row>
    <row r="124" spans="4:6" ht="15" customHeight="1" x14ac:dyDescent="0.15">
      <c r="D124" s="57" t="s">
        <v>827</v>
      </c>
      <c r="E124" s="57" t="str">
        <f>IF(計_確建第二面!$O$105="","",計_確建第二面!$O$105)</f>
        <v/>
      </c>
      <c r="F124" s="58" t="s">
        <v>1185</v>
      </c>
    </row>
    <row r="125" spans="4:6" ht="15" customHeight="1" x14ac:dyDescent="0.15">
      <c r="D125" s="57" t="s">
        <v>828</v>
      </c>
      <c r="E125" s="57" t="str">
        <f>IF(計_確建第二面!$M$107="","",計_確建第二面!$M$107)</f>
        <v/>
      </c>
      <c r="F125" s="58" t="s">
        <v>1185</v>
      </c>
    </row>
    <row r="126" spans="4:6" ht="15" customHeight="1" x14ac:dyDescent="0.15">
      <c r="D126" s="57" t="s">
        <v>829</v>
      </c>
      <c r="E126" s="57" t="str">
        <f>IF(計_確建第二面!$M$108="","",計_確建第二面!$M$108)</f>
        <v/>
      </c>
      <c r="F126" s="58" t="s">
        <v>1185</v>
      </c>
    </row>
    <row r="127" spans="4:6" ht="15" customHeight="1" x14ac:dyDescent="0.15">
      <c r="D127" s="57" t="s">
        <v>1142</v>
      </c>
      <c r="E127" s="57" t="str">
        <f>IF(計_確建第二面!$N$109="","",計_確建第二面!$N$109)</f>
        <v/>
      </c>
      <c r="F127" s="58" t="s">
        <v>1185</v>
      </c>
    </row>
    <row r="128" spans="4:6" ht="15" customHeight="1" x14ac:dyDescent="0.15">
      <c r="D128" s="57" t="s">
        <v>830</v>
      </c>
      <c r="E128" s="57" t="str">
        <f>IF(計_確建第二面!$M$110="","",計_確建第二面!$M$110)</f>
        <v/>
      </c>
      <c r="F128" s="58" t="s">
        <v>1185</v>
      </c>
    </row>
    <row r="129" spans="3:6" ht="15" customHeight="1" x14ac:dyDescent="0.15">
      <c r="D129" s="57" t="s">
        <v>1143</v>
      </c>
      <c r="E129" s="57" t="str">
        <f>IF(計_確建第二面!$M$111="","",計_確建第二面!$M$111)</f>
        <v/>
      </c>
      <c r="F129" s="58" t="s">
        <v>1185</v>
      </c>
    </row>
    <row r="130" spans="3:6" ht="15" customHeight="1" x14ac:dyDescent="0.15">
      <c r="D130" s="57" t="s">
        <v>831</v>
      </c>
      <c r="E130" s="57" t="str">
        <f>IF(計_確建第二面!$M$112="","",計_確建第二面!$M$112)</f>
        <v/>
      </c>
      <c r="F130" s="58" t="s">
        <v>1185</v>
      </c>
    </row>
    <row r="131" spans="3:6" ht="15" customHeight="1" x14ac:dyDescent="0.15">
      <c r="D131" s="57" t="s">
        <v>832</v>
      </c>
      <c r="E131" s="57" t="str">
        <f>IF(計_確建第二面!$O$113="","",計_確建第二面!$O$113)</f>
        <v/>
      </c>
      <c r="F131" s="58" t="s">
        <v>1185</v>
      </c>
    </row>
    <row r="132" spans="3:6" ht="15" customHeight="1" x14ac:dyDescent="0.15">
      <c r="D132" s="57" t="s">
        <v>833</v>
      </c>
      <c r="E132" s="57" t="str">
        <f>IF(計_確建第二面!$M$115="","",計_確建第二面!$M$115)</f>
        <v/>
      </c>
      <c r="F132" s="58" t="s">
        <v>1185</v>
      </c>
    </row>
    <row r="133" spans="3:6" ht="15" customHeight="1" x14ac:dyDescent="0.15">
      <c r="D133" s="57" t="s">
        <v>834</v>
      </c>
      <c r="E133" s="57" t="str">
        <f>IF(計_確建第二面!$M$116="","",計_確建第二面!$M$116)</f>
        <v/>
      </c>
      <c r="F133" s="58" t="s">
        <v>1185</v>
      </c>
    </row>
    <row r="134" spans="3:6" ht="15" customHeight="1" x14ac:dyDescent="0.15">
      <c r="D134" s="57" t="s">
        <v>1144</v>
      </c>
      <c r="E134" s="57" t="str">
        <f>IF(計_確建第二面!$N$117="","",計_確建第二面!$N$117)</f>
        <v/>
      </c>
      <c r="F134" s="58" t="s">
        <v>1185</v>
      </c>
    </row>
    <row r="135" spans="3:6" ht="15" customHeight="1" x14ac:dyDescent="0.15">
      <c r="D135" s="57" t="s">
        <v>835</v>
      </c>
      <c r="E135" s="57" t="str">
        <f>IF(計_確建第二面!$M$118="","",計_確建第二面!$M$118)</f>
        <v/>
      </c>
      <c r="F135" s="58" t="s">
        <v>1185</v>
      </c>
    </row>
    <row r="136" spans="3:6" ht="15" customHeight="1" x14ac:dyDescent="0.15">
      <c r="D136" s="57" t="s">
        <v>1145</v>
      </c>
      <c r="E136" s="57" t="str">
        <f>IF(計_確建第二面!$M$119="","",計_確建第二面!$M$119)</f>
        <v/>
      </c>
      <c r="F136" s="58" t="s">
        <v>1185</v>
      </c>
    </row>
    <row r="137" spans="3:6" ht="15" customHeight="1" x14ac:dyDescent="0.15">
      <c r="D137" s="57" t="s">
        <v>836</v>
      </c>
      <c r="E137" s="57" t="str">
        <f>IF(計_確建第二面!$M$120="","",計_確建第二面!$M$120)</f>
        <v/>
      </c>
      <c r="F137" s="58" t="s">
        <v>1185</v>
      </c>
    </row>
    <row r="138" spans="3:6" ht="15" customHeight="1" x14ac:dyDescent="0.15">
      <c r="D138" s="57" t="s">
        <v>837</v>
      </c>
      <c r="E138" s="57" t="str">
        <f>IF(計_確建第二面!$O$121="","",計_確建第二面!$O$121)</f>
        <v/>
      </c>
      <c r="F138" s="58" t="s">
        <v>1185</v>
      </c>
    </row>
    <row r="139" spans="3:6" ht="15" customHeight="1" x14ac:dyDescent="0.15">
      <c r="C139" s="56" t="s">
        <v>953</v>
      </c>
      <c r="D139" s="57" t="s">
        <v>858</v>
      </c>
      <c r="E139" s="57" t="str">
        <f>IF(計_確建第二面!$N$126="","",計_確建第二面!$N$126)</f>
        <v/>
      </c>
      <c r="F139" s="58" t="s">
        <v>1185</v>
      </c>
    </row>
    <row r="140" spans="3:6" ht="15" customHeight="1" x14ac:dyDescent="0.15">
      <c r="D140" s="57" t="s">
        <v>859</v>
      </c>
      <c r="E140" s="57" t="str">
        <f>IF(計_確建第二面!$Y$126="","",計_確建第二面!$Y$126)</f>
        <v/>
      </c>
      <c r="F140" s="58" t="s">
        <v>1185</v>
      </c>
    </row>
    <row r="141" spans="3:6" ht="15" customHeight="1" x14ac:dyDescent="0.15">
      <c r="D141" s="57" t="s">
        <v>860</v>
      </c>
      <c r="E141" s="57" t="str">
        <f>IF(計_確建第二面!$AH$126="","",計_確建第二面!$AH$126)</f>
        <v/>
      </c>
      <c r="F141" s="58" t="s">
        <v>1185</v>
      </c>
    </row>
    <row r="142" spans="3:6" ht="15" customHeight="1" x14ac:dyDescent="0.15">
      <c r="D142" s="57" t="s">
        <v>861</v>
      </c>
      <c r="E142" s="57" t="str">
        <f>IF(計_確建第二面!$M$127="","",計_確建第二面!$M$127)</f>
        <v/>
      </c>
      <c r="F142" s="58" t="s">
        <v>1185</v>
      </c>
    </row>
    <row r="143" spans="3:6" ht="15" customHeight="1" x14ac:dyDescent="0.15">
      <c r="D143" s="57" t="s">
        <v>862</v>
      </c>
      <c r="E143" s="57" t="str">
        <f>IF(計_確建第二面!$N$128="","",計_確建第二面!$N$128)</f>
        <v/>
      </c>
      <c r="F143" s="58" t="s">
        <v>1185</v>
      </c>
    </row>
    <row r="144" spans="3:6" ht="15" customHeight="1" x14ac:dyDescent="0.15">
      <c r="D144" s="57" t="s">
        <v>863</v>
      </c>
      <c r="E144" s="57" t="str">
        <f>IF(計_確建第二面!$Y$128="","",計_確建第二面!$Y$128)</f>
        <v/>
      </c>
      <c r="F144" s="58" t="s">
        <v>1185</v>
      </c>
    </row>
    <row r="145" spans="4:6" ht="15" customHeight="1" x14ac:dyDescent="0.15">
      <c r="D145" s="57" t="s">
        <v>864</v>
      </c>
      <c r="E145" s="57" t="str">
        <f>IF(計_確建第二面!$AH$128="","",計_確建第二面!$AH$128)</f>
        <v/>
      </c>
      <c r="F145" s="58" t="s">
        <v>1185</v>
      </c>
    </row>
    <row r="146" spans="4:6" ht="15" customHeight="1" x14ac:dyDescent="0.15">
      <c r="D146" s="57" t="s">
        <v>865</v>
      </c>
      <c r="E146" s="57" t="str">
        <f>IF(計_確建第二面!$M$129="","",計_確建第二面!$M$129)</f>
        <v/>
      </c>
      <c r="F146" s="58" t="s">
        <v>1185</v>
      </c>
    </row>
    <row r="147" spans="4:6" ht="15" customHeight="1" x14ac:dyDescent="0.15">
      <c r="D147" s="57" t="s">
        <v>1146</v>
      </c>
      <c r="E147" s="57" t="str">
        <f>IF(計_確建第二面!$N$130="","",計_確建第二面!$N$130)</f>
        <v/>
      </c>
      <c r="F147" s="58" t="s">
        <v>1185</v>
      </c>
    </row>
    <row r="148" spans="4:6" ht="15" customHeight="1" x14ac:dyDescent="0.15">
      <c r="D148" s="57" t="s">
        <v>866</v>
      </c>
      <c r="E148" s="57" t="str">
        <f>IF(計_確建第二面!$M$131="","",計_確建第二面!$M$131)</f>
        <v/>
      </c>
      <c r="F148" s="58" t="s">
        <v>1185</v>
      </c>
    </row>
    <row r="149" spans="4:6" ht="15" customHeight="1" x14ac:dyDescent="0.15">
      <c r="D149" s="57" t="s">
        <v>1147</v>
      </c>
      <c r="E149" s="57" t="str">
        <f>IF(計_確建第二面!$M$132="","",計_確建第二面!$M$132)</f>
        <v/>
      </c>
      <c r="F149" s="58" t="s">
        <v>1185</v>
      </c>
    </row>
    <row r="150" spans="4:6" ht="15" customHeight="1" x14ac:dyDescent="0.15">
      <c r="D150" s="57" t="s">
        <v>867</v>
      </c>
      <c r="E150" s="57" t="str">
        <f>IF(計_確建第二面!$P$133="","",計_確建第二面!$P$133)</f>
        <v/>
      </c>
      <c r="F150" s="58" t="s">
        <v>1185</v>
      </c>
    </row>
    <row r="151" spans="4:6" ht="15" customHeight="1" x14ac:dyDescent="0.15">
      <c r="D151" s="57" t="s">
        <v>868</v>
      </c>
      <c r="E151" s="57" t="str">
        <f>IF(計_確建第二面!$U$133="","",計_確建第二面!$U$133)</f>
        <v/>
      </c>
      <c r="F151" s="58" t="s">
        <v>1185</v>
      </c>
    </row>
    <row r="152" spans="4:6" ht="15" customHeight="1" x14ac:dyDescent="0.15">
      <c r="D152" s="57" t="s">
        <v>869</v>
      </c>
      <c r="E152" s="57" t="str">
        <f>IF(計_確建第二面!$Z$133="","",計_確建第二面!$Z$133)</f>
        <v/>
      </c>
      <c r="F152" s="58" t="s">
        <v>1185</v>
      </c>
    </row>
    <row r="153" spans="4:6" ht="15" customHeight="1" x14ac:dyDescent="0.15">
      <c r="D153" s="57" t="s">
        <v>870</v>
      </c>
      <c r="E153" s="57" t="str">
        <f>IF(計_確建第二面!$AE$133="","",計_確建第二面!$AE$133)</f>
        <v/>
      </c>
      <c r="F153" s="58" t="s">
        <v>1185</v>
      </c>
    </row>
    <row r="154" spans="4:6" ht="15" customHeight="1" x14ac:dyDescent="0.15">
      <c r="D154" s="57" t="s">
        <v>871</v>
      </c>
      <c r="E154" s="57" t="str">
        <f>IF(計_確建第二面!$N$136="","",計_確建第二面!$N$136)</f>
        <v/>
      </c>
      <c r="F154" s="58" t="s">
        <v>1185</v>
      </c>
    </row>
    <row r="155" spans="4:6" ht="15" customHeight="1" x14ac:dyDescent="0.15">
      <c r="D155" s="57" t="s">
        <v>872</v>
      </c>
      <c r="E155" s="57" t="str">
        <f>IF(計_確建第二面!$Y$136="","",計_確建第二面!$Y$136)</f>
        <v/>
      </c>
      <c r="F155" s="58" t="s">
        <v>1185</v>
      </c>
    </row>
    <row r="156" spans="4:6" ht="15" customHeight="1" x14ac:dyDescent="0.15">
      <c r="D156" s="57" t="s">
        <v>873</v>
      </c>
      <c r="E156" s="57" t="str">
        <f>IF(計_確建第二面!$AH$136="","",計_確建第二面!$AH$136)</f>
        <v/>
      </c>
      <c r="F156" s="58" t="s">
        <v>1185</v>
      </c>
    </row>
    <row r="157" spans="4:6" ht="15" customHeight="1" x14ac:dyDescent="0.15">
      <c r="D157" s="57" t="s">
        <v>874</v>
      </c>
      <c r="E157" s="57" t="str">
        <f>IF(計_確建第二面!$M$137="","",計_確建第二面!$M$137)</f>
        <v/>
      </c>
      <c r="F157" s="58" t="s">
        <v>1185</v>
      </c>
    </row>
    <row r="158" spans="4:6" ht="15" customHeight="1" x14ac:dyDescent="0.15">
      <c r="D158" s="57" t="s">
        <v>875</v>
      </c>
      <c r="E158" s="57" t="str">
        <f>IF(計_確建第二面!$N$138="","",計_確建第二面!$N$138)</f>
        <v/>
      </c>
      <c r="F158" s="58" t="s">
        <v>1185</v>
      </c>
    </row>
    <row r="159" spans="4:6" ht="15" customHeight="1" x14ac:dyDescent="0.15">
      <c r="D159" s="57" t="s">
        <v>876</v>
      </c>
      <c r="E159" s="57" t="str">
        <f>IF(計_確建第二面!$Y$138="","",計_確建第二面!$Y$138)</f>
        <v/>
      </c>
      <c r="F159" s="58" t="s">
        <v>1185</v>
      </c>
    </row>
    <row r="160" spans="4:6" ht="15" customHeight="1" x14ac:dyDescent="0.15">
      <c r="D160" s="57" t="s">
        <v>877</v>
      </c>
      <c r="E160" s="57" t="str">
        <f>IF(計_確建第二面!$AH$138="","",計_確建第二面!$AH$138)</f>
        <v/>
      </c>
      <c r="F160" s="58" t="s">
        <v>1185</v>
      </c>
    </row>
    <row r="161" spans="4:6" ht="15" customHeight="1" x14ac:dyDescent="0.15">
      <c r="D161" s="57" t="s">
        <v>878</v>
      </c>
      <c r="E161" s="57" t="str">
        <f>IF(計_確建第二面!$M$139="","",計_確建第二面!$M$139)</f>
        <v/>
      </c>
      <c r="F161" s="58" t="s">
        <v>1185</v>
      </c>
    </row>
    <row r="162" spans="4:6" ht="15" customHeight="1" x14ac:dyDescent="0.15">
      <c r="D162" s="57" t="s">
        <v>1148</v>
      </c>
      <c r="E162" s="57" t="str">
        <f>IF(計_確建第二面!$N$140="","",計_確建第二面!$N$140)</f>
        <v/>
      </c>
      <c r="F162" s="58" t="s">
        <v>1185</v>
      </c>
    </row>
    <row r="163" spans="4:6" ht="15" customHeight="1" x14ac:dyDescent="0.15">
      <c r="D163" s="57" t="s">
        <v>879</v>
      </c>
      <c r="E163" s="57" t="str">
        <f>IF(計_確建第二面!$M$141="","",計_確建第二面!$M$141)</f>
        <v/>
      </c>
      <c r="F163" s="58" t="s">
        <v>1185</v>
      </c>
    </row>
    <row r="164" spans="4:6" ht="15" customHeight="1" x14ac:dyDescent="0.15">
      <c r="D164" s="57" t="s">
        <v>1149</v>
      </c>
      <c r="E164" s="57" t="str">
        <f>IF(計_確建第二面!$M$142="","",計_確建第二面!$M$142)</f>
        <v/>
      </c>
      <c r="F164" s="58" t="s">
        <v>1185</v>
      </c>
    </row>
    <row r="165" spans="4:6" ht="15" customHeight="1" x14ac:dyDescent="0.15">
      <c r="D165" s="57" t="s">
        <v>880</v>
      </c>
      <c r="E165" s="57" t="str">
        <f>IF(計_確建第二面!$P$143="","",計_確建第二面!$P$143)</f>
        <v/>
      </c>
      <c r="F165" s="58" t="s">
        <v>1185</v>
      </c>
    </row>
    <row r="166" spans="4:6" ht="15" customHeight="1" x14ac:dyDescent="0.15">
      <c r="D166" s="57" t="s">
        <v>881</v>
      </c>
      <c r="E166" s="57" t="str">
        <f>IF(計_確建第二面!$U$143="","",計_確建第二面!$U$143)</f>
        <v/>
      </c>
      <c r="F166" s="58" t="s">
        <v>1185</v>
      </c>
    </row>
    <row r="167" spans="4:6" ht="15" customHeight="1" x14ac:dyDescent="0.15">
      <c r="D167" s="57" t="s">
        <v>882</v>
      </c>
      <c r="E167" s="57" t="str">
        <f>IF(計_確建第二面!$Z$143="","",計_確建第二面!$Z$143)</f>
        <v/>
      </c>
      <c r="F167" s="58" t="s">
        <v>1185</v>
      </c>
    </row>
    <row r="168" spans="4:6" ht="15" customHeight="1" x14ac:dyDescent="0.15">
      <c r="D168" s="57" t="s">
        <v>883</v>
      </c>
      <c r="E168" s="57" t="str">
        <f>IF(計_確建第二面!$AE$143="","",計_確建第二面!$AE$143)</f>
        <v/>
      </c>
      <c r="F168" s="58" t="s">
        <v>1185</v>
      </c>
    </row>
    <row r="169" spans="4:6" ht="15" customHeight="1" x14ac:dyDescent="0.15">
      <c r="D169" s="57" t="s">
        <v>884</v>
      </c>
      <c r="E169" s="57" t="str">
        <f>IF(計_確建第二面!$N$145="","",計_確建第二面!$N$145)</f>
        <v/>
      </c>
      <c r="F169" s="58" t="s">
        <v>1185</v>
      </c>
    </row>
    <row r="170" spans="4:6" ht="15" customHeight="1" x14ac:dyDescent="0.15">
      <c r="D170" s="57" t="s">
        <v>885</v>
      </c>
      <c r="E170" s="57" t="str">
        <f>IF(計_確建第二面!$Y$145="","",計_確建第二面!$Y$145)</f>
        <v/>
      </c>
      <c r="F170" s="58" t="s">
        <v>1185</v>
      </c>
    </row>
    <row r="171" spans="4:6" ht="15" customHeight="1" x14ac:dyDescent="0.15">
      <c r="D171" s="57" t="s">
        <v>886</v>
      </c>
      <c r="E171" s="57" t="str">
        <f>IF(計_確建第二面!$AH$145="","",計_確建第二面!$AH$145)</f>
        <v/>
      </c>
      <c r="F171" s="58" t="s">
        <v>1185</v>
      </c>
    </row>
    <row r="172" spans="4:6" ht="15" customHeight="1" x14ac:dyDescent="0.15">
      <c r="D172" s="57" t="s">
        <v>887</v>
      </c>
      <c r="E172" s="57" t="str">
        <f>IF(計_確建第二面!$M$146="","",計_確建第二面!$M$146)</f>
        <v/>
      </c>
      <c r="F172" s="58" t="s">
        <v>1185</v>
      </c>
    </row>
    <row r="173" spans="4:6" ht="15" customHeight="1" x14ac:dyDescent="0.15">
      <c r="D173" s="57" t="s">
        <v>888</v>
      </c>
      <c r="E173" s="57" t="str">
        <f>IF(計_確建第二面!$N$147="","",計_確建第二面!$N$147)</f>
        <v/>
      </c>
      <c r="F173" s="58" t="s">
        <v>1185</v>
      </c>
    </row>
    <row r="174" spans="4:6" ht="15" customHeight="1" x14ac:dyDescent="0.15">
      <c r="D174" s="57" t="s">
        <v>889</v>
      </c>
      <c r="E174" s="57" t="str">
        <f>IF(計_確建第二面!$Y$147="","",計_確建第二面!$Y$147)</f>
        <v/>
      </c>
      <c r="F174" s="58" t="s">
        <v>1185</v>
      </c>
    </row>
    <row r="175" spans="4:6" ht="15" customHeight="1" x14ac:dyDescent="0.15">
      <c r="D175" s="57" t="s">
        <v>890</v>
      </c>
      <c r="E175" s="57" t="str">
        <f>IF(計_確建第二面!$AH$147="","",計_確建第二面!$AH$147)</f>
        <v/>
      </c>
      <c r="F175" s="58" t="s">
        <v>1185</v>
      </c>
    </row>
    <row r="176" spans="4:6" ht="15" customHeight="1" x14ac:dyDescent="0.15">
      <c r="D176" s="57" t="s">
        <v>891</v>
      </c>
      <c r="E176" s="57" t="str">
        <f>IF(計_確建第二面!$M$148="","",計_確建第二面!$M$148)</f>
        <v/>
      </c>
      <c r="F176" s="58" t="s">
        <v>1185</v>
      </c>
    </row>
    <row r="177" spans="4:6" ht="15" customHeight="1" x14ac:dyDescent="0.15">
      <c r="D177" s="57" t="s">
        <v>1150</v>
      </c>
      <c r="E177" s="57" t="str">
        <f>IF(計_確建第二面!$N$149="","",計_確建第二面!$N$149)</f>
        <v/>
      </c>
      <c r="F177" s="58" t="s">
        <v>1185</v>
      </c>
    </row>
    <row r="178" spans="4:6" ht="15" customHeight="1" x14ac:dyDescent="0.15">
      <c r="D178" s="57" t="s">
        <v>892</v>
      </c>
      <c r="E178" s="57" t="str">
        <f>IF(計_確建第二面!$M$150="","",計_確建第二面!$M$150)</f>
        <v/>
      </c>
      <c r="F178" s="58" t="s">
        <v>1185</v>
      </c>
    </row>
    <row r="179" spans="4:6" ht="15" customHeight="1" x14ac:dyDescent="0.15">
      <c r="D179" s="57" t="s">
        <v>1151</v>
      </c>
      <c r="E179" s="57" t="str">
        <f>IF(計_確建第二面!$M$151="","",計_確建第二面!$M$151)</f>
        <v/>
      </c>
      <c r="F179" s="58" t="s">
        <v>1185</v>
      </c>
    </row>
    <row r="180" spans="4:6" ht="15" customHeight="1" x14ac:dyDescent="0.15">
      <c r="D180" s="57" t="s">
        <v>893</v>
      </c>
      <c r="E180" s="57" t="str">
        <f>IF(計_確建第二面!$P$152="","",計_確建第二面!$P$152)</f>
        <v/>
      </c>
      <c r="F180" s="58" t="s">
        <v>1185</v>
      </c>
    </row>
    <row r="181" spans="4:6" ht="15" customHeight="1" x14ac:dyDescent="0.15">
      <c r="D181" s="57" t="s">
        <v>894</v>
      </c>
      <c r="E181" s="57" t="str">
        <f>IF(計_確建第二面!$U$152="","",計_確建第二面!$U$152)</f>
        <v/>
      </c>
      <c r="F181" s="58" t="s">
        <v>1185</v>
      </c>
    </row>
    <row r="182" spans="4:6" ht="15" customHeight="1" x14ac:dyDescent="0.15">
      <c r="D182" s="57" t="s">
        <v>895</v>
      </c>
      <c r="E182" s="57" t="str">
        <f>IF(計_確建第二面!$Z$152="","",計_確建第二面!$Z$152)</f>
        <v/>
      </c>
      <c r="F182" s="58" t="s">
        <v>1185</v>
      </c>
    </row>
    <row r="183" spans="4:6" ht="15" customHeight="1" x14ac:dyDescent="0.15">
      <c r="D183" s="57" t="s">
        <v>896</v>
      </c>
      <c r="E183" s="57" t="str">
        <f>IF(計_確建第二面!$AE$152="","",計_確建第二面!$AE$152)</f>
        <v/>
      </c>
      <c r="F183" s="58" t="s">
        <v>1185</v>
      </c>
    </row>
    <row r="184" spans="4:6" ht="15" customHeight="1" x14ac:dyDescent="0.15">
      <c r="D184" s="57" t="s">
        <v>897</v>
      </c>
      <c r="E184" s="57" t="str">
        <f>IF(計_確建第二面!$N$154="","",計_確建第二面!$N$154)</f>
        <v/>
      </c>
      <c r="F184" s="58" t="s">
        <v>1185</v>
      </c>
    </row>
    <row r="185" spans="4:6" ht="15" customHeight="1" x14ac:dyDescent="0.15">
      <c r="D185" s="57" t="s">
        <v>898</v>
      </c>
      <c r="E185" s="57" t="str">
        <f>IF(計_確建第二面!$Y$154="","",計_確建第二面!$Y$154)</f>
        <v/>
      </c>
      <c r="F185" s="58" t="s">
        <v>1185</v>
      </c>
    </row>
    <row r="186" spans="4:6" ht="15" customHeight="1" x14ac:dyDescent="0.15">
      <c r="D186" s="57" t="s">
        <v>899</v>
      </c>
      <c r="E186" s="57" t="str">
        <f>IF(計_確建第二面!$AH$154="","",計_確建第二面!$AH$154)</f>
        <v/>
      </c>
      <c r="F186" s="58" t="s">
        <v>1185</v>
      </c>
    </row>
    <row r="187" spans="4:6" ht="15" customHeight="1" x14ac:dyDescent="0.15">
      <c r="D187" s="57" t="s">
        <v>900</v>
      </c>
      <c r="E187" s="57" t="str">
        <f>IF(計_確建第二面!$M$155="","",計_確建第二面!$M$155)</f>
        <v/>
      </c>
      <c r="F187" s="58" t="s">
        <v>1185</v>
      </c>
    </row>
    <row r="188" spans="4:6" ht="15" customHeight="1" x14ac:dyDescent="0.15">
      <c r="D188" s="57" t="s">
        <v>901</v>
      </c>
      <c r="E188" s="57" t="str">
        <f>IF(計_確建第二面!$N$156="","",計_確建第二面!$N$156)</f>
        <v/>
      </c>
      <c r="F188" s="58" t="s">
        <v>1185</v>
      </c>
    </row>
    <row r="189" spans="4:6" ht="15" customHeight="1" x14ac:dyDescent="0.15">
      <c r="D189" s="57" t="s">
        <v>902</v>
      </c>
      <c r="E189" s="57" t="str">
        <f>IF(計_確建第二面!$Y$156="","",計_確建第二面!$Y$156)</f>
        <v/>
      </c>
      <c r="F189" s="58" t="s">
        <v>1185</v>
      </c>
    </row>
    <row r="190" spans="4:6" ht="15" customHeight="1" x14ac:dyDescent="0.15">
      <c r="D190" s="57" t="s">
        <v>903</v>
      </c>
      <c r="E190" s="57" t="str">
        <f>IF(計_確建第二面!$AH$156="","",計_確建第二面!$AH$156)</f>
        <v/>
      </c>
      <c r="F190" s="58" t="s">
        <v>1185</v>
      </c>
    </row>
    <row r="191" spans="4:6" ht="15" customHeight="1" x14ac:dyDescent="0.15">
      <c r="D191" s="57" t="s">
        <v>904</v>
      </c>
      <c r="E191" s="57" t="str">
        <f>IF(計_確建第二面!$M$157="","",計_確建第二面!$M$157)</f>
        <v/>
      </c>
      <c r="F191" s="58" t="s">
        <v>1185</v>
      </c>
    </row>
    <row r="192" spans="4:6" ht="15" customHeight="1" x14ac:dyDescent="0.15">
      <c r="D192" s="57" t="s">
        <v>1152</v>
      </c>
      <c r="E192" s="57" t="str">
        <f>IF(計_確建第二面!$N$158="","",計_確建第二面!$N$158)</f>
        <v/>
      </c>
      <c r="F192" s="58" t="s">
        <v>1185</v>
      </c>
    </row>
    <row r="193" spans="3:6" ht="15" customHeight="1" x14ac:dyDescent="0.15">
      <c r="D193" s="57" t="s">
        <v>905</v>
      </c>
      <c r="E193" s="57" t="str">
        <f>IF(計_確建第二面!$M$159="","",計_確建第二面!$M$159)</f>
        <v/>
      </c>
      <c r="F193" s="58" t="s">
        <v>1185</v>
      </c>
    </row>
    <row r="194" spans="3:6" ht="15" customHeight="1" x14ac:dyDescent="0.15">
      <c r="D194" s="57" t="s">
        <v>1153</v>
      </c>
      <c r="E194" s="57" t="str">
        <f>IF(計_確建第二面!$M$160="","",計_確建第二面!$M$160)</f>
        <v/>
      </c>
      <c r="F194" s="58" t="s">
        <v>1185</v>
      </c>
    </row>
    <row r="195" spans="3:6" ht="15" customHeight="1" x14ac:dyDescent="0.15">
      <c r="D195" s="57" t="s">
        <v>906</v>
      </c>
      <c r="E195" s="57" t="str">
        <f>IF(計_確建第二面!$P$161="","",計_確建第二面!$P$161)</f>
        <v/>
      </c>
      <c r="F195" s="58" t="s">
        <v>1185</v>
      </c>
    </row>
    <row r="196" spans="3:6" ht="15" customHeight="1" x14ac:dyDescent="0.15">
      <c r="D196" s="57" t="s">
        <v>907</v>
      </c>
      <c r="E196" s="57" t="str">
        <f>IF(計_確建第二面!$U$161="","",計_確建第二面!$U$161)</f>
        <v/>
      </c>
      <c r="F196" s="58" t="s">
        <v>1185</v>
      </c>
    </row>
    <row r="197" spans="3:6" ht="15" customHeight="1" x14ac:dyDescent="0.15">
      <c r="D197" s="57" t="s">
        <v>908</v>
      </c>
      <c r="E197" s="57" t="str">
        <f>IF(計_確建第二面!$Z$161="","",計_確建第二面!$Z$161)</f>
        <v/>
      </c>
      <c r="F197" s="58" t="s">
        <v>1185</v>
      </c>
    </row>
    <row r="198" spans="3:6" ht="15" customHeight="1" x14ac:dyDescent="0.15">
      <c r="D198" s="57" t="s">
        <v>909</v>
      </c>
      <c r="E198" s="57" t="str">
        <f>IF(計_確建第二面!$AE$161="","",計_確建第二面!$AE$161)</f>
        <v/>
      </c>
      <c r="F198" s="58" t="s">
        <v>1185</v>
      </c>
    </row>
    <row r="199" spans="3:6" ht="15" customHeight="1" x14ac:dyDescent="0.15">
      <c r="C199" s="56" t="s">
        <v>954</v>
      </c>
      <c r="D199" s="57" t="s">
        <v>910</v>
      </c>
      <c r="E199" s="57" t="str">
        <f>IF(計_確建第二面!$M$163="","",計_確建第二面!$M$163)</f>
        <v/>
      </c>
      <c r="F199" s="58" t="s">
        <v>1185</v>
      </c>
    </row>
    <row r="200" spans="3:6" ht="15" customHeight="1" x14ac:dyDescent="0.15">
      <c r="D200" s="57" t="s">
        <v>911</v>
      </c>
      <c r="E200" s="57" t="str">
        <f>IF(計_確建第二面!$S$164="","",計_確建第二面!$S$164)</f>
        <v/>
      </c>
      <c r="F200" s="58" t="s">
        <v>1185</v>
      </c>
    </row>
    <row r="201" spans="3:6" ht="15" customHeight="1" x14ac:dyDescent="0.15">
      <c r="D201" s="57" t="s">
        <v>1163</v>
      </c>
      <c r="E201" s="57" t="str">
        <f>IF(計_確建第二面!$AA$164="","",計_確建第二面!$AA$164)</f>
        <v/>
      </c>
      <c r="F201" s="58" t="s">
        <v>1185</v>
      </c>
    </row>
    <row r="202" spans="3:6" ht="15" customHeight="1" x14ac:dyDescent="0.15">
      <c r="D202" s="57" t="s">
        <v>912</v>
      </c>
      <c r="E202" s="57" t="str">
        <f>IF(計_確建第二面!$AD$164="","",計_確建第二面!$AD$164)</f>
        <v/>
      </c>
      <c r="F202" s="58" t="s">
        <v>1185</v>
      </c>
    </row>
    <row r="203" spans="3:6" ht="15" customHeight="1" x14ac:dyDescent="0.15">
      <c r="D203" s="57" t="s">
        <v>913</v>
      </c>
      <c r="E203" s="57" t="str">
        <f>IF(計_確建第二面!$M$165="","",計_確建第二面!$M$165)</f>
        <v/>
      </c>
      <c r="F203" s="58" t="s">
        <v>1185</v>
      </c>
    </row>
    <row r="204" spans="3:6" ht="15" customHeight="1" x14ac:dyDescent="0.15">
      <c r="D204" s="57" t="s">
        <v>1154</v>
      </c>
      <c r="E204" s="57" t="str">
        <f>IF(計_確建第二面!$N$166="","",計_確建第二面!$N$166)</f>
        <v/>
      </c>
      <c r="F204" s="58" t="s">
        <v>1185</v>
      </c>
    </row>
    <row r="205" spans="3:6" ht="15" customHeight="1" x14ac:dyDescent="0.15">
      <c r="D205" s="57" t="s">
        <v>914</v>
      </c>
      <c r="E205" s="57" t="str">
        <f>IF(計_確建第二面!$M$167="","",計_確建第二面!$M$167)</f>
        <v/>
      </c>
      <c r="F205" s="58" t="s">
        <v>1185</v>
      </c>
    </row>
    <row r="206" spans="3:6" ht="15" customHeight="1" x14ac:dyDescent="0.15">
      <c r="D206" s="57" t="s">
        <v>1155</v>
      </c>
      <c r="E206" s="57" t="str">
        <f>IF(計_確建第二面!$M$168="","",計_確建第二面!$M$168)</f>
        <v/>
      </c>
      <c r="F206" s="58" t="s">
        <v>1185</v>
      </c>
    </row>
    <row r="207" spans="3:6" ht="15" customHeight="1" x14ac:dyDescent="0.15">
      <c r="C207" s="56" t="s">
        <v>955</v>
      </c>
      <c r="D207" s="57" t="s">
        <v>915</v>
      </c>
      <c r="E207" s="57" t="str">
        <f>IF(計_確建第二面!$E$170="","",計_確建第二面!$E$170)</f>
        <v>□</v>
      </c>
      <c r="F207" s="58" t="s">
        <v>1185</v>
      </c>
    </row>
    <row r="208" spans="3:6" ht="15" customHeight="1" x14ac:dyDescent="0.15">
      <c r="D208" s="57" t="s">
        <v>916</v>
      </c>
      <c r="E208" s="57" t="str">
        <f>IF(計_確建第二面!$N$170="","",計_確建第二面!$N$170)</f>
        <v/>
      </c>
      <c r="F208" s="58" t="s">
        <v>1185</v>
      </c>
    </row>
    <row r="209" spans="3:6" ht="15" customHeight="1" x14ac:dyDescent="0.15">
      <c r="D209" s="57" t="s">
        <v>917</v>
      </c>
      <c r="E209" s="57" t="str">
        <f>IF(計_確建第二面!$E$171="","",計_確建第二面!$E$171)</f>
        <v>□</v>
      </c>
      <c r="F209" s="58" t="s">
        <v>1185</v>
      </c>
    </row>
    <row r="210" spans="3:6" ht="15" customHeight="1" x14ac:dyDescent="0.15">
      <c r="D210" s="57" t="s">
        <v>918</v>
      </c>
      <c r="E210" s="57" t="str">
        <f>IF(計_確建第二面!$N$171="","",計_確建第二面!$N$171)</f>
        <v/>
      </c>
      <c r="F210" s="58" t="s">
        <v>1185</v>
      </c>
    </row>
    <row r="211" spans="3:6" ht="15" customHeight="1" x14ac:dyDescent="0.15">
      <c r="D211" s="57" t="s">
        <v>919</v>
      </c>
      <c r="E211" s="57" t="str">
        <f>IF(計_確建第二面!$E$172="","",計_確建第二面!$E$172)</f>
        <v>□</v>
      </c>
      <c r="F211" s="58" t="s">
        <v>1185</v>
      </c>
    </row>
    <row r="212" spans="3:6" ht="15" customHeight="1" x14ac:dyDescent="0.15">
      <c r="C212" s="56" t="s">
        <v>956</v>
      </c>
      <c r="D212" s="57" t="s">
        <v>920</v>
      </c>
      <c r="E212" s="57" t="str">
        <f>IF(計_確建第二面!$E$174="","",計_確建第二面!$E$174)</f>
        <v>□</v>
      </c>
      <c r="F212" s="58" t="s">
        <v>1185</v>
      </c>
    </row>
    <row r="213" spans="3:6" ht="15" customHeight="1" x14ac:dyDescent="0.15">
      <c r="D213" s="57" t="s">
        <v>921</v>
      </c>
      <c r="E213" s="57" t="str">
        <f>IF(計_確建第二面!$N$174="","",計_確建第二面!$N$174)</f>
        <v/>
      </c>
      <c r="F213" s="58" t="s">
        <v>1185</v>
      </c>
    </row>
    <row r="214" spans="3:6" ht="15" customHeight="1" x14ac:dyDescent="0.15">
      <c r="D214" s="57" t="s">
        <v>922</v>
      </c>
      <c r="E214" s="57" t="str">
        <f>IF(計_確建第二面!$E$175="","",計_確建第二面!$E$175)</f>
        <v>□</v>
      </c>
      <c r="F214" s="58" t="s">
        <v>1185</v>
      </c>
    </row>
    <row r="215" spans="3:6" ht="15" customHeight="1" x14ac:dyDescent="0.15">
      <c r="D215" s="57" t="s">
        <v>923</v>
      </c>
      <c r="E215" s="57" t="str">
        <f>IF(計_確建第二面!$N$175="","",計_確建第二面!$N$175)</f>
        <v/>
      </c>
      <c r="F215" s="58" t="s">
        <v>1185</v>
      </c>
    </row>
    <row r="216" spans="3:6" ht="15" customHeight="1" x14ac:dyDescent="0.15">
      <c r="D216" s="57" t="s">
        <v>924</v>
      </c>
      <c r="E216" s="57" t="str">
        <f>IF(計_確建第二面!$E$176="","",計_確建第二面!$E$176)</f>
        <v>□</v>
      </c>
      <c r="F216" s="58" t="s">
        <v>1185</v>
      </c>
    </row>
    <row r="217" spans="3:6" ht="15" customHeight="1" x14ac:dyDescent="0.15">
      <c r="D217" s="57" t="s">
        <v>2648</v>
      </c>
      <c r="E217" s="57" t="str">
        <f>IF(計_確建第二面!$N$176="","",計_確建第二面!$N$176)</f>
        <v/>
      </c>
      <c r="F217" s="58" t="s">
        <v>1185</v>
      </c>
    </row>
    <row r="218" spans="3:6" ht="15" customHeight="1" x14ac:dyDescent="0.15">
      <c r="C218" s="56" t="s">
        <v>754</v>
      </c>
      <c r="D218" s="57" t="s">
        <v>925</v>
      </c>
      <c r="E218" s="57" t="str">
        <f>IF(計_確建第二面!$M$177="","",計_確建第二面!$M$177)</f>
        <v/>
      </c>
      <c r="F218" s="58" t="s">
        <v>1185</v>
      </c>
    </row>
    <row r="219" spans="3:6" ht="15" customHeight="1" x14ac:dyDescent="0.15">
      <c r="D219" s="57" t="s">
        <v>926</v>
      </c>
      <c r="E219" s="57" t="str">
        <f>IF(計_確建第二面!$M$178="","",計_確建第二面!$M$178)</f>
        <v/>
      </c>
      <c r="F219" s="58" t="s">
        <v>1185</v>
      </c>
    </row>
    <row r="220" spans="3:6" ht="15" customHeight="1" x14ac:dyDescent="0.15">
      <c r="D220" s="57" t="s">
        <v>927</v>
      </c>
      <c r="E220" s="57" t="str">
        <f>IF(計_確建第二面!$M$179="","",計_確建第二面!$M$179)</f>
        <v/>
      </c>
      <c r="F220" s="58" t="s">
        <v>1185</v>
      </c>
    </row>
    <row r="221" spans="3:6" ht="15" customHeight="1" x14ac:dyDescent="0.15">
      <c r="D221" s="57" t="s">
        <v>928</v>
      </c>
      <c r="E221" s="57" t="str">
        <f>IF(計_確建第二面!$M$180="","",計_確建第二面!$M$180)</f>
        <v/>
      </c>
      <c r="F221" s="58" t="s">
        <v>1185</v>
      </c>
    </row>
    <row r="222" spans="3:6" ht="15" customHeight="1" x14ac:dyDescent="0.15">
      <c r="D222" s="57" t="s">
        <v>929</v>
      </c>
      <c r="E222" s="57" t="str">
        <f>IF(計_確建第二面!$M$181="","",計_確建第二面!$M$181)</f>
        <v/>
      </c>
      <c r="F222" s="58" t="s">
        <v>1185</v>
      </c>
    </row>
    <row r="223" spans="3:6" ht="15" customHeight="1" x14ac:dyDescent="0.15">
      <c r="C223" s="56" t="s">
        <v>957</v>
      </c>
      <c r="D223" s="57" t="s">
        <v>934</v>
      </c>
      <c r="E223" s="57" t="str">
        <f>IF(計_確建第二面建築主追加!$M$7="","",計_確建第二面建築主追加!$M$7)</f>
        <v/>
      </c>
      <c r="F223" s="58" t="s">
        <v>1186</v>
      </c>
    </row>
    <row r="224" spans="3:6" ht="15" customHeight="1" x14ac:dyDescent="0.15">
      <c r="D224" s="57" t="s">
        <v>935</v>
      </c>
      <c r="E224" s="57" t="str">
        <f>IF(計_確建第二面建築主追加!$M$8="","",計_確建第二面建築主追加!$M$8)</f>
        <v/>
      </c>
      <c r="F224" s="58" t="s">
        <v>1186</v>
      </c>
    </row>
    <row r="225" spans="3:6" ht="15" customHeight="1" x14ac:dyDescent="0.15">
      <c r="D225" s="57" t="s">
        <v>1157</v>
      </c>
      <c r="E225" s="57" t="str">
        <f>IF(計_確建第二面建築主追加!$N$10="","",計_確建第二面建築主追加!$N$10)</f>
        <v/>
      </c>
      <c r="F225" s="58" t="s">
        <v>1186</v>
      </c>
    </row>
    <row r="226" spans="3:6" ht="15" customHeight="1" x14ac:dyDescent="0.15">
      <c r="D226" s="57" t="s">
        <v>936</v>
      </c>
      <c r="E226" s="57" t="str">
        <f>IF(計_確建第二面建築主追加!$M$11="","",計_確建第二面建築主追加!$M$11)</f>
        <v/>
      </c>
      <c r="F226" s="58" t="s">
        <v>1186</v>
      </c>
    </row>
    <row r="227" spans="3:6" ht="15" customHeight="1" x14ac:dyDescent="0.15">
      <c r="D227" s="57" t="s">
        <v>1158</v>
      </c>
      <c r="E227" s="57" t="str">
        <f>IF(計_確建第二面建築主追加!$M$12="","",計_確建第二面建築主追加!$M$12)</f>
        <v/>
      </c>
      <c r="F227" s="58" t="s">
        <v>1186</v>
      </c>
    </row>
    <row r="228" spans="3:6" ht="15" customHeight="1" x14ac:dyDescent="0.15">
      <c r="D228" s="57" t="s">
        <v>939</v>
      </c>
      <c r="E228" s="57" t="str">
        <f>IF(計_確建第二面建築主追加!$M$15="","",計_確建第二面建築主追加!$M$15)</f>
        <v/>
      </c>
      <c r="F228" s="58" t="s">
        <v>1186</v>
      </c>
    </row>
    <row r="229" spans="3:6" ht="15" customHeight="1" x14ac:dyDescent="0.15">
      <c r="D229" s="57" t="s">
        <v>937</v>
      </c>
      <c r="E229" s="57" t="str">
        <f>IF(計_確建第二面建築主追加!$M$16="","",計_確建第二面建築主追加!$M$16)</f>
        <v/>
      </c>
      <c r="F229" s="58" t="s">
        <v>1186</v>
      </c>
    </row>
    <row r="230" spans="3:6" ht="15" customHeight="1" x14ac:dyDescent="0.15">
      <c r="D230" s="57" t="s">
        <v>1159</v>
      </c>
      <c r="E230" s="57" t="str">
        <f>IF(計_確建第二面建築主追加!$N$18="","",計_確建第二面建築主追加!$N$18)</f>
        <v/>
      </c>
      <c r="F230" s="58" t="s">
        <v>1186</v>
      </c>
    </row>
    <row r="231" spans="3:6" ht="15" customHeight="1" x14ac:dyDescent="0.15">
      <c r="D231" s="57" t="s">
        <v>938</v>
      </c>
      <c r="E231" s="57" t="str">
        <f>IF(計_確建第二面建築主追加!$M$19="","",計_確建第二面建築主追加!$M$19)</f>
        <v/>
      </c>
      <c r="F231" s="58" t="s">
        <v>1186</v>
      </c>
    </row>
    <row r="232" spans="3:6" ht="15" customHeight="1" x14ac:dyDescent="0.15">
      <c r="D232" s="57" t="s">
        <v>1160</v>
      </c>
      <c r="E232" s="57" t="str">
        <f>IF(計_確建第二面建築主追加!$M$20="","",計_確建第二面建築主追加!$M$20)</f>
        <v/>
      </c>
      <c r="F232" s="58" t="s">
        <v>1186</v>
      </c>
    </row>
    <row r="233" spans="3:6" ht="15" customHeight="1" x14ac:dyDescent="0.15">
      <c r="D233" s="57" t="s">
        <v>940</v>
      </c>
      <c r="E233" s="57" t="str">
        <f>IF(計_確建第二面建築主追加!$M$23="","",計_確建第二面建築主追加!$M$23)</f>
        <v/>
      </c>
      <c r="F233" s="58" t="s">
        <v>1186</v>
      </c>
    </row>
    <row r="234" spans="3:6" ht="15" customHeight="1" x14ac:dyDescent="0.15">
      <c r="D234" s="57" t="s">
        <v>941</v>
      </c>
      <c r="E234" s="57" t="str">
        <f>IF(計_確建第二面建築主追加!$M$24="","",計_確建第二面建築主追加!$M$24)</f>
        <v/>
      </c>
      <c r="F234" s="58" t="s">
        <v>1186</v>
      </c>
    </row>
    <row r="235" spans="3:6" ht="15" customHeight="1" x14ac:dyDescent="0.15">
      <c r="D235" s="57" t="s">
        <v>1161</v>
      </c>
      <c r="E235" s="57" t="str">
        <f>IF(計_確建第二面建築主追加!$N$26="","",計_確建第二面建築主追加!$N$26)</f>
        <v/>
      </c>
      <c r="F235" s="58" t="s">
        <v>1186</v>
      </c>
    </row>
    <row r="236" spans="3:6" ht="15" customHeight="1" x14ac:dyDescent="0.15">
      <c r="D236" s="57" t="s">
        <v>942</v>
      </c>
      <c r="E236" s="57" t="str">
        <f>IF(計_確建第二面建築主追加!$M$27="","",計_確建第二面建築主追加!$M$27)</f>
        <v/>
      </c>
      <c r="F236" s="58" t="s">
        <v>1186</v>
      </c>
    </row>
    <row r="237" spans="3:6" ht="15" customHeight="1" x14ac:dyDescent="0.15">
      <c r="D237" s="57" t="s">
        <v>1162</v>
      </c>
      <c r="E237" s="57" t="str">
        <f>IF(計_確建第二面建築主追加!$M$28="","",計_確建第二面建築主追加!$M$28)</f>
        <v/>
      </c>
      <c r="F237" s="58" t="s">
        <v>1186</v>
      </c>
    </row>
    <row r="238" spans="3:6" ht="15" customHeight="1" x14ac:dyDescent="0.15">
      <c r="C238" s="56" t="s">
        <v>958</v>
      </c>
      <c r="D238" s="57" t="s">
        <v>943</v>
      </c>
      <c r="E238" s="57" t="str">
        <f>IF(計_確建第三面!$H$6="","",計_確建第三面!$H$6)</f>
        <v/>
      </c>
      <c r="F238" s="58" t="s">
        <v>1187</v>
      </c>
    </row>
    <row r="239" spans="3:6" ht="15" customHeight="1" x14ac:dyDescent="0.15">
      <c r="C239" s="57" t="s">
        <v>947</v>
      </c>
      <c r="D239" s="57" t="s">
        <v>947</v>
      </c>
      <c r="E239" s="57" t="str">
        <f>IF(計_確建第三面!$H$7="","",計_確建第三面!$H$7)</f>
        <v/>
      </c>
      <c r="F239" s="58" t="s">
        <v>1187</v>
      </c>
    </row>
    <row r="240" spans="3:6" ht="15" customHeight="1" x14ac:dyDescent="0.15">
      <c r="C240" s="56" t="s">
        <v>959</v>
      </c>
      <c r="D240" s="57" t="s">
        <v>944</v>
      </c>
      <c r="E240" s="57" t="str">
        <f>IF(計_確建第三面!$H$9="","",計_確建第三面!$H$9)</f>
        <v>□</v>
      </c>
      <c r="F240" s="58" t="s">
        <v>1187</v>
      </c>
    </row>
    <row r="241" spans="3:6" ht="15" customHeight="1" x14ac:dyDescent="0.15">
      <c r="D241" s="57" t="s">
        <v>703</v>
      </c>
      <c r="E241" s="57" t="str">
        <f>IF(計_確建第三面!$O$9="","",計_確建第三面!$O$9)</f>
        <v>□</v>
      </c>
      <c r="F241" s="58" t="s">
        <v>1187</v>
      </c>
    </row>
    <row r="242" spans="3:6" ht="15" customHeight="1" x14ac:dyDescent="0.15">
      <c r="D242" s="57" t="s">
        <v>704</v>
      </c>
      <c r="E242" s="57" t="str">
        <f>IF(計_確建第三面!$T$9="","",計_確建第三面!$T$9)</f>
        <v>□</v>
      </c>
      <c r="F242" s="58" t="s">
        <v>1187</v>
      </c>
    </row>
    <row r="243" spans="3:6" ht="15" customHeight="1" x14ac:dyDescent="0.15">
      <c r="D243" s="57" t="s">
        <v>945</v>
      </c>
      <c r="E243" s="57" t="str">
        <f>IF(計_確建第三面!$Z$9="","",計_確建第三面!$Z$9)</f>
        <v>□</v>
      </c>
      <c r="F243" s="58" t="s">
        <v>1187</v>
      </c>
    </row>
    <row r="244" spans="3:6" ht="15" customHeight="1" x14ac:dyDescent="0.15">
      <c r="D244" s="57" t="s">
        <v>946</v>
      </c>
      <c r="E244" s="57" t="str">
        <f>IF(計_確建第三面!$H$10="","",計_確建第三面!$H$10)</f>
        <v>□</v>
      </c>
      <c r="F244" s="58" t="s">
        <v>1187</v>
      </c>
    </row>
    <row r="245" spans="3:6" ht="15" customHeight="1" x14ac:dyDescent="0.15">
      <c r="D245" s="57" t="s">
        <v>705</v>
      </c>
      <c r="E245" s="57" t="str">
        <f>IF(計_確建第三面!$O$10="","",計_確建第三面!$O$10)</f>
        <v>□</v>
      </c>
      <c r="F245" s="58" t="s">
        <v>1187</v>
      </c>
    </row>
    <row r="246" spans="3:6" ht="15" customHeight="1" x14ac:dyDescent="0.15">
      <c r="C246" s="56" t="s">
        <v>960</v>
      </c>
      <c r="D246" s="57" t="s">
        <v>961</v>
      </c>
      <c r="E246" s="57" t="str">
        <f>IF(計_確建第三面!$H$11="","",計_確建第三面!$H$11)</f>
        <v>□</v>
      </c>
      <c r="F246" s="58" t="s">
        <v>1187</v>
      </c>
    </row>
    <row r="247" spans="3:6" ht="15" customHeight="1" x14ac:dyDescent="0.15">
      <c r="D247" s="57" t="s">
        <v>962</v>
      </c>
      <c r="E247" s="57" t="str">
        <f>IF(計_確建第三面!$M$11="","",計_確建第三面!$M$11)</f>
        <v>□</v>
      </c>
      <c r="F247" s="58" t="s">
        <v>1187</v>
      </c>
    </row>
    <row r="248" spans="3:6" ht="15" customHeight="1" x14ac:dyDescent="0.15">
      <c r="D248" s="57" t="s">
        <v>963</v>
      </c>
      <c r="E248" s="57" t="str">
        <f>IF(計_確建第三面!$R$11="","",計_確建第三面!$R$11)</f>
        <v>□</v>
      </c>
      <c r="F248" s="58" t="s">
        <v>1187</v>
      </c>
    </row>
    <row r="249" spans="3:6" ht="15" customHeight="1" x14ac:dyDescent="0.15">
      <c r="C249" s="56" t="s">
        <v>964</v>
      </c>
      <c r="D249" s="56" t="s">
        <v>965</v>
      </c>
      <c r="E249" s="57" t="str">
        <f>IF(計_確建第三面!$P$12="","",計_確建第三面!$P$12)</f>
        <v/>
      </c>
      <c r="F249" s="58" t="s">
        <v>1187</v>
      </c>
    </row>
    <row r="250" spans="3:6" ht="15" customHeight="1" x14ac:dyDescent="0.15">
      <c r="D250" s="56" t="s">
        <v>966</v>
      </c>
      <c r="E250" s="57" t="str">
        <f>IF(計_確建第三面!$U$12="","",計_確建第三面!$U$12)</f>
        <v xml:space="preserve"> </v>
      </c>
      <c r="F250" s="58" t="s">
        <v>1187</v>
      </c>
    </row>
    <row r="251" spans="3:6" ht="15" customHeight="1" x14ac:dyDescent="0.15">
      <c r="D251" s="56" t="s">
        <v>967</v>
      </c>
      <c r="E251" s="57" t="str">
        <f>IF(計_確建第三面!$Z$12="","",計_確建第三面!$Z$12)</f>
        <v xml:space="preserve"> </v>
      </c>
      <c r="F251" s="58" t="s">
        <v>1187</v>
      </c>
    </row>
    <row r="252" spans="3:6" ht="15" customHeight="1" x14ac:dyDescent="0.15">
      <c r="D252" s="56" t="s">
        <v>968</v>
      </c>
      <c r="E252" s="57" t="str">
        <f>IF(計_確建第三面!$AE$12="","",計_確建第三面!$AE$12)</f>
        <v/>
      </c>
      <c r="F252" s="58" t="s">
        <v>1187</v>
      </c>
    </row>
    <row r="253" spans="3:6" ht="15" customHeight="1" x14ac:dyDescent="0.15">
      <c r="C253" s="56" t="s">
        <v>969</v>
      </c>
      <c r="D253" s="57" t="s">
        <v>970</v>
      </c>
      <c r="E253" s="57" t="str">
        <f>IF(計_確建第三面!$P$14="","",TEXT(計_確建第三面!$P$14,"#0.000"))</f>
        <v/>
      </c>
      <c r="F253" s="58" t="s">
        <v>1187</v>
      </c>
    </row>
    <row r="254" spans="3:6" ht="15" customHeight="1" x14ac:dyDescent="0.15">
      <c r="D254" s="57" t="s">
        <v>971</v>
      </c>
      <c r="E254" s="57" t="str">
        <f>IF(計_確建第三面!$P$15="","",TEXT(計_確建第三面!$P$15,"#0.000"))</f>
        <v/>
      </c>
      <c r="F254" s="58" t="s">
        <v>1187</v>
      </c>
    </row>
    <row r="255" spans="3:6" ht="15" customHeight="1" x14ac:dyDescent="0.15">
      <c r="C255" s="56" t="s">
        <v>972</v>
      </c>
      <c r="D255" s="57" t="s">
        <v>973</v>
      </c>
      <c r="E255" s="57" t="str">
        <f>IF(計_確建第三面!$O$17="","",TEXT(計_確建第三面!$O$17,"#0.00"))</f>
        <v/>
      </c>
      <c r="F255" s="58" t="s">
        <v>1187</v>
      </c>
    </row>
    <row r="256" spans="3:6" ht="15" customHeight="1" x14ac:dyDescent="0.15">
      <c r="D256" s="57" t="s">
        <v>974</v>
      </c>
      <c r="E256" s="57" t="str">
        <f>IF(計_確建第三面!$U$17="","",TEXT(計_確建第三面!$U$17,"#0.00"))</f>
        <v/>
      </c>
      <c r="F256" s="58" t="s">
        <v>1187</v>
      </c>
    </row>
    <row r="257" spans="3:6" ht="15" customHeight="1" x14ac:dyDescent="0.15">
      <c r="D257" s="57" t="s">
        <v>975</v>
      </c>
      <c r="E257" s="57" t="str">
        <f>IF(計_確建第三面!$AA$17="","",TEXT(計_確建第三面!$AA$17,"#0.00"))</f>
        <v/>
      </c>
      <c r="F257" s="58" t="s">
        <v>1187</v>
      </c>
    </row>
    <row r="258" spans="3:6" ht="15" customHeight="1" x14ac:dyDescent="0.15">
      <c r="D258" s="57" t="s">
        <v>976</v>
      </c>
      <c r="E258" s="57" t="str">
        <f>IF(計_確建第三面!$AG$17="","",TEXT(計_確建第三面!$AG$17,"#0.00"))</f>
        <v/>
      </c>
      <c r="F258" s="58" t="s">
        <v>1187</v>
      </c>
    </row>
    <row r="259" spans="3:6" ht="15" customHeight="1" x14ac:dyDescent="0.15">
      <c r="D259" s="57" t="s">
        <v>988</v>
      </c>
      <c r="E259" s="57" t="str">
        <f>IF(計_確建第三面!$O$18="","",TEXT(計_確建第三面!$O$18,"#0.00"))</f>
        <v/>
      </c>
      <c r="F259" s="58" t="s">
        <v>1187</v>
      </c>
    </row>
    <row r="260" spans="3:6" ht="15" customHeight="1" x14ac:dyDescent="0.15">
      <c r="D260" s="57" t="s">
        <v>989</v>
      </c>
      <c r="E260" s="57" t="str">
        <f>IF(計_確建第三面!$U$18="","",TEXT(計_確建第三面!$U$18,"#0.00"))</f>
        <v/>
      </c>
      <c r="F260" s="58" t="s">
        <v>1187</v>
      </c>
    </row>
    <row r="261" spans="3:6" ht="15" customHeight="1" x14ac:dyDescent="0.15">
      <c r="D261" s="57" t="s">
        <v>990</v>
      </c>
      <c r="E261" s="57" t="str">
        <f>IF(計_確建第三面!$AA$18="","",TEXT(計_確建第三面!$AA$18,"#0.00"))</f>
        <v/>
      </c>
      <c r="F261" s="58" t="s">
        <v>1187</v>
      </c>
    </row>
    <row r="262" spans="3:6" ht="15" customHeight="1" x14ac:dyDescent="0.15">
      <c r="D262" s="57" t="s">
        <v>991</v>
      </c>
      <c r="E262" s="57" t="str">
        <f>IF(計_確建第三面!$AG$18="","",TEXT(計_確建第三面!$AG$18,"#0.00"))</f>
        <v/>
      </c>
      <c r="F262" s="58" t="s">
        <v>1187</v>
      </c>
    </row>
    <row r="263" spans="3:6" ht="15" customHeight="1" x14ac:dyDescent="0.15">
      <c r="C263" s="56" t="s">
        <v>977</v>
      </c>
      <c r="D263" s="57" t="s">
        <v>978</v>
      </c>
      <c r="E263" s="57" t="str">
        <f>IF(計_確建第三面!$O$19="","",計_確建第三面!$O$19)</f>
        <v/>
      </c>
      <c r="F263" s="58" t="s">
        <v>1187</v>
      </c>
    </row>
    <row r="264" spans="3:6" ht="15" customHeight="1" x14ac:dyDescent="0.15">
      <c r="D264" s="57" t="s">
        <v>979</v>
      </c>
      <c r="E264" s="57" t="str">
        <f>IF(計_確建第三面!$U$19="","",計_確建第三面!$U$19)</f>
        <v/>
      </c>
      <c r="F264" s="58" t="s">
        <v>1187</v>
      </c>
    </row>
    <row r="265" spans="3:6" ht="15" customHeight="1" x14ac:dyDescent="0.15">
      <c r="D265" s="57" t="s">
        <v>980</v>
      </c>
      <c r="E265" s="57" t="str">
        <f>IF(計_確建第三面!$AA$19="","",計_確建第三面!$AA$19)</f>
        <v/>
      </c>
      <c r="F265" s="58" t="s">
        <v>1187</v>
      </c>
    </row>
    <row r="266" spans="3:6" ht="15" customHeight="1" x14ac:dyDescent="0.15">
      <c r="D266" s="57" t="s">
        <v>981</v>
      </c>
      <c r="E266" s="57" t="str">
        <f>IF(計_確建第三面!$AG$19="","",計_確建第三面!$AG$19)</f>
        <v/>
      </c>
      <c r="F266" s="58" t="s">
        <v>1187</v>
      </c>
    </row>
    <row r="267" spans="3:6" ht="15" customHeight="1" x14ac:dyDescent="0.15">
      <c r="C267" s="56" t="s">
        <v>997</v>
      </c>
      <c r="D267" s="57" t="s">
        <v>993</v>
      </c>
      <c r="E267" s="57" t="str">
        <f>IF(計_確建第三面!$O$21="","",TEXT(計_確建第三面!$O$21,"#0.00"))</f>
        <v/>
      </c>
      <c r="F267" s="58" t="s">
        <v>1187</v>
      </c>
    </row>
    <row r="268" spans="3:6" ht="15" customHeight="1" x14ac:dyDescent="0.15">
      <c r="D268" s="57" t="s">
        <v>994</v>
      </c>
      <c r="E268" s="57" t="str">
        <f>IF(計_確建第三面!$U$21="","",TEXT(計_確建第三面!$U$21,"#0.00"))</f>
        <v/>
      </c>
      <c r="F268" s="58" t="s">
        <v>1187</v>
      </c>
    </row>
    <row r="269" spans="3:6" ht="15" customHeight="1" x14ac:dyDescent="0.15">
      <c r="D269" s="57" t="s">
        <v>995</v>
      </c>
      <c r="E269" s="57" t="str">
        <f>IF(計_確建第三面!$AA$21="","",TEXT(計_確建第三面!$AA$21,"#0.00"))</f>
        <v/>
      </c>
      <c r="F269" s="58" t="s">
        <v>1187</v>
      </c>
    </row>
    <row r="270" spans="3:6" ht="15" customHeight="1" x14ac:dyDescent="0.15">
      <c r="D270" s="57" t="s">
        <v>996</v>
      </c>
      <c r="E270" s="57" t="str">
        <f>IF(計_確建第三面!$AG$21="","",TEXT(計_確建第三面!$AG$21,"#0.00"))</f>
        <v/>
      </c>
      <c r="F270" s="58" t="s">
        <v>1187</v>
      </c>
    </row>
    <row r="271" spans="3:6" ht="15" customHeight="1" x14ac:dyDescent="0.15">
      <c r="C271" s="57" t="s">
        <v>982</v>
      </c>
      <c r="D271" s="57" t="s">
        <v>983</v>
      </c>
      <c r="E271" s="57" t="str">
        <f>IF(計_確建第三面!$O$23="","",TEXT(計_確建第三面!$O$23,"#0.00"))</f>
        <v/>
      </c>
      <c r="F271" s="58" t="s">
        <v>1187</v>
      </c>
    </row>
    <row r="272" spans="3:6" ht="15" customHeight="1" x14ac:dyDescent="0.15">
      <c r="D272" s="57" t="s">
        <v>984</v>
      </c>
      <c r="E272" s="57" t="str">
        <f>IF(計_確建第三面!$U$23="","",TEXT(計_確建第三面!$U$23,"#0.00"))</f>
        <v/>
      </c>
      <c r="F272" s="58" t="s">
        <v>1187</v>
      </c>
    </row>
    <row r="273" spans="3:6" ht="15" customHeight="1" x14ac:dyDescent="0.15">
      <c r="D273" s="57" t="s">
        <v>985</v>
      </c>
      <c r="E273" s="57" t="str">
        <f>IF(計_確建第三面!$AA$23="","",TEXT(計_確建第三面!$AA$23,"#0.00"))</f>
        <v/>
      </c>
      <c r="F273" s="58" t="s">
        <v>1187</v>
      </c>
    </row>
    <row r="274" spans="3:6" ht="15" customHeight="1" x14ac:dyDescent="0.15">
      <c r="D274" s="57" t="s">
        <v>986</v>
      </c>
      <c r="E274" s="57" t="str">
        <f>IF(計_確建第三面!$AG$23="","",TEXT(計_確建第三面!$AG$23,"#0.00"))</f>
        <v/>
      </c>
      <c r="F274" s="58" t="s">
        <v>1187</v>
      </c>
    </row>
    <row r="275" spans="3:6" ht="15" customHeight="1" x14ac:dyDescent="0.15">
      <c r="C275" s="56" t="s">
        <v>987</v>
      </c>
      <c r="D275" s="56" t="s">
        <v>987</v>
      </c>
      <c r="E275" s="57" t="str">
        <f>IF(計_確建第三面!$O$24=0,"",TEXT(計_確建第三面!$O$24,"#0.00"))</f>
        <v/>
      </c>
      <c r="F275" s="58" t="s">
        <v>1187</v>
      </c>
    </row>
    <row r="276" spans="3:6" ht="15" customHeight="1" x14ac:dyDescent="0.15">
      <c r="D276" s="56" t="s">
        <v>992</v>
      </c>
      <c r="E276" s="57" t="str">
        <f>IF(計_確建第三面!$O$25=0,"",TEXT(計_確建第三面!$O$25,"#0.00"))</f>
        <v/>
      </c>
      <c r="F276" s="58" t="s">
        <v>1187</v>
      </c>
    </row>
    <row r="277" spans="3:6" ht="15" customHeight="1" x14ac:dyDescent="0.15">
      <c r="C277" s="56" t="s">
        <v>998</v>
      </c>
      <c r="D277" s="56" t="s">
        <v>998</v>
      </c>
      <c r="E277" s="57" t="str">
        <f>IF(計_確建第三面!$W$26="","",TEXT(計_確建第三面!$W$26,"#0.00"))</f>
        <v/>
      </c>
      <c r="F277" s="58" t="s">
        <v>1187</v>
      </c>
    </row>
    <row r="278" spans="3:6" ht="15" customHeight="1" x14ac:dyDescent="0.15">
      <c r="C278" s="56" t="s">
        <v>1018</v>
      </c>
      <c r="D278" s="56" t="s">
        <v>1018</v>
      </c>
      <c r="E278" s="57" t="str">
        <f>IF(計_確建第三面!$W$27="","",TEXT(計_確建第三面!$W$27,"#0.00"))</f>
        <v/>
      </c>
      <c r="F278" s="58" t="s">
        <v>1187</v>
      </c>
    </row>
    <row r="279" spans="3:6" ht="15" customHeight="1" x14ac:dyDescent="0.15">
      <c r="C279" s="56" t="s">
        <v>999</v>
      </c>
      <c r="D279" s="56" t="s">
        <v>999</v>
      </c>
      <c r="E279" s="57" t="str">
        <f>IF(計_確建第三面!$L$28="","",計_確建第三面!$L$28)</f>
        <v/>
      </c>
      <c r="F279" s="58" t="s">
        <v>1187</v>
      </c>
    </row>
    <row r="280" spans="3:6" ht="15" customHeight="1" x14ac:dyDescent="0.15">
      <c r="C280" s="56" t="s">
        <v>1000</v>
      </c>
      <c r="D280" s="56" t="s">
        <v>1002</v>
      </c>
      <c r="E280" s="57" t="str">
        <f>IF(計_確建第三面!$K$29="","",計_確建第三面!$K$29)</f>
        <v/>
      </c>
      <c r="F280" s="58" t="s">
        <v>1187</v>
      </c>
    </row>
    <row r="281" spans="3:6" ht="15" customHeight="1" x14ac:dyDescent="0.15">
      <c r="D281" s="56" t="s">
        <v>1001</v>
      </c>
      <c r="E281" s="57" t="str">
        <f>IF(計_確建第三面!$N$29="","",計_確建第三面!$N$29)</f>
        <v/>
      </c>
      <c r="F281" s="58" t="s">
        <v>1187</v>
      </c>
    </row>
    <row r="282" spans="3:6" ht="15" customHeight="1" x14ac:dyDescent="0.15">
      <c r="D282" s="56" t="s">
        <v>1003</v>
      </c>
      <c r="E282" s="57" t="str">
        <f>IF(計_確建第三面!$Y$29="","",計_確建第三面!$Y$29)</f>
        <v/>
      </c>
      <c r="F282" s="58" t="s">
        <v>1187</v>
      </c>
    </row>
    <row r="283" spans="3:6" ht="15" customHeight="1" x14ac:dyDescent="0.15">
      <c r="D283" s="56" t="s">
        <v>1004</v>
      </c>
      <c r="E283" s="57" t="str">
        <f>IF(計_確建第三面!$AB$29="","",計_確建第三面!$AB$29)</f>
        <v/>
      </c>
      <c r="F283" s="58" t="s">
        <v>1187</v>
      </c>
    </row>
    <row r="284" spans="3:6" ht="15" customHeight="1" x14ac:dyDescent="0.15">
      <c r="D284" s="56" t="s">
        <v>1005</v>
      </c>
      <c r="E284" s="57" t="str">
        <f>IF(計_確建第三面!$K$30="","",計_確建第三面!$K$30)</f>
        <v/>
      </c>
      <c r="F284" s="58" t="s">
        <v>1187</v>
      </c>
    </row>
    <row r="285" spans="3:6" ht="15" customHeight="1" x14ac:dyDescent="0.15">
      <c r="D285" s="56" t="s">
        <v>1006</v>
      </c>
      <c r="E285" s="57" t="str">
        <f>IF(計_確建第三面!$N$30="","",計_確建第三面!$N$30)</f>
        <v/>
      </c>
      <c r="F285" s="58" t="s">
        <v>1187</v>
      </c>
    </row>
    <row r="286" spans="3:6" ht="15" customHeight="1" x14ac:dyDescent="0.15">
      <c r="D286" s="56" t="s">
        <v>1007</v>
      </c>
      <c r="E286" s="57" t="str">
        <f>IF(計_確建第三面!$Y$30="","",計_確建第三面!$Y$30)</f>
        <v/>
      </c>
      <c r="F286" s="58" t="s">
        <v>1187</v>
      </c>
    </row>
    <row r="287" spans="3:6" ht="15" customHeight="1" x14ac:dyDescent="0.15">
      <c r="D287" s="56" t="s">
        <v>1008</v>
      </c>
      <c r="E287" s="57" t="str">
        <f>IF(計_確建第三面!$AB$30="","",計_確建第三面!$AB$30)</f>
        <v/>
      </c>
      <c r="F287" s="58" t="s">
        <v>1187</v>
      </c>
    </row>
    <row r="288" spans="3:6" ht="15" customHeight="1" x14ac:dyDescent="0.15">
      <c r="C288" s="56" t="s">
        <v>1009</v>
      </c>
      <c r="D288" s="57" t="s">
        <v>706</v>
      </c>
      <c r="E288" s="57" t="str">
        <f>IF(計_確建第三面!$H$31="","",計_確建第三面!$H$31)</f>
        <v>□</v>
      </c>
      <c r="F288" s="58" t="s">
        <v>1187</v>
      </c>
    </row>
    <row r="289" spans="3:6" ht="15" customHeight="1" x14ac:dyDescent="0.15">
      <c r="D289" s="57" t="s">
        <v>707</v>
      </c>
      <c r="E289" s="57" t="str">
        <f>IF(計_確建第三面!$K$31="","",計_確建第三面!$K$31)</f>
        <v>□</v>
      </c>
      <c r="F289" s="58" t="s">
        <v>1187</v>
      </c>
    </row>
    <row r="290" spans="3:6" ht="15" customHeight="1" x14ac:dyDescent="0.15">
      <c r="D290" s="57" t="s">
        <v>708</v>
      </c>
      <c r="E290" s="57" t="str">
        <f>IF(計_確建第三面!$N$31="","",計_確建第三面!$N$31)</f>
        <v>□</v>
      </c>
      <c r="F290" s="58" t="s">
        <v>1187</v>
      </c>
    </row>
    <row r="291" spans="3:6" ht="15" customHeight="1" x14ac:dyDescent="0.15">
      <c r="D291" s="57" t="s">
        <v>709</v>
      </c>
      <c r="E291" s="57" t="str">
        <f>IF(計_確建第三面!$Q$31="","",計_確建第三面!$Q$31)</f>
        <v>□</v>
      </c>
      <c r="F291" s="58" t="s">
        <v>1187</v>
      </c>
    </row>
    <row r="292" spans="3:6" ht="15" customHeight="1" x14ac:dyDescent="0.15">
      <c r="D292" s="57" t="s">
        <v>1010</v>
      </c>
      <c r="E292" s="57" t="str">
        <f>IF(計_確建第三面!$T$31="","",計_確建第三面!$T$31)</f>
        <v>□</v>
      </c>
      <c r="F292" s="58" t="s">
        <v>1187</v>
      </c>
    </row>
    <row r="293" spans="3:6" ht="15" customHeight="1" x14ac:dyDescent="0.15">
      <c r="D293" s="57" t="s">
        <v>1011</v>
      </c>
      <c r="E293" s="57" t="str">
        <f>IF(計_確建第三面!$X$31="","",計_確建第三面!$X$31)</f>
        <v>□</v>
      </c>
      <c r="F293" s="58" t="s">
        <v>1187</v>
      </c>
    </row>
    <row r="294" spans="3:6" ht="15" customHeight="1" x14ac:dyDescent="0.15">
      <c r="D294" s="57" t="s">
        <v>1012</v>
      </c>
      <c r="E294" s="57" t="str">
        <f>IF(計_確建第三面!$AD$31="","",計_確建第三面!$AD$31)</f>
        <v>□</v>
      </c>
      <c r="F294" s="58" t="s">
        <v>1187</v>
      </c>
    </row>
    <row r="295" spans="3:6" ht="15" customHeight="1" x14ac:dyDescent="0.15">
      <c r="C295" s="56" t="s">
        <v>1013</v>
      </c>
      <c r="D295" s="57" t="s">
        <v>1016</v>
      </c>
      <c r="E295" s="57" t="str">
        <f>IF(計_確建第三面!$O$33="","",TEXT(計_確建第三面!$O$33,"#0.00"))</f>
        <v/>
      </c>
      <c r="F295" s="58" t="s">
        <v>1187</v>
      </c>
    </row>
    <row r="296" spans="3:6" ht="15" customHeight="1" x14ac:dyDescent="0.15">
      <c r="D296" s="57" t="s">
        <v>1014</v>
      </c>
      <c r="E296" s="57" t="str">
        <f>IF(計_確建第三面!$W$33="","",TEXT(計_確建第三面!$W$33,"#0.00"))</f>
        <v/>
      </c>
      <c r="F296" s="58" t="s">
        <v>1187</v>
      </c>
    </row>
    <row r="297" spans="3:6" ht="15" customHeight="1" x14ac:dyDescent="0.15">
      <c r="D297" s="57" t="s">
        <v>1015</v>
      </c>
      <c r="E297" s="57" t="str">
        <f>IF(計_確建第三面!$AE$33=0,"",TEXT(計_確建第三面!$AE$33,"#0.00"))</f>
        <v/>
      </c>
      <c r="F297" s="58" t="s">
        <v>1187</v>
      </c>
    </row>
    <row r="298" spans="3:6" ht="15" customHeight="1" x14ac:dyDescent="0.15">
      <c r="D298" s="57" t="s">
        <v>1583</v>
      </c>
      <c r="E298" s="57" t="str">
        <f>IF(計_確建第三面!$O$35="","",TEXT(計_確建第三面!$O$35,"#0.00"))</f>
        <v/>
      </c>
      <c r="F298" s="58" t="s">
        <v>1187</v>
      </c>
    </row>
    <row r="299" spans="3:6" ht="15" customHeight="1" x14ac:dyDescent="0.15">
      <c r="D299" s="57" t="s">
        <v>1584</v>
      </c>
      <c r="E299" s="57" t="str">
        <f>IF(計_確建第三面!$W$35="","",TEXT(計_確建第三面!$W$35,"#0.00"))</f>
        <v/>
      </c>
      <c r="F299" s="58" t="s">
        <v>1187</v>
      </c>
    </row>
    <row r="300" spans="3:6" ht="15" customHeight="1" x14ac:dyDescent="0.15">
      <c r="D300" s="57" t="s">
        <v>1575</v>
      </c>
      <c r="E300" s="57" t="str">
        <f>IF(計_確建第三面!$AE$35=0,"",TEXT(計_確建第三面!$AE$35,"#0.00"))</f>
        <v/>
      </c>
      <c r="F300" s="58" t="s">
        <v>1187</v>
      </c>
    </row>
    <row r="301" spans="3:6" ht="15" customHeight="1" x14ac:dyDescent="0.15">
      <c r="C301" s="57" t="s">
        <v>982</v>
      </c>
      <c r="D301" s="57" t="s">
        <v>982</v>
      </c>
      <c r="E301" s="57" t="e">
        <f>IF(計_確建第三面!$O$36=0,"",TEXT(計_確建第三面!$O$36,"#0.00"))</f>
        <v>#VALUE!</v>
      </c>
      <c r="F301" s="58" t="s">
        <v>1187</v>
      </c>
    </row>
    <row r="302" spans="3:6" ht="15" customHeight="1" x14ac:dyDescent="0.15">
      <c r="C302" s="56" t="s">
        <v>1019</v>
      </c>
      <c r="D302" s="57" t="s">
        <v>1036</v>
      </c>
      <c r="E302" s="57" t="str">
        <f>IF(計_確建第三面!$O$38="","",TEXT(計_確建第三面!$O$38,"#0.00"))</f>
        <v/>
      </c>
      <c r="F302" s="58" t="s">
        <v>1187</v>
      </c>
    </row>
    <row r="303" spans="3:6" ht="15" customHeight="1" x14ac:dyDescent="0.15">
      <c r="D303" s="57" t="s">
        <v>1020</v>
      </c>
      <c r="E303" s="57" t="str">
        <f>IF(計_確建第三面!$W$38="","",TEXT(計_確建第三面!$W$38,"#0.00"))</f>
        <v/>
      </c>
      <c r="F303" s="58" t="s">
        <v>1187</v>
      </c>
    </row>
    <row r="304" spans="3:6" ht="15" customHeight="1" x14ac:dyDescent="0.15">
      <c r="D304" s="57" t="s">
        <v>1031</v>
      </c>
      <c r="E304" s="57" t="str">
        <f>IF(計_確建第三面!$AE$38=0,"",TEXT(計_確建第三面!$AE$38,"#0.00"))</f>
        <v/>
      </c>
      <c r="F304" s="58" t="s">
        <v>1187</v>
      </c>
    </row>
    <row r="305" spans="4:6" ht="15" customHeight="1" x14ac:dyDescent="0.15">
      <c r="D305" s="66" t="s">
        <v>1033</v>
      </c>
      <c r="E305" s="57" t="str">
        <f>IF(計_確建第三面!$O$40="","",TEXT(計_確建第三面!$O$40,"#0.0000"))</f>
        <v/>
      </c>
      <c r="F305" s="58" t="s">
        <v>1187</v>
      </c>
    </row>
    <row r="306" spans="4:6" ht="15" customHeight="1" x14ac:dyDescent="0.15">
      <c r="D306" s="66" t="s">
        <v>1021</v>
      </c>
      <c r="E306" s="57" t="str">
        <f>IF(計_確建第三面!$W$40="","",TEXT(計_確建第三面!$W$40,"#0.0000"))</f>
        <v/>
      </c>
      <c r="F306" s="58" t="s">
        <v>1187</v>
      </c>
    </row>
    <row r="307" spans="4:6" ht="15" customHeight="1" x14ac:dyDescent="0.15">
      <c r="D307" s="66" t="s">
        <v>1032</v>
      </c>
      <c r="E307" s="57" t="str">
        <f>IF(計_確建第三面!$AE$40=0,"",TEXT(計_確建第三面!$AE$40,"#0.0000"))</f>
        <v/>
      </c>
      <c r="F307" s="58" t="s">
        <v>1187</v>
      </c>
    </row>
    <row r="308" spans="4:6" ht="15" customHeight="1" x14ac:dyDescent="0.15">
      <c r="D308" s="57" t="s">
        <v>1037</v>
      </c>
      <c r="E308" s="57" t="str">
        <f>IF(計_確建第三面!$O$42="","",TEXT(計_確建第三面!$O$42,"#0.00"))</f>
        <v/>
      </c>
      <c r="F308" s="58" t="s">
        <v>1187</v>
      </c>
    </row>
    <row r="309" spans="4:6" ht="15" customHeight="1" x14ac:dyDescent="0.15">
      <c r="D309" s="57" t="s">
        <v>1038</v>
      </c>
      <c r="E309" s="57" t="str">
        <f>IF(計_確建第三面!$W$42="","",TEXT(計_確建第三面!$W$42,"#0.00"))</f>
        <v/>
      </c>
      <c r="F309" s="58" t="s">
        <v>1187</v>
      </c>
    </row>
    <row r="310" spans="4:6" ht="15" customHeight="1" x14ac:dyDescent="0.15">
      <c r="D310" s="57" t="s">
        <v>1039</v>
      </c>
      <c r="E310" s="57" t="str">
        <f>IF(計_確建第三面!$AE$42=0,"",TEXT(計_確建第三面!$AE$42,"#0.00"))</f>
        <v/>
      </c>
      <c r="F310" s="58" t="s">
        <v>1187</v>
      </c>
    </row>
    <row r="311" spans="4:6" ht="15" customHeight="1" x14ac:dyDescent="0.15">
      <c r="D311" s="57" t="s">
        <v>1022</v>
      </c>
      <c r="E311" s="57" t="str">
        <f>IF(計_確建第三面!$O$44="","",TEXT(計_確建第三面!$O$44,"#0.00"))</f>
        <v/>
      </c>
      <c r="F311" s="58" t="s">
        <v>1187</v>
      </c>
    </row>
    <row r="312" spans="4:6" ht="15" customHeight="1" x14ac:dyDescent="0.15">
      <c r="D312" s="57" t="s">
        <v>1023</v>
      </c>
      <c r="E312" s="57" t="str">
        <f>IF(計_確建第三面!$W$44="","",TEXT(計_確建第三面!$W$44,"#0.00"))</f>
        <v/>
      </c>
      <c r="F312" s="58" t="s">
        <v>1187</v>
      </c>
    </row>
    <row r="313" spans="4:6" ht="15" customHeight="1" x14ac:dyDescent="0.15">
      <c r="D313" s="57" t="s">
        <v>1024</v>
      </c>
      <c r="E313" s="57" t="str">
        <f>IF(計_確建第三面!$AE$44=0,"",TEXT(計_確建第三面!$AE$44,"#0.00"))</f>
        <v/>
      </c>
      <c r="F313" s="58" t="s">
        <v>1187</v>
      </c>
    </row>
    <row r="314" spans="4:6" ht="15" customHeight="1" x14ac:dyDescent="0.15">
      <c r="D314" s="57" t="s">
        <v>1577</v>
      </c>
      <c r="E314" s="57" t="str">
        <f>IF(計_確建第三面!$O$45="","",TEXT(計_確建第三面!$O$45,"#0.00"))</f>
        <v/>
      </c>
      <c r="F314" s="58" t="s">
        <v>1187</v>
      </c>
    </row>
    <row r="315" spans="4:6" ht="15" customHeight="1" x14ac:dyDescent="0.15">
      <c r="D315" s="57" t="s">
        <v>1578</v>
      </c>
      <c r="E315" s="57" t="str">
        <f>IF(計_確建第三面!$W$45="","",TEXT(計_確建第三面!$W$45,"#0.00"))</f>
        <v/>
      </c>
      <c r="F315" s="58" t="s">
        <v>1187</v>
      </c>
    </row>
    <row r="316" spans="4:6" ht="15" customHeight="1" x14ac:dyDescent="0.15">
      <c r="D316" s="57" t="s">
        <v>1579</v>
      </c>
      <c r="E316" s="57" t="str">
        <f>IF(計_確建第三面!$AE$45=0,"",TEXT(計_確建第三面!$AE$45,"#0.00"))</f>
        <v/>
      </c>
      <c r="F316" s="58" t="s">
        <v>1187</v>
      </c>
    </row>
    <row r="317" spans="4:6" ht="15" customHeight="1" x14ac:dyDescent="0.15">
      <c r="D317" s="57" t="s">
        <v>1025</v>
      </c>
      <c r="E317" s="57" t="str">
        <f>IF(計_確建第三面!$O$46="","",TEXT(計_確建第三面!$O$46,"#0.00"))</f>
        <v/>
      </c>
      <c r="F317" s="58" t="s">
        <v>1187</v>
      </c>
    </row>
    <row r="318" spans="4:6" ht="15" customHeight="1" x14ac:dyDescent="0.15">
      <c r="D318" s="57" t="s">
        <v>1026</v>
      </c>
      <c r="E318" s="57" t="str">
        <f>IF(計_確建第三面!$W$46="","",TEXT(計_確建第三面!$W$46,"#0.00"))</f>
        <v/>
      </c>
      <c r="F318" s="58" t="s">
        <v>1187</v>
      </c>
    </row>
    <row r="319" spans="4:6" ht="15" customHeight="1" x14ac:dyDescent="0.15">
      <c r="D319" s="57" t="s">
        <v>1027</v>
      </c>
      <c r="E319" s="57" t="str">
        <f>IF(計_確建第三面!$AE$46=0,"",TEXT(計_確建第三面!$AE$46,"#0.00"))</f>
        <v/>
      </c>
      <c r="F319" s="58" t="s">
        <v>1187</v>
      </c>
    </row>
    <row r="320" spans="4:6" ht="15" customHeight="1" x14ac:dyDescent="0.15">
      <c r="D320" s="57" t="s">
        <v>1040</v>
      </c>
      <c r="E320" s="57" t="str">
        <f>IF(計_確建第三面!$O$47="","",TEXT(計_確建第三面!$O$47,"#0.00"))</f>
        <v/>
      </c>
      <c r="F320" s="58" t="s">
        <v>1187</v>
      </c>
    </row>
    <row r="321" spans="4:6" ht="15" customHeight="1" x14ac:dyDescent="0.15">
      <c r="D321" s="57" t="s">
        <v>1041</v>
      </c>
      <c r="E321" s="57" t="str">
        <f>IF(計_確建第三面!$W$47="","",TEXT(計_確建第三面!$W$47,"#0.00"))</f>
        <v/>
      </c>
      <c r="F321" s="58" t="s">
        <v>1187</v>
      </c>
    </row>
    <row r="322" spans="4:6" ht="15" customHeight="1" x14ac:dyDescent="0.15">
      <c r="D322" s="57" t="s">
        <v>1042</v>
      </c>
      <c r="E322" s="57" t="str">
        <f>IF(計_確建第三面!$AE$47=0,"",TEXT(計_確建第三面!$AE$47,"#0.00"))</f>
        <v/>
      </c>
      <c r="F322" s="58" t="s">
        <v>1187</v>
      </c>
    </row>
    <row r="323" spans="4:6" ht="15" customHeight="1" x14ac:dyDescent="0.15">
      <c r="D323" s="57" t="s">
        <v>1043</v>
      </c>
      <c r="E323" s="57" t="str">
        <f>IF(計_確建第三面!$O$48="","",TEXT(計_確建第三面!$O$48,"#0.00"))</f>
        <v/>
      </c>
      <c r="F323" s="58" t="s">
        <v>1187</v>
      </c>
    </row>
    <row r="324" spans="4:6" ht="15" customHeight="1" x14ac:dyDescent="0.15">
      <c r="D324" s="57" t="s">
        <v>1044</v>
      </c>
      <c r="E324" s="57" t="str">
        <f>IF(計_確建第三面!$W$48="","",TEXT(計_確建第三面!$W$48,"#0.00"))</f>
        <v/>
      </c>
      <c r="F324" s="58" t="s">
        <v>1187</v>
      </c>
    </row>
    <row r="325" spans="4:6" ht="15" customHeight="1" x14ac:dyDescent="0.15">
      <c r="D325" s="57" t="s">
        <v>1045</v>
      </c>
      <c r="E325" s="57" t="str">
        <f>IF(計_確建第三面!$AE$48=0,"",TEXT(計_確建第三面!$AE$48,"#0.00"))</f>
        <v/>
      </c>
      <c r="F325" s="58" t="s">
        <v>1187</v>
      </c>
    </row>
    <row r="326" spans="4:6" ht="15" customHeight="1" x14ac:dyDescent="0.15">
      <c r="D326" s="57" t="s">
        <v>1046</v>
      </c>
      <c r="E326" s="57" t="str">
        <f>IF(計_確建第三面!$O$49="","",TEXT(計_確建第三面!$O$49,"#0.00"))</f>
        <v/>
      </c>
      <c r="F326" s="58" t="s">
        <v>1187</v>
      </c>
    </row>
    <row r="327" spans="4:6" ht="15" customHeight="1" x14ac:dyDescent="0.15">
      <c r="D327" s="57" t="s">
        <v>1047</v>
      </c>
      <c r="E327" s="57" t="str">
        <f>IF(計_確建第三面!$W$49="","",TEXT(計_確建第三面!$W$49,"#0.00"))</f>
        <v/>
      </c>
      <c r="F327" s="58" t="s">
        <v>1187</v>
      </c>
    </row>
    <row r="328" spans="4:6" ht="15" customHeight="1" x14ac:dyDescent="0.15">
      <c r="D328" s="57" t="s">
        <v>1048</v>
      </c>
      <c r="E328" s="57" t="str">
        <f>IF(計_確建第三面!$AE$49=0,"",TEXT(計_確建第三面!$AE$49,"#0.00"))</f>
        <v/>
      </c>
      <c r="F328" s="58" t="s">
        <v>1187</v>
      </c>
    </row>
    <row r="329" spans="4:6" ht="15" customHeight="1" x14ac:dyDescent="0.15">
      <c r="D329" s="57" t="s">
        <v>1049</v>
      </c>
      <c r="E329" s="57" t="str">
        <f>IF(計_確建第三面!$O$50="","",TEXT(計_確建第三面!$O$50,"#0.00"))</f>
        <v/>
      </c>
      <c r="F329" s="58" t="s">
        <v>1187</v>
      </c>
    </row>
    <row r="330" spans="4:6" ht="15" customHeight="1" x14ac:dyDescent="0.15">
      <c r="D330" s="57" t="s">
        <v>1050</v>
      </c>
      <c r="E330" s="57" t="str">
        <f>IF(計_確建第三面!$W$50="","",TEXT(計_確建第三面!$W$50,"#0.00"))</f>
        <v/>
      </c>
      <c r="F330" s="58" t="s">
        <v>1187</v>
      </c>
    </row>
    <row r="331" spans="4:6" ht="15" customHeight="1" x14ac:dyDescent="0.15">
      <c r="D331" s="57" t="s">
        <v>1051</v>
      </c>
      <c r="E331" s="57" t="str">
        <f>IF(計_確建第三面!$AE$50=0,"",TEXT(計_確建第三面!$AE$50,"#0.00"))</f>
        <v/>
      </c>
      <c r="F331" s="58" t="s">
        <v>1187</v>
      </c>
    </row>
    <row r="332" spans="4:6" ht="15" customHeight="1" x14ac:dyDescent="0.15">
      <c r="D332" s="122" t="s">
        <v>1299</v>
      </c>
      <c r="E332" s="122" t="str">
        <f>IF(計_確建第三面!$O$51="","",TEXT(計_確建第三面!$O$51,"#0.00"))</f>
        <v/>
      </c>
      <c r="F332" s="58" t="s">
        <v>1187</v>
      </c>
    </row>
    <row r="333" spans="4:6" ht="15" customHeight="1" x14ac:dyDescent="0.15">
      <c r="D333" s="122" t="s">
        <v>1300</v>
      </c>
      <c r="E333" s="122" t="str">
        <f>IF(計_確建第三面!$W$51="","",TEXT(計_確建第三面!$W$51,"#0.00"))</f>
        <v/>
      </c>
      <c r="F333" s="58" t="s">
        <v>1187</v>
      </c>
    </row>
    <row r="334" spans="4:6" ht="15" customHeight="1" x14ac:dyDescent="0.15">
      <c r="D334" s="122" t="s">
        <v>1301</v>
      </c>
      <c r="E334" s="122" t="str">
        <f>IF(計_確建第三面!$AE$51=0,"",TEXT(計_確建第三面!$AE$51,"#0.00"))</f>
        <v/>
      </c>
      <c r="F334" s="58" t="s">
        <v>1187</v>
      </c>
    </row>
    <row r="335" spans="4:6" ht="15" customHeight="1" x14ac:dyDescent="0.15">
      <c r="D335" s="57" t="s">
        <v>1580</v>
      </c>
      <c r="E335" s="57" t="str">
        <f>IF(計_確建第三面!$O$52="","",TEXT(計_確建第三面!$O$52,"#0.00"))</f>
        <v/>
      </c>
      <c r="F335" s="58" t="s">
        <v>1187</v>
      </c>
    </row>
    <row r="336" spans="4:6" ht="15" customHeight="1" x14ac:dyDescent="0.15">
      <c r="D336" s="57" t="s">
        <v>1581</v>
      </c>
      <c r="E336" s="57" t="str">
        <f>IF(計_確建第三面!$W$52="","",TEXT(計_確建第三面!$W$52,"#0.00"))</f>
        <v/>
      </c>
      <c r="F336" s="58" t="s">
        <v>1187</v>
      </c>
    </row>
    <row r="337" spans="3:6" ht="15" customHeight="1" x14ac:dyDescent="0.15">
      <c r="D337" s="57" t="s">
        <v>1582</v>
      </c>
      <c r="E337" s="57" t="str">
        <f>IF(計_確建第三面!$AE$52=0,"",TEXT(計_確建第三面!$AE$52,"#0.00"))</f>
        <v/>
      </c>
      <c r="F337" s="58" t="s">
        <v>1187</v>
      </c>
    </row>
    <row r="338" spans="3:6" ht="15" customHeight="1" x14ac:dyDescent="0.15">
      <c r="D338" s="66" t="s">
        <v>1028</v>
      </c>
      <c r="E338" s="57" t="str">
        <f>IF(計_確建第三面!$O$53="","",TEXT(計_確建第三面!$O$53,"#0.0000"))</f>
        <v/>
      </c>
      <c r="F338" s="58" t="s">
        <v>1187</v>
      </c>
    </row>
    <row r="339" spans="3:6" ht="15" customHeight="1" x14ac:dyDescent="0.15">
      <c r="D339" s="66" t="s">
        <v>1029</v>
      </c>
      <c r="E339" s="57" t="str">
        <f>IF(計_確建第三面!$W$53="","",TEXT(計_確建第三面!$W$53,"#0.0000"))</f>
        <v/>
      </c>
      <c r="F339" s="58" t="s">
        <v>1187</v>
      </c>
    </row>
    <row r="340" spans="3:6" ht="15" customHeight="1" x14ac:dyDescent="0.15">
      <c r="D340" s="66" t="s">
        <v>1030</v>
      </c>
      <c r="E340" s="57" t="str">
        <f>IF(計_確建第三面!$AE$53=0,"",TEXT(計_確建第三面!$AE$53,"#0.0000"))</f>
        <v/>
      </c>
      <c r="F340" s="58" t="s">
        <v>1187</v>
      </c>
    </row>
    <row r="341" spans="3:6" ht="15" customHeight="1" x14ac:dyDescent="0.15">
      <c r="D341" s="66" t="s">
        <v>1052</v>
      </c>
      <c r="E341" s="57" t="str">
        <f>IF(計_確建第三面!$O$54="","",TEXT(計_確建第三面!$O$54,"#0.0000"))</f>
        <v/>
      </c>
      <c r="F341" s="58" t="s">
        <v>1187</v>
      </c>
    </row>
    <row r="342" spans="3:6" ht="15" customHeight="1" x14ac:dyDescent="0.15">
      <c r="D342" s="66" t="s">
        <v>1053</v>
      </c>
      <c r="E342" s="57" t="str">
        <f>IF(計_確建第三面!$W$54="","",TEXT(計_確建第三面!$W$54,"#0.0000"))</f>
        <v/>
      </c>
      <c r="F342" s="58" t="s">
        <v>1187</v>
      </c>
    </row>
    <row r="343" spans="3:6" ht="15" customHeight="1" x14ac:dyDescent="0.15">
      <c r="D343" s="66" t="s">
        <v>1054</v>
      </c>
      <c r="E343" s="57" t="str">
        <f>IF(計_確建第三面!$AE$54=0,"",TEXT(計_確建第三面!$AE$54,"#0.0000"))</f>
        <v/>
      </c>
      <c r="F343" s="58" t="s">
        <v>1187</v>
      </c>
    </row>
    <row r="344" spans="3:6" ht="15" customHeight="1" x14ac:dyDescent="0.15">
      <c r="D344" s="57" t="s">
        <v>1019</v>
      </c>
      <c r="E344" s="57" t="e">
        <f>IF(計_確建第三面!$O$55=0,"",TEXT(計_確建第三面!$O$55,"#0.00"))</f>
        <v>#VALUE!</v>
      </c>
      <c r="F344" s="58" t="s">
        <v>1187</v>
      </c>
    </row>
    <row r="345" spans="3:6" ht="15" customHeight="1" x14ac:dyDescent="0.15">
      <c r="D345" s="57" t="s">
        <v>1035</v>
      </c>
      <c r="E345" s="57" t="e">
        <f>IF(計_確建第三面!$O$56=0,"",TEXT(計_確建第三面!$O$56,"#0.00"))</f>
        <v>#VALUE!</v>
      </c>
      <c r="F345" s="58" t="s">
        <v>1187</v>
      </c>
    </row>
    <row r="346" spans="3:6" ht="15" customHeight="1" x14ac:dyDescent="0.15">
      <c r="C346" s="56" t="s">
        <v>1055</v>
      </c>
      <c r="D346" s="57" t="s">
        <v>1056</v>
      </c>
      <c r="E346" s="57" t="str">
        <f>IF(計_確建第三面!$P$58="","",計_確建第三面!$P$58)</f>
        <v/>
      </c>
      <c r="F346" s="58" t="s">
        <v>1187</v>
      </c>
    </row>
    <row r="347" spans="3:6" ht="15" customHeight="1" x14ac:dyDescent="0.15">
      <c r="D347" s="57" t="s">
        <v>1057</v>
      </c>
      <c r="E347" s="57" t="str">
        <f>IF(計_確建第三面!$P$59="","",計_確建第三面!$P$59)</f>
        <v/>
      </c>
      <c r="F347" s="58" t="s">
        <v>1187</v>
      </c>
    </row>
    <row r="348" spans="3:6" ht="15" customHeight="1" x14ac:dyDescent="0.15">
      <c r="C348" s="56" t="s">
        <v>1058</v>
      </c>
      <c r="D348" s="57" t="s">
        <v>1059</v>
      </c>
      <c r="E348" s="57" t="str">
        <f>IF(計_確建第三面!$O$63="","",TEXT(計_確建第三面!$O$63,"#0.000"))</f>
        <v/>
      </c>
      <c r="F348" s="58" t="s">
        <v>1187</v>
      </c>
    </row>
    <row r="349" spans="3:6" ht="15" customHeight="1" x14ac:dyDescent="0.15">
      <c r="D349" s="57" t="s">
        <v>1060</v>
      </c>
      <c r="E349" s="57" t="str">
        <f>IF(計_確建第三面!$W$63="","",TEXT(計_確建第三面!$W$63,"#0.000"))</f>
        <v/>
      </c>
      <c r="F349" s="58" t="s">
        <v>1187</v>
      </c>
    </row>
    <row r="350" spans="3:6" ht="15" customHeight="1" x14ac:dyDescent="0.15">
      <c r="D350" s="57" t="s">
        <v>1061</v>
      </c>
      <c r="E350" s="57" t="str">
        <f>IF(計_確建第三面!$O$64="","",計_確建第三面!$O$64)</f>
        <v/>
      </c>
      <c r="F350" s="58" t="s">
        <v>1187</v>
      </c>
    </row>
    <row r="351" spans="3:6" ht="15" customHeight="1" x14ac:dyDescent="0.15">
      <c r="D351" s="57" t="s">
        <v>1062</v>
      </c>
      <c r="E351" s="57" t="str">
        <f>IF(計_確建第三面!$W$64="","",計_確建第三面!$W$64)</f>
        <v/>
      </c>
      <c r="F351" s="58" t="s">
        <v>1187</v>
      </c>
    </row>
    <row r="352" spans="3:6" ht="15" customHeight="1" x14ac:dyDescent="0.15">
      <c r="D352" s="57" t="s">
        <v>1063</v>
      </c>
      <c r="E352" s="57" t="str">
        <f>IF(計_確建第三面!$O$65="","",計_確建第三面!$O$65)</f>
        <v/>
      </c>
      <c r="F352" s="58" t="s">
        <v>1187</v>
      </c>
    </row>
    <row r="353" spans="3:6" ht="15" customHeight="1" x14ac:dyDescent="0.15">
      <c r="D353" s="57" t="s">
        <v>1064</v>
      </c>
      <c r="E353" s="57" t="str">
        <f>IF(計_確建第三面!$W$65="","",計_確建第三面!$W$65)</f>
        <v/>
      </c>
      <c r="F353" s="58" t="s">
        <v>1187</v>
      </c>
    </row>
    <row r="354" spans="3:6" ht="15" customHeight="1" x14ac:dyDescent="0.15">
      <c r="D354" s="57" t="s">
        <v>1065</v>
      </c>
      <c r="E354" s="57" t="str">
        <f>IF(計_確建第三面!$L$66="","",計_確建第三面!$L$66)</f>
        <v/>
      </c>
      <c r="F354" s="58" t="s">
        <v>1187</v>
      </c>
    </row>
    <row r="355" spans="3:6" ht="15" customHeight="1" x14ac:dyDescent="0.15">
      <c r="D355" s="57" t="s">
        <v>1066</v>
      </c>
      <c r="E355" s="57" t="str">
        <f>IF(計_確建第三面!$W$66="","",計_確建第三面!$W$66)</f>
        <v/>
      </c>
      <c r="F355" s="58" t="s">
        <v>1187</v>
      </c>
    </row>
    <row r="356" spans="3:6" ht="15" customHeight="1" x14ac:dyDescent="0.15">
      <c r="D356" s="57" t="s">
        <v>1067</v>
      </c>
      <c r="E356" s="57" t="str">
        <f>IF(計_確建第三面!$Y$67="","",計_確建第三面!$Y$67)</f>
        <v>□</v>
      </c>
      <c r="F356" s="58" t="s">
        <v>1187</v>
      </c>
    </row>
    <row r="357" spans="3:6" ht="15" customHeight="1" x14ac:dyDescent="0.15">
      <c r="D357" s="57" t="s">
        <v>1068</v>
      </c>
      <c r="E357" s="57" t="str">
        <f>IF(計_確建第三面!$AB$67="","",計_確建第三面!$AB$67)</f>
        <v>□</v>
      </c>
      <c r="F357" s="58" t="s">
        <v>1187</v>
      </c>
    </row>
    <row r="358" spans="3:6" ht="15" customHeight="1" x14ac:dyDescent="0.15">
      <c r="D358" s="57" t="s">
        <v>1070</v>
      </c>
      <c r="E358" s="57" t="str">
        <f>IF(計_確建第三面!$E$69="","",計_確建第三面!$E$69)</f>
        <v>□</v>
      </c>
      <c r="F358" s="58" t="s">
        <v>1187</v>
      </c>
    </row>
    <row r="359" spans="3:6" ht="15" customHeight="1" x14ac:dyDescent="0.15">
      <c r="D359" s="57" t="s">
        <v>1072</v>
      </c>
      <c r="E359" s="57" t="str">
        <f>IF(計_確建第三面!$M$69="","",計_確建第三面!$M$69)</f>
        <v>□</v>
      </c>
      <c r="F359" s="58" t="s">
        <v>1187</v>
      </c>
    </row>
    <row r="360" spans="3:6" ht="15" customHeight="1" x14ac:dyDescent="0.15">
      <c r="D360" s="57" t="s">
        <v>1074</v>
      </c>
      <c r="E360" s="57" t="str">
        <f>IF(計_確建第三面!$U$69="","",計_確建第三面!$U$69)</f>
        <v>□</v>
      </c>
      <c r="F360" s="58" t="s">
        <v>1187</v>
      </c>
    </row>
    <row r="361" spans="3:6" ht="15" customHeight="1" x14ac:dyDescent="0.15">
      <c r="C361" s="56" t="s">
        <v>1075</v>
      </c>
      <c r="D361" s="57" t="s">
        <v>1076</v>
      </c>
      <c r="E361" s="57" t="str">
        <f>IF(計_確建第三面!$L$70="","",計_確建第三面!$L$70)</f>
        <v/>
      </c>
      <c r="F361" s="58" t="s">
        <v>1187</v>
      </c>
    </row>
    <row r="362" spans="3:6" ht="15" customHeight="1" x14ac:dyDescent="0.15">
      <c r="D362" s="57" t="s">
        <v>1077</v>
      </c>
      <c r="E362" s="57" t="str">
        <f>IF(計_確建第三面!$L$71="","",計_確建第三面!$L$71)</f>
        <v/>
      </c>
      <c r="F362" s="58" t="s">
        <v>1187</v>
      </c>
    </row>
    <row r="363" spans="3:6" ht="15" customHeight="1" x14ac:dyDescent="0.15">
      <c r="D363" s="57" t="s">
        <v>1078</v>
      </c>
      <c r="E363" s="57" t="str">
        <f>IF(計_確建第三面!$L$72="","",計_確建第三面!$L$72)</f>
        <v/>
      </c>
      <c r="F363" s="58" t="s">
        <v>1187</v>
      </c>
    </row>
    <row r="364" spans="3:6" ht="15" customHeight="1" x14ac:dyDescent="0.15">
      <c r="C364" s="56" t="s">
        <v>1080</v>
      </c>
      <c r="D364" s="57" t="s">
        <v>1081</v>
      </c>
      <c r="E364" s="57" t="str">
        <f>IF(計_確建第三面!$N$73="","",計_確建第三面!$N$73)</f>
        <v/>
      </c>
      <c r="F364" s="58" t="s">
        <v>1187</v>
      </c>
    </row>
    <row r="365" spans="3:6" ht="15" customHeight="1" x14ac:dyDescent="0.15">
      <c r="D365" s="57" t="s">
        <v>1082</v>
      </c>
      <c r="E365" s="57" t="str">
        <f>IF(計_確建第三面!$Q$73="","",計_確建第三面!$Q$73)</f>
        <v/>
      </c>
      <c r="F365" s="58" t="s">
        <v>1187</v>
      </c>
    </row>
    <row r="366" spans="3:6" ht="15" customHeight="1" x14ac:dyDescent="0.15">
      <c r="D366" s="57" t="s">
        <v>1083</v>
      </c>
      <c r="E366" s="57" t="str">
        <f>IF(計_確建第三面!$T$73="","",計_確建第三面!$T$73)</f>
        <v/>
      </c>
      <c r="F366" s="58" t="s">
        <v>1187</v>
      </c>
    </row>
    <row r="367" spans="3:6" ht="15" customHeight="1" x14ac:dyDescent="0.15">
      <c r="C367" s="56" t="s">
        <v>1079</v>
      </c>
      <c r="D367" s="57" t="s">
        <v>1084</v>
      </c>
      <c r="E367" s="57" t="str">
        <f>IF(計_確建第三面!$N$74="","",計_確建第三面!$N$74)</f>
        <v/>
      </c>
      <c r="F367" s="58" t="s">
        <v>1187</v>
      </c>
    </row>
    <row r="368" spans="3:6" ht="15" customHeight="1" x14ac:dyDescent="0.15">
      <c r="D368" s="57" t="s">
        <v>1085</v>
      </c>
      <c r="E368" s="57" t="str">
        <f>IF(計_確建第三面!$Q$74="","",計_確建第三面!$Q$74)</f>
        <v/>
      </c>
      <c r="F368" s="58" t="s">
        <v>1187</v>
      </c>
    </row>
    <row r="369" spans="3:6" ht="15" customHeight="1" x14ac:dyDescent="0.15">
      <c r="D369" s="57" t="s">
        <v>1086</v>
      </c>
      <c r="E369" s="57" t="str">
        <f>IF(計_確建第三面!$T$74="","",計_確建第三面!$T$74)</f>
        <v/>
      </c>
      <c r="F369" s="58" t="s">
        <v>1187</v>
      </c>
    </row>
    <row r="370" spans="3:6" ht="15" customHeight="1" x14ac:dyDescent="0.15">
      <c r="C370" s="56" t="s">
        <v>1087</v>
      </c>
      <c r="D370" s="57" t="s">
        <v>1088</v>
      </c>
      <c r="E370" s="57" t="str">
        <f>IF(計_確建第三面!$H$76="","",計_確建第三面!$H$76)</f>
        <v/>
      </c>
      <c r="F370" s="58" t="s">
        <v>1187</v>
      </c>
    </row>
    <row r="371" spans="3:6" ht="15" customHeight="1" x14ac:dyDescent="0.15">
      <c r="D371" s="57" t="s">
        <v>1094</v>
      </c>
      <c r="E371" s="57" t="str">
        <f>IF(計_確建第三面!$N$76="","",計_確建第三面!$N$76)</f>
        <v/>
      </c>
      <c r="F371" s="58" t="s">
        <v>1187</v>
      </c>
    </row>
    <row r="372" spans="3:6" ht="15" customHeight="1" x14ac:dyDescent="0.15">
      <c r="D372" s="57" t="s">
        <v>1095</v>
      </c>
      <c r="E372" s="57" t="str">
        <f>IF(計_確建第三面!$Q$76="","",計_確建第三面!$Q$76)</f>
        <v/>
      </c>
      <c r="F372" s="58" t="s">
        <v>1187</v>
      </c>
    </row>
    <row r="373" spans="3:6" ht="15" customHeight="1" x14ac:dyDescent="0.15">
      <c r="D373" s="57" t="s">
        <v>1096</v>
      </c>
      <c r="E373" s="57" t="str">
        <f>IF(計_確建第三面!$T$76="","",計_確建第三面!$T$76)</f>
        <v/>
      </c>
      <c r="F373" s="58" t="s">
        <v>1187</v>
      </c>
    </row>
    <row r="374" spans="3:6" ht="15" customHeight="1" x14ac:dyDescent="0.15">
      <c r="D374" s="57" t="s">
        <v>1089</v>
      </c>
      <c r="E374" s="57" t="str">
        <f>IF(計_確建第三面!$X$76="","",計_確建第三面!$X$76)</f>
        <v/>
      </c>
      <c r="F374" s="58" t="s">
        <v>1187</v>
      </c>
    </row>
    <row r="375" spans="3:6" ht="15" customHeight="1" x14ac:dyDescent="0.15">
      <c r="D375" s="57" t="s">
        <v>1090</v>
      </c>
      <c r="E375" s="57" t="str">
        <f>IF(計_確建第三面!$H$77="","",計_確建第三面!$H$77)</f>
        <v/>
      </c>
      <c r="F375" s="58" t="s">
        <v>1187</v>
      </c>
    </row>
    <row r="376" spans="3:6" ht="15" customHeight="1" x14ac:dyDescent="0.15">
      <c r="D376" s="57" t="s">
        <v>1097</v>
      </c>
      <c r="E376" s="57" t="str">
        <f>IF(計_確建第三面!$N$77="","",計_確建第三面!$N$77)</f>
        <v/>
      </c>
      <c r="F376" s="58" t="s">
        <v>1187</v>
      </c>
    </row>
    <row r="377" spans="3:6" ht="15" customHeight="1" x14ac:dyDescent="0.15">
      <c r="D377" s="57" t="s">
        <v>1098</v>
      </c>
      <c r="E377" s="57" t="str">
        <f>IF(計_確建第三面!$Q$77="","",計_確建第三面!$Q$77)</f>
        <v/>
      </c>
      <c r="F377" s="58" t="s">
        <v>1187</v>
      </c>
    </row>
    <row r="378" spans="3:6" ht="15" customHeight="1" x14ac:dyDescent="0.15">
      <c r="D378" s="57" t="s">
        <v>1099</v>
      </c>
      <c r="E378" s="57" t="str">
        <f>IF(計_確建第三面!$T$77="","",計_確建第三面!$T$77)</f>
        <v/>
      </c>
      <c r="F378" s="58" t="s">
        <v>1187</v>
      </c>
    </row>
    <row r="379" spans="3:6" ht="15" customHeight="1" x14ac:dyDescent="0.15">
      <c r="D379" s="57" t="s">
        <v>1091</v>
      </c>
      <c r="E379" s="57" t="str">
        <f>IF(計_確建第三面!$X$77="","",計_確建第三面!$X$77)</f>
        <v/>
      </c>
      <c r="F379" s="58" t="s">
        <v>1187</v>
      </c>
    </row>
    <row r="380" spans="3:6" ht="15" customHeight="1" x14ac:dyDescent="0.15">
      <c r="D380" s="57" t="s">
        <v>1092</v>
      </c>
      <c r="E380" s="57" t="str">
        <f>IF(計_確建第三面!$H$78="","",計_確建第三面!$H$78)</f>
        <v/>
      </c>
      <c r="F380" s="58" t="s">
        <v>1187</v>
      </c>
    </row>
    <row r="381" spans="3:6" ht="15" customHeight="1" x14ac:dyDescent="0.15">
      <c r="D381" s="57" t="s">
        <v>1100</v>
      </c>
      <c r="E381" s="57" t="str">
        <f>IF(計_確建第三面!$N$78="","",計_確建第三面!$N$78)</f>
        <v/>
      </c>
      <c r="F381" s="58" t="s">
        <v>1187</v>
      </c>
    </row>
    <row r="382" spans="3:6" ht="15" customHeight="1" x14ac:dyDescent="0.15">
      <c r="D382" s="57" t="s">
        <v>1101</v>
      </c>
      <c r="E382" s="57" t="str">
        <f>IF(計_確建第三面!$Q$78="","",計_確建第三面!$Q$78)</f>
        <v/>
      </c>
      <c r="F382" s="58" t="s">
        <v>1187</v>
      </c>
    </row>
    <row r="383" spans="3:6" ht="15" customHeight="1" x14ac:dyDescent="0.15">
      <c r="D383" s="57" t="s">
        <v>1102</v>
      </c>
      <c r="E383" s="57" t="str">
        <f>IF(計_確建第三面!$T$78="","",計_確建第三面!$T$78)</f>
        <v/>
      </c>
      <c r="F383" s="58" t="s">
        <v>1187</v>
      </c>
    </row>
    <row r="384" spans="3:6" ht="15" customHeight="1" x14ac:dyDescent="0.15">
      <c r="D384" s="57" t="s">
        <v>1093</v>
      </c>
      <c r="E384" s="57" t="str">
        <f>IF(計_確建第三面!$X$78="","",計_確建第三面!$X$78)</f>
        <v/>
      </c>
      <c r="F384" s="58" t="s">
        <v>1187</v>
      </c>
    </row>
    <row r="385" spans="3:7" ht="15" customHeight="1" x14ac:dyDescent="0.15">
      <c r="C385" s="484" t="s">
        <v>2364</v>
      </c>
      <c r="D385" s="122" t="s">
        <v>2365</v>
      </c>
      <c r="E385" s="122"/>
      <c r="F385" s="485" t="s">
        <v>1187</v>
      </c>
      <c r="G385" s="1" t="s">
        <v>2934</v>
      </c>
    </row>
    <row r="386" spans="3:7" ht="15" customHeight="1" x14ac:dyDescent="0.15">
      <c r="C386" s="484"/>
      <c r="D386" s="122" t="s">
        <v>2366</v>
      </c>
      <c r="E386" s="122"/>
      <c r="F386" s="485" t="s">
        <v>1187</v>
      </c>
    </row>
    <row r="387" spans="3:7" ht="15" customHeight="1" x14ac:dyDescent="0.15">
      <c r="C387" s="484"/>
      <c r="D387" s="122" t="s">
        <v>2368</v>
      </c>
      <c r="E387" s="122"/>
      <c r="F387" s="485" t="s">
        <v>1187</v>
      </c>
    </row>
    <row r="388" spans="3:7" ht="15" customHeight="1" x14ac:dyDescent="0.15">
      <c r="C388" s="484"/>
      <c r="D388" s="122" t="s">
        <v>2367</v>
      </c>
      <c r="E388" s="122"/>
      <c r="F388" s="485" t="s">
        <v>1187</v>
      </c>
    </row>
    <row r="389" spans="3:7" ht="15" customHeight="1" x14ac:dyDescent="0.15">
      <c r="C389" s="56" t="s">
        <v>1106</v>
      </c>
      <c r="D389" s="56" t="s">
        <v>1107</v>
      </c>
      <c r="E389" s="57" t="str">
        <f>IF(計_確建第三面!$L$80="","",計_確建第三面!$L$80)</f>
        <v/>
      </c>
      <c r="F389" s="58" t="s">
        <v>1187</v>
      </c>
    </row>
    <row r="390" spans="3:7" ht="15" customHeight="1" x14ac:dyDescent="0.15">
      <c r="D390" s="56" t="s">
        <v>1108</v>
      </c>
      <c r="E390" s="57" t="str">
        <f>IF(計_確建第三面!$L$81="","",計_確建第三面!$L$81)</f>
        <v/>
      </c>
      <c r="F390" s="58" t="s">
        <v>1187</v>
      </c>
    </row>
    <row r="391" spans="3:7" ht="15" customHeight="1" x14ac:dyDescent="0.15">
      <c r="C391" s="56" t="s">
        <v>754</v>
      </c>
      <c r="D391" s="56" t="s">
        <v>926</v>
      </c>
      <c r="E391" s="57" t="str">
        <f>IF(計_確建第三面!$L$83="","",計_確建第三面!$L$83)</f>
        <v/>
      </c>
      <c r="F391" s="58" t="s">
        <v>1187</v>
      </c>
    </row>
    <row r="392" spans="3:7" ht="15" customHeight="1" x14ac:dyDescent="0.15">
      <c r="D392" s="56" t="s">
        <v>927</v>
      </c>
      <c r="E392" s="57" t="str">
        <f>IF(計_確建第三面!$L$84="","",計_確建第三面!$L$84)</f>
        <v/>
      </c>
      <c r="F392" s="58" t="s">
        <v>1187</v>
      </c>
    </row>
  </sheetData>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tint="0.59999389629810485"/>
  </sheetPr>
  <dimension ref="A4:BU186"/>
  <sheetViews>
    <sheetView zoomScaleNormal="100" zoomScaleSheetLayoutView="100" workbookViewId="0">
      <pane ySplit="2" topLeftCell="A154" activePane="bottomLeft" state="frozen"/>
      <selection activeCell="AM3" sqref="AM3"/>
      <selection pane="bottomLeft"/>
    </sheetView>
  </sheetViews>
  <sheetFormatPr defaultColWidth="2.5" defaultRowHeight="15" customHeight="1" x14ac:dyDescent="0.15"/>
  <cols>
    <col min="1" max="73" width="2.5" style="6" customWidth="1"/>
    <col min="74" max="16384" width="2.5" style="7"/>
  </cols>
  <sheetData>
    <row r="4" spans="2:37" ht="15" customHeight="1" x14ac:dyDescent="0.15">
      <c r="B4" s="126" t="s">
        <v>1458</v>
      </c>
    </row>
    <row r="5" spans="2:37" ht="15" customHeight="1" x14ac:dyDescent="0.15">
      <c r="B5" s="6" t="s">
        <v>602</v>
      </c>
    </row>
    <row r="7" spans="2:37" ht="30" customHeight="1" x14ac:dyDescent="0.15">
      <c r="N7" s="723" t="s">
        <v>603</v>
      </c>
      <c r="O7" s="724"/>
      <c r="P7" s="729" t="s">
        <v>604</v>
      </c>
      <c r="Q7" s="648"/>
      <c r="R7" s="648"/>
      <c r="S7" s="648"/>
      <c r="T7" s="648"/>
      <c r="U7" s="648"/>
      <c r="V7" s="648"/>
      <c r="W7" s="648"/>
      <c r="X7" s="648"/>
      <c r="Y7" s="648"/>
      <c r="Z7" s="730"/>
      <c r="AA7" s="612" t="s">
        <v>605</v>
      </c>
      <c r="AB7" s="610"/>
      <c r="AC7" s="610"/>
      <c r="AD7" s="610"/>
      <c r="AE7" s="610"/>
      <c r="AF7" s="610"/>
      <c r="AG7" s="610"/>
      <c r="AH7" s="610"/>
      <c r="AI7" s="610"/>
      <c r="AJ7" s="610"/>
      <c r="AK7" s="613"/>
    </row>
    <row r="8" spans="2:37" ht="30" customHeight="1" x14ac:dyDescent="0.15">
      <c r="N8" s="725"/>
      <c r="O8" s="726"/>
      <c r="P8" s="729"/>
      <c r="Q8" s="648"/>
      <c r="R8" s="648"/>
      <c r="S8" s="648"/>
      <c r="T8" s="648"/>
      <c r="U8" s="648"/>
      <c r="V8" s="648"/>
      <c r="W8" s="648"/>
      <c r="X8" s="648"/>
      <c r="Y8" s="648"/>
      <c r="Z8" s="730"/>
      <c r="AA8" s="733" t="s">
        <v>1305</v>
      </c>
      <c r="AB8" s="734"/>
      <c r="AC8" s="734"/>
      <c r="AD8" s="734"/>
      <c r="AE8" s="734"/>
      <c r="AF8" s="734"/>
      <c r="AG8" s="734"/>
      <c r="AH8" s="734"/>
      <c r="AI8" s="734"/>
      <c r="AJ8" s="734"/>
      <c r="AK8" s="735"/>
    </row>
    <row r="9" spans="2:37" ht="30" customHeight="1" x14ac:dyDescent="0.15">
      <c r="N9" s="727"/>
      <c r="O9" s="728"/>
      <c r="P9" s="731"/>
      <c r="Q9" s="637"/>
      <c r="R9" s="637"/>
      <c r="S9" s="637"/>
      <c r="T9" s="637"/>
      <c r="U9" s="637"/>
      <c r="V9" s="637"/>
      <c r="W9" s="637"/>
      <c r="X9" s="637"/>
      <c r="Y9" s="637"/>
      <c r="Z9" s="732"/>
      <c r="AA9" s="733" t="s">
        <v>606</v>
      </c>
      <c r="AB9" s="734"/>
      <c r="AC9" s="734"/>
      <c r="AD9" s="734"/>
      <c r="AE9" s="734"/>
      <c r="AF9" s="734"/>
      <c r="AG9" s="734"/>
      <c r="AH9" s="734"/>
      <c r="AI9" s="734"/>
      <c r="AJ9" s="734"/>
      <c r="AK9" s="735"/>
    </row>
    <row r="11" spans="2:37" ht="15" customHeight="1" x14ac:dyDescent="0.15">
      <c r="B11" s="721" t="s">
        <v>607</v>
      </c>
      <c r="C11" s="721"/>
      <c r="D11" s="721"/>
      <c r="E11" s="721"/>
      <c r="F11" s="721"/>
      <c r="G11" s="721"/>
      <c r="H11" s="721"/>
      <c r="I11" s="721"/>
      <c r="J11" s="721"/>
      <c r="K11" s="721"/>
      <c r="L11" s="721"/>
      <c r="M11" s="721"/>
      <c r="N11" s="721"/>
      <c r="O11" s="721"/>
      <c r="P11" s="721"/>
      <c r="Q11" s="721"/>
      <c r="R11" s="721"/>
      <c r="S11" s="721"/>
      <c r="T11" s="721"/>
      <c r="U11" s="721"/>
      <c r="V11" s="721"/>
      <c r="W11" s="721"/>
      <c r="X11" s="721"/>
      <c r="Y11" s="721"/>
      <c r="Z11" s="721"/>
      <c r="AA11" s="721"/>
      <c r="AB11" s="721"/>
      <c r="AC11" s="721"/>
      <c r="AD11" s="721"/>
      <c r="AE11" s="721"/>
      <c r="AF11" s="721"/>
      <c r="AG11" s="721"/>
      <c r="AH11" s="721"/>
      <c r="AI11" s="721"/>
      <c r="AJ11" s="721"/>
      <c r="AK11" s="721"/>
    </row>
    <row r="12" spans="2:37" ht="15" customHeight="1" x14ac:dyDescent="0.15">
      <c r="B12" s="30" t="s">
        <v>608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2:37" ht="12.95" customHeight="1" x14ac:dyDescent="0.15">
      <c r="B13" s="6" t="s">
        <v>2302</v>
      </c>
      <c r="AH13" s="722" t="str">
        <f>ITEM_all_second!$E$16</f>
        <v/>
      </c>
      <c r="AI13" s="722"/>
      <c r="AJ13" s="722"/>
      <c r="AK13" s="722"/>
    </row>
    <row r="14" spans="2:37" ht="12.95" customHeight="1" x14ac:dyDescent="0.15">
      <c r="D14" s="6" t="s">
        <v>127</v>
      </c>
      <c r="E14" s="6" t="s">
        <v>128</v>
      </c>
      <c r="F14" s="6" t="s">
        <v>2303</v>
      </c>
      <c r="M14" s="625" t="str">
        <f>ITEM_all_second!$E$14</f>
        <v/>
      </c>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row>
    <row r="15" spans="2:37" ht="12.95" customHeight="1" x14ac:dyDescent="0.15">
      <c r="D15" s="6" t="s">
        <v>127</v>
      </c>
      <c r="E15" s="6" t="s">
        <v>130</v>
      </c>
      <c r="F15" s="6" t="s">
        <v>2304</v>
      </c>
      <c r="M15" s="625" t="str">
        <f>ITEM_all_second!$E$15</f>
        <v/>
      </c>
      <c r="N15" s="625"/>
      <c r="O15" s="625"/>
      <c r="P15" s="625"/>
      <c r="Q15" s="625"/>
      <c r="R15" s="625"/>
      <c r="S15" s="625"/>
      <c r="T15" s="625"/>
      <c r="U15" s="625"/>
      <c r="V15" s="625"/>
      <c r="W15" s="625"/>
      <c r="X15" s="625"/>
      <c r="Y15" s="625"/>
      <c r="Z15" s="625"/>
      <c r="AA15" s="625"/>
      <c r="AB15" s="625"/>
      <c r="AC15" s="625"/>
      <c r="AD15" s="625"/>
      <c r="AE15" s="625"/>
      <c r="AF15" s="625"/>
      <c r="AG15" s="625"/>
      <c r="AH15" s="625"/>
      <c r="AI15" s="625"/>
      <c r="AJ15" s="625"/>
      <c r="AK15" s="625"/>
    </row>
    <row r="16" spans="2:37" ht="12.95" customHeight="1" x14ac:dyDescent="0.15">
      <c r="D16" s="6" t="s">
        <v>127</v>
      </c>
      <c r="E16" s="6" t="s">
        <v>131</v>
      </c>
      <c r="F16" s="6" t="s">
        <v>2305</v>
      </c>
      <c r="M16" s="59" t="s">
        <v>1124</v>
      </c>
      <c r="N16" s="625" t="str">
        <f>ITEM_all_second!$E$17</f>
        <v/>
      </c>
      <c r="O16" s="625"/>
      <c r="P16" s="625"/>
      <c r="Q16" s="625"/>
      <c r="R16" s="625"/>
      <c r="S16" s="12"/>
    </row>
    <row r="17" spans="2:37" ht="12.95" customHeight="1" x14ac:dyDescent="0.15">
      <c r="D17" s="6" t="s">
        <v>127</v>
      </c>
      <c r="E17" s="6" t="s">
        <v>1284</v>
      </c>
      <c r="F17" s="6" t="s">
        <v>2306</v>
      </c>
      <c r="M17" s="625" t="str">
        <f>ITEM_all_second!$E$18</f>
        <v/>
      </c>
      <c r="N17" s="625"/>
      <c r="O17" s="625"/>
      <c r="P17" s="625"/>
      <c r="Q17" s="625"/>
      <c r="R17" s="625"/>
      <c r="S17" s="625"/>
      <c r="T17" s="625"/>
      <c r="U17" s="625"/>
      <c r="V17" s="625"/>
      <c r="W17" s="625"/>
      <c r="X17" s="625"/>
      <c r="Y17" s="625"/>
      <c r="Z17" s="625"/>
      <c r="AA17" s="625"/>
      <c r="AB17" s="625"/>
      <c r="AC17" s="625"/>
      <c r="AD17" s="625"/>
      <c r="AE17" s="625"/>
      <c r="AF17" s="625"/>
      <c r="AG17" s="625"/>
      <c r="AH17" s="625"/>
      <c r="AI17" s="625"/>
      <c r="AJ17" s="625"/>
      <c r="AK17" s="625"/>
    </row>
    <row r="18" spans="2:37" ht="12.95" customHeight="1" x14ac:dyDescent="0.15">
      <c r="B18" s="30"/>
      <c r="C18" s="30"/>
      <c r="D18" s="30"/>
      <c r="E18" s="30"/>
      <c r="F18" s="30"/>
      <c r="G18" s="30"/>
      <c r="H18" s="30"/>
      <c r="I18" s="30"/>
      <c r="J18" s="30"/>
      <c r="K18" s="30"/>
      <c r="L18" s="30"/>
      <c r="M18" s="49"/>
      <c r="N18" s="49"/>
      <c r="O18" s="49"/>
      <c r="P18" s="30"/>
      <c r="Q18" s="49"/>
      <c r="R18" s="49"/>
      <c r="S18" s="49"/>
      <c r="T18" s="30"/>
      <c r="U18" s="49"/>
      <c r="V18" s="49"/>
      <c r="W18" s="49"/>
      <c r="X18" s="30"/>
      <c r="Y18" s="30"/>
      <c r="Z18" s="30"/>
      <c r="AA18" s="30"/>
      <c r="AB18" s="30"/>
      <c r="AC18" s="30"/>
      <c r="AD18" s="30"/>
      <c r="AE18" s="30"/>
      <c r="AF18" s="30"/>
      <c r="AG18" s="30"/>
      <c r="AH18" s="30"/>
      <c r="AI18" s="30"/>
      <c r="AJ18" s="30"/>
      <c r="AK18" s="30"/>
    </row>
    <row r="19" spans="2:37" ht="12.95" customHeight="1" x14ac:dyDescent="0.15">
      <c r="B19" s="6" t="s">
        <v>2308</v>
      </c>
    </row>
    <row r="20" spans="2:37" ht="12.95" customHeight="1" x14ac:dyDescent="0.15">
      <c r="D20" s="6" t="s">
        <v>127</v>
      </c>
      <c r="E20" s="6" t="s">
        <v>128</v>
      </c>
      <c r="F20" s="6" t="s">
        <v>2309</v>
      </c>
      <c r="M20" s="9" t="s">
        <v>135</v>
      </c>
      <c r="N20" s="624" t="str">
        <f>ITEM_all_second!$E$20</f>
        <v/>
      </c>
      <c r="O20" s="624"/>
      <c r="P20" s="624"/>
      <c r="Q20" s="624"/>
      <c r="R20" s="9" t="s">
        <v>136</v>
      </c>
      <c r="S20" s="6" t="s">
        <v>609</v>
      </c>
      <c r="X20" s="9" t="s">
        <v>135</v>
      </c>
      <c r="Y20" s="624" t="str">
        <f>ITEM_all_second!$E$21</f>
        <v/>
      </c>
      <c r="Z20" s="624"/>
      <c r="AA20" s="624"/>
      <c r="AB20" s="624"/>
      <c r="AC20" s="9" t="s">
        <v>136</v>
      </c>
      <c r="AG20" s="33" t="s">
        <v>610</v>
      </c>
      <c r="AH20" s="624" t="str">
        <f>ITEM_all_second!$E$22</f>
        <v/>
      </c>
      <c r="AI20" s="624"/>
      <c r="AJ20" s="624"/>
      <c r="AK20" s="9" t="s">
        <v>138</v>
      </c>
    </row>
    <row r="21" spans="2:37" ht="12.95" customHeight="1" x14ac:dyDescent="0.15">
      <c r="D21" s="6" t="s">
        <v>127</v>
      </c>
      <c r="E21" s="6" t="s">
        <v>130</v>
      </c>
      <c r="F21" s="6" t="s">
        <v>2304</v>
      </c>
      <c r="M21" s="625" t="str">
        <f>ITEM_all_second!$E$23</f>
        <v/>
      </c>
      <c r="N21" s="625"/>
      <c r="O21" s="625"/>
      <c r="P21" s="625"/>
      <c r="Q21" s="625"/>
      <c r="R21" s="625"/>
      <c r="S21" s="625"/>
      <c r="T21" s="625"/>
      <c r="U21" s="625"/>
      <c r="V21" s="625"/>
      <c r="W21" s="625"/>
      <c r="X21" s="625"/>
      <c r="Y21" s="625"/>
      <c r="Z21" s="625"/>
      <c r="AA21" s="625"/>
      <c r="AB21" s="625"/>
      <c r="AC21" s="625"/>
      <c r="AD21" s="625"/>
      <c r="AE21" s="625"/>
      <c r="AF21" s="625"/>
      <c r="AG21" s="625"/>
      <c r="AH21" s="625"/>
      <c r="AI21" s="625"/>
      <c r="AJ21" s="625"/>
      <c r="AK21" s="625"/>
    </row>
    <row r="22" spans="2:37" ht="12.95" customHeight="1" x14ac:dyDescent="0.15">
      <c r="D22" s="6" t="s">
        <v>127</v>
      </c>
      <c r="E22" s="6" t="s">
        <v>131</v>
      </c>
      <c r="F22" s="6" t="s">
        <v>2310</v>
      </c>
      <c r="M22" s="9" t="s">
        <v>135</v>
      </c>
      <c r="N22" s="624" t="str">
        <f>ITEM_all_second!$E$24</f>
        <v/>
      </c>
      <c r="O22" s="624"/>
      <c r="P22" s="624"/>
      <c r="Q22" s="624"/>
      <c r="R22" s="9" t="s">
        <v>136</v>
      </c>
      <c r="S22" s="6" t="s">
        <v>137</v>
      </c>
      <c r="X22" s="9" t="s">
        <v>135</v>
      </c>
      <c r="Y22" s="624" t="str">
        <f>ITEM_all_second!$E$25</f>
        <v/>
      </c>
      <c r="Z22" s="624"/>
      <c r="AA22" s="624"/>
      <c r="AB22" s="624"/>
      <c r="AC22" s="9" t="s">
        <v>136</v>
      </c>
      <c r="AG22" s="33" t="s">
        <v>611</v>
      </c>
      <c r="AH22" s="624" t="str">
        <f>ITEM_all_second!$E$26</f>
        <v/>
      </c>
      <c r="AI22" s="624"/>
      <c r="AJ22" s="624"/>
      <c r="AK22" s="9" t="s">
        <v>138</v>
      </c>
    </row>
    <row r="23" spans="2:37" ht="12.95" customHeight="1" x14ac:dyDescent="0.15">
      <c r="M23" s="625" t="str">
        <f>ITEM_all_second!$E$27</f>
        <v/>
      </c>
      <c r="N23" s="625"/>
      <c r="O23" s="625"/>
      <c r="P23" s="625"/>
      <c r="Q23" s="625"/>
      <c r="R23" s="625"/>
      <c r="S23" s="625"/>
      <c r="T23" s="625"/>
      <c r="U23" s="625"/>
      <c r="V23" s="625"/>
      <c r="W23" s="625"/>
      <c r="X23" s="625"/>
      <c r="Y23" s="625"/>
      <c r="Z23" s="625"/>
      <c r="AA23" s="625"/>
      <c r="AB23" s="625"/>
      <c r="AC23" s="625"/>
      <c r="AD23" s="625"/>
      <c r="AE23" s="625"/>
      <c r="AF23" s="625"/>
      <c r="AG23" s="625"/>
      <c r="AH23" s="625"/>
      <c r="AI23" s="625"/>
      <c r="AJ23" s="625"/>
      <c r="AK23" s="625"/>
    </row>
    <row r="24" spans="2:37" ht="12.95" customHeight="1" x14ac:dyDescent="0.15">
      <c r="D24" s="6" t="s">
        <v>127</v>
      </c>
      <c r="E24" s="6" t="s">
        <v>1284</v>
      </c>
      <c r="F24" s="6" t="s">
        <v>2305</v>
      </c>
      <c r="M24" s="59" t="s">
        <v>1124</v>
      </c>
      <c r="N24" s="625" t="str">
        <f>ITEM_all_second!$E$28</f>
        <v/>
      </c>
      <c r="O24" s="625"/>
      <c r="P24" s="625"/>
      <c r="Q24" s="625"/>
      <c r="R24" s="625"/>
      <c r="S24" s="12"/>
    </row>
    <row r="25" spans="2:37" ht="12.95" customHeight="1" x14ac:dyDescent="0.15">
      <c r="D25" s="6" t="s">
        <v>127</v>
      </c>
      <c r="E25" s="6" t="s">
        <v>132</v>
      </c>
      <c r="F25" s="6" t="s">
        <v>2311</v>
      </c>
      <c r="M25" s="625" t="str">
        <f>ITEM_all_second!$E$29</f>
        <v/>
      </c>
      <c r="N25" s="625"/>
      <c r="O25" s="625"/>
      <c r="P25" s="625"/>
      <c r="Q25" s="625"/>
      <c r="R25" s="625"/>
      <c r="S25" s="625"/>
      <c r="T25" s="625"/>
      <c r="U25" s="625"/>
      <c r="V25" s="625"/>
      <c r="W25" s="625"/>
      <c r="X25" s="625"/>
      <c r="Y25" s="625"/>
      <c r="Z25" s="625"/>
      <c r="AA25" s="625"/>
      <c r="AB25" s="625"/>
      <c r="AC25" s="625"/>
      <c r="AD25" s="625"/>
      <c r="AE25" s="625"/>
      <c r="AF25" s="625"/>
      <c r="AG25" s="625"/>
      <c r="AH25" s="625"/>
      <c r="AI25" s="625"/>
      <c r="AJ25" s="625"/>
      <c r="AK25" s="625"/>
    </row>
    <row r="26" spans="2:37" ht="12.95" customHeight="1" x14ac:dyDescent="0.15">
      <c r="B26" s="30"/>
      <c r="C26" s="30"/>
      <c r="D26" s="30" t="s">
        <v>127</v>
      </c>
      <c r="E26" s="30" t="s">
        <v>134</v>
      </c>
      <c r="F26" s="30" t="s">
        <v>2307</v>
      </c>
      <c r="G26" s="30"/>
      <c r="H26" s="30"/>
      <c r="I26" s="30"/>
      <c r="J26" s="30"/>
      <c r="K26" s="30"/>
      <c r="L26" s="30"/>
      <c r="M26" s="631" t="str">
        <f>ITEM_all_second!$E$30</f>
        <v/>
      </c>
      <c r="N26" s="631"/>
      <c r="O26" s="631"/>
      <c r="P26" s="631"/>
      <c r="Q26" s="631"/>
      <c r="R26" s="631"/>
      <c r="S26" s="49"/>
      <c r="T26" s="32"/>
      <c r="U26" s="75"/>
      <c r="V26" s="75"/>
      <c r="W26" s="75"/>
      <c r="X26" s="30"/>
      <c r="Y26" s="30"/>
      <c r="Z26" s="30"/>
      <c r="AA26" s="30"/>
      <c r="AB26" s="30"/>
      <c r="AC26" s="30"/>
      <c r="AD26" s="30"/>
      <c r="AE26" s="30"/>
      <c r="AF26" s="30"/>
      <c r="AG26" s="30"/>
      <c r="AH26" s="30"/>
      <c r="AI26" s="30"/>
      <c r="AJ26" s="30"/>
      <c r="AK26" s="30"/>
    </row>
    <row r="27" spans="2:37" ht="12.95" customHeight="1" x14ac:dyDescent="0.15">
      <c r="B27" s="6" t="s">
        <v>2312</v>
      </c>
    </row>
    <row r="28" spans="2:37" ht="12.95" customHeight="1" x14ac:dyDescent="0.15">
      <c r="D28" s="6" t="s">
        <v>612</v>
      </c>
    </row>
    <row r="29" spans="2:37" ht="12.95" customHeight="1" x14ac:dyDescent="0.15">
      <c r="D29" s="6" t="s">
        <v>127</v>
      </c>
      <c r="E29" s="6" t="s">
        <v>128</v>
      </c>
      <c r="F29" s="6" t="s">
        <v>2309</v>
      </c>
      <c r="M29" s="9" t="s">
        <v>135</v>
      </c>
      <c r="N29" s="624" t="str">
        <f>ITEM_all_second!$E$31</f>
        <v/>
      </c>
      <c r="O29" s="624"/>
      <c r="P29" s="624"/>
      <c r="Q29" s="624"/>
      <c r="R29" s="9" t="s">
        <v>136</v>
      </c>
      <c r="S29" s="6" t="s">
        <v>609</v>
      </c>
      <c r="X29" s="9" t="s">
        <v>135</v>
      </c>
      <c r="Y29" s="624" t="str">
        <f>ITEM_all_second!$E$32</f>
        <v/>
      </c>
      <c r="Z29" s="624"/>
      <c r="AA29" s="624"/>
      <c r="AB29" s="624"/>
      <c r="AC29" s="9" t="s">
        <v>136</v>
      </c>
      <c r="AG29" s="33" t="s">
        <v>610</v>
      </c>
      <c r="AH29" s="624" t="str">
        <f>ITEM_all_second!$E$33</f>
        <v/>
      </c>
      <c r="AI29" s="624"/>
      <c r="AJ29" s="624"/>
      <c r="AK29" s="9" t="s">
        <v>138</v>
      </c>
    </row>
    <row r="30" spans="2:37" ht="12.95" customHeight="1" x14ac:dyDescent="0.15">
      <c r="D30" s="6" t="s">
        <v>127</v>
      </c>
      <c r="E30" s="6" t="s">
        <v>130</v>
      </c>
      <c r="F30" s="6" t="s">
        <v>2304</v>
      </c>
      <c r="M30" s="625" t="str">
        <f>ITEM_all_second!$E$34</f>
        <v/>
      </c>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row>
    <row r="31" spans="2:37" ht="12.95" customHeight="1" x14ac:dyDescent="0.15">
      <c r="D31" s="6" t="s">
        <v>127</v>
      </c>
      <c r="E31" s="6" t="s">
        <v>131</v>
      </c>
      <c r="F31" s="6" t="s">
        <v>2310</v>
      </c>
      <c r="M31" s="9" t="s">
        <v>135</v>
      </c>
      <c r="N31" s="624" t="str">
        <f>ITEM_all_second!$E$35</f>
        <v/>
      </c>
      <c r="O31" s="624"/>
      <c r="P31" s="624"/>
      <c r="Q31" s="624"/>
      <c r="R31" s="9" t="s">
        <v>136</v>
      </c>
      <c r="S31" s="6" t="s">
        <v>137</v>
      </c>
      <c r="X31" s="9" t="s">
        <v>135</v>
      </c>
      <c r="Y31" s="624" t="str">
        <f>ITEM_all_second!$E$36</f>
        <v/>
      </c>
      <c r="Z31" s="624"/>
      <c r="AA31" s="624"/>
      <c r="AB31" s="624"/>
      <c r="AC31" s="9" t="s">
        <v>136</v>
      </c>
      <c r="AG31" s="33" t="s">
        <v>611</v>
      </c>
      <c r="AH31" s="624" t="str">
        <f>ITEM_all_second!$E$37</f>
        <v/>
      </c>
      <c r="AI31" s="624"/>
      <c r="AJ31" s="624"/>
      <c r="AK31" s="9" t="s">
        <v>138</v>
      </c>
    </row>
    <row r="32" spans="2:37" ht="12.95" customHeight="1" x14ac:dyDescent="0.15">
      <c r="M32" s="625" t="str">
        <f>ITEM_all_second!$E$38</f>
        <v/>
      </c>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row>
    <row r="33" spans="4:37" ht="12.95" customHeight="1" x14ac:dyDescent="0.15">
      <c r="D33" s="6" t="s">
        <v>127</v>
      </c>
      <c r="E33" s="6" t="s">
        <v>1284</v>
      </c>
      <c r="F33" s="6" t="s">
        <v>2305</v>
      </c>
      <c r="M33" s="59" t="s">
        <v>1124</v>
      </c>
      <c r="N33" s="625" t="str">
        <f>ITEM_all_second!$E$39</f>
        <v/>
      </c>
      <c r="O33" s="625"/>
      <c r="P33" s="625"/>
      <c r="Q33" s="625"/>
      <c r="R33" s="625"/>
      <c r="S33" s="12"/>
    </row>
    <row r="34" spans="4:37" ht="12.95" customHeight="1" x14ac:dyDescent="0.15">
      <c r="D34" s="6" t="s">
        <v>127</v>
      </c>
      <c r="E34" s="6" t="s">
        <v>132</v>
      </c>
      <c r="F34" s="6" t="s">
        <v>2311</v>
      </c>
      <c r="M34" s="625" t="str">
        <f>ITEM_all_second!$E$40</f>
        <v/>
      </c>
      <c r="N34" s="625"/>
      <c r="O34" s="625"/>
      <c r="P34" s="625"/>
      <c r="Q34" s="625"/>
      <c r="R34" s="625"/>
      <c r="S34" s="625"/>
      <c r="T34" s="625"/>
      <c r="U34" s="625"/>
      <c r="V34" s="625"/>
      <c r="W34" s="625"/>
      <c r="X34" s="625"/>
      <c r="Y34" s="625"/>
      <c r="Z34" s="625"/>
      <c r="AA34" s="625"/>
      <c r="AB34" s="625"/>
      <c r="AC34" s="625"/>
      <c r="AD34" s="625"/>
      <c r="AE34" s="625"/>
      <c r="AF34" s="625"/>
      <c r="AG34" s="625"/>
      <c r="AH34" s="625"/>
      <c r="AI34" s="625"/>
      <c r="AJ34" s="625"/>
      <c r="AK34" s="625"/>
    </row>
    <row r="35" spans="4:37" ht="12.95" customHeight="1" x14ac:dyDescent="0.15">
      <c r="D35" s="6" t="s">
        <v>127</v>
      </c>
      <c r="E35" s="6" t="s">
        <v>134</v>
      </c>
      <c r="F35" s="6" t="s">
        <v>2307</v>
      </c>
      <c r="M35" s="625" t="str">
        <f>ITEM_all_second!$E$41</f>
        <v/>
      </c>
      <c r="N35" s="625"/>
      <c r="O35" s="625"/>
      <c r="P35" s="625"/>
      <c r="Q35" s="625"/>
      <c r="R35" s="625"/>
      <c r="S35" s="12"/>
      <c r="T35" s="9"/>
      <c r="U35" s="74"/>
      <c r="V35" s="74"/>
      <c r="W35" s="74"/>
    </row>
    <row r="36" spans="4:37" ht="12.95" customHeight="1" x14ac:dyDescent="0.15">
      <c r="D36" s="6" t="s">
        <v>127</v>
      </c>
      <c r="E36" s="6" t="s">
        <v>142</v>
      </c>
      <c r="F36" s="6" t="s">
        <v>2313</v>
      </c>
      <c r="P36" s="625" t="str">
        <f>ITEM_all_second!$E$42</f>
        <v/>
      </c>
      <c r="Q36" s="625"/>
      <c r="R36" s="625"/>
      <c r="S36" s="625"/>
      <c r="T36" s="625"/>
      <c r="U36" s="625" t="str">
        <f>ITEM_all_second!$E$43</f>
        <v/>
      </c>
      <c r="V36" s="625"/>
      <c r="W36" s="625"/>
      <c r="X36" s="625"/>
      <c r="Y36" s="625"/>
      <c r="Z36" s="625" t="str">
        <f>ITEM_all_second!$E$44</f>
        <v/>
      </c>
      <c r="AA36" s="625"/>
      <c r="AB36" s="625"/>
      <c r="AC36" s="625"/>
      <c r="AD36" s="625"/>
      <c r="AE36" s="625" t="str">
        <f>ITEM_all_second!$E$45</f>
        <v/>
      </c>
      <c r="AF36" s="625"/>
      <c r="AG36" s="625"/>
      <c r="AH36" s="625"/>
      <c r="AI36" s="625"/>
    </row>
    <row r="37" spans="4:37" ht="12.95" customHeight="1" x14ac:dyDescent="0.15"/>
    <row r="38" spans="4:37" ht="12.95" customHeight="1" x14ac:dyDescent="0.15">
      <c r="D38" s="6" t="s">
        <v>615</v>
      </c>
    </row>
    <row r="39" spans="4:37" ht="12.95" customHeight="1" x14ac:dyDescent="0.15">
      <c r="D39" s="6" t="s">
        <v>127</v>
      </c>
      <c r="E39" s="6" t="s">
        <v>128</v>
      </c>
      <c r="F39" s="6" t="s">
        <v>2309</v>
      </c>
      <c r="M39" s="9" t="s">
        <v>135</v>
      </c>
      <c r="N39" s="624" t="str">
        <f>ITEM_all_second!$E$46</f>
        <v/>
      </c>
      <c r="O39" s="624"/>
      <c r="P39" s="624"/>
      <c r="Q39" s="624"/>
      <c r="R39" s="9" t="s">
        <v>136</v>
      </c>
      <c r="S39" s="6" t="s">
        <v>609</v>
      </c>
      <c r="X39" s="9" t="s">
        <v>135</v>
      </c>
      <c r="Y39" s="624" t="str">
        <f>ITEM_all_second!$E$47</f>
        <v/>
      </c>
      <c r="Z39" s="624"/>
      <c r="AA39" s="624"/>
      <c r="AB39" s="624"/>
      <c r="AC39" s="9" t="s">
        <v>136</v>
      </c>
      <c r="AG39" s="33" t="s">
        <v>610</v>
      </c>
      <c r="AH39" s="624" t="str">
        <f>ITEM_all_second!$E$48</f>
        <v/>
      </c>
      <c r="AI39" s="624"/>
      <c r="AJ39" s="624"/>
      <c r="AK39" s="9" t="s">
        <v>138</v>
      </c>
    </row>
    <row r="40" spans="4:37" ht="12.95" customHeight="1" x14ac:dyDescent="0.15">
      <c r="D40" s="6" t="s">
        <v>127</v>
      </c>
      <c r="E40" s="6" t="s">
        <v>130</v>
      </c>
      <c r="F40" s="6" t="s">
        <v>2304</v>
      </c>
      <c r="M40" s="625" t="str">
        <f>ITEM_all_second!$E$49</f>
        <v/>
      </c>
      <c r="N40" s="625"/>
      <c r="O40" s="625"/>
      <c r="P40" s="625"/>
      <c r="Q40" s="625"/>
      <c r="R40" s="625"/>
      <c r="S40" s="625"/>
      <c r="T40" s="625"/>
      <c r="U40" s="625"/>
      <c r="V40" s="625"/>
      <c r="W40" s="625"/>
      <c r="X40" s="625"/>
      <c r="Y40" s="625"/>
      <c r="Z40" s="625"/>
      <c r="AA40" s="625"/>
      <c r="AB40" s="625"/>
      <c r="AC40" s="625"/>
      <c r="AD40" s="625"/>
      <c r="AE40" s="625"/>
      <c r="AF40" s="625"/>
      <c r="AG40" s="625"/>
      <c r="AH40" s="625"/>
      <c r="AI40" s="625"/>
      <c r="AJ40" s="625"/>
      <c r="AK40" s="625"/>
    </row>
    <row r="41" spans="4:37" ht="12.95" customHeight="1" x14ac:dyDescent="0.15">
      <c r="D41" s="6" t="s">
        <v>127</v>
      </c>
      <c r="E41" s="6" t="s">
        <v>131</v>
      </c>
      <c r="F41" s="6" t="s">
        <v>2310</v>
      </c>
      <c r="M41" s="9" t="s">
        <v>135</v>
      </c>
      <c r="N41" s="624" t="str">
        <f>ITEM_all_second!$E$50</f>
        <v/>
      </c>
      <c r="O41" s="624"/>
      <c r="P41" s="624"/>
      <c r="Q41" s="624"/>
      <c r="R41" s="9" t="s">
        <v>136</v>
      </c>
      <c r="S41" s="6" t="s">
        <v>137</v>
      </c>
      <c r="X41" s="9" t="s">
        <v>135</v>
      </c>
      <c r="Y41" s="624" t="str">
        <f>ITEM_all_second!$E$51</f>
        <v/>
      </c>
      <c r="Z41" s="624"/>
      <c r="AA41" s="624"/>
      <c r="AB41" s="624"/>
      <c r="AC41" s="9" t="s">
        <v>136</v>
      </c>
      <c r="AG41" s="33" t="s">
        <v>611</v>
      </c>
      <c r="AH41" s="624" t="str">
        <f>ITEM_all_second!$E$52</f>
        <v/>
      </c>
      <c r="AI41" s="624"/>
      <c r="AJ41" s="624"/>
      <c r="AK41" s="9" t="s">
        <v>138</v>
      </c>
    </row>
    <row r="42" spans="4:37" ht="12.95" customHeight="1" x14ac:dyDescent="0.15">
      <c r="M42" s="625" t="str">
        <f>ITEM_all_second!$E$53</f>
        <v/>
      </c>
      <c r="N42" s="625"/>
      <c r="O42" s="625"/>
      <c r="P42" s="625"/>
      <c r="Q42" s="625"/>
      <c r="R42" s="625"/>
      <c r="S42" s="625"/>
      <c r="T42" s="625"/>
      <c r="U42" s="625"/>
      <c r="V42" s="625"/>
      <c r="W42" s="625"/>
      <c r="X42" s="625"/>
      <c r="Y42" s="625"/>
      <c r="Z42" s="625"/>
      <c r="AA42" s="625"/>
      <c r="AB42" s="625"/>
      <c r="AC42" s="625"/>
      <c r="AD42" s="625"/>
      <c r="AE42" s="625"/>
      <c r="AF42" s="625"/>
      <c r="AG42" s="625"/>
      <c r="AH42" s="625"/>
      <c r="AI42" s="625"/>
      <c r="AJ42" s="625"/>
      <c r="AK42" s="625"/>
    </row>
    <row r="43" spans="4:37" ht="12.95" customHeight="1" x14ac:dyDescent="0.15">
      <c r="D43" s="6" t="s">
        <v>127</v>
      </c>
      <c r="E43" s="6" t="s">
        <v>1284</v>
      </c>
      <c r="F43" s="6" t="s">
        <v>2305</v>
      </c>
      <c r="M43" s="59" t="s">
        <v>1124</v>
      </c>
      <c r="N43" s="625" t="str">
        <f>ITEM_all_second!$E$54</f>
        <v/>
      </c>
      <c r="O43" s="625"/>
      <c r="P43" s="625"/>
      <c r="Q43" s="625"/>
      <c r="R43" s="625"/>
      <c r="S43" s="12"/>
    </row>
    <row r="44" spans="4:37" ht="12.95" customHeight="1" x14ac:dyDescent="0.15">
      <c r="D44" s="6" t="s">
        <v>127</v>
      </c>
      <c r="E44" s="6" t="s">
        <v>132</v>
      </c>
      <c r="F44" s="6" t="s">
        <v>2311</v>
      </c>
      <c r="M44" s="625" t="str">
        <f>ITEM_all_second!$E$55</f>
        <v/>
      </c>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row>
    <row r="45" spans="4:37" ht="12.95" customHeight="1" x14ac:dyDescent="0.15">
      <c r="D45" s="6" t="s">
        <v>127</v>
      </c>
      <c r="E45" s="6" t="s">
        <v>134</v>
      </c>
      <c r="F45" s="6" t="s">
        <v>2307</v>
      </c>
      <c r="M45" s="625" t="str">
        <f>ITEM_all_second!$E$56</f>
        <v/>
      </c>
      <c r="N45" s="625"/>
      <c r="O45" s="625"/>
      <c r="P45" s="625"/>
      <c r="Q45" s="625"/>
      <c r="R45" s="625"/>
      <c r="S45" s="12"/>
      <c r="T45" s="9"/>
      <c r="U45" s="74"/>
      <c r="V45" s="74"/>
      <c r="W45" s="74"/>
    </row>
    <row r="46" spans="4:37" ht="12.95" customHeight="1" x14ac:dyDescent="0.15">
      <c r="D46" s="6" t="s">
        <v>127</v>
      </c>
      <c r="E46" s="6" t="s">
        <v>142</v>
      </c>
      <c r="F46" s="6" t="s">
        <v>2313</v>
      </c>
      <c r="P46" s="625" t="str">
        <f>ITEM_all_second!$E$57</f>
        <v/>
      </c>
      <c r="Q46" s="625"/>
      <c r="R46" s="625"/>
      <c r="S46" s="625"/>
      <c r="T46" s="625"/>
      <c r="U46" s="625" t="str">
        <f>ITEM_all_second!$E$58</f>
        <v/>
      </c>
      <c r="V46" s="625"/>
      <c r="W46" s="625"/>
      <c r="X46" s="625"/>
      <c r="Y46" s="625"/>
      <c r="Z46" s="625" t="str">
        <f>ITEM_all_second!$E$59</f>
        <v/>
      </c>
      <c r="AA46" s="625"/>
      <c r="AB46" s="625"/>
      <c r="AC46" s="625"/>
      <c r="AD46" s="625"/>
      <c r="AE46" s="625" t="str">
        <f>ITEM_all_second!$E$60</f>
        <v/>
      </c>
      <c r="AF46" s="625"/>
      <c r="AG46" s="625"/>
      <c r="AH46" s="625"/>
      <c r="AI46" s="625"/>
    </row>
    <row r="47" spans="4:37" ht="12.95" customHeight="1" x14ac:dyDescent="0.15"/>
    <row r="48" spans="4:37" ht="12.95" customHeight="1" x14ac:dyDescent="0.15">
      <c r="D48" s="6" t="s">
        <v>127</v>
      </c>
      <c r="E48" s="6" t="s">
        <v>128</v>
      </c>
      <c r="F48" s="6" t="s">
        <v>2309</v>
      </c>
      <c r="M48" s="9" t="s">
        <v>135</v>
      </c>
      <c r="N48" s="624" t="str">
        <f>ITEM_all_second!$E$61</f>
        <v/>
      </c>
      <c r="O48" s="624"/>
      <c r="P48" s="624"/>
      <c r="Q48" s="624"/>
      <c r="R48" s="9" t="s">
        <v>136</v>
      </c>
      <c r="S48" s="6" t="s">
        <v>609</v>
      </c>
      <c r="X48" s="9" t="s">
        <v>135</v>
      </c>
      <c r="Y48" s="624" t="str">
        <f>ITEM_all_second!$E$62</f>
        <v/>
      </c>
      <c r="Z48" s="624"/>
      <c r="AA48" s="624"/>
      <c r="AB48" s="624"/>
      <c r="AC48" s="9" t="s">
        <v>136</v>
      </c>
      <c r="AG48" s="33" t="s">
        <v>610</v>
      </c>
      <c r="AH48" s="624" t="str">
        <f>ITEM_all_second!$E$63</f>
        <v/>
      </c>
      <c r="AI48" s="624"/>
      <c r="AJ48" s="624"/>
      <c r="AK48" s="9" t="s">
        <v>138</v>
      </c>
    </row>
    <row r="49" spans="4:37" ht="12.95" customHeight="1" x14ac:dyDescent="0.15">
      <c r="D49" s="6" t="s">
        <v>127</v>
      </c>
      <c r="E49" s="6" t="s">
        <v>130</v>
      </c>
      <c r="F49" s="6" t="s">
        <v>2304</v>
      </c>
      <c r="M49" s="625" t="str">
        <f>ITEM_all_second!$E$64</f>
        <v/>
      </c>
      <c r="N49" s="625"/>
      <c r="O49" s="625"/>
      <c r="P49" s="625"/>
      <c r="Q49" s="625"/>
      <c r="R49" s="625"/>
      <c r="S49" s="625"/>
      <c r="T49" s="625"/>
      <c r="U49" s="625"/>
      <c r="V49" s="625"/>
      <c r="W49" s="625"/>
      <c r="X49" s="625"/>
      <c r="Y49" s="625"/>
      <c r="Z49" s="625"/>
      <c r="AA49" s="625"/>
      <c r="AB49" s="625"/>
      <c r="AC49" s="625"/>
      <c r="AD49" s="625"/>
      <c r="AE49" s="625"/>
      <c r="AF49" s="625"/>
      <c r="AG49" s="625"/>
      <c r="AH49" s="625"/>
      <c r="AI49" s="625"/>
      <c r="AJ49" s="625"/>
      <c r="AK49" s="625"/>
    </row>
    <row r="50" spans="4:37" ht="12.95" customHeight="1" x14ac:dyDescent="0.15">
      <c r="D50" s="6" t="s">
        <v>127</v>
      </c>
      <c r="E50" s="6" t="s">
        <v>131</v>
      </c>
      <c r="F50" s="6" t="s">
        <v>2310</v>
      </c>
      <c r="M50" s="9" t="s">
        <v>135</v>
      </c>
      <c r="N50" s="624" t="str">
        <f>ITEM_all_second!$E$65</f>
        <v/>
      </c>
      <c r="O50" s="624"/>
      <c r="P50" s="624"/>
      <c r="Q50" s="624"/>
      <c r="R50" s="9" t="s">
        <v>136</v>
      </c>
      <c r="S50" s="6" t="s">
        <v>137</v>
      </c>
      <c r="X50" s="9" t="s">
        <v>135</v>
      </c>
      <c r="Y50" s="624" t="str">
        <f>ITEM_all_second!$E$66</f>
        <v/>
      </c>
      <c r="Z50" s="624"/>
      <c r="AA50" s="624"/>
      <c r="AB50" s="624"/>
      <c r="AC50" s="9" t="s">
        <v>136</v>
      </c>
      <c r="AG50" s="33" t="s">
        <v>611</v>
      </c>
      <c r="AH50" s="624" t="str">
        <f>ITEM_all_second!$E$67</f>
        <v/>
      </c>
      <c r="AI50" s="624"/>
      <c r="AJ50" s="624"/>
      <c r="AK50" s="9" t="s">
        <v>138</v>
      </c>
    </row>
    <row r="51" spans="4:37" ht="12.95" customHeight="1" x14ac:dyDescent="0.15">
      <c r="M51" s="625" t="str">
        <f>ITEM_all_second!$E$68</f>
        <v/>
      </c>
      <c r="N51" s="625"/>
      <c r="O51" s="625"/>
      <c r="P51" s="625"/>
      <c r="Q51" s="625"/>
      <c r="R51" s="625"/>
      <c r="S51" s="625"/>
      <c r="T51" s="625"/>
      <c r="U51" s="625"/>
      <c r="V51" s="625"/>
      <c r="W51" s="625"/>
      <c r="X51" s="625"/>
      <c r="Y51" s="625"/>
      <c r="Z51" s="625"/>
      <c r="AA51" s="625"/>
      <c r="AB51" s="625"/>
      <c r="AC51" s="625"/>
      <c r="AD51" s="625"/>
      <c r="AE51" s="625"/>
      <c r="AF51" s="625"/>
      <c r="AG51" s="625"/>
      <c r="AH51" s="625"/>
      <c r="AI51" s="625"/>
      <c r="AJ51" s="625"/>
      <c r="AK51" s="625"/>
    </row>
    <row r="52" spans="4:37" ht="12.95" customHeight="1" x14ac:dyDescent="0.15">
      <c r="D52" s="6" t="s">
        <v>127</v>
      </c>
      <c r="E52" s="6" t="s">
        <v>1284</v>
      </c>
      <c r="F52" s="6" t="s">
        <v>2305</v>
      </c>
      <c r="M52" s="59" t="s">
        <v>1124</v>
      </c>
      <c r="N52" s="625" t="str">
        <f>ITEM_all_second!$E$69</f>
        <v/>
      </c>
      <c r="O52" s="625"/>
      <c r="P52" s="625"/>
      <c r="Q52" s="625"/>
      <c r="R52" s="625"/>
      <c r="S52" s="12"/>
    </row>
    <row r="53" spans="4:37" ht="12.95" customHeight="1" x14ac:dyDescent="0.15">
      <c r="D53" s="6" t="s">
        <v>127</v>
      </c>
      <c r="E53" s="6" t="s">
        <v>132</v>
      </c>
      <c r="F53" s="6" t="s">
        <v>2311</v>
      </c>
      <c r="M53" s="625" t="str">
        <f>ITEM_all_second!$E$70</f>
        <v/>
      </c>
      <c r="N53" s="625"/>
      <c r="O53" s="625"/>
      <c r="P53" s="625"/>
      <c r="Q53" s="625"/>
      <c r="R53" s="625"/>
      <c r="S53" s="625"/>
      <c r="T53" s="625"/>
      <c r="U53" s="625"/>
      <c r="V53" s="625"/>
      <c r="W53" s="625"/>
      <c r="X53" s="625"/>
      <c r="Y53" s="625"/>
      <c r="Z53" s="625"/>
      <c r="AA53" s="625"/>
      <c r="AB53" s="625"/>
      <c r="AC53" s="625"/>
      <c r="AD53" s="625"/>
      <c r="AE53" s="625"/>
      <c r="AF53" s="625"/>
      <c r="AG53" s="625"/>
      <c r="AH53" s="625"/>
      <c r="AI53" s="625"/>
      <c r="AJ53" s="625"/>
      <c r="AK53" s="625"/>
    </row>
    <row r="54" spans="4:37" ht="12.95" customHeight="1" x14ac:dyDescent="0.15">
      <c r="D54" s="6" t="s">
        <v>127</v>
      </c>
      <c r="E54" s="6" t="s">
        <v>134</v>
      </c>
      <c r="F54" s="6" t="s">
        <v>2307</v>
      </c>
      <c r="M54" s="625" t="str">
        <f>ITEM_all_second!$E$71</f>
        <v/>
      </c>
      <c r="N54" s="625"/>
      <c r="O54" s="625"/>
      <c r="P54" s="625"/>
      <c r="Q54" s="625"/>
      <c r="R54" s="625"/>
      <c r="S54" s="12"/>
      <c r="T54" s="9"/>
      <c r="U54" s="12"/>
      <c r="V54" s="12"/>
      <c r="W54" s="12"/>
    </row>
    <row r="55" spans="4:37" ht="12.95" customHeight="1" x14ac:dyDescent="0.15">
      <c r="D55" s="6" t="s">
        <v>127</v>
      </c>
      <c r="E55" s="6" t="s">
        <v>142</v>
      </c>
      <c r="F55" s="6" t="s">
        <v>2313</v>
      </c>
      <c r="P55" s="625" t="str">
        <f>ITEM_all_second!$E$72</f>
        <v/>
      </c>
      <c r="Q55" s="625"/>
      <c r="R55" s="625"/>
      <c r="S55" s="625"/>
      <c r="T55" s="625"/>
      <c r="U55" s="625" t="str">
        <f>ITEM_all_second!$E$73</f>
        <v/>
      </c>
      <c r="V55" s="625"/>
      <c r="W55" s="625"/>
      <c r="X55" s="625"/>
      <c r="Y55" s="625"/>
      <c r="Z55" s="625" t="str">
        <f>ITEM_all_second!$E$74</f>
        <v/>
      </c>
      <c r="AA55" s="625"/>
      <c r="AB55" s="625"/>
      <c r="AC55" s="625"/>
      <c r="AD55" s="625"/>
      <c r="AE55" s="625" t="str">
        <f>ITEM_all_second!$E$75</f>
        <v/>
      </c>
      <c r="AF55" s="625"/>
      <c r="AG55" s="625"/>
      <c r="AH55" s="625"/>
      <c r="AI55" s="625"/>
    </row>
    <row r="56" spans="4:37" ht="12.95" customHeight="1" x14ac:dyDescent="0.15"/>
    <row r="57" spans="4:37" ht="12.95" customHeight="1" x14ac:dyDescent="0.15">
      <c r="D57" s="6" t="s">
        <v>127</v>
      </c>
      <c r="E57" s="6" t="s">
        <v>128</v>
      </c>
      <c r="F57" s="6" t="s">
        <v>2309</v>
      </c>
      <c r="M57" s="9" t="s">
        <v>135</v>
      </c>
      <c r="N57" s="624" t="str">
        <f>ITEM_all_second!$E$76</f>
        <v/>
      </c>
      <c r="O57" s="624"/>
      <c r="P57" s="624"/>
      <c r="Q57" s="624"/>
      <c r="R57" s="9" t="s">
        <v>136</v>
      </c>
      <c r="S57" s="6" t="s">
        <v>609</v>
      </c>
      <c r="X57" s="9" t="s">
        <v>135</v>
      </c>
      <c r="Y57" s="624" t="str">
        <f>ITEM_all_second!$E$77</f>
        <v/>
      </c>
      <c r="Z57" s="624"/>
      <c r="AA57" s="624"/>
      <c r="AB57" s="624"/>
      <c r="AC57" s="9" t="s">
        <v>136</v>
      </c>
      <c r="AG57" s="33" t="s">
        <v>610</v>
      </c>
      <c r="AH57" s="624" t="str">
        <f>ITEM_all_second!$E$78</f>
        <v/>
      </c>
      <c r="AI57" s="624"/>
      <c r="AJ57" s="624"/>
      <c r="AK57" s="9" t="s">
        <v>138</v>
      </c>
    </row>
    <row r="58" spans="4:37" ht="12.95" customHeight="1" x14ac:dyDescent="0.15">
      <c r="D58" s="6" t="s">
        <v>127</v>
      </c>
      <c r="E58" s="6" t="s">
        <v>130</v>
      </c>
      <c r="F58" s="6" t="s">
        <v>2304</v>
      </c>
      <c r="M58" s="625" t="str">
        <f>ITEM_all_second!$E$79</f>
        <v/>
      </c>
      <c r="N58" s="625"/>
      <c r="O58" s="625"/>
      <c r="P58" s="625"/>
      <c r="Q58" s="625"/>
      <c r="R58" s="625"/>
      <c r="S58" s="625"/>
      <c r="T58" s="625"/>
      <c r="U58" s="625"/>
      <c r="V58" s="625"/>
      <c r="W58" s="625"/>
      <c r="X58" s="625"/>
      <c r="Y58" s="625"/>
      <c r="Z58" s="625"/>
      <c r="AA58" s="625"/>
      <c r="AB58" s="625"/>
      <c r="AC58" s="625"/>
      <c r="AD58" s="625"/>
      <c r="AE58" s="625"/>
      <c r="AF58" s="625"/>
      <c r="AG58" s="625"/>
      <c r="AH58" s="625"/>
      <c r="AI58" s="625"/>
      <c r="AJ58" s="625"/>
      <c r="AK58" s="625"/>
    </row>
    <row r="59" spans="4:37" ht="12.95" customHeight="1" x14ac:dyDescent="0.15">
      <c r="D59" s="6" t="s">
        <v>127</v>
      </c>
      <c r="E59" s="6" t="s">
        <v>131</v>
      </c>
      <c r="F59" s="6" t="s">
        <v>2310</v>
      </c>
      <c r="M59" s="9" t="s">
        <v>135</v>
      </c>
      <c r="N59" s="624" t="str">
        <f>ITEM_all_second!$E$80</f>
        <v/>
      </c>
      <c r="O59" s="624"/>
      <c r="P59" s="624"/>
      <c r="Q59" s="624"/>
      <c r="R59" s="9" t="s">
        <v>136</v>
      </c>
      <c r="S59" s="6" t="s">
        <v>137</v>
      </c>
      <c r="X59" s="9" t="s">
        <v>135</v>
      </c>
      <c r="Y59" s="624" t="str">
        <f>ITEM_all_second!$E$81</f>
        <v/>
      </c>
      <c r="Z59" s="624"/>
      <c r="AA59" s="624"/>
      <c r="AB59" s="624"/>
      <c r="AC59" s="9" t="s">
        <v>136</v>
      </c>
      <c r="AG59" s="33" t="s">
        <v>611</v>
      </c>
      <c r="AH59" s="624" t="str">
        <f>ITEM_all_second!$E$82</f>
        <v/>
      </c>
      <c r="AI59" s="624"/>
      <c r="AJ59" s="624"/>
      <c r="AK59" s="9" t="s">
        <v>138</v>
      </c>
    </row>
    <row r="60" spans="4:37" ht="12.95" customHeight="1" x14ac:dyDescent="0.15">
      <c r="M60" s="625" t="str">
        <f>ITEM_all_second!$E$83</f>
        <v/>
      </c>
      <c r="N60" s="625"/>
      <c r="O60" s="625"/>
      <c r="P60" s="625"/>
      <c r="Q60" s="625"/>
      <c r="R60" s="625"/>
      <c r="S60" s="625"/>
      <c r="T60" s="625"/>
      <c r="U60" s="625"/>
      <c r="V60" s="625"/>
      <c r="W60" s="625"/>
      <c r="X60" s="625"/>
      <c r="Y60" s="625"/>
      <c r="Z60" s="625"/>
      <c r="AA60" s="625"/>
      <c r="AB60" s="625"/>
      <c r="AC60" s="625"/>
      <c r="AD60" s="625"/>
      <c r="AE60" s="625"/>
      <c r="AF60" s="625"/>
      <c r="AG60" s="625"/>
      <c r="AH60" s="625"/>
      <c r="AI60" s="625"/>
      <c r="AJ60" s="625"/>
      <c r="AK60" s="625"/>
    </row>
    <row r="61" spans="4:37" ht="12.95" customHeight="1" x14ac:dyDescent="0.15">
      <c r="D61" s="6" t="s">
        <v>127</v>
      </c>
      <c r="E61" s="6" t="s">
        <v>1284</v>
      </c>
      <c r="F61" s="6" t="s">
        <v>2305</v>
      </c>
      <c r="M61" s="59" t="s">
        <v>1124</v>
      </c>
      <c r="N61" s="625" t="str">
        <f>ITEM_all_second!$E$84</f>
        <v/>
      </c>
      <c r="O61" s="625"/>
      <c r="P61" s="625"/>
      <c r="Q61" s="625"/>
      <c r="R61" s="625"/>
      <c r="S61" s="12"/>
    </row>
    <row r="62" spans="4:37" ht="12.95" customHeight="1" x14ac:dyDescent="0.15">
      <c r="D62" s="6" t="s">
        <v>127</v>
      </c>
      <c r="E62" s="6" t="s">
        <v>132</v>
      </c>
      <c r="F62" s="6" t="s">
        <v>2311</v>
      </c>
      <c r="M62" s="625" t="str">
        <f>ITEM_all_second!$E$85</f>
        <v/>
      </c>
      <c r="N62" s="625"/>
      <c r="O62" s="625"/>
      <c r="P62" s="625"/>
      <c r="Q62" s="625"/>
      <c r="R62" s="625"/>
      <c r="S62" s="625"/>
      <c r="T62" s="625"/>
      <c r="U62" s="625"/>
      <c r="V62" s="625"/>
      <c r="W62" s="625"/>
      <c r="X62" s="625"/>
      <c r="Y62" s="625"/>
      <c r="Z62" s="625"/>
      <c r="AA62" s="625"/>
      <c r="AB62" s="625"/>
      <c r="AC62" s="625"/>
      <c r="AD62" s="625"/>
      <c r="AE62" s="625"/>
      <c r="AF62" s="625"/>
      <c r="AG62" s="625"/>
      <c r="AH62" s="625"/>
      <c r="AI62" s="625"/>
      <c r="AJ62" s="625"/>
      <c r="AK62" s="625"/>
    </row>
    <row r="63" spans="4:37" ht="12.95" customHeight="1" x14ac:dyDescent="0.15">
      <c r="D63" s="6" t="s">
        <v>127</v>
      </c>
      <c r="E63" s="6" t="s">
        <v>134</v>
      </c>
      <c r="F63" s="6" t="s">
        <v>2307</v>
      </c>
      <c r="M63" s="625" t="str">
        <f>ITEM_all_second!$E$86</f>
        <v/>
      </c>
      <c r="N63" s="625"/>
      <c r="O63" s="625"/>
      <c r="P63" s="625"/>
      <c r="Q63" s="625"/>
      <c r="R63" s="625"/>
      <c r="S63" s="12"/>
      <c r="T63" s="9"/>
      <c r="U63" s="12"/>
      <c r="V63" s="12"/>
      <c r="W63" s="12"/>
    </row>
    <row r="64" spans="4:37" ht="12.95" customHeight="1" x14ac:dyDescent="0.15">
      <c r="D64" s="6" t="s">
        <v>127</v>
      </c>
      <c r="E64" s="6" t="s">
        <v>142</v>
      </c>
      <c r="F64" s="6" t="s">
        <v>2313</v>
      </c>
      <c r="P64" s="625" t="str">
        <f>ITEM_all_second!$E$87</f>
        <v/>
      </c>
      <c r="Q64" s="625"/>
      <c r="R64" s="625"/>
      <c r="S64" s="625"/>
      <c r="T64" s="625"/>
      <c r="U64" s="625" t="str">
        <f>ITEM_all_second!$E$88</f>
        <v/>
      </c>
      <c r="V64" s="625"/>
      <c r="W64" s="625"/>
      <c r="X64" s="625"/>
      <c r="Y64" s="625"/>
      <c r="Z64" s="625" t="str">
        <f>ITEM_all_second!$E$89</f>
        <v/>
      </c>
      <c r="AA64" s="625"/>
      <c r="AB64" s="625"/>
      <c r="AC64" s="625"/>
      <c r="AD64" s="625"/>
      <c r="AE64" s="625" t="str">
        <f>ITEM_all_second!$E$90</f>
        <v/>
      </c>
      <c r="AF64" s="625"/>
      <c r="AG64" s="625"/>
      <c r="AH64" s="625"/>
      <c r="AI64" s="625"/>
    </row>
    <row r="68" spans="4:37" ht="15" customHeight="1" x14ac:dyDescent="0.15">
      <c r="D68" s="6" t="s">
        <v>616</v>
      </c>
    </row>
    <row r="69" spans="4:37" ht="15" customHeight="1" x14ac:dyDescent="0.15">
      <c r="D69" s="6" t="s">
        <v>617</v>
      </c>
    </row>
    <row r="70" spans="4:37" ht="15" customHeight="1" x14ac:dyDescent="0.15">
      <c r="D70" s="9" t="str">
        <f>ITEM_all_second!$E$91</f>
        <v>□</v>
      </c>
      <c r="E70" s="6" t="s">
        <v>2454</v>
      </c>
    </row>
    <row r="71" spans="4:37" ht="15" customHeight="1" x14ac:dyDescent="0.15">
      <c r="D71" s="6" t="s">
        <v>127</v>
      </c>
      <c r="E71" s="6" t="s">
        <v>128</v>
      </c>
      <c r="F71" s="6" t="s">
        <v>2304</v>
      </c>
      <c r="M71" s="625" t="str">
        <f>ITEM_all_second!$E$92</f>
        <v/>
      </c>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row>
    <row r="72" spans="4:37" ht="15" customHeight="1" x14ac:dyDescent="0.15">
      <c r="D72" s="6" t="s">
        <v>127</v>
      </c>
      <c r="E72" s="6" t="s">
        <v>130</v>
      </c>
      <c r="F72" s="6" t="s">
        <v>2309</v>
      </c>
      <c r="M72" s="6" t="s">
        <v>618</v>
      </c>
      <c r="U72" s="624" t="str">
        <f>ITEM_all_second!$E$93</f>
        <v/>
      </c>
      <c r="V72" s="624"/>
      <c r="W72" s="624"/>
      <c r="X72" s="624"/>
      <c r="Y72" s="624"/>
      <c r="Z72" s="9" t="s">
        <v>138</v>
      </c>
    </row>
    <row r="73" spans="4:37" ht="9.9499999999999993" customHeight="1" x14ac:dyDescent="0.15"/>
    <row r="74" spans="4:37" ht="15" customHeight="1" x14ac:dyDescent="0.15">
      <c r="D74" s="9" t="str">
        <f>ITEM_all_second!$E$94</f>
        <v>□</v>
      </c>
      <c r="E74" s="6" t="s">
        <v>2315</v>
      </c>
    </row>
    <row r="75" spans="4:37" ht="15" customHeight="1" x14ac:dyDescent="0.15">
      <c r="D75" s="6" t="s">
        <v>127</v>
      </c>
      <c r="E75" s="6" t="s">
        <v>128</v>
      </c>
      <c r="F75" s="6" t="s">
        <v>2304</v>
      </c>
      <c r="M75" s="625" t="str">
        <f>ITEM_all_second!$E$95</f>
        <v/>
      </c>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row>
    <row r="76" spans="4:37" ht="15" customHeight="1" x14ac:dyDescent="0.15">
      <c r="D76" s="6" t="s">
        <v>127</v>
      </c>
      <c r="E76" s="6" t="s">
        <v>130</v>
      </c>
      <c r="F76" s="6" t="s">
        <v>2309</v>
      </c>
      <c r="M76" s="6" t="s">
        <v>618</v>
      </c>
      <c r="U76" s="624" t="str">
        <f>ITEM_all_second!$E$96</f>
        <v/>
      </c>
      <c r="V76" s="624"/>
      <c r="W76" s="624"/>
      <c r="X76" s="624"/>
      <c r="Y76" s="624"/>
      <c r="Z76" s="9" t="s">
        <v>138</v>
      </c>
    </row>
    <row r="77" spans="4:37" ht="9.9499999999999993" customHeight="1" x14ac:dyDescent="0.15"/>
    <row r="78" spans="4:37" ht="15" customHeight="1" x14ac:dyDescent="0.15">
      <c r="D78" s="9" t="str">
        <f>ITEM_all_second!$E$97</f>
        <v>□</v>
      </c>
      <c r="E78" s="6" t="s">
        <v>2316</v>
      </c>
    </row>
    <row r="79" spans="4:37" ht="15" customHeight="1" x14ac:dyDescent="0.15">
      <c r="D79" s="6" t="s">
        <v>127</v>
      </c>
      <c r="E79" s="6" t="s">
        <v>128</v>
      </c>
      <c r="F79" s="6" t="s">
        <v>2304</v>
      </c>
      <c r="M79" s="625" t="str">
        <f>ITEM_all_second!$E$98</f>
        <v/>
      </c>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row>
    <row r="80" spans="4:37" ht="15" customHeight="1" x14ac:dyDescent="0.15">
      <c r="D80" s="6" t="s">
        <v>127</v>
      </c>
      <c r="E80" s="6" t="s">
        <v>130</v>
      </c>
      <c r="F80" s="6" t="s">
        <v>2309</v>
      </c>
      <c r="M80" s="6" t="s">
        <v>620</v>
      </c>
      <c r="U80" s="624" t="str">
        <f>ITEM_all_second!$E$99</f>
        <v/>
      </c>
      <c r="V80" s="624"/>
      <c r="W80" s="624"/>
      <c r="X80" s="624"/>
      <c r="Y80" s="624"/>
      <c r="Z80" s="9" t="s">
        <v>138</v>
      </c>
    </row>
    <row r="81" spans="2:37" ht="15" customHeight="1" x14ac:dyDescent="0.15">
      <c r="D81" s="6" t="s">
        <v>127</v>
      </c>
      <c r="E81" s="6" t="s">
        <v>128</v>
      </c>
      <c r="F81" s="6" t="s">
        <v>2304</v>
      </c>
      <c r="M81" s="625" t="str">
        <f>ITEM_all_second!$E$100</f>
        <v/>
      </c>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5"/>
    </row>
    <row r="82" spans="2:37" ht="15" customHeight="1" x14ac:dyDescent="0.15">
      <c r="D82" s="6" t="s">
        <v>127</v>
      </c>
      <c r="E82" s="6" t="s">
        <v>130</v>
      </c>
      <c r="F82" s="6" t="s">
        <v>2309</v>
      </c>
      <c r="M82" s="6" t="s">
        <v>620</v>
      </c>
      <c r="U82" s="624" t="str">
        <f>ITEM_all_second!$E$101</f>
        <v/>
      </c>
      <c r="V82" s="624"/>
      <c r="W82" s="624"/>
      <c r="X82" s="624"/>
      <c r="Y82" s="624"/>
      <c r="Z82" s="9" t="s">
        <v>138</v>
      </c>
    </row>
    <row r="83" spans="2:37" ht="15" customHeight="1" x14ac:dyDescent="0.15">
      <c r="D83" s="6" t="s">
        <v>127</v>
      </c>
      <c r="E83" s="6" t="s">
        <v>128</v>
      </c>
      <c r="F83" s="6" t="s">
        <v>2304</v>
      </c>
      <c r="M83" s="625" t="str">
        <f>ITEM_all_second!$E$102</f>
        <v/>
      </c>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5"/>
    </row>
    <row r="84" spans="2:37" ht="15" customHeight="1" x14ac:dyDescent="0.15">
      <c r="D84" s="6" t="s">
        <v>127</v>
      </c>
      <c r="E84" s="6" t="s">
        <v>130</v>
      </c>
      <c r="F84" s="6" t="s">
        <v>2309</v>
      </c>
      <c r="M84" s="6" t="s">
        <v>620</v>
      </c>
      <c r="U84" s="624" t="str">
        <f>ITEM_all_second!$E$103</f>
        <v/>
      </c>
      <c r="V84" s="624"/>
      <c r="W84" s="624"/>
      <c r="X84" s="624"/>
      <c r="Y84" s="624"/>
      <c r="Z84" s="9" t="s">
        <v>138</v>
      </c>
    </row>
    <row r="85" spans="2:37" ht="9.9499999999999993" customHeight="1" x14ac:dyDescent="0.15"/>
    <row r="86" spans="2:37" ht="15" customHeight="1" x14ac:dyDescent="0.15">
      <c r="D86" s="9" t="str">
        <f>ITEM_all_second!$E$104</f>
        <v>□</v>
      </c>
      <c r="E86" s="6" t="s">
        <v>2317</v>
      </c>
    </row>
    <row r="87" spans="2:37" ht="15" customHeight="1" x14ac:dyDescent="0.15">
      <c r="D87" s="6" t="s">
        <v>127</v>
      </c>
      <c r="E87" s="6" t="s">
        <v>128</v>
      </c>
      <c r="F87" s="6" t="s">
        <v>2304</v>
      </c>
      <c r="M87" s="625" t="str">
        <f>ITEM_all_second!$E$105</f>
        <v/>
      </c>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5"/>
    </row>
    <row r="88" spans="2:37" ht="15" customHeight="1" x14ac:dyDescent="0.15">
      <c r="D88" s="6" t="s">
        <v>127</v>
      </c>
      <c r="E88" s="6" t="s">
        <v>130</v>
      </c>
      <c r="F88" s="6" t="s">
        <v>2309</v>
      </c>
      <c r="M88" s="6" t="s">
        <v>620</v>
      </c>
      <c r="U88" s="624" t="str">
        <f>ITEM_all_second!$E$106</f>
        <v/>
      </c>
      <c r="V88" s="624"/>
      <c r="W88" s="624"/>
      <c r="X88" s="624"/>
      <c r="Y88" s="624"/>
      <c r="Z88" s="9" t="s">
        <v>138</v>
      </c>
    </row>
    <row r="89" spans="2:37" ht="15" customHeight="1" x14ac:dyDescent="0.15">
      <c r="D89" s="6" t="s">
        <v>127</v>
      </c>
      <c r="E89" s="6" t="s">
        <v>128</v>
      </c>
      <c r="F89" s="6" t="s">
        <v>2304</v>
      </c>
      <c r="M89" s="625" t="str">
        <f>ITEM_all_second!$E$107</f>
        <v/>
      </c>
      <c r="N89" s="625"/>
      <c r="O89" s="625"/>
      <c r="P89" s="625"/>
      <c r="Q89" s="625"/>
      <c r="R89" s="625"/>
      <c r="S89" s="625"/>
      <c r="T89" s="625"/>
      <c r="U89" s="625"/>
      <c r="V89" s="625"/>
      <c r="W89" s="625"/>
      <c r="X89" s="625"/>
      <c r="Y89" s="625"/>
      <c r="Z89" s="625"/>
      <c r="AA89" s="625"/>
      <c r="AB89" s="625"/>
      <c r="AC89" s="625"/>
      <c r="AD89" s="625"/>
      <c r="AE89" s="625"/>
      <c r="AF89" s="625"/>
      <c r="AG89" s="625"/>
      <c r="AH89" s="625"/>
      <c r="AI89" s="625"/>
      <c r="AJ89" s="625"/>
      <c r="AK89" s="625"/>
    </row>
    <row r="90" spans="2:37" ht="15" customHeight="1" x14ac:dyDescent="0.15">
      <c r="D90" s="6" t="s">
        <v>127</v>
      </c>
      <c r="E90" s="6" t="s">
        <v>130</v>
      </c>
      <c r="F90" s="6" t="s">
        <v>2309</v>
      </c>
      <c r="M90" s="6" t="s">
        <v>620</v>
      </c>
      <c r="U90" s="624" t="str">
        <f>ITEM_all_second!$E$108</f>
        <v/>
      </c>
      <c r="V90" s="624"/>
      <c r="W90" s="624"/>
      <c r="X90" s="624"/>
      <c r="Y90" s="624"/>
      <c r="Z90" s="9" t="s">
        <v>138</v>
      </c>
    </row>
    <row r="91" spans="2:37" ht="15" customHeight="1" x14ac:dyDescent="0.15">
      <c r="D91" s="6" t="s">
        <v>127</v>
      </c>
      <c r="E91" s="6" t="s">
        <v>128</v>
      </c>
      <c r="F91" s="6" t="s">
        <v>2304</v>
      </c>
      <c r="M91" s="625" t="str">
        <f>ITEM_all_second!$E$109</f>
        <v/>
      </c>
      <c r="N91" s="625"/>
      <c r="O91" s="625"/>
      <c r="P91" s="625"/>
      <c r="Q91" s="625"/>
      <c r="R91" s="625"/>
      <c r="S91" s="625"/>
      <c r="T91" s="625"/>
      <c r="U91" s="625"/>
      <c r="V91" s="625"/>
      <c r="W91" s="625"/>
      <c r="X91" s="625"/>
      <c r="Y91" s="625"/>
      <c r="Z91" s="625"/>
      <c r="AA91" s="625"/>
      <c r="AB91" s="625"/>
      <c r="AC91" s="625"/>
      <c r="AD91" s="625"/>
      <c r="AE91" s="625"/>
      <c r="AF91" s="625"/>
      <c r="AG91" s="625"/>
      <c r="AH91" s="625"/>
      <c r="AI91" s="625"/>
      <c r="AJ91" s="625"/>
      <c r="AK91" s="625"/>
    </row>
    <row r="92" spans="2:37" ht="15" customHeight="1" x14ac:dyDescent="0.15">
      <c r="B92" s="30"/>
      <c r="C92" s="30"/>
      <c r="D92" s="30" t="s">
        <v>127</v>
      </c>
      <c r="E92" s="30" t="s">
        <v>130</v>
      </c>
      <c r="F92" s="30" t="s">
        <v>2309</v>
      </c>
      <c r="G92" s="30"/>
      <c r="H92" s="30"/>
      <c r="I92" s="30"/>
      <c r="J92" s="30"/>
      <c r="K92" s="30"/>
      <c r="L92" s="30"/>
      <c r="M92" s="30" t="s">
        <v>620</v>
      </c>
      <c r="N92" s="30"/>
      <c r="O92" s="30"/>
      <c r="P92" s="30"/>
      <c r="Q92" s="30"/>
      <c r="R92" s="30"/>
      <c r="S92" s="30"/>
      <c r="T92" s="30"/>
      <c r="U92" s="720" t="str">
        <f>ITEM_all_second!$E$110</f>
        <v/>
      </c>
      <c r="V92" s="720"/>
      <c r="W92" s="720"/>
      <c r="X92" s="720"/>
      <c r="Y92" s="720"/>
      <c r="Z92" s="32" t="s">
        <v>138</v>
      </c>
      <c r="AA92" s="30"/>
      <c r="AB92" s="30"/>
      <c r="AC92" s="30"/>
      <c r="AD92" s="30"/>
      <c r="AE92" s="30"/>
      <c r="AF92" s="30"/>
      <c r="AG92" s="30"/>
      <c r="AH92" s="30"/>
      <c r="AI92" s="30"/>
      <c r="AJ92" s="30"/>
      <c r="AK92" s="30"/>
    </row>
    <row r="93" spans="2:37" ht="15" customHeight="1" x14ac:dyDescent="0.15">
      <c r="B93" s="6" t="s">
        <v>2318</v>
      </c>
    </row>
    <row r="94" spans="2:37" ht="15" customHeight="1" x14ac:dyDescent="0.15">
      <c r="D94" s="6" t="s">
        <v>621</v>
      </c>
    </row>
    <row r="95" spans="2:37" ht="15" customHeight="1" x14ac:dyDescent="0.15">
      <c r="D95" s="6" t="s">
        <v>127</v>
      </c>
      <c r="E95" s="6" t="s">
        <v>128</v>
      </c>
      <c r="F95" s="6" t="s">
        <v>2304</v>
      </c>
      <c r="M95" s="625" t="str">
        <f>ITEM_all_second!$E$111</f>
        <v/>
      </c>
      <c r="N95" s="625"/>
      <c r="O95" s="625"/>
      <c r="P95" s="625"/>
      <c r="Q95" s="625"/>
      <c r="R95" s="625"/>
      <c r="S95" s="625"/>
      <c r="T95" s="625"/>
      <c r="U95" s="625"/>
      <c r="V95" s="625"/>
      <c r="W95" s="625"/>
      <c r="X95" s="625"/>
      <c r="Y95" s="625"/>
      <c r="Z95" s="625"/>
      <c r="AA95" s="625"/>
      <c r="AB95" s="625"/>
      <c r="AC95" s="625"/>
      <c r="AD95" s="625"/>
      <c r="AE95" s="625"/>
      <c r="AF95" s="625"/>
      <c r="AG95" s="625"/>
      <c r="AH95" s="625"/>
      <c r="AI95" s="625"/>
      <c r="AJ95" s="625"/>
      <c r="AK95" s="625"/>
    </row>
    <row r="96" spans="2:37" ht="15" customHeight="1" x14ac:dyDescent="0.15">
      <c r="D96" s="6" t="s">
        <v>127</v>
      </c>
      <c r="E96" s="6" t="s">
        <v>130</v>
      </c>
      <c r="F96" s="6" t="s">
        <v>2319</v>
      </c>
      <c r="M96" s="625" t="str">
        <f>ITEM_all_second!$E$112</f>
        <v/>
      </c>
      <c r="N96" s="625"/>
      <c r="O96" s="625"/>
      <c r="P96" s="625"/>
      <c r="Q96" s="625"/>
      <c r="R96" s="625"/>
      <c r="S96" s="625"/>
      <c r="T96" s="625"/>
      <c r="U96" s="625"/>
      <c r="V96" s="625"/>
      <c r="W96" s="625"/>
      <c r="X96" s="625"/>
      <c r="Y96" s="625"/>
      <c r="Z96" s="625"/>
      <c r="AA96" s="625"/>
      <c r="AB96" s="625"/>
      <c r="AC96" s="625"/>
      <c r="AD96" s="625"/>
      <c r="AE96" s="625"/>
      <c r="AF96" s="625"/>
      <c r="AG96" s="625"/>
      <c r="AH96" s="625"/>
      <c r="AI96" s="625"/>
      <c r="AJ96" s="625"/>
      <c r="AK96" s="625"/>
    </row>
    <row r="97" spans="4:37" ht="15" customHeight="1" x14ac:dyDescent="0.15">
      <c r="D97" s="6" t="s">
        <v>127</v>
      </c>
      <c r="E97" s="6" t="s">
        <v>131</v>
      </c>
      <c r="F97" s="6" t="s">
        <v>2305</v>
      </c>
      <c r="M97" s="59" t="s">
        <v>1124</v>
      </c>
      <c r="N97" s="625" t="str">
        <f>ITEM_all_second!$E$113</f>
        <v/>
      </c>
      <c r="O97" s="625"/>
      <c r="P97" s="625"/>
      <c r="Q97" s="625"/>
      <c r="R97" s="625"/>
      <c r="S97" s="12"/>
    </row>
    <row r="98" spans="4:37" ht="15" customHeight="1" x14ac:dyDescent="0.15">
      <c r="D98" s="6" t="s">
        <v>127</v>
      </c>
      <c r="E98" s="6" t="s">
        <v>1284</v>
      </c>
      <c r="F98" s="6" t="s">
        <v>2311</v>
      </c>
      <c r="M98" s="625" t="str">
        <f>ITEM_all_second!$E$114</f>
        <v/>
      </c>
      <c r="N98" s="625"/>
      <c r="O98" s="625"/>
      <c r="P98" s="625"/>
      <c r="Q98" s="625"/>
      <c r="R98" s="625"/>
      <c r="S98" s="625"/>
      <c r="T98" s="625"/>
      <c r="U98" s="625"/>
      <c r="V98" s="625"/>
      <c r="W98" s="625"/>
      <c r="X98" s="625"/>
      <c r="Y98" s="625"/>
      <c r="Z98" s="625"/>
      <c r="AA98" s="625"/>
      <c r="AB98" s="625"/>
      <c r="AC98" s="625"/>
      <c r="AD98" s="625"/>
      <c r="AE98" s="625"/>
      <c r="AF98" s="625"/>
      <c r="AG98" s="625"/>
      <c r="AH98" s="625"/>
      <c r="AI98" s="625"/>
      <c r="AJ98" s="625"/>
      <c r="AK98" s="625"/>
    </row>
    <row r="99" spans="4:37" ht="15" customHeight="1" x14ac:dyDescent="0.15">
      <c r="D99" s="6" t="s">
        <v>127</v>
      </c>
      <c r="E99" s="6" t="s">
        <v>132</v>
      </c>
      <c r="F99" s="6" t="s">
        <v>2307</v>
      </c>
      <c r="M99" s="625" t="str">
        <f>ITEM_all_second!$E$115</f>
        <v/>
      </c>
      <c r="N99" s="625"/>
      <c r="O99" s="625"/>
      <c r="P99" s="625"/>
      <c r="Q99" s="625"/>
      <c r="R99" s="625"/>
      <c r="S99" s="12"/>
      <c r="T99" s="9"/>
      <c r="U99" s="12"/>
      <c r="V99" s="12"/>
      <c r="W99" s="12"/>
    </row>
    <row r="100" spans="4:37" ht="15" customHeight="1" x14ac:dyDescent="0.15">
      <c r="D100" s="6" t="s">
        <v>127</v>
      </c>
      <c r="E100" s="6" t="s">
        <v>134</v>
      </c>
      <c r="F100" s="6" t="s">
        <v>2320</v>
      </c>
      <c r="M100" s="625" t="str">
        <f>ITEM_all_second!$E$116</f>
        <v/>
      </c>
      <c r="N100" s="625"/>
      <c r="O100" s="625"/>
      <c r="P100" s="625"/>
      <c r="Q100" s="625"/>
      <c r="R100" s="625"/>
      <c r="S100" s="625"/>
      <c r="T100" s="625"/>
      <c r="U100" s="625"/>
      <c r="V100" s="625"/>
      <c r="W100" s="625"/>
      <c r="X100" s="625"/>
      <c r="Y100" s="625"/>
      <c r="Z100" s="625"/>
      <c r="AA100" s="625"/>
      <c r="AB100" s="625"/>
      <c r="AC100" s="625"/>
      <c r="AD100" s="625"/>
      <c r="AE100" s="625"/>
      <c r="AF100" s="625"/>
      <c r="AG100" s="625"/>
      <c r="AH100" s="625"/>
      <c r="AI100" s="625"/>
      <c r="AJ100" s="625"/>
      <c r="AK100" s="625"/>
    </row>
    <row r="101" spans="4:37" ht="15" customHeight="1" x14ac:dyDescent="0.15">
      <c r="D101" s="6" t="s">
        <v>127</v>
      </c>
      <c r="E101" s="6" t="s">
        <v>142</v>
      </c>
      <c r="F101" s="6" t="s">
        <v>2321</v>
      </c>
      <c r="O101" s="625" t="str">
        <f>ITEM_all_second!$E$117</f>
        <v/>
      </c>
      <c r="P101" s="625"/>
      <c r="Q101" s="625"/>
      <c r="R101" s="625"/>
      <c r="S101" s="625"/>
      <c r="T101" s="625"/>
      <c r="U101" s="625"/>
      <c r="V101" s="625"/>
      <c r="W101" s="625"/>
      <c r="X101" s="625"/>
      <c r="Y101" s="625"/>
      <c r="Z101" s="625"/>
      <c r="AA101" s="625"/>
      <c r="AB101" s="625"/>
      <c r="AC101" s="625"/>
      <c r="AD101" s="625"/>
      <c r="AE101" s="625"/>
      <c r="AF101" s="625"/>
      <c r="AG101" s="625"/>
      <c r="AH101" s="625"/>
      <c r="AI101" s="625"/>
      <c r="AJ101" s="625"/>
      <c r="AK101" s="625"/>
    </row>
    <row r="102" spans="4:37" ht="9.9499999999999993" customHeight="1" x14ac:dyDescent="0.15"/>
    <row r="103" spans="4:37" ht="15" customHeight="1" x14ac:dyDescent="0.15">
      <c r="D103" s="6" t="s">
        <v>622</v>
      </c>
    </row>
    <row r="104" spans="4:37" ht="15" customHeight="1" x14ac:dyDescent="0.15">
      <c r="D104" s="6" t="s">
        <v>127</v>
      </c>
      <c r="E104" s="6" t="s">
        <v>128</v>
      </c>
      <c r="F104" s="6" t="s">
        <v>2304</v>
      </c>
      <c r="M104" s="625" t="str">
        <f>ITEM_all_second!$E$118</f>
        <v/>
      </c>
      <c r="N104" s="625"/>
      <c r="O104" s="625"/>
      <c r="P104" s="625"/>
      <c r="Q104" s="625"/>
      <c r="R104" s="625"/>
      <c r="S104" s="625"/>
      <c r="T104" s="625"/>
      <c r="U104" s="625"/>
      <c r="V104" s="625"/>
      <c r="W104" s="625"/>
      <c r="X104" s="625"/>
      <c r="Y104" s="625"/>
      <c r="Z104" s="625"/>
      <c r="AA104" s="625"/>
      <c r="AB104" s="625"/>
      <c r="AC104" s="625"/>
      <c r="AD104" s="625"/>
      <c r="AE104" s="625"/>
      <c r="AF104" s="625"/>
      <c r="AG104" s="625"/>
      <c r="AH104" s="625"/>
      <c r="AI104" s="625"/>
      <c r="AJ104" s="625"/>
      <c r="AK104" s="625"/>
    </row>
    <row r="105" spans="4:37" ht="15" customHeight="1" x14ac:dyDescent="0.15">
      <c r="D105" s="6" t="s">
        <v>127</v>
      </c>
      <c r="E105" s="6" t="s">
        <v>130</v>
      </c>
      <c r="F105" s="6" t="s">
        <v>2319</v>
      </c>
      <c r="M105" s="625" t="str">
        <f>ITEM_all_second!$E$119</f>
        <v/>
      </c>
      <c r="N105" s="625"/>
      <c r="O105" s="625"/>
      <c r="P105" s="625"/>
      <c r="Q105" s="625"/>
      <c r="R105" s="625"/>
      <c r="S105" s="625"/>
      <c r="T105" s="625"/>
      <c r="U105" s="625"/>
      <c r="V105" s="625"/>
      <c r="W105" s="625"/>
      <c r="X105" s="625"/>
      <c r="Y105" s="625"/>
      <c r="Z105" s="625"/>
      <c r="AA105" s="625"/>
      <c r="AB105" s="625"/>
      <c r="AC105" s="625"/>
      <c r="AD105" s="625"/>
      <c r="AE105" s="625"/>
      <c r="AF105" s="625"/>
      <c r="AG105" s="625"/>
      <c r="AH105" s="625"/>
      <c r="AI105" s="625"/>
      <c r="AJ105" s="625"/>
      <c r="AK105" s="625"/>
    </row>
    <row r="106" spans="4:37" ht="15" customHeight="1" x14ac:dyDescent="0.15">
      <c r="D106" s="6" t="s">
        <v>127</v>
      </c>
      <c r="E106" s="6" t="s">
        <v>131</v>
      </c>
      <c r="F106" s="6" t="s">
        <v>2305</v>
      </c>
      <c r="M106" s="59" t="s">
        <v>1124</v>
      </c>
      <c r="N106" s="625" t="str">
        <f>ITEM_all_second!$E$120</f>
        <v/>
      </c>
      <c r="O106" s="625"/>
      <c r="P106" s="625"/>
      <c r="Q106" s="625"/>
      <c r="R106" s="625"/>
      <c r="S106" s="12"/>
    </row>
    <row r="107" spans="4:37" ht="15" customHeight="1" x14ac:dyDescent="0.15">
      <c r="D107" s="6" t="s">
        <v>127</v>
      </c>
      <c r="E107" s="6" t="s">
        <v>1284</v>
      </c>
      <c r="F107" s="6" t="s">
        <v>2311</v>
      </c>
      <c r="M107" s="625" t="str">
        <f>ITEM_all_second!$E$121</f>
        <v/>
      </c>
      <c r="N107" s="625"/>
      <c r="O107" s="625"/>
      <c r="P107" s="625"/>
      <c r="Q107" s="625"/>
      <c r="R107" s="625"/>
      <c r="S107" s="625"/>
      <c r="T107" s="625"/>
      <c r="U107" s="625"/>
      <c r="V107" s="625"/>
      <c r="W107" s="625"/>
      <c r="X107" s="625"/>
      <c r="Y107" s="625"/>
      <c r="Z107" s="625"/>
      <c r="AA107" s="625"/>
      <c r="AB107" s="625"/>
      <c r="AC107" s="625"/>
      <c r="AD107" s="625"/>
      <c r="AE107" s="625"/>
      <c r="AF107" s="625"/>
      <c r="AG107" s="625"/>
      <c r="AH107" s="625"/>
      <c r="AI107" s="625"/>
      <c r="AJ107" s="625"/>
      <c r="AK107" s="625"/>
    </row>
    <row r="108" spans="4:37" ht="15" customHeight="1" x14ac:dyDescent="0.15">
      <c r="D108" s="6" t="s">
        <v>127</v>
      </c>
      <c r="E108" s="6" t="s">
        <v>132</v>
      </c>
      <c r="F108" s="6" t="s">
        <v>2307</v>
      </c>
      <c r="M108" s="625" t="str">
        <f>ITEM_all_second!$E$122</f>
        <v/>
      </c>
      <c r="N108" s="625"/>
      <c r="O108" s="625"/>
      <c r="P108" s="625"/>
      <c r="Q108" s="625"/>
      <c r="R108" s="625"/>
      <c r="S108" s="12"/>
      <c r="T108" s="9"/>
      <c r="U108" s="12"/>
      <c r="V108" s="12"/>
      <c r="W108" s="12"/>
    </row>
    <row r="109" spans="4:37" ht="15" customHeight="1" x14ac:dyDescent="0.15">
      <c r="D109" s="6" t="s">
        <v>127</v>
      </c>
      <c r="E109" s="6" t="s">
        <v>134</v>
      </c>
      <c r="F109" s="6" t="s">
        <v>2320</v>
      </c>
      <c r="M109" s="625" t="str">
        <f>ITEM_all_second!$E$123</f>
        <v/>
      </c>
      <c r="N109" s="625"/>
      <c r="O109" s="625"/>
      <c r="P109" s="625"/>
      <c r="Q109" s="625"/>
      <c r="R109" s="625"/>
      <c r="S109" s="625"/>
      <c r="T109" s="625"/>
      <c r="U109" s="625"/>
      <c r="V109" s="625"/>
      <c r="W109" s="625"/>
      <c r="X109" s="625"/>
      <c r="Y109" s="625"/>
      <c r="Z109" s="625"/>
      <c r="AA109" s="625"/>
      <c r="AB109" s="625"/>
      <c r="AC109" s="625"/>
      <c r="AD109" s="625"/>
      <c r="AE109" s="625"/>
      <c r="AF109" s="625"/>
      <c r="AG109" s="625"/>
      <c r="AH109" s="625"/>
      <c r="AI109" s="625"/>
      <c r="AJ109" s="625"/>
      <c r="AK109" s="625"/>
    </row>
    <row r="110" spans="4:37" ht="15" customHeight="1" x14ac:dyDescent="0.15">
      <c r="D110" s="6" t="s">
        <v>127</v>
      </c>
      <c r="E110" s="6" t="s">
        <v>142</v>
      </c>
      <c r="F110" s="6" t="s">
        <v>2321</v>
      </c>
      <c r="O110" s="625" t="str">
        <f>ITEM_all_second!$E$124</f>
        <v/>
      </c>
      <c r="P110" s="625"/>
      <c r="Q110" s="625"/>
      <c r="R110" s="625"/>
      <c r="S110" s="625"/>
      <c r="T110" s="625"/>
      <c r="U110" s="625"/>
      <c r="V110" s="625"/>
      <c r="W110" s="625"/>
      <c r="X110" s="625"/>
      <c r="Y110" s="625"/>
      <c r="Z110" s="625"/>
      <c r="AA110" s="625"/>
      <c r="AB110" s="625"/>
      <c r="AC110" s="625"/>
      <c r="AD110" s="625"/>
      <c r="AE110" s="625"/>
      <c r="AF110" s="625"/>
      <c r="AG110" s="625"/>
      <c r="AH110" s="625"/>
      <c r="AI110" s="625"/>
      <c r="AJ110" s="625"/>
      <c r="AK110" s="625"/>
    </row>
    <row r="111" spans="4:37" ht="9.9499999999999993" customHeight="1" x14ac:dyDescent="0.15"/>
    <row r="112" spans="4:37" ht="15" customHeight="1" x14ac:dyDescent="0.15">
      <c r="D112" s="6" t="s">
        <v>127</v>
      </c>
      <c r="E112" s="6" t="s">
        <v>128</v>
      </c>
      <c r="F112" s="6" t="s">
        <v>2304</v>
      </c>
      <c r="M112" s="625" t="str">
        <f>ITEM_all_second!$E$125</f>
        <v/>
      </c>
      <c r="N112" s="625"/>
      <c r="O112" s="625"/>
      <c r="P112" s="625"/>
      <c r="Q112" s="625"/>
      <c r="R112" s="625"/>
      <c r="S112" s="625"/>
      <c r="T112" s="625"/>
      <c r="U112" s="625"/>
      <c r="V112" s="625"/>
      <c r="W112" s="625"/>
      <c r="X112" s="625"/>
      <c r="Y112" s="625"/>
      <c r="Z112" s="625"/>
      <c r="AA112" s="625"/>
      <c r="AB112" s="625"/>
      <c r="AC112" s="625"/>
      <c r="AD112" s="625"/>
      <c r="AE112" s="625"/>
      <c r="AF112" s="625"/>
      <c r="AG112" s="625"/>
      <c r="AH112" s="625"/>
      <c r="AI112" s="625"/>
      <c r="AJ112" s="625"/>
      <c r="AK112" s="625"/>
    </row>
    <row r="113" spans="2:37" ht="15" customHeight="1" x14ac:dyDescent="0.15">
      <c r="D113" s="6" t="s">
        <v>127</v>
      </c>
      <c r="E113" s="6" t="s">
        <v>130</v>
      </c>
      <c r="F113" s="6" t="s">
        <v>2319</v>
      </c>
      <c r="M113" s="625" t="str">
        <f>ITEM_all_second!$E$126</f>
        <v/>
      </c>
      <c r="N113" s="625"/>
      <c r="O113" s="625"/>
      <c r="P113" s="625"/>
      <c r="Q113" s="625"/>
      <c r="R113" s="625"/>
      <c r="S113" s="625"/>
      <c r="T113" s="625"/>
      <c r="U113" s="625"/>
      <c r="V113" s="625"/>
      <c r="W113" s="625"/>
      <c r="X113" s="625"/>
      <c r="Y113" s="625"/>
      <c r="Z113" s="625"/>
      <c r="AA113" s="625"/>
      <c r="AB113" s="625"/>
      <c r="AC113" s="625"/>
      <c r="AD113" s="625"/>
      <c r="AE113" s="625"/>
      <c r="AF113" s="625"/>
      <c r="AG113" s="625"/>
      <c r="AH113" s="625"/>
      <c r="AI113" s="625"/>
      <c r="AJ113" s="625"/>
      <c r="AK113" s="625"/>
    </row>
    <row r="114" spans="2:37" ht="15" customHeight="1" x14ac:dyDescent="0.15">
      <c r="D114" s="6" t="s">
        <v>127</v>
      </c>
      <c r="E114" s="6" t="s">
        <v>131</v>
      </c>
      <c r="F114" s="6" t="s">
        <v>2305</v>
      </c>
      <c r="M114" s="59" t="s">
        <v>1124</v>
      </c>
      <c r="N114" s="625" t="str">
        <f>ITEM_all_second!$E$127</f>
        <v/>
      </c>
      <c r="O114" s="625"/>
      <c r="P114" s="625"/>
      <c r="Q114" s="625"/>
      <c r="R114" s="625"/>
      <c r="S114" s="12"/>
    </row>
    <row r="115" spans="2:37" ht="15" customHeight="1" x14ac:dyDescent="0.15">
      <c r="D115" s="6" t="s">
        <v>127</v>
      </c>
      <c r="E115" s="6" t="s">
        <v>1284</v>
      </c>
      <c r="F115" s="6" t="s">
        <v>2311</v>
      </c>
      <c r="M115" s="625" t="str">
        <f>ITEM_all_second!$E$128</f>
        <v/>
      </c>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625"/>
    </row>
    <row r="116" spans="2:37" ht="15" customHeight="1" x14ac:dyDescent="0.15">
      <c r="D116" s="6" t="s">
        <v>127</v>
      </c>
      <c r="E116" s="6" t="s">
        <v>132</v>
      </c>
      <c r="F116" s="6" t="s">
        <v>2307</v>
      </c>
      <c r="M116" s="625" t="str">
        <f>ITEM_all_second!$E$129</f>
        <v/>
      </c>
      <c r="N116" s="625"/>
      <c r="O116" s="625"/>
      <c r="P116" s="625"/>
      <c r="Q116" s="625"/>
      <c r="R116" s="625"/>
      <c r="S116" s="12"/>
      <c r="T116" s="9"/>
      <c r="U116" s="12"/>
      <c r="V116" s="12"/>
      <c r="W116" s="12"/>
    </row>
    <row r="117" spans="2:37" ht="15" customHeight="1" x14ac:dyDescent="0.15">
      <c r="D117" s="6" t="s">
        <v>127</v>
      </c>
      <c r="E117" s="6" t="s">
        <v>134</v>
      </c>
      <c r="F117" s="6" t="s">
        <v>2320</v>
      </c>
      <c r="M117" s="625" t="str">
        <f>ITEM_all_second!$E$130</f>
        <v/>
      </c>
      <c r="N117" s="625"/>
      <c r="O117" s="625"/>
      <c r="P117" s="625"/>
      <c r="Q117" s="625"/>
      <c r="R117" s="625"/>
      <c r="S117" s="625"/>
      <c r="T117" s="625"/>
      <c r="U117" s="625"/>
      <c r="V117" s="625"/>
      <c r="W117" s="625"/>
      <c r="X117" s="625"/>
      <c r="Y117" s="625"/>
      <c r="Z117" s="625"/>
      <c r="AA117" s="625"/>
      <c r="AB117" s="625"/>
      <c r="AC117" s="625"/>
      <c r="AD117" s="625"/>
      <c r="AE117" s="625"/>
      <c r="AF117" s="625"/>
      <c r="AG117" s="625"/>
      <c r="AH117" s="625"/>
      <c r="AI117" s="625"/>
      <c r="AJ117" s="625"/>
      <c r="AK117" s="625"/>
    </row>
    <row r="118" spans="2:37" ht="15" customHeight="1" x14ac:dyDescent="0.15">
      <c r="D118" s="6" t="s">
        <v>127</v>
      </c>
      <c r="E118" s="6" t="s">
        <v>142</v>
      </c>
      <c r="F118" s="6" t="s">
        <v>2321</v>
      </c>
      <c r="O118" s="625" t="str">
        <f>ITEM_all_second!$E$131</f>
        <v/>
      </c>
      <c r="P118" s="625"/>
      <c r="Q118" s="625"/>
      <c r="R118" s="625"/>
      <c r="S118" s="625"/>
      <c r="T118" s="625"/>
      <c r="U118" s="625"/>
      <c r="V118" s="625"/>
      <c r="W118" s="625"/>
      <c r="X118" s="625"/>
      <c r="Y118" s="625"/>
      <c r="Z118" s="625"/>
      <c r="AA118" s="625"/>
      <c r="AB118" s="625"/>
      <c r="AC118" s="625"/>
      <c r="AD118" s="625"/>
      <c r="AE118" s="625"/>
      <c r="AF118" s="625"/>
      <c r="AG118" s="625"/>
      <c r="AH118" s="625"/>
      <c r="AI118" s="625"/>
      <c r="AJ118" s="625"/>
      <c r="AK118" s="625"/>
    </row>
    <row r="119" spans="2:37" ht="9.9499999999999993" customHeight="1" x14ac:dyDescent="0.15"/>
    <row r="120" spans="2:37" ht="15" customHeight="1" x14ac:dyDescent="0.15">
      <c r="D120" s="6" t="s">
        <v>127</v>
      </c>
      <c r="E120" s="6" t="s">
        <v>128</v>
      </c>
      <c r="F120" s="6" t="s">
        <v>2304</v>
      </c>
      <c r="M120" s="625" t="str">
        <f>ITEM_all_second!$E$132</f>
        <v/>
      </c>
      <c r="N120" s="625"/>
      <c r="O120" s="625"/>
      <c r="P120" s="625"/>
      <c r="Q120" s="625"/>
      <c r="R120" s="625"/>
      <c r="S120" s="625"/>
      <c r="T120" s="625"/>
      <c r="U120" s="625"/>
      <c r="V120" s="625"/>
      <c r="W120" s="625"/>
      <c r="X120" s="625"/>
      <c r="Y120" s="625"/>
      <c r="Z120" s="625"/>
      <c r="AA120" s="625"/>
      <c r="AB120" s="625"/>
      <c r="AC120" s="625"/>
      <c r="AD120" s="625"/>
      <c r="AE120" s="625"/>
      <c r="AF120" s="625"/>
      <c r="AG120" s="625"/>
      <c r="AH120" s="625"/>
      <c r="AI120" s="625"/>
      <c r="AJ120" s="625"/>
      <c r="AK120" s="625"/>
    </row>
    <row r="121" spans="2:37" ht="15" customHeight="1" x14ac:dyDescent="0.15">
      <c r="D121" s="6" t="s">
        <v>127</v>
      </c>
      <c r="E121" s="6" t="s">
        <v>130</v>
      </c>
      <c r="F121" s="6" t="s">
        <v>2319</v>
      </c>
      <c r="M121" s="625" t="str">
        <f>ITEM_all_second!$E$133</f>
        <v/>
      </c>
      <c r="N121" s="625"/>
      <c r="O121" s="625"/>
      <c r="P121" s="625"/>
      <c r="Q121" s="625"/>
      <c r="R121" s="625"/>
      <c r="S121" s="625"/>
      <c r="T121" s="625"/>
      <c r="U121" s="625"/>
      <c r="V121" s="625"/>
      <c r="W121" s="625"/>
      <c r="X121" s="625"/>
      <c r="Y121" s="625"/>
      <c r="Z121" s="625"/>
      <c r="AA121" s="625"/>
      <c r="AB121" s="625"/>
      <c r="AC121" s="625"/>
      <c r="AD121" s="625"/>
      <c r="AE121" s="625"/>
      <c r="AF121" s="625"/>
      <c r="AG121" s="625"/>
      <c r="AH121" s="625"/>
      <c r="AI121" s="625"/>
      <c r="AJ121" s="625"/>
      <c r="AK121" s="625"/>
    </row>
    <row r="122" spans="2:37" ht="15" customHeight="1" x14ac:dyDescent="0.15">
      <c r="D122" s="6" t="s">
        <v>127</v>
      </c>
      <c r="E122" s="6" t="s">
        <v>131</v>
      </c>
      <c r="F122" s="6" t="s">
        <v>2305</v>
      </c>
      <c r="M122" s="59" t="s">
        <v>1124</v>
      </c>
      <c r="N122" s="625" t="str">
        <f>ITEM_all_second!$E$134</f>
        <v/>
      </c>
      <c r="O122" s="625"/>
      <c r="P122" s="625"/>
      <c r="Q122" s="625"/>
      <c r="R122" s="625"/>
      <c r="S122" s="12"/>
    </row>
    <row r="123" spans="2:37" ht="15" customHeight="1" x14ac:dyDescent="0.15">
      <c r="D123" s="6" t="s">
        <v>127</v>
      </c>
      <c r="E123" s="6" t="s">
        <v>1284</v>
      </c>
      <c r="F123" s="6" t="s">
        <v>2311</v>
      </c>
      <c r="M123" s="625" t="str">
        <f>ITEM_all_second!$E$135</f>
        <v/>
      </c>
      <c r="N123" s="625"/>
      <c r="O123" s="625"/>
      <c r="P123" s="625"/>
      <c r="Q123" s="625"/>
      <c r="R123" s="625"/>
      <c r="S123" s="625"/>
      <c r="T123" s="625"/>
      <c r="U123" s="625"/>
      <c r="V123" s="625"/>
      <c r="W123" s="625"/>
      <c r="X123" s="625"/>
      <c r="Y123" s="625"/>
      <c r="Z123" s="625"/>
      <c r="AA123" s="625"/>
      <c r="AB123" s="625"/>
      <c r="AC123" s="625"/>
      <c r="AD123" s="625"/>
      <c r="AE123" s="625"/>
      <c r="AF123" s="625"/>
      <c r="AG123" s="625"/>
      <c r="AH123" s="625"/>
      <c r="AI123" s="625"/>
      <c r="AJ123" s="625"/>
      <c r="AK123" s="625"/>
    </row>
    <row r="124" spans="2:37" ht="15" customHeight="1" x14ac:dyDescent="0.15">
      <c r="D124" s="6" t="s">
        <v>127</v>
      </c>
      <c r="E124" s="6" t="s">
        <v>132</v>
      </c>
      <c r="F124" s="6" t="s">
        <v>2307</v>
      </c>
      <c r="M124" s="625" t="str">
        <f>ITEM_all_second!$E$136</f>
        <v/>
      </c>
      <c r="N124" s="625"/>
      <c r="O124" s="625"/>
      <c r="P124" s="625"/>
      <c r="Q124" s="625"/>
      <c r="R124" s="625"/>
      <c r="S124" s="12"/>
      <c r="T124" s="9"/>
      <c r="U124" s="12"/>
      <c r="V124" s="12"/>
      <c r="W124" s="12"/>
    </row>
    <row r="125" spans="2:37" ht="15" customHeight="1" x14ac:dyDescent="0.15">
      <c r="D125" s="6" t="s">
        <v>127</v>
      </c>
      <c r="E125" s="6" t="s">
        <v>134</v>
      </c>
      <c r="F125" s="6" t="s">
        <v>2320</v>
      </c>
      <c r="M125" s="625" t="str">
        <f>ITEM_all_second!$E$137</f>
        <v/>
      </c>
      <c r="N125" s="625"/>
      <c r="O125" s="625"/>
      <c r="P125" s="625"/>
      <c r="Q125" s="625"/>
      <c r="R125" s="625"/>
      <c r="S125" s="625"/>
      <c r="T125" s="625"/>
      <c r="U125" s="625"/>
      <c r="V125" s="625"/>
      <c r="W125" s="625"/>
      <c r="X125" s="625"/>
      <c r="Y125" s="625"/>
      <c r="Z125" s="625"/>
      <c r="AA125" s="625"/>
      <c r="AB125" s="625"/>
      <c r="AC125" s="625"/>
      <c r="AD125" s="625"/>
      <c r="AE125" s="625"/>
      <c r="AF125" s="625"/>
      <c r="AG125" s="625"/>
      <c r="AH125" s="625"/>
      <c r="AI125" s="625"/>
      <c r="AJ125" s="625"/>
      <c r="AK125" s="625"/>
    </row>
    <row r="126" spans="2:37" ht="15" customHeight="1" x14ac:dyDescent="0.15">
      <c r="B126" s="30"/>
      <c r="C126" s="30"/>
      <c r="D126" s="30" t="s">
        <v>127</v>
      </c>
      <c r="E126" s="30" t="s">
        <v>142</v>
      </c>
      <c r="F126" s="30" t="s">
        <v>2321</v>
      </c>
      <c r="G126" s="30"/>
      <c r="H126" s="30"/>
      <c r="I126" s="30"/>
      <c r="J126" s="30"/>
      <c r="K126" s="30"/>
      <c r="L126" s="30"/>
      <c r="M126" s="30"/>
      <c r="N126" s="30"/>
      <c r="O126" s="631" t="str">
        <f>ITEM_all_second!$E$138</f>
        <v/>
      </c>
      <c r="P126" s="631"/>
      <c r="Q126" s="631"/>
      <c r="R126" s="631"/>
      <c r="S126" s="631"/>
      <c r="T126" s="631"/>
      <c r="U126" s="631"/>
      <c r="V126" s="631"/>
      <c r="W126" s="631"/>
      <c r="X126" s="631"/>
      <c r="Y126" s="631"/>
      <c r="Z126" s="631"/>
      <c r="AA126" s="631"/>
      <c r="AB126" s="631"/>
      <c r="AC126" s="631"/>
      <c r="AD126" s="631"/>
      <c r="AE126" s="631"/>
      <c r="AF126" s="631"/>
      <c r="AG126" s="631"/>
      <c r="AH126" s="631"/>
      <c r="AI126" s="631"/>
      <c r="AJ126" s="631"/>
      <c r="AK126" s="631"/>
    </row>
    <row r="128" spans="2:37" ht="15" customHeight="1" x14ac:dyDescent="0.15">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row>
    <row r="129" spans="2:37" ht="15" customHeight="1" x14ac:dyDescent="0.15">
      <c r="B129" s="6" t="s">
        <v>2322</v>
      </c>
    </row>
    <row r="130" spans="2:37" ht="15" customHeight="1" x14ac:dyDescent="0.15">
      <c r="D130" s="6" t="s">
        <v>623</v>
      </c>
    </row>
    <row r="131" spans="2:37" ht="15" customHeight="1" x14ac:dyDescent="0.15">
      <c r="D131" s="6" t="s">
        <v>127</v>
      </c>
      <c r="E131" s="6" t="s">
        <v>128</v>
      </c>
      <c r="F131" s="6" t="s">
        <v>2309</v>
      </c>
      <c r="M131" s="9" t="s">
        <v>135</v>
      </c>
      <c r="N131" s="624" t="str">
        <f>ITEM_all_second!$E$139</f>
        <v/>
      </c>
      <c r="O131" s="624"/>
      <c r="P131" s="624"/>
      <c r="Q131" s="624"/>
      <c r="R131" s="9" t="s">
        <v>136</v>
      </c>
      <c r="S131" s="6" t="s">
        <v>609</v>
      </c>
      <c r="X131" s="9" t="s">
        <v>135</v>
      </c>
      <c r="Y131" s="624" t="str">
        <f>ITEM_all_second!$E$140</f>
        <v/>
      </c>
      <c r="Z131" s="624"/>
      <c r="AA131" s="624"/>
      <c r="AB131" s="624"/>
      <c r="AC131" s="9" t="s">
        <v>136</v>
      </c>
      <c r="AG131" s="33" t="s">
        <v>610</v>
      </c>
      <c r="AH131" s="624" t="str">
        <f>ITEM_all_second!$E$141</f>
        <v/>
      </c>
      <c r="AI131" s="624"/>
      <c r="AJ131" s="624"/>
      <c r="AK131" s="9" t="s">
        <v>138</v>
      </c>
    </row>
    <row r="132" spans="2:37" ht="15" customHeight="1" x14ac:dyDescent="0.15">
      <c r="D132" s="6" t="s">
        <v>127</v>
      </c>
      <c r="E132" s="6" t="s">
        <v>130</v>
      </c>
      <c r="F132" s="6" t="s">
        <v>2304</v>
      </c>
      <c r="M132" s="625" t="str">
        <f>ITEM_all_second!$E$142</f>
        <v/>
      </c>
      <c r="N132" s="625"/>
      <c r="O132" s="625"/>
      <c r="P132" s="625"/>
      <c r="Q132" s="625"/>
      <c r="R132" s="625"/>
      <c r="S132" s="625"/>
      <c r="T132" s="625"/>
      <c r="U132" s="625"/>
      <c r="V132" s="625"/>
      <c r="W132" s="625"/>
      <c r="X132" s="625"/>
      <c r="Y132" s="625"/>
      <c r="Z132" s="625"/>
      <c r="AA132" s="625"/>
      <c r="AB132" s="625"/>
      <c r="AC132" s="625"/>
      <c r="AD132" s="625"/>
      <c r="AE132" s="625"/>
      <c r="AF132" s="625"/>
      <c r="AG132" s="625"/>
      <c r="AH132" s="625"/>
      <c r="AI132" s="625"/>
      <c r="AJ132" s="625"/>
      <c r="AK132" s="625"/>
    </row>
    <row r="133" spans="2:37" ht="15" customHeight="1" x14ac:dyDescent="0.15">
      <c r="D133" s="6" t="s">
        <v>127</v>
      </c>
      <c r="E133" s="6" t="s">
        <v>131</v>
      </c>
      <c r="F133" s="6" t="s">
        <v>2310</v>
      </c>
      <c r="M133" s="9" t="s">
        <v>135</v>
      </c>
      <c r="N133" s="624" t="str">
        <f>ITEM_all_second!$E$143</f>
        <v/>
      </c>
      <c r="O133" s="624"/>
      <c r="P133" s="624"/>
      <c r="Q133" s="624"/>
      <c r="R133" s="9" t="s">
        <v>136</v>
      </c>
      <c r="S133" s="6" t="s">
        <v>137</v>
      </c>
      <c r="X133" s="9" t="s">
        <v>135</v>
      </c>
      <c r="Y133" s="624" t="str">
        <f>ITEM_all_second!$E$144</f>
        <v/>
      </c>
      <c r="Z133" s="624"/>
      <c r="AA133" s="624"/>
      <c r="AB133" s="624"/>
      <c r="AC133" s="9" t="s">
        <v>136</v>
      </c>
      <c r="AG133" s="33" t="s">
        <v>611</v>
      </c>
      <c r="AH133" s="624" t="str">
        <f>ITEM_all_second!$E$145</f>
        <v/>
      </c>
      <c r="AI133" s="624"/>
      <c r="AJ133" s="624"/>
      <c r="AK133" s="9" t="s">
        <v>138</v>
      </c>
    </row>
    <row r="134" spans="2:37" ht="15" customHeight="1" x14ac:dyDescent="0.15">
      <c r="M134" s="625" t="str">
        <f>ITEM_all_second!$E$146</f>
        <v/>
      </c>
      <c r="N134" s="625"/>
      <c r="O134" s="625"/>
      <c r="P134" s="625"/>
      <c r="Q134" s="625"/>
      <c r="R134" s="625"/>
      <c r="S134" s="625"/>
      <c r="T134" s="625"/>
      <c r="U134" s="625"/>
      <c r="V134" s="625"/>
      <c r="W134" s="625"/>
      <c r="X134" s="625"/>
      <c r="Y134" s="625"/>
      <c r="Z134" s="625"/>
      <c r="AA134" s="625"/>
      <c r="AB134" s="625"/>
      <c r="AC134" s="625"/>
      <c r="AD134" s="625"/>
      <c r="AE134" s="625"/>
      <c r="AF134" s="625"/>
      <c r="AG134" s="625"/>
      <c r="AH134" s="625"/>
      <c r="AI134" s="625"/>
      <c r="AJ134" s="625"/>
      <c r="AK134" s="625"/>
    </row>
    <row r="135" spans="2:37" ht="15" customHeight="1" x14ac:dyDescent="0.15">
      <c r="D135" s="6" t="s">
        <v>127</v>
      </c>
      <c r="E135" s="6" t="s">
        <v>1284</v>
      </c>
      <c r="F135" s="6" t="s">
        <v>2305</v>
      </c>
      <c r="M135" s="59" t="s">
        <v>1124</v>
      </c>
      <c r="N135" s="625" t="str">
        <f>ITEM_all_second!$E$147</f>
        <v/>
      </c>
      <c r="O135" s="625"/>
      <c r="P135" s="625"/>
      <c r="Q135" s="625"/>
      <c r="R135" s="625"/>
      <c r="S135" s="12"/>
    </row>
    <row r="136" spans="2:37" ht="15" customHeight="1" x14ac:dyDescent="0.15">
      <c r="D136" s="6" t="s">
        <v>127</v>
      </c>
      <c r="E136" s="6" t="s">
        <v>132</v>
      </c>
      <c r="F136" s="6" t="s">
        <v>2311</v>
      </c>
      <c r="M136" s="625" t="str">
        <f>ITEM_all_second!$E$148</f>
        <v/>
      </c>
      <c r="N136" s="625"/>
      <c r="O136" s="625"/>
      <c r="P136" s="625"/>
      <c r="Q136" s="625"/>
      <c r="R136" s="625"/>
      <c r="S136" s="625"/>
      <c r="T136" s="625"/>
      <c r="U136" s="625"/>
      <c r="V136" s="625"/>
      <c r="W136" s="625"/>
      <c r="X136" s="625"/>
      <c r="Y136" s="625"/>
      <c r="Z136" s="625"/>
      <c r="AA136" s="625"/>
      <c r="AB136" s="625"/>
      <c r="AC136" s="625"/>
      <c r="AD136" s="625"/>
      <c r="AE136" s="625"/>
      <c r="AF136" s="625"/>
      <c r="AG136" s="625"/>
      <c r="AH136" s="625"/>
      <c r="AI136" s="625"/>
      <c r="AJ136" s="625"/>
      <c r="AK136" s="625"/>
    </row>
    <row r="137" spans="2:37" ht="15" customHeight="1" x14ac:dyDescent="0.15">
      <c r="D137" s="6" t="s">
        <v>127</v>
      </c>
      <c r="E137" s="6" t="s">
        <v>134</v>
      </c>
      <c r="F137" s="6" t="s">
        <v>2307</v>
      </c>
      <c r="M137" s="625" t="str">
        <f>ITEM_all_second!$E$149</f>
        <v/>
      </c>
      <c r="N137" s="625"/>
      <c r="O137" s="625"/>
      <c r="P137" s="625"/>
      <c r="Q137" s="625"/>
      <c r="R137" s="625"/>
      <c r="S137" s="12"/>
      <c r="T137" s="9"/>
      <c r="U137" s="12"/>
      <c r="V137" s="12"/>
      <c r="W137" s="12"/>
    </row>
    <row r="138" spans="2:37" ht="15" customHeight="1" x14ac:dyDescent="0.15">
      <c r="D138" s="6" t="s">
        <v>127</v>
      </c>
      <c r="E138" s="6" t="s">
        <v>142</v>
      </c>
      <c r="F138" s="6" t="s">
        <v>2323</v>
      </c>
      <c r="P138" s="625" t="str">
        <f>ITEM_all_second!$E$150</f>
        <v/>
      </c>
      <c r="Q138" s="625"/>
      <c r="R138" s="625"/>
      <c r="S138" s="625"/>
      <c r="T138" s="625"/>
      <c r="U138" s="625" t="str">
        <f>ITEM_all_second!$E$151</f>
        <v/>
      </c>
      <c r="V138" s="625"/>
      <c r="W138" s="625"/>
      <c r="X138" s="625"/>
      <c r="Y138" s="625"/>
      <c r="Z138" s="625" t="str">
        <f>ITEM_all_second!$E$152</f>
        <v/>
      </c>
      <c r="AA138" s="625"/>
      <c r="AB138" s="625"/>
      <c r="AC138" s="625"/>
      <c r="AD138" s="625"/>
      <c r="AE138" s="625" t="str">
        <f>ITEM_all_second!$E$153</f>
        <v/>
      </c>
      <c r="AF138" s="625"/>
      <c r="AG138" s="625"/>
      <c r="AH138" s="625"/>
      <c r="AI138" s="625"/>
    </row>
    <row r="139" spans="2:37" ht="9.9499999999999993" customHeight="1" x14ac:dyDescent="0.15"/>
    <row r="140" spans="2:37" ht="15" customHeight="1" x14ac:dyDescent="0.15">
      <c r="D140" s="6" t="s">
        <v>626</v>
      </c>
    </row>
    <row r="141" spans="2:37" ht="15" customHeight="1" x14ac:dyDescent="0.15">
      <c r="D141" s="6" t="s">
        <v>127</v>
      </c>
      <c r="E141" s="6" t="s">
        <v>128</v>
      </c>
      <c r="F141" s="6" t="s">
        <v>2309</v>
      </c>
      <c r="M141" s="9" t="s">
        <v>135</v>
      </c>
      <c r="N141" s="624" t="str">
        <f>ITEM_all_second!$E$154</f>
        <v/>
      </c>
      <c r="O141" s="624"/>
      <c r="P141" s="624"/>
      <c r="Q141" s="624"/>
      <c r="R141" s="9" t="s">
        <v>136</v>
      </c>
      <c r="S141" s="6" t="s">
        <v>609</v>
      </c>
      <c r="X141" s="9" t="s">
        <v>135</v>
      </c>
      <c r="Y141" s="624" t="str">
        <f>ITEM_all_second!$E$155</f>
        <v/>
      </c>
      <c r="Z141" s="624"/>
      <c r="AA141" s="624"/>
      <c r="AB141" s="624"/>
      <c r="AC141" s="9" t="s">
        <v>136</v>
      </c>
      <c r="AG141" s="33" t="s">
        <v>610</v>
      </c>
      <c r="AH141" s="624" t="str">
        <f>ITEM_all_second!$E$156</f>
        <v/>
      </c>
      <c r="AI141" s="624"/>
      <c r="AJ141" s="624"/>
      <c r="AK141" s="9" t="s">
        <v>138</v>
      </c>
    </row>
    <row r="142" spans="2:37" ht="15" customHeight="1" x14ac:dyDescent="0.15">
      <c r="D142" s="6" t="s">
        <v>127</v>
      </c>
      <c r="E142" s="6" t="s">
        <v>130</v>
      </c>
      <c r="F142" s="6" t="s">
        <v>2304</v>
      </c>
      <c r="M142" s="625" t="str">
        <f>ITEM_all_second!$E$157</f>
        <v/>
      </c>
      <c r="N142" s="625"/>
      <c r="O142" s="625"/>
      <c r="P142" s="625"/>
      <c r="Q142" s="625"/>
      <c r="R142" s="625"/>
      <c r="S142" s="625"/>
      <c r="T142" s="625"/>
      <c r="U142" s="625"/>
      <c r="V142" s="625"/>
      <c r="W142" s="625"/>
      <c r="X142" s="625"/>
      <c r="Y142" s="625"/>
      <c r="Z142" s="625"/>
      <c r="AA142" s="625"/>
      <c r="AB142" s="625"/>
      <c r="AC142" s="625"/>
      <c r="AD142" s="625"/>
      <c r="AE142" s="625"/>
      <c r="AF142" s="625"/>
      <c r="AG142" s="625"/>
      <c r="AH142" s="625"/>
      <c r="AI142" s="625"/>
      <c r="AJ142" s="625"/>
      <c r="AK142" s="625"/>
    </row>
    <row r="143" spans="2:37" ht="15" customHeight="1" x14ac:dyDescent="0.15">
      <c r="D143" s="6" t="s">
        <v>127</v>
      </c>
      <c r="E143" s="6" t="s">
        <v>131</v>
      </c>
      <c r="F143" s="6" t="s">
        <v>2310</v>
      </c>
      <c r="M143" s="9" t="s">
        <v>135</v>
      </c>
      <c r="N143" s="624" t="str">
        <f>ITEM_all_second!$E$158</f>
        <v/>
      </c>
      <c r="O143" s="624"/>
      <c r="P143" s="624"/>
      <c r="Q143" s="624"/>
      <c r="R143" s="9" t="s">
        <v>136</v>
      </c>
      <c r="S143" s="6" t="s">
        <v>137</v>
      </c>
      <c r="X143" s="9" t="s">
        <v>135</v>
      </c>
      <c r="Y143" s="624" t="str">
        <f>ITEM_all_second!$E$159</f>
        <v/>
      </c>
      <c r="Z143" s="624"/>
      <c r="AA143" s="624"/>
      <c r="AB143" s="624"/>
      <c r="AC143" s="9" t="s">
        <v>136</v>
      </c>
      <c r="AG143" s="33" t="s">
        <v>611</v>
      </c>
      <c r="AH143" s="624" t="str">
        <f>ITEM_all_second!$E$160</f>
        <v/>
      </c>
      <c r="AI143" s="624"/>
      <c r="AJ143" s="624"/>
      <c r="AK143" s="9" t="s">
        <v>138</v>
      </c>
    </row>
    <row r="144" spans="2:37" ht="15" customHeight="1" x14ac:dyDescent="0.15">
      <c r="M144" s="625" t="str">
        <f>ITEM_all_second!$E$161</f>
        <v/>
      </c>
      <c r="N144" s="625"/>
      <c r="O144" s="625"/>
      <c r="P144" s="625"/>
      <c r="Q144" s="625"/>
      <c r="R144" s="625"/>
      <c r="S144" s="625"/>
      <c r="T144" s="625"/>
      <c r="U144" s="625"/>
      <c r="V144" s="625"/>
      <c r="W144" s="625"/>
      <c r="X144" s="625"/>
      <c r="Y144" s="625"/>
      <c r="Z144" s="625"/>
      <c r="AA144" s="625"/>
      <c r="AB144" s="625"/>
      <c r="AC144" s="625"/>
      <c r="AD144" s="625"/>
      <c r="AE144" s="625"/>
      <c r="AF144" s="625"/>
      <c r="AG144" s="625"/>
      <c r="AH144" s="625"/>
      <c r="AI144" s="625"/>
      <c r="AJ144" s="625"/>
      <c r="AK144" s="625"/>
    </row>
    <row r="145" spans="4:37" ht="15" customHeight="1" x14ac:dyDescent="0.15">
      <c r="D145" s="6" t="s">
        <v>127</v>
      </c>
      <c r="E145" s="6" t="s">
        <v>1284</v>
      </c>
      <c r="F145" s="6" t="s">
        <v>2305</v>
      </c>
      <c r="M145" s="59" t="s">
        <v>1124</v>
      </c>
      <c r="N145" s="625" t="str">
        <f>ITEM_all_second!$E$162</f>
        <v/>
      </c>
      <c r="O145" s="625"/>
      <c r="P145" s="625"/>
      <c r="Q145" s="625"/>
      <c r="R145" s="625"/>
      <c r="S145" s="12"/>
    </row>
    <row r="146" spans="4:37" ht="15" customHeight="1" x14ac:dyDescent="0.15">
      <c r="D146" s="6" t="s">
        <v>127</v>
      </c>
      <c r="E146" s="6" t="s">
        <v>132</v>
      </c>
      <c r="F146" s="6" t="s">
        <v>2311</v>
      </c>
      <c r="M146" s="625" t="str">
        <f>ITEM_all_second!$E$163</f>
        <v/>
      </c>
      <c r="N146" s="625"/>
      <c r="O146" s="625"/>
      <c r="P146" s="625"/>
      <c r="Q146" s="625"/>
      <c r="R146" s="625"/>
      <c r="S146" s="625"/>
      <c r="T146" s="625"/>
      <c r="U146" s="625"/>
      <c r="V146" s="625"/>
      <c r="W146" s="625"/>
      <c r="X146" s="625"/>
      <c r="Y146" s="625"/>
      <c r="Z146" s="625"/>
      <c r="AA146" s="625"/>
      <c r="AB146" s="625"/>
      <c r="AC146" s="625"/>
      <c r="AD146" s="625"/>
      <c r="AE146" s="625"/>
      <c r="AF146" s="625"/>
      <c r="AG146" s="625"/>
      <c r="AH146" s="625"/>
      <c r="AI146" s="625"/>
      <c r="AJ146" s="625"/>
      <c r="AK146" s="625"/>
    </row>
    <row r="147" spans="4:37" ht="15" customHeight="1" x14ac:dyDescent="0.15">
      <c r="D147" s="6" t="s">
        <v>127</v>
      </c>
      <c r="E147" s="6" t="s">
        <v>134</v>
      </c>
      <c r="F147" s="6" t="s">
        <v>2307</v>
      </c>
      <c r="M147" s="625" t="str">
        <f>ITEM_all_second!$E$164</f>
        <v/>
      </c>
      <c r="N147" s="625"/>
      <c r="O147" s="625"/>
      <c r="P147" s="625"/>
      <c r="Q147" s="625"/>
      <c r="R147" s="625"/>
      <c r="S147" s="12"/>
      <c r="T147" s="9"/>
      <c r="U147" s="12"/>
      <c r="V147" s="12"/>
      <c r="W147" s="12"/>
    </row>
    <row r="148" spans="4:37" ht="15" customHeight="1" x14ac:dyDescent="0.15">
      <c r="D148" s="6" t="s">
        <v>127</v>
      </c>
      <c r="E148" s="6" t="s">
        <v>142</v>
      </c>
      <c r="F148" s="6" t="s">
        <v>2323</v>
      </c>
      <c r="P148" s="625" t="str">
        <f>ITEM_all_second!$E$165</f>
        <v/>
      </c>
      <c r="Q148" s="625"/>
      <c r="R148" s="625"/>
      <c r="S148" s="625"/>
      <c r="T148" s="625"/>
      <c r="U148" s="625" t="str">
        <f>ITEM_all_second!$E$166</f>
        <v/>
      </c>
      <c r="V148" s="625"/>
      <c r="W148" s="625"/>
      <c r="X148" s="625"/>
      <c r="Y148" s="625"/>
      <c r="Z148" s="625" t="str">
        <f>ITEM_all_second!$E$167</f>
        <v/>
      </c>
      <c r="AA148" s="625"/>
      <c r="AB148" s="625"/>
      <c r="AC148" s="625"/>
      <c r="AD148" s="625"/>
      <c r="AE148" s="625" t="str">
        <f>ITEM_all_second!$E$168</f>
        <v/>
      </c>
      <c r="AF148" s="625"/>
      <c r="AG148" s="625"/>
      <c r="AH148" s="625"/>
      <c r="AI148" s="625"/>
    </row>
    <row r="149" spans="4:37" ht="9.9499999999999993" customHeight="1" x14ac:dyDescent="0.15"/>
    <row r="150" spans="4:37" ht="15" customHeight="1" x14ac:dyDescent="0.15">
      <c r="D150" s="6" t="s">
        <v>127</v>
      </c>
      <c r="E150" s="6" t="s">
        <v>128</v>
      </c>
      <c r="F150" s="6" t="s">
        <v>2309</v>
      </c>
      <c r="M150" s="9" t="s">
        <v>135</v>
      </c>
      <c r="N150" s="624" t="str">
        <f>ITEM_all_second!$E$169</f>
        <v/>
      </c>
      <c r="O150" s="624"/>
      <c r="P150" s="624"/>
      <c r="Q150" s="624"/>
      <c r="R150" s="9" t="s">
        <v>136</v>
      </c>
      <c r="S150" s="6" t="s">
        <v>609</v>
      </c>
      <c r="X150" s="9" t="s">
        <v>135</v>
      </c>
      <c r="Y150" s="624" t="str">
        <f>ITEM_all_second!$E$170</f>
        <v/>
      </c>
      <c r="Z150" s="624"/>
      <c r="AA150" s="624"/>
      <c r="AB150" s="624"/>
      <c r="AC150" s="9" t="s">
        <v>136</v>
      </c>
      <c r="AG150" s="33" t="s">
        <v>610</v>
      </c>
      <c r="AH150" s="624" t="str">
        <f>ITEM_all_second!$E$171</f>
        <v/>
      </c>
      <c r="AI150" s="624"/>
      <c r="AJ150" s="624"/>
      <c r="AK150" s="9" t="s">
        <v>138</v>
      </c>
    </row>
    <row r="151" spans="4:37" ht="15" customHeight="1" x14ac:dyDescent="0.15">
      <c r="D151" s="6" t="s">
        <v>127</v>
      </c>
      <c r="E151" s="6" t="s">
        <v>130</v>
      </c>
      <c r="F151" s="6" t="s">
        <v>2304</v>
      </c>
      <c r="M151" s="625" t="str">
        <f>ITEM_all_second!$E$172</f>
        <v/>
      </c>
      <c r="N151" s="625"/>
      <c r="O151" s="625"/>
      <c r="P151" s="625"/>
      <c r="Q151" s="625"/>
      <c r="R151" s="625"/>
      <c r="S151" s="625"/>
      <c r="T151" s="625"/>
      <c r="U151" s="625"/>
      <c r="V151" s="625"/>
      <c r="W151" s="625"/>
      <c r="X151" s="625"/>
      <c r="Y151" s="625"/>
      <c r="Z151" s="625"/>
      <c r="AA151" s="625"/>
      <c r="AB151" s="625"/>
      <c r="AC151" s="625"/>
      <c r="AD151" s="625"/>
      <c r="AE151" s="625"/>
      <c r="AF151" s="625"/>
      <c r="AG151" s="625"/>
      <c r="AH151" s="625"/>
      <c r="AI151" s="625"/>
      <c r="AJ151" s="625"/>
      <c r="AK151" s="625"/>
    </row>
    <row r="152" spans="4:37" ht="15" customHeight="1" x14ac:dyDescent="0.15">
      <c r="D152" s="6" t="s">
        <v>127</v>
      </c>
      <c r="E152" s="6" t="s">
        <v>131</v>
      </c>
      <c r="F152" s="6" t="s">
        <v>2310</v>
      </c>
      <c r="M152" s="9" t="s">
        <v>135</v>
      </c>
      <c r="N152" s="624" t="str">
        <f>ITEM_all_second!$E$173</f>
        <v/>
      </c>
      <c r="O152" s="624"/>
      <c r="P152" s="624"/>
      <c r="Q152" s="624"/>
      <c r="R152" s="9" t="s">
        <v>136</v>
      </c>
      <c r="S152" s="6" t="s">
        <v>137</v>
      </c>
      <c r="X152" s="9" t="s">
        <v>135</v>
      </c>
      <c r="Y152" s="624" t="str">
        <f>ITEM_all_second!$E$174</f>
        <v/>
      </c>
      <c r="Z152" s="624"/>
      <c r="AA152" s="624"/>
      <c r="AB152" s="624"/>
      <c r="AC152" s="9" t="s">
        <v>136</v>
      </c>
      <c r="AG152" s="33" t="s">
        <v>611</v>
      </c>
      <c r="AH152" s="624" t="str">
        <f>ITEM_all_second!$E$175</f>
        <v/>
      </c>
      <c r="AI152" s="624"/>
      <c r="AJ152" s="624"/>
      <c r="AK152" s="9" t="s">
        <v>138</v>
      </c>
    </row>
    <row r="153" spans="4:37" ht="15" customHeight="1" x14ac:dyDescent="0.15">
      <c r="M153" s="625" t="str">
        <f>ITEM_all_second!$E$176</f>
        <v/>
      </c>
      <c r="N153" s="625"/>
      <c r="O153" s="625"/>
      <c r="P153" s="625"/>
      <c r="Q153" s="625"/>
      <c r="R153" s="625"/>
      <c r="S153" s="625"/>
      <c r="T153" s="625"/>
      <c r="U153" s="625"/>
      <c r="V153" s="625"/>
      <c r="W153" s="625"/>
      <c r="X153" s="625"/>
      <c r="Y153" s="625"/>
      <c r="Z153" s="625"/>
      <c r="AA153" s="625"/>
      <c r="AB153" s="625"/>
      <c r="AC153" s="625"/>
      <c r="AD153" s="625"/>
      <c r="AE153" s="625"/>
      <c r="AF153" s="625"/>
      <c r="AG153" s="625"/>
      <c r="AH153" s="625"/>
      <c r="AI153" s="625"/>
      <c r="AJ153" s="625"/>
      <c r="AK153" s="625"/>
    </row>
    <row r="154" spans="4:37" ht="15" customHeight="1" x14ac:dyDescent="0.15">
      <c r="D154" s="6" t="s">
        <v>127</v>
      </c>
      <c r="E154" s="6" t="s">
        <v>1284</v>
      </c>
      <c r="F154" s="6" t="s">
        <v>2305</v>
      </c>
      <c r="M154" s="59" t="s">
        <v>1124</v>
      </c>
      <c r="N154" s="625" t="str">
        <f>ITEM_all_second!$E$177</f>
        <v/>
      </c>
      <c r="O154" s="625"/>
      <c r="P154" s="625"/>
      <c r="Q154" s="625"/>
      <c r="R154" s="625"/>
      <c r="S154" s="12"/>
    </row>
    <row r="155" spans="4:37" ht="15" customHeight="1" x14ac:dyDescent="0.15">
      <c r="D155" s="6" t="s">
        <v>127</v>
      </c>
      <c r="E155" s="6" t="s">
        <v>132</v>
      </c>
      <c r="F155" s="6" t="s">
        <v>2311</v>
      </c>
      <c r="M155" s="625" t="str">
        <f>ITEM_all_second!$E$178</f>
        <v/>
      </c>
      <c r="N155" s="625"/>
      <c r="O155" s="625"/>
      <c r="P155" s="625"/>
      <c r="Q155" s="625"/>
      <c r="R155" s="625"/>
      <c r="S155" s="625"/>
      <c r="T155" s="625"/>
      <c r="U155" s="625"/>
      <c r="V155" s="625"/>
      <c r="W155" s="625"/>
      <c r="X155" s="625"/>
      <c r="Y155" s="625"/>
      <c r="Z155" s="625"/>
      <c r="AA155" s="625"/>
      <c r="AB155" s="625"/>
      <c r="AC155" s="625"/>
      <c r="AD155" s="625"/>
      <c r="AE155" s="625"/>
      <c r="AF155" s="625"/>
      <c r="AG155" s="625"/>
      <c r="AH155" s="625"/>
      <c r="AI155" s="625"/>
      <c r="AJ155" s="625"/>
      <c r="AK155" s="625"/>
    </row>
    <row r="156" spans="4:37" ht="15" customHeight="1" x14ac:dyDescent="0.15">
      <c r="D156" s="6" t="s">
        <v>127</v>
      </c>
      <c r="E156" s="6" t="s">
        <v>134</v>
      </c>
      <c r="F156" s="6" t="s">
        <v>2307</v>
      </c>
      <c r="M156" s="625" t="str">
        <f>ITEM_all_second!$E$179</f>
        <v/>
      </c>
      <c r="N156" s="625"/>
      <c r="O156" s="625"/>
      <c r="P156" s="625"/>
      <c r="Q156" s="625"/>
      <c r="R156" s="625"/>
      <c r="S156" s="12"/>
      <c r="T156" s="9"/>
      <c r="U156" s="12"/>
      <c r="V156" s="12"/>
      <c r="W156" s="12"/>
    </row>
    <row r="157" spans="4:37" ht="15" customHeight="1" x14ac:dyDescent="0.15">
      <c r="D157" s="6" t="s">
        <v>127</v>
      </c>
      <c r="E157" s="6" t="s">
        <v>142</v>
      </c>
      <c r="F157" s="6" t="s">
        <v>2323</v>
      </c>
      <c r="P157" s="625" t="str">
        <f>ITEM_all_second!$E$180</f>
        <v/>
      </c>
      <c r="Q157" s="625"/>
      <c r="R157" s="625"/>
      <c r="S157" s="625"/>
      <c r="T157" s="625"/>
      <c r="U157" s="625" t="str">
        <f>ITEM_all_second!$E$181</f>
        <v/>
      </c>
      <c r="V157" s="625"/>
      <c r="W157" s="625"/>
      <c r="X157" s="625"/>
      <c r="Y157" s="625"/>
      <c r="Z157" s="625" t="str">
        <f>ITEM_all_second!$E$182</f>
        <v/>
      </c>
      <c r="AA157" s="625"/>
      <c r="AB157" s="625"/>
      <c r="AC157" s="625"/>
      <c r="AD157" s="625"/>
      <c r="AE157" s="625" t="str">
        <f>ITEM_all_second!$E$183</f>
        <v/>
      </c>
      <c r="AF157" s="625"/>
      <c r="AG157" s="625"/>
      <c r="AH157" s="625"/>
      <c r="AI157" s="625"/>
    </row>
    <row r="158" spans="4:37" ht="9.9499999999999993" customHeight="1" x14ac:dyDescent="0.15"/>
    <row r="159" spans="4:37" ht="15" customHeight="1" x14ac:dyDescent="0.15">
      <c r="D159" s="6" t="s">
        <v>127</v>
      </c>
      <c r="E159" s="6" t="s">
        <v>128</v>
      </c>
      <c r="F159" s="6" t="s">
        <v>2309</v>
      </c>
      <c r="M159" s="9" t="s">
        <v>135</v>
      </c>
      <c r="N159" s="624" t="str">
        <f>ITEM_all_second!$E$184</f>
        <v/>
      </c>
      <c r="O159" s="624"/>
      <c r="P159" s="624"/>
      <c r="Q159" s="624"/>
      <c r="R159" s="9" t="s">
        <v>136</v>
      </c>
      <c r="S159" s="6" t="s">
        <v>609</v>
      </c>
      <c r="X159" s="9" t="s">
        <v>135</v>
      </c>
      <c r="Y159" s="624" t="str">
        <f>ITEM_all_second!$E$185</f>
        <v/>
      </c>
      <c r="Z159" s="624"/>
      <c r="AA159" s="624"/>
      <c r="AB159" s="624"/>
      <c r="AC159" s="9" t="s">
        <v>136</v>
      </c>
      <c r="AG159" s="33" t="s">
        <v>610</v>
      </c>
      <c r="AH159" s="624" t="str">
        <f>ITEM_all_second!$E$186</f>
        <v/>
      </c>
      <c r="AI159" s="624"/>
      <c r="AJ159" s="624"/>
      <c r="AK159" s="9" t="s">
        <v>138</v>
      </c>
    </row>
    <row r="160" spans="4:37" ht="15" customHeight="1" x14ac:dyDescent="0.15">
      <c r="D160" s="6" t="s">
        <v>127</v>
      </c>
      <c r="E160" s="6" t="s">
        <v>130</v>
      </c>
      <c r="F160" s="6" t="s">
        <v>2304</v>
      </c>
      <c r="M160" s="625" t="str">
        <f>ITEM_all_second!$E$187</f>
        <v/>
      </c>
      <c r="N160" s="625"/>
      <c r="O160" s="625"/>
      <c r="P160" s="625"/>
      <c r="Q160" s="625"/>
      <c r="R160" s="625"/>
      <c r="S160" s="625"/>
      <c r="T160" s="625"/>
      <c r="U160" s="625"/>
      <c r="V160" s="625"/>
      <c r="W160" s="625"/>
      <c r="X160" s="625"/>
      <c r="Y160" s="625"/>
      <c r="Z160" s="625"/>
      <c r="AA160" s="625"/>
      <c r="AB160" s="625"/>
      <c r="AC160" s="625"/>
      <c r="AD160" s="625"/>
      <c r="AE160" s="625"/>
      <c r="AF160" s="625"/>
      <c r="AG160" s="625"/>
      <c r="AH160" s="625"/>
      <c r="AI160" s="625"/>
      <c r="AJ160" s="625"/>
      <c r="AK160" s="625"/>
    </row>
    <row r="161" spans="2:37" ht="15" customHeight="1" x14ac:dyDescent="0.15">
      <c r="D161" s="6" t="s">
        <v>127</v>
      </c>
      <c r="E161" s="6" t="s">
        <v>131</v>
      </c>
      <c r="F161" s="6" t="s">
        <v>2310</v>
      </c>
      <c r="M161" s="9" t="s">
        <v>135</v>
      </c>
      <c r="N161" s="624" t="str">
        <f>ITEM_all_second!$E$188</f>
        <v/>
      </c>
      <c r="O161" s="624"/>
      <c r="P161" s="624"/>
      <c r="Q161" s="624"/>
      <c r="R161" s="9" t="s">
        <v>136</v>
      </c>
      <c r="S161" s="6" t="s">
        <v>137</v>
      </c>
      <c r="X161" s="9" t="s">
        <v>135</v>
      </c>
      <c r="Y161" s="624" t="str">
        <f>ITEM_all_second!$E$189</f>
        <v/>
      </c>
      <c r="Z161" s="624"/>
      <c r="AA161" s="624"/>
      <c r="AB161" s="624"/>
      <c r="AC161" s="9" t="s">
        <v>136</v>
      </c>
      <c r="AG161" s="33" t="s">
        <v>611</v>
      </c>
      <c r="AH161" s="624" t="str">
        <f>ITEM_all_second!$E$190</f>
        <v/>
      </c>
      <c r="AI161" s="624"/>
      <c r="AJ161" s="624"/>
      <c r="AK161" s="9" t="s">
        <v>138</v>
      </c>
    </row>
    <row r="162" spans="2:37" ht="15" customHeight="1" x14ac:dyDescent="0.15">
      <c r="M162" s="625" t="str">
        <f>ITEM_all_second!$E$191</f>
        <v/>
      </c>
      <c r="N162" s="625"/>
      <c r="O162" s="625"/>
      <c r="P162" s="625"/>
      <c r="Q162" s="625"/>
      <c r="R162" s="625"/>
      <c r="S162" s="625"/>
      <c r="T162" s="625"/>
      <c r="U162" s="625"/>
      <c r="V162" s="625"/>
      <c r="W162" s="625"/>
      <c r="X162" s="625"/>
      <c r="Y162" s="625"/>
      <c r="Z162" s="625"/>
      <c r="AA162" s="625"/>
      <c r="AB162" s="625"/>
      <c r="AC162" s="625"/>
      <c r="AD162" s="625"/>
      <c r="AE162" s="625"/>
      <c r="AF162" s="625"/>
      <c r="AG162" s="625"/>
      <c r="AH162" s="625"/>
      <c r="AI162" s="625"/>
      <c r="AJ162" s="625"/>
      <c r="AK162" s="625"/>
    </row>
    <row r="163" spans="2:37" ht="15" customHeight="1" x14ac:dyDescent="0.15">
      <c r="D163" s="6" t="s">
        <v>127</v>
      </c>
      <c r="E163" s="6" t="s">
        <v>1284</v>
      </c>
      <c r="F163" s="6" t="s">
        <v>2305</v>
      </c>
      <c r="M163" s="59" t="s">
        <v>1124</v>
      </c>
      <c r="N163" s="625" t="str">
        <f>ITEM_all_second!$E$192</f>
        <v/>
      </c>
      <c r="O163" s="625"/>
      <c r="P163" s="625"/>
      <c r="Q163" s="625"/>
      <c r="R163" s="625"/>
      <c r="S163" s="12"/>
    </row>
    <row r="164" spans="2:37" ht="15" customHeight="1" x14ac:dyDescent="0.15">
      <c r="D164" s="6" t="s">
        <v>127</v>
      </c>
      <c r="E164" s="6" t="s">
        <v>132</v>
      </c>
      <c r="F164" s="6" t="s">
        <v>2311</v>
      </c>
      <c r="M164" s="625" t="str">
        <f>ITEM_all_second!$E$193</f>
        <v/>
      </c>
      <c r="N164" s="625"/>
      <c r="O164" s="625"/>
      <c r="P164" s="625"/>
      <c r="Q164" s="625"/>
      <c r="R164" s="625"/>
      <c r="S164" s="625"/>
      <c r="T164" s="625"/>
      <c r="U164" s="625"/>
      <c r="V164" s="625"/>
      <c r="W164" s="625"/>
      <c r="X164" s="625"/>
      <c r="Y164" s="625"/>
      <c r="Z164" s="625"/>
      <c r="AA164" s="625"/>
      <c r="AB164" s="625"/>
      <c r="AC164" s="625"/>
      <c r="AD164" s="625"/>
      <c r="AE164" s="625"/>
      <c r="AF164" s="625"/>
      <c r="AG164" s="625"/>
      <c r="AH164" s="625"/>
      <c r="AI164" s="625"/>
      <c r="AJ164" s="625"/>
      <c r="AK164" s="625"/>
    </row>
    <row r="165" spans="2:37" ht="15" customHeight="1" x14ac:dyDescent="0.15">
      <c r="D165" s="6" t="s">
        <v>127</v>
      </c>
      <c r="E165" s="6" t="s">
        <v>134</v>
      </c>
      <c r="F165" s="6" t="s">
        <v>2307</v>
      </c>
      <c r="M165" s="625" t="str">
        <f>ITEM_all_second!$E$194</f>
        <v/>
      </c>
      <c r="N165" s="625"/>
      <c r="O165" s="625"/>
      <c r="P165" s="625"/>
      <c r="Q165" s="625"/>
      <c r="R165" s="625"/>
      <c r="S165" s="12"/>
      <c r="T165" s="9"/>
      <c r="U165" s="12"/>
      <c r="V165" s="12"/>
      <c r="W165" s="12"/>
    </row>
    <row r="166" spans="2:37" ht="15" customHeight="1" x14ac:dyDescent="0.15">
      <c r="B166" s="30"/>
      <c r="C166" s="30"/>
      <c r="D166" s="30" t="s">
        <v>127</v>
      </c>
      <c r="E166" s="30" t="s">
        <v>142</v>
      </c>
      <c r="F166" s="30" t="s">
        <v>2323</v>
      </c>
      <c r="G166" s="30"/>
      <c r="H166" s="30"/>
      <c r="I166" s="30"/>
      <c r="J166" s="30"/>
      <c r="K166" s="30"/>
      <c r="L166" s="30"/>
      <c r="M166" s="30"/>
      <c r="N166" s="30"/>
      <c r="O166" s="30"/>
      <c r="P166" s="631" t="str">
        <f>ITEM_all_second!$E$195</f>
        <v/>
      </c>
      <c r="Q166" s="631"/>
      <c r="R166" s="631"/>
      <c r="S166" s="631"/>
      <c r="T166" s="631"/>
      <c r="U166" s="631" t="str">
        <f>ITEM_all_second!$E$196</f>
        <v/>
      </c>
      <c r="V166" s="631"/>
      <c r="W166" s="631"/>
      <c r="X166" s="631"/>
      <c r="Y166" s="631"/>
      <c r="Z166" s="631" t="str">
        <f>ITEM_all_second!$E$197</f>
        <v/>
      </c>
      <c r="AA166" s="631"/>
      <c r="AB166" s="631"/>
      <c r="AC166" s="631"/>
      <c r="AD166" s="631"/>
      <c r="AE166" s="631" t="str">
        <f>ITEM_all_second!$E$198</f>
        <v/>
      </c>
      <c r="AF166" s="631"/>
      <c r="AG166" s="631"/>
      <c r="AH166" s="631"/>
      <c r="AI166" s="631"/>
      <c r="AJ166" s="30"/>
      <c r="AK166" s="30"/>
    </row>
    <row r="167" spans="2:37" ht="15" customHeight="1" x14ac:dyDescent="0.15">
      <c r="B167" s="6" t="s">
        <v>2324</v>
      </c>
    </row>
    <row r="168" spans="2:37" ht="15" customHeight="1" x14ac:dyDescent="0.15">
      <c r="D168" s="6" t="s">
        <v>127</v>
      </c>
      <c r="E168" s="6" t="s">
        <v>128</v>
      </c>
      <c r="F168" s="6" t="s">
        <v>2304</v>
      </c>
      <c r="M168" s="625" t="str">
        <f>ITEM_all_second!$E$199</f>
        <v/>
      </c>
      <c r="N168" s="625"/>
      <c r="O168" s="625"/>
      <c r="P168" s="625"/>
      <c r="Q168" s="625"/>
      <c r="R168" s="625"/>
      <c r="S168" s="625"/>
      <c r="T168" s="625"/>
      <c r="U168" s="625"/>
      <c r="V168" s="625"/>
      <c r="W168" s="625"/>
      <c r="X168" s="625"/>
      <c r="Y168" s="625"/>
      <c r="Z168" s="625"/>
      <c r="AA168" s="625"/>
      <c r="AB168" s="625"/>
      <c r="AC168" s="625"/>
      <c r="AD168" s="625"/>
      <c r="AE168" s="625"/>
      <c r="AF168" s="625"/>
      <c r="AG168" s="625"/>
      <c r="AH168" s="625"/>
      <c r="AI168" s="625"/>
      <c r="AJ168" s="625"/>
      <c r="AK168" s="625"/>
    </row>
    <row r="169" spans="2:37" ht="15" customHeight="1" x14ac:dyDescent="0.15">
      <c r="D169" s="6" t="s">
        <v>127</v>
      </c>
      <c r="E169" s="6" t="s">
        <v>130</v>
      </c>
      <c r="F169" s="6" t="s">
        <v>2325</v>
      </c>
      <c r="M169" s="6" t="s">
        <v>627</v>
      </c>
      <c r="R169" s="9" t="s">
        <v>135</v>
      </c>
      <c r="S169" s="624" t="str">
        <f>ITEM_all_second!$E$200</f>
        <v/>
      </c>
      <c r="T169" s="624"/>
      <c r="U169" s="624"/>
      <c r="V169" s="624"/>
      <c r="W169" s="624"/>
      <c r="X169" s="624"/>
      <c r="Y169" s="9" t="s">
        <v>136</v>
      </c>
      <c r="Z169" s="33" t="s">
        <v>628</v>
      </c>
      <c r="AA169" s="624" t="str">
        <f>ITEM_all_second!$E$201</f>
        <v/>
      </c>
      <c r="AB169" s="624"/>
      <c r="AC169" s="624"/>
      <c r="AD169" s="624" t="str">
        <f>ITEM_all_second!$E$202</f>
        <v/>
      </c>
      <c r="AE169" s="624"/>
      <c r="AF169" s="624"/>
      <c r="AG169" s="9" t="s">
        <v>138</v>
      </c>
    </row>
    <row r="170" spans="2:37" ht="15" customHeight="1" x14ac:dyDescent="0.15">
      <c r="M170" s="625" t="str">
        <f>ITEM_all_second!$E$203</f>
        <v/>
      </c>
      <c r="N170" s="625"/>
      <c r="O170" s="625"/>
      <c r="P170" s="625"/>
      <c r="Q170" s="625"/>
      <c r="R170" s="625"/>
      <c r="S170" s="625"/>
      <c r="T170" s="625"/>
      <c r="U170" s="625"/>
      <c r="V170" s="625"/>
      <c r="W170" s="625"/>
      <c r="X170" s="625"/>
      <c r="Y170" s="625"/>
      <c r="Z170" s="625"/>
      <c r="AA170" s="625"/>
      <c r="AB170" s="625"/>
      <c r="AC170" s="625"/>
      <c r="AD170" s="625"/>
      <c r="AE170" s="625"/>
      <c r="AF170" s="625"/>
      <c r="AG170" s="625"/>
      <c r="AH170" s="625"/>
      <c r="AI170" s="625"/>
      <c r="AJ170" s="625"/>
      <c r="AK170" s="625"/>
    </row>
    <row r="171" spans="2:37" ht="15" customHeight="1" x14ac:dyDescent="0.15">
      <c r="D171" s="6" t="s">
        <v>127</v>
      </c>
      <c r="E171" s="6" t="s">
        <v>1564</v>
      </c>
      <c r="F171" s="6" t="s">
        <v>2305</v>
      </c>
      <c r="M171" s="59" t="s">
        <v>1124</v>
      </c>
      <c r="N171" s="625" t="str">
        <f>ITEM_all_second!$E$204</f>
        <v/>
      </c>
      <c r="O171" s="625"/>
      <c r="P171" s="625"/>
      <c r="Q171" s="625"/>
      <c r="R171" s="625"/>
      <c r="S171" s="12"/>
    </row>
    <row r="172" spans="2:37" ht="15" customHeight="1" x14ac:dyDescent="0.15">
      <c r="D172" s="6" t="s">
        <v>127</v>
      </c>
      <c r="E172" s="6" t="s">
        <v>1284</v>
      </c>
      <c r="F172" s="6" t="s">
        <v>2311</v>
      </c>
      <c r="M172" s="625" t="str">
        <f>ITEM_all_second!$E$205</f>
        <v/>
      </c>
      <c r="N172" s="625"/>
      <c r="O172" s="625"/>
      <c r="P172" s="625"/>
      <c r="Q172" s="625"/>
      <c r="R172" s="625"/>
      <c r="S172" s="625"/>
      <c r="T172" s="625"/>
      <c r="U172" s="625"/>
      <c r="V172" s="625"/>
      <c r="W172" s="625"/>
      <c r="X172" s="625"/>
      <c r="Y172" s="625"/>
      <c r="Z172" s="625"/>
      <c r="AA172" s="625"/>
      <c r="AB172" s="625"/>
      <c r="AC172" s="625"/>
      <c r="AD172" s="625"/>
      <c r="AE172" s="625"/>
      <c r="AF172" s="625"/>
      <c r="AG172" s="625"/>
      <c r="AH172" s="625"/>
      <c r="AI172" s="625"/>
      <c r="AJ172" s="625"/>
      <c r="AK172" s="625"/>
    </row>
    <row r="173" spans="2:37" ht="15" customHeight="1" x14ac:dyDescent="0.15">
      <c r="B173" s="30"/>
      <c r="C173" s="30"/>
      <c r="D173" s="30" t="s">
        <v>127</v>
      </c>
      <c r="E173" s="30" t="s">
        <v>2455</v>
      </c>
      <c r="F173" s="30" t="s">
        <v>2307</v>
      </c>
      <c r="G173" s="30"/>
      <c r="H173" s="30"/>
      <c r="I173" s="30"/>
      <c r="J173" s="30"/>
      <c r="K173" s="30"/>
      <c r="L173" s="30"/>
      <c r="M173" s="631" t="str">
        <f>ITEM_all_second!$E$206</f>
        <v/>
      </c>
      <c r="N173" s="631"/>
      <c r="O173" s="631"/>
      <c r="P173" s="631"/>
      <c r="Q173" s="631"/>
      <c r="R173" s="631"/>
      <c r="S173" s="49"/>
      <c r="T173" s="32"/>
      <c r="U173" s="49"/>
      <c r="V173" s="49"/>
      <c r="W173" s="49"/>
      <c r="X173" s="30"/>
      <c r="Y173" s="30"/>
      <c r="Z173" s="30"/>
      <c r="AA173" s="30"/>
      <c r="AB173" s="30"/>
      <c r="AC173" s="30"/>
      <c r="AD173" s="30"/>
      <c r="AE173" s="30"/>
      <c r="AF173" s="30"/>
      <c r="AG173" s="30"/>
      <c r="AH173" s="30"/>
      <c r="AI173" s="30"/>
      <c r="AJ173" s="30"/>
      <c r="AK173" s="30"/>
    </row>
    <row r="174" spans="2:37" ht="15" hidden="1" customHeight="1" x14ac:dyDescent="0.15">
      <c r="B174" s="6" t="s">
        <v>2326</v>
      </c>
    </row>
    <row r="175" spans="2:37" ht="15" hidden="1" customHeight="1" x14ac:dyDescent="0.15">
      <c r="E175" s="36" t="s">
        <v>158</v>
      </c>
      <c r="F175" s="6" t="s">
        <v>629</v>
      </c>
      <c r="M175" s="9" t="s">
        <v>135</v>
      </c>
      <c r="N175" s="625"/>
      <c r="O175" s="625"/>
      <c r="P175" s="625"/>
      <c r="Q175" s="625"/>
      <c r="R175" s="625"/>
      <c r="S175" s="625"/>
      <c r="T175" s="625"/>
      <c r="U175" s="625"/>
      <c r="V175" s="625"/>
      <c r="W175" s="625"/>
      <c r="X175" s="625"/>
      <c r="Y175" s="625"/>
      <c r="Z175" s="625"/>
      <c r="AA175" s="625"/>
      <c r="AB175" s="625"/>
      <c r="AC175" s="625"/>
      <c r="AD175" s="625"/>
      <c r="AE175" s="625"/>
      <c r="AF175" s="625"/>
      <c r="AG175" s="625"/>
      <c r="AH175" s="625"/>
      <c r="AI175" s="625"/>
      <c r="AJ175" s="625"/>
      <c r="AK175" s="9" t="s">
        <v>136</v>
      </c>
    </row>
    <row r="176" spans="2:37" ht="15" hidden="1" customHeight="1" x14ac:dyDescent="0.15">
      <c r="E176" s="36" t="s">
        <v>158</v>
      </c>
      <c r="F176" s="6" t="s">
        <v>630</v>
      </c>
      <c r="M176" s="9" t="s">
        <v>135</v>
      </c>
      <c r="N176" s="625"/>
      <c r="O176" s="625"/>
      <c r="P176" s="625"/>
      <c r="Q176" s="625"/>
      <c r="R176" s="625"/>
      <c r="S176" s="625"/>
      <c r="T176" s="625"/>
      <c r="U176" s="625"/>
      <c r="V176" s="625"/>
      <c r="W176" s="625"/>
      <c r="X176" s="625"/>
      <c r="Y176" s="625"/>
      <c r="Z176" s="625"/>
      <c r="AA176" s="625"/>
      <c r="AB176" s="625"/>
      <c r="AC176" s="625"/>
      <c r="AD176" s="625"/>
      <c r="AE176" s="625"/>
      <c r="AF176" s="625"/>
      <c r="AG176" s="625"/>
      <c r="AH176" s="625"/>
      <c r="AI176" s="625"/>
      <c r="AJ176" s="625"/>
      <c r="AK176" s="9" t="s">
        <v>136</v>
      </c>
    </row>
    <row r="177" spans="2:37" ht="15" hidden="1" customHeight="1" x14ac:dyDescent="0.15">
      <c r="B177" s="30"/>
      <c r="C177" s="30"/>
      <c r="D177" s="30"/>
      <c r="E177" s="5" t="s">
        <v>158</v>
      </c>
      <c r="F177" s="30" t="s">
        <v>631</v>
      </c>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row>
    <row r="178" spans="2:37" ht="15" hidden="1" customHeight="1" x14ac:dyDescent="0.15">
      <c r="B178" s="6" t="s">
        <v>2327</v>
      </c>
    </row>
    <row r="179" spans="2:37" ht="15" hidden="1" customHeight="1" x14ac:dyDescent="0.15">
      <c r="E179" s="36" t="s">
        <v>158</v>
      </c>
      <c r="F179" s="6" t="s">
        <v>632</v>
      </c>
      <c r="M179" s="9" t="s">
        <v>135</v>
      </c>
      <c r="N179" s="625"/>
      <c r="O179" s="625"/>
      <c r="P179" s="625"/>
      <c r="Q179" s="625"/>
      <c r="R179" s="625"/>
      <c r="S179" s="625"/>
      <c r="T179" s="625"/>
      <c r="U179" s="625"/>
      <c r="V179" s="625"/>
      <c r="W179" s="625"/>
      <c r="X179" s="625"/>
      <c r="Y179" s="625"/>
      <c r="Z179" s="625"/>
      <c r="AA179" s="625"/>
      <c r="AB179" s="625"/>
      <c r="AC179" s="625"/>
      <c r="AD179" s="625"/>
      <c r="AE179" s="625"/>
      <c r="AF179" s="625"/>
      <c r="AG179" s="625"/>
      <c r="AH179" s="625"/>
      <c r="AI179" s="625"/>
      <c r="AJ179" s="625"/>
      <c r="AK179" s="9" t="s">
        <v>136</v>
      </c>
    </row>
    <row r="180" spans="2:37" ht="15" hidden="1" customHeight="1" x14ac:dyDescent="0.15">
      <c r="E180" s="36" t="s">
        <v>158</v>
      </c>
      <c r="F180" s="6" t="s">
        <v>633</v>
      </c>
      <c r="M180" s="9" t="s">
        <v>135</v>
      </c>
      <c r="N180" s="625"/>
      <c r="O180" s="625"/>
      <c r="P180" s="625"/>
      <c r="Q180" s="625"/>
      <c r="R180" s="625"/>
      <c r="S180" s="625"/>
      <c r="T180" s="625"/>
      <c r="U180" s="625"/>
      <c r="V180" s="625"/>
      <c r="W180" s="625"/>
      <c r="X180" s="625"/>
      <c r="Y180" s="625"/>
      <c r="Z180" s="625"/>
      <c r="AA180" s="625"/>
      <c r="AB180" s="625"/>
      <c r="AC180" s="625"/>
      <c r="AD180" s="625"/>
      <c r="AE180" s="625"/>
      <c r="AF180" s="625"/>
      <c r="AG180" s="625"/>
      <c r="AH180" s="625"/>
      <c r="AI180" s="625"/>
      <c r="AJ180" s="625"/>
      <c r="AK180" s="9" t="s">
        <v>136</v>
      </c>
    </row>
    <row r="181" spans="2:37" ht="15" hidden="1" customHeight="1" x14ac:dyDescent="0.15">
      <c r="B181" s="30"/>
      <c r="C181" s="30"/>
      <c r="D181" s="30"/>
      <c r="E181" s="5" t="s">
        <v>158</v>
      </c>
      <c r="F181" s="30" t="s">
        <v>634</v>
      </c>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row>
    <row r="182" spans="2:37" ht="15" customHeight="1" x14ac:dyDescent="0.15">
      <c r="B182" s="6" t="s">
        <v>2456</v>
      </c>
      <c r="M182" s="635" t="str">
        <f>ITEM_all_second!$E$218</f>
        <v/>
      </c>
      <c r="N182" s="635"/>
      <c r="O182" s="635"/>
      <c r="P182" s="635"/>
      <c r="Q182" s="635"/>
      <c r="R182" s="635"/>
      <c r="S182" s="635"/>
      <c r="T182" s="635"/>
      <c r="U182" s="635"/>
      <c r="V182" s="635"/>
      <c r="W182" s="635"/>
      <c r="X182" s="635"/>
      <c r="Y182" s="635"/>
      <c r="Z182" s="635"/>
      <c r="AA182" s="635"/>
      <c r="AB182" s="34" t="s">
        <v>635</v>
      </c>
      <c r="AC182" s="35"/>
      <c r="AD182" s="35"/>
      <c r="AE182" s="35"/>
      <c r="AF182" s="35"/>
      <c r="AG182" s="35"/>
      <c r="AH182" s="35"/>
    </row>
    <row r="183" spans="2:37" ht="15" customHeight="1" x14ac:dyDescent="0.15">
      <c r="M183" s="625" t="str">
        <f>ITEM_all_second!$E$219</f>
        <v/>
      </c>
      <c r="N183" s="625"/>
      <c r="O183" s="625"/>
      <c r="P183" s="625"/>
      <c r="Q183" s="625"/>
      <c r="R183" s="625"/>
      <c r="S183" s="625"/>
      <c r="T183" s="625"/>
      <c r="U183" s="625"/>
      <c r="V183" s="625"/>
      <c r="W183" s="625"/>
      <c r="X183" s="625"/>
      <c r="Y183" s="625"/>
      <c r="Z183" s="625"/>
      <c r="AA183" s="625"/>
      <c r="AB183" s="625"/>
      <c r="AC183" s="625"/>
      <c r="AD183" s="625"/>
      <c r="AE183" s="625"/>
      <c r="AF183" s="625"/>
      <c r="AG183" s="625"/>
      <c r="AH183" s="625"/>
      <c r="AI183" s="625"/>
      <c r="AJ183" s="625"/>
      <c r="AK183" s="625"/>
    </row>
    <row r="184" spans="2:37" ht="15" customHeight="1" x14ac:dyDescent="0.15">
      <c r="M184" s="625" t="str">
        <f>ITEM_all_second!$E$220</f>
        <v/>
      </c>
      <c r="N184" s="625"/>
      <c r="O184" s="625"/>
      <c r="P184" s="625"/>
      <c r="Q184" s="625"/>
      <c r="R184" s="625"/>
      <c r="S184" s="625"/>
      <c r="T184" s="625"/>
      <c r="U184" s="625"/>
      <c r="V184" s="625"/>
      <c r="W184" s="625"/>
      <c r="X184" s="625"/>
      <c r="Y184" s="625"/>
      <c r="Z184" s="625"/>
      <c r="AA184" s="625"/>
      <c r="AB184" s="625"/>
      <c r="AC184" s="625"/>
      <c r="AD184" s="625"/>
      <c r="AE184" s="625"/>
      <c r="AF184" s="625"/>
      <c r="AG184" s="625"/>
      <c r="AH184" s="625"/>
      <c r="AI184" s="625"/>
      <c r="AJ184" s="625"/>
      <c r="AK184" s="625"/>
    </row>
    <row r="185" spans="2:37" ht="15" customHeight="1" x14ac:dyDescent="0.15">
      <c r="M185" s="625" t="str">
        <f>ITEM_all_second!$E$221</f>
        <v/>
      </c>
      <c r="N185" s="625"/>
      <c r="O185" s="625"/>
      <c r="P185" s="625"/>
      <c r="Q185" s="625"/>
      <c r="R185" s="625"/>
      <c r="S185" s="625"/>
      <c r="T185" s="625"/>
      <c r="U185" s="625"/>
      <c r="V185" s="625"/>
      <c r="W185" s="625"/>
      <c r="X185" s="625"/>
      <c r="Y185" s="625"/>
      <c r="Z185" s="625"/>
      <c r="AA185" s="625"/>
      <c r="AB185" s="625"/>
      <c r="AC185" s="625"/>
      <c r="AD185" s="625"/>
      <c r="AE185" s="625"/>
      <c r="AF185" s="625"/>
      <c r="AG185" s="625"/>
      <c r="AH185" s="625"/>
      <c r="AI185" s="625"/>
      <c r="AJ185" s="625"/>
      <c r="AK185" s="625"/>
    </row>
    <row r="186" spans="2:37" ht="15" customHeight="1" x14ac:dyDescent="0.15">
      <c r="B186" s="30"/>
      <c r="C186" s="30"/>
      <c r="D186" s="30"/>
      <c r="E186" s="30"/>
      <c r="F186" s="30"/>
      <c r="G186" s="30"/>
      <c r="H186" s="30"/>
      <c r="I186" s="30"/>
      <c r="J186" s="30"/>
      <c r="K186" s="30"/>
      <c r="L186" s="30"/>
      <c r="M186" s="631" t="str">
        <f>ITEM_all_second!$E$222</f>
        <v/>
      </c>
      <c r="N186" s="631"/>
      <c r="O186" s="631"/>
      <c r="P186" s="631"/>
      <c r="Q186" s="631"/>
      <c r="R186" s="631"/>
      <c r="S186" s="631"/>
      <c r="T186" s="631"/>
      <c r="U186" s="631"/>
      <c r="V186" s="631"/>
      <c r="W186" s="631"/>
      <c r="X186" s="631"/>
      <c r="Y186" s="631"/>
      <c r="Z186" s="631"/>
      <c r="AA186" s="631"/>
      <c r="AB186" s="631"/>
      <c r="AC186" s="631"/>
      <c r="AD186" s="631"/>
      <c r="AE186" s="631"/>
      <c r="AF186" s="631"/>
      <c r="AG186" s="631"/>
      <c r="AH186" s="631"/>
      <c r="AI186" s="631"/>
      <c r="AJ186" s="631"/>
      <c r="AK186" s="631"/>
    </row>
  </sheetData>
  <mergeCells count="204">
    <mergeCell ref="N7:O9"/>
    <mergeCell ref="P7:Z7"/>
    <mergeCell ref="AA7:AK7"/>
    <mergeCell ref="P8:Z9"/>
    <mergeCell ref="AA8:AK8"/>
    <mergeCell ref="AA9:AK9"/>
    <mergeCell ref="N20:Q20"/>
    <mergeCell ref="Y20:AB20"/>
    <mergeCell ref="AH20:AJ20"/>
    <mergeCell ref="M21:AK21"/>
    <mergeCell ref="N22:Q22"/>
    <mergeCell ref="Y22:AB22"/>
    <mergeCell ref="AH22:AJ22"/>
    <mergeCell ref="B11:AK11"/>
    <mergeCell ref="AH13:AK13"/>
    <mergeCell ref="M14:AK14"/>
    <mergeCell ref="M15:AK15"/>
    <mergeCell ref="N16:R16"/>
    <mergeCell ref="M17:AK17"/>
    <mergeCell ref="M30:AK30"/>
    <mergeCell ref="N31:Q31"/>
    <mergeCell ref="Y31:AB31"/>
    <mergeCell ref="AH31:AJ31"/>
    <mergeCell ref="M32:AK32"/>
    <mergeCell ref="N33:R33"/>
    <mergeCell ref="M23:AK23"/>
    <mergeCell ref="N24:R24"/>
    <mergeCell ref="M25:AK25"/>
    <mergeCell ref="M26:R26"/>
    <mergeCell ref="N29:Q29"/>
    <mergeCell ref="Y29:AB29"/>
    <mergeCell ref="AH29:AJ29"/>
    <mergeCell ref="N39:Q39"/>
    <mergeCell ref="Y39:AB39"/>
    <mergeCell ref="AH39:AJ39"/>
    <mergeCell ref="M40:AK40"/>
    <mergeCell ref="N41:Q41"/>
    <mergeCell ref="Y41:AB41"/>
    <mergeCell ref="AH41:AJ41"/>
    <mergeCell ref="M34:AK34"/>
    <mergeCell ref="M35:R35"/>
    <mergeCell ref="P36:T36"/>
    <mergeCell ref="U36:Y36"/>
    <mergeCell ref="Z36:AD36"/>
    <mergeCell ref="AE36:AI36"/>
    <mergeCell ref="N48:Q48"/>
    <mergeCell ref="Y48:AB48"/>
    <mergeCell ref="AH48:AJ48"/>
    <mergeCell ref="M49:AK49"/>
    <mergeCell ref="N50:Q50"/>
    <mergeCell ref="Y50:AB50"/>
    <mergeCell ref="AH50:AJ50"/>
    <mergeCell ref="M42:AK42"/>
    <mergeCell ref="N43:R43"/>
    <mergeCell ref="M44:AK44"/>
    <mergeCell ref="M45:R45"/>
    <mergeCell ref="P46:T46"/>
    <mergeCell ref="U46:Y46"/>
    <mergeCell ref="Z46:AD46"/>
    <mergeCell ref="AE46:AI46"/>
    <mergeCell ref="N57:Q57"/>
    <mergeCell ref="Y57:AB57"/>
    <mergeCell ref="AH57:AJ57"/>
    <mergeCell ref="M58:AK58"/>
    <mergeCell ref="N59:Q59"/>
    <mergeCell ref="Y59:AB59"/>
    <mergeCell ref="AH59:AJ59"/>
    <mergeCell ref="M51:AK51"/>
    <mergeCell ref="N52:R52"/>
    <mergeCell ref="M53:AK53"/>
    <mergeCell ref="M54:R54"/>
    <mergeCell ref="P55:T55"/>
    <mergeCell ref="U55:Y55"/>
    <mergeCell ref="Z55:AD55"/>
    <mergeCell ref="AE55:AI55"/>
    <mergeCell ref="M71:AK71"/>
    <mergeCell ref="U72:Y72"/>
    <mergeCell ref="M75:AK75"/>
    <mergeCell ref="U76:Y76"/>
    <mergeCell ref="M79:AK79"/>
    <mergeCell ref="U80:Y80"/>
    <mergeCell ref="M60:AK60"/>
    <mergeCell ref="N61:R61"/>
    <mergeCell ref="M62:AK62"/>
    <mergeCell ref="M63:R63"/>
    <mergeCell ref="P64:T64"/>
    <mergeCell ref="U64:Y64"/>
    <mergeCell ref="Z64:AD64"/>
    <mergeCell ref="AE64:AI64"/>
    <mergeCell ref="M89:AK89"/>
    <mergeCell ref="U90:Y90"/>
    <mergeCell ref="M91:AK91"/>
    <mergeCell ref="U92:Y92"/>
    <mergeCell ref="M95:AK95"/>
    <mergeCell ref="M96:AK96"/>
    <mergeCell ref="M81:AK81"/>
    <mergeCell ref="U82:Y82"/>
    <mergeCell ref="M83:AK83"/>
    <mergeCell ref="U84:Y84"/>
    <mergeCell ref="M87:AK87"/>
    <mergeCell ref="U88:Y88"/>
    <mergeCell ref="M105:AK105"/>
    <mergeCell ref="N106:R106"/>
    <mergeCell ref="M107:AK107"/>
    <mergeCell ref="M108:R108"/>
    <mergeCell ref="M109:AK109"/>
    <mergeCell ref="O110:AK110"/>
    <mergeCell ref="N97:R97"/>
    <mergeCell ref="M98:AK98"/>
    <mergeCell ref="M99:R99"/>
    <mergeCell ref="M100:AK100"/>
    <mergeCell ref="O101:AK101"/>
    <mergeCell ref="M104:AK104"/>
    <mergeCell ref="O118:AK118"/>
    <mergeCell ref="M120:AK120"/>
    <mergeCell ref="M121:AK121"/>
    <mergeCell ref="N122:R122"/>
    <mergeCell ref="M123:AK123"/>
    <mergeCell ref="M124:R124"/>
    <mergeCell ref="M112:AK112"/>
    <mergeCell ref="M113:AK113"/>
    <mergeCell ref="N114:R114"/>
    <mergeCell ref="M115:AK115"/>
    <mergeCell ref="M116:R116"/>
    <mergeCell ref="M117:AK117"/>
    <mergeCell ref="N133:Q133"/>
    <mergeCell ref="Y133:AB133"/>
    <mergeCell ref="AH133:AJ133"/>
    <mergeCell ref="M134:AK134"/>
    <mergeCell ref="N135:R135"/>
    <mergeCell ref="M136:AK136"/>
    <mergeCell ref="M125:AK125"/>
    <mergeCell ref="O126:AK126"/>
    <mergeCell ref="N131:Q131"/>
    <mergeCell ref="Y131:AB131"/>
    <mergeCell ref="AH131:AJ131"/>
    <mergeCell ref="M132:AK132"/>
    <mergeCell ref="M142:AK142"/>
    <mergeCell ref="N143:Q143"/>
    <mergeCell ref="Y143:AB143"/>
    <mergeCell ref="AH143:AJ143"/>
    <mergeCell ref="M144:AK144"/>
    <mergeCell ref="N145:R145"/>
    <mergeCell ref="M137:R137"/>
    <mergeCell ref="P138:T138"/>
    <mergeCell ref="U138:Y138"/>
    <mergeCell ref="Z138:AD138"/>
    <mergeCell ref="AE138:AI138"/>
    <mergeCell ref="N141:Q141"/>
    <mergeCell ref="Y141:AB141"/>
    <mergeCell ref="AH141:AJ141"/>
    <mergeCell ref="N150:Q150"/>
    <mergeCell ref="Y150:AB150"/>
    <mergeCell ref="AH150:AJ150"/>
    <mergeCell ref="M151:AK151"/>
    <mergeCell ref="N152:Q152"/>
    <mergeCell ref="Y152:AB152"/>
    <mergeCell ref="AH152:AJ152"/>
    <mergeCell ref="M146:AK146"/>
    <mergeCell ref="M147:R147"/>
    <mergeCell ref="P148:T148"/>
    <mergeCell ref="U148:Y148"/>
    <mergeCell ref="Z148:AD148"/>
    <mergeCell ref="AE148:AI148"/>
    <mergeCell ref="N159:Q159"/>
    <mergeCell ref="Y159:AB159"/>
    <mergeCell ref="AH159:AJ159"/>
    <mergeCell ref="M160:AK160"/>
    <mergeCell ref="N161:Q161"/>
    <mergeCell ref="Y161:AB161"/>
    <mergeCell ref="AH161:AJ161"/>
    <mergeCell ref="M153:AK153"/>
    <mergeCell ref="N154:R154"/>
    <mergeCell ref="M155:AK155"/>
    <mergeCell ref="M156:R156"/>
    <mergeCell ref="P157:T157"/>
    <mergeCell ref="U157:Y157"/>
    <mergeCell ref="Z157:AD157"/>
    <mergeCell ref="AE157:AI157"/>
    <mergeCell ref="M168:AK168"/>
    <mergeCell ref="S169:X169"/>
    <mergeCell ref="AA169:AC169"/>
    <mergeCell ref="AD169:AF169"/>
    <mergeCell ref="M170:AK170"/>
    <mergeCell ref="N171:R171"/>
    <mergeCell ref="M162:AK162"/>
    <mergeCell ref="N163:R163"/>
    <mergeCell ref="M164:AK164"/>
    <mergeCell ref="M165:R165"/>
    <mergeCell ref="P166:T166"/>
    <mergeCell ref="U166:Y166"/>
    <mergeCell ref="Z166:AD166"/>
    <mergeCell ref="AE166:AI166"/>
    <mergeCell ref="M182:AA182"/>
    <mergeCell ref="M183:AK183"/>
    <mergeCell ref="M184:AK184"/>
    <mergeCell ref="M185:AK185"/>
    <mergeCell ref="M186:AK186"/>
    <mergeCell ref="M172:AK172"/>
    <mergeCell ref="M173:R173"/>
    <mergeCell ref="N175:AJ175"/>
    <mergeCell ref="N176:AJ176"/>
    <mergeCell ref="N179:AJ179"/>
    <mergeCell ref="N180:AJ180"/>
  </mergeCells>
  <phoneticPr fontId="30"/>
  <dataValidations count="9">
    <dataValidation type="list" allowBlank="1" showInputMessage="1" showErrorMessage="1" sqref="E179:E181 E175:E177" xr:uid="{A0DAF49D-7673-4AA6-8816-C9EA35D81962}">
      <formula1>選択</formula1>
    </dataValidation>
    <dataValidation type="list" allowBlank="1" showInputMessage="1" prompt="選択" sqref="S169:X169 Y20:AB20 Y150:AB150 Y29:AB29 Y39:AB39 Y48:AB48 Y131:AB131 Y57:AB57 Y141:AB141 Y159:AB159" xr:uid="{00000000-0002-0000-2600-000001000000}">
      <formula1>登録</formula1>
    </dataValidation>
    <dataValidation type="list" allowBlank="1" showInputMessage="1" sqref="M170:AK170" xr:uid="{00000000-0002-0000-2600-000002000000}">
      <formula1>未定</formula1>
    </dataValidation>
    <dataValidation type="list" allowBlank="1" showInputMessage="1" prompt="選択" sqref="N20:Q20 N22:Q22 N150:Q150 N152:Q152 N29:Q29 N31:Q31 N39:Q39 N41:Q41 N48:Q48 N50:Q50 N131:Q131 N133:Q133 N57:Q57 N59:Q59 N141:Q141 N143:Q143 N159:Q159 N161:Q161" xr:uid="{00000000-0002-0000-2600-000003000000}">
      <formula1>建築士</formula1>
    </dataValidation>
    <dataValidation type="list" allowBlank="1" showInputMessage="1" prompt="選択" sqref="Y22:AB22 Y152:AB152 Y31:AB31 Y41:AB41 Y50:AB50 Y133:AB133 Y59:AB59 Y143:AB143 Y161:AB161" xr:uid="{00000000-0002-0000-2600-000004000000}">
      <formula1>都道府県</formula1>
    </dataValidation>
    <dataValidation type="list" allowBlank="1" showInputMessage="1" prompt="選択" sqref="P36:AI36 P157:AI157 P46:AI46 P55:AI55 P138:AI138 P64:AI64 P148:AI148 P166:AI166" xr:uid="{00000000-0002-0000-2600-000005000000}">
      <formula1>設計図書</formula1>
    </dataValidation>
    <dataValidation type="list" allowBlank="1" showInputMessage="1" sqref="O101:AK101 O118:AK118 O110:AK110 O126:AK126" xr:uid="{00000000-0002-0000-2600-000006000000}">
      <formula1>意見を聴いた設計図書</formula1>
    </dataValidation>
    <dataValidation type="list" allowBlank="1" showInputMessage="1" showErrorMessage="1" prompt="選択" sqref="D70 D74 D78 D86" xr:uid="{00000000-0002-0000-2600-000007000000}">
      <formula1>選択</formula1>
    </dataValidation>
    <dataValidation type="list" allowBlank="1" showInputMessage="1" prompt="選択" sqref="N175:AJ176" xr:uid="{00000000-0002-0000-2600-000008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2" manualBreakCount="2">
    <brk id="66" max="37" man="1"/>
    <brk id="127" max="37"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tint="0.59999389629810485"/>
  </sheetPr>
  <dimension ref="A4:BU23"/>
  <sheetViews>
    <sheetView zoomScaleNormal="100" zoomScaleSheetLayoutView="100" workbookViewId="0">
      <pane ySplit="2" topLeftCell="A3" activePane="bottomLeft" state="frozen"/>
      <selection activeCell="AM3" sqref="AM3"/>
      <selection pane="bottomLeft" activeCell="A3" sqref="A3"/>
    </sheetView>
  </sheetViews>
  <sheetFormatPr defaultColWidth="2.5" defaultRowHeight="15" customHeight="1" x14ac:dyDescent="0.15"/>
  <cols>
    <col min="1" max="73" width="2.5" style="6" customWidth="1"/>
    <col min="74" max="16384" width="2.5" style="7"/>
  </cols>
  <sheetData>
    <row r="4" spans="2:37" ht="15" customHeight="1" x14ac:dyDescent="0.15">
      <c r="B4" s="618" t="s">
        <v>636</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637</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6" t="s">
        <v>2302</v>
      </c>
    </row>
    <row r="7" spans="2:37" ht="15" customHeight="1" x14ac:dyDescent="0.15">
      <c r="D7" s="6" t="s">
        <v>127</v>
      </c>
      <c r="E7" s="6" t="s">
        <v>128</v>
      </c>
      <c r="F7" s="6" t="s">
        <v>2303</v>
      </c>
      <c r="L7" s="6" t="s">
        <v>129</v>
      </c>
      <c r="M7" s="625" t="str">
        <f>ITEM_all_second!$E$223</f>
        <v/>
      </c>
      <c r="N7" s="625"/>
      <c r="O7" s="625"/>
      <c r="P7" s="625"/>
      <c r="Q7" s="625"/>
      <c r="R7" s="625"/>
      <c r="S7" s="625"/>
      <c r="T7" s="625"/>
      <c r="U7" s="625"/>
      <c r="V7" s="625"/>
      <c r="W7" s="625"/>
      <c r="X7" s="625"/>
      <c r="Y7" s="625"/>
      <c r="Z7" s="625"/>
      <c r="AA7" s="625"/>
      <c r="AB7" s="625"/>
      <c r="AC7" s="625"/>
      <c r="AD7" s="625"/>
      <c r="AE7" s="625"/>
      <c r="AF7" s="625"/>
      <c r="AG7" s="625"/>
      <c r="AH7" s="625"/>
      <c r="AI7" s="625"/>
      <c r="AJ7" s="625"/>
      <c r="AK7" s="625"/>
    </row>
    <row r="8" spans="2:37" ht="15" customHeight="1" x14ac:dyDescent="0.15">
      <c r="D8" s="6" t="s">
        <v>127</v>
      </c>
      <c r="E8" s="6" t="s">
        <v>130</v>
      </c>
      <c r="F8" s="6" t="s">
        <v>2304</v>
      </c>
      <c r="L8" s="6" t="s">
        <v>129</v>
      </c>
      <c r="M8" s="625" t="str">
        <f>ITEM_all_second!$E$224</f>
        <v/>
      </c>
      <c r="N8" s="625"/>
      <c r="O8" s="625"/>
      <c r="P8" s="625"/>
      <c r="Q8" s="625"/>
      <c r="R8" s="625"/>
      <c r="S8" s="625"/>
      <c r="T8" s="625"/>
      <c r="U8" s="625"/>
      <c r="V8" s="625"/>
      <c r="W8" s="625"/>
      <c r="X8" s="625"/>
      <c r="Y8" s="625"/>
      <c r="Z8" s="625"/>
      <c r="AA8" s="625"/>
      <c r="AB8" s="625"/>
      <c r="AC8" s="625"/>
      <c r="AD8" s="625"/>
      <c r="AE8" s="625"/>
      <c r="AF8" s="625"/>
      <c r="AG8" s="625"/>
      <c r="AH8" s="625"/>
      <c r="AI8" s="625"/>
      <c r="AJ8" s="625"/>
      <c r="AK8" s="625"/>
    </row>
    <row r="9" spans="2:37" ht="15" customHeight="1" x14ac:dyDescent="0.15">
      <c r="D9" s="6" t="s">
        <v>127</v>
      </c>
      <c r="E9" s="6" t="s">
        <v>131</v>
      </c>
      <c r="F9" s="6" t="s">
        <v>2305</v>
      </c>
      <c r="L9" s="6" t="s">
        <v>129</v>
      </c>
      <c r="M9" s="59" t="s">
        <v>1124</v>
      </c>
      <c r="N9" s="625" t="str">
        <f>ITEM_all_second!$E$225</f>
        <v/>
      </c>
      <c r="O9" s="625"/>
      <c r="P9" s="625"/>
      <c r="Q9" s="625"/>
      <c r="R9" s="625"/>
      <c r="S9" s="12"/>
    </row>
    <row r="10" spans="2:37" ht="15" customHeight="1" x14ac:dyDescent="0.15">
      <c r="D10" s="6" t="s">
        <v>127</v>
      </c>
      <c r="E10" s="6" t="s">
        <v>1284</v>
      </c>
      <c r="F10" s="6" t="s">
        <v>2306</v>
      </c>
      <c r="L10" s="6" t="s">
        <v>129</v>
      </c>
      <c r="M10" s="625" t="str">
        <f>ITEM_all_second!$E$226</f>
        <v/>
      </c>
      <c r="N10" s="625"/>
      <c r="O10" s="625"/>
      <c r="P10" s="625"/>
      <c r="Q10" s="625"/>
      <c r="R10" s="625"/>
      <c r="S10" s="625"/>
      <c r="T10" s="625"/>
      <c r="U10" s="625"/>
      <c r="V10" s="625"/>
      <c r="W10" s="625"/>
      <c r="X10" s="625"/>
      <c r="Y10" s="625"/>
      <c r="Z10" s="625"/>
      <c r="AA10" s="625"/>
      <c r="AB10" s="625"/>
      <c r="AC10" s="625"/>
      <c r="AD10" s="625"/>
      <c r="AE10" s="625"/>
      <c r="AF10" s="625"/>
      <c r="AG10" s="625"/>
      <c r="AH10" s="625"/>
      <c r="AI10" s="625"/>
      <c r="AJ10" s="625"/>
      <c r="AK10" s="625"/>
    </row>
    <row r="11" spans="2:37" ht="15" customHeight="1" x14ac:dyDescent="0.15">
      <c r="B11" s="30"/>
      <c r="C11" s="30"/>
      <c r="D11" s="30"/>
      <c r="E11" s="30"/>
      <c r="F11" s="30"/>
      <c r="G11" s="30"/>
      <c r="H11" s="30"/>
      <c r="I11" s="30"/>
      <c r="J11" s="30"/>
      <c r="K11" s="30"/>
      <c r="L11" s="30"/>
      <c r="M11" s="49"/>
      <c r="N11" s="49"/>
      <c r="O11" s="49"/>
      <c r="P11" s="30"/>
      <c r="Q11" s="49"/>
      <c r="R11" s="49"/>
      <c r="S11" s="49"/>
      <c r="T11" s="30"/>
      <c r="U11" s="49"/>
      <c r="V11" s="49"/>
      <c r="W11" s="49"/>
      <c r="X11" s="30"/>
      <c r="Y11" s="30"/>
      <c r="Z11" s="30"/>
      <c r="AA11" s="30"/>
      <c r="AB11" s="30"/>
      <c r="AC11" s="30"/>
      <c r="AD11" s="30"/>
      <c r="AE11" s="30"/>
      <c r="AF11" s="30"/>
      <c r="AG11" s="30"/>
      <c r="AH11" s="30"/>
      <c r="AI11" s="30"/>
      <c r="AJ11" s="30"/>
      <c r="AK11" s="30"/>
    </row>
    <row r="12" spans="2:37" ht="15" customHeight="1" x14ac:dyDescent="0.15">
      <c r="B12" s="6" t="s">
        <v>2302</v>
      </c>
    </row>
    <row r="13" spans="2:37" ht="15" customHeight="1" x14ac:dyDescent="0.15">
      <c r="D13" s="6" t="s">
        <v>127</v>
      </c>
      <c r="E13" s="6" t="s">
        <v>128</v>
      </c>
      <c r="F13" s="6" t="s">
        <v>2303</v>
      </c>
      <c r="L13" s="6" t="s">
        <v>129</v>
      </c>
      <c r="M13" s="625" t="str">
        <f>ITEM_all_second!$E$228</f>
        <v/>
      </c>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row>
    <row r="14" spans="2:37" ht="15" customHeight="1" x14ac:dyDescent="0.15">
      <c r="D14" s="6" t="s">
        <v>127</v>
      </c>
      <c r="E14" s="6" t="s">
        <v>130</v>
      </c>
      <c r="F14" s="6" t="s">
        <v>2304</v>
      </c>
      <c r="L14" s="6" t="s">
        <v>129</v>
      </c>
      <c r="M14" s="625" t="str">
        <f>ITEM_all_second!$E$229</f>
        <v/>
      </c>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row>
    <row r="15" spans="2:37" ht="15" customHeight="1" x14ac:dyDescent="0.15">
      <c r="D15" s="6" t="s">
        <v>127</v>
      </c>
      <c r="E15" s="6" t="s">
        <v>131</v>
      </c>
      <c r="F15" s="6" t="s">
        <v>2305</v>
      </c>
      <c r="L15" s="6" t="s">
        <v>129</v>
      </c>
      <c r="M15" s="59" t="s">
        <v>1124</v>
      </c>
      <c r="N15" s="625" t="str">
        <f>ITEM_all_second!$E$230</f>
        <v/>
      </c>
      <c r="O15" s="625"/>
      <c r="P15" s="625"/>
      <c r="Q15" s="625"/>
      <c r="R15" s="625"/>
      <c r="S15" s="12"/>
    </row>
    <row r="16" spans="2:37" ht="15" customHeight="1" x14ac:dyDescent="0.15">
      <c r="D16" s="6" t="s">
        <v>127</v>
      </c>
      <c r="E16" s="6" t="s">
        <v>1284</v>
      </c>
      <c r="F16" s="6" t="s">
        <v>2306</v>
      </c>
      <c r="L16" s="6" t="s">
        <v>129</v>
      </c>
      <c r="M16" s="625" t="str">
        <f>ITEM_all_second!$E$231</f>
        <v/>
      </c>
      <c r="N16" s="625"/>
      <c r="O16" s="625"/>
      <c r="P16" s="625"/>
      <c r="Q16" s="625"/>
      <c r="R16" s="625"/>
      <c r="S16" s="625"/>
      <c r="T16" s="625"/>
      <c r="U16" s="625"/>
      <c r="V16" s="625"/>
      <c r="W16" s="625"/>
      <c r="X16" s="625"/>
      <c r="Y16" s="625"/>
      <c r="Z16" s="625"/>
      <c r="AA16" s="625"/>
      <c r="AB16" s="625"/>
      <c r="AC16" s="625"/>
      <c r="AD16" s="625"/>
      <c r="AE16" s="625"/>
      <c r="AF16" s="625"/>
      <c r="AG16" s="625"/>
      <c r="AH16" s="625"/>
      <c r="AI16" s="625"/>
      <c r="AJ16" s="625"/>
      <c r="AK16" s="625"/>
    </row>
    <row r="17" spans="2:37" ht="15" customHeight="1" x14ac:dyDescent="0.15">
      <c r="B17" s="30"/>
      <c r="C17" s="30"/>
      <c r="D17" s="30"/>
      <c r="E17" s="30"/>
      <c r="F17" s="30"/>
      <c r="G17" s="30"/>
      <c r="H17" s="30"/>
      <c r="I17" s="30"/>
      <c r="J17" s="30"/>
      <c r="K17" s="30"/>
      <c r="L17" s="30"/>
      <c r="M17" s="49"/>
      <c r="N17" s="49"/>
      <c r="O17" s="49"/>
      <c r="P17" s="30"/>
      <c r="Q17" s="49"/>
      <c r="R17" s="49"/>
      <c r="S17" s="49"/>
      <c r="T17" s="30"/>
      <c r="U17" s="49"/>
      <c r="V17" s="49"/>
      <c r="W17" s="49"/>
      <c r="X17" s="30"/>
      <c r="Y17" s="30"/>
      <c r="Z17" s="30"/>
      <c r="AA17" s="30"/>
      <c r="AB17" s="30"/>
      <c r="AC17" s="30"/>
      <c r="AD17" s="30"/>
      <c r="AE17" s="30"/>
      <c r="AF17" s="30"/>
      <c r="AG17" s="30"/>
      <c r="AH17" s="30"/>
      <c r="AI17" s="30"/>
      <c r="AJ17" s="30"/>
      <c r="AK17" s="30"/>
    </row>
    <row r="18" spans="2:37" ht="15" customHeight="1" x14ac:dyDescent="0.15">
      <c r="B18" s="6" t="s">
        <v>2302</v>
      </c>
    </row>
    <row r="19" spans="2:37" ht="15" customHeight="1" x14ac:dyDescent="0.15">
      <c r="D19" s="6" t="s">
        <v>127</v>
      </c>
      <c r="E19" s="6" t="s">
        <v>128</v>
      </c>
      <c r="F19" s="6" t="s">
        <v>2303</v>
      </c>
      <c r="L19" s="6" t="s">
        <v>129</v>
      </c>
      <c r="M19" s="625" t="str">
        <f>ITEM_all_second!$E$233</f>
        <v/>
      </c>
      <c r="N19" s="625"/>
      <c r="O19" s="625"/>
      <c r="P19" s="625"/>
      <c r="Q19" s="625"/>
      <c r="R19" s="625"/>
      <c r="S19" s="625"/>
      <c r="T19" s="625"/>
      <c r="U19" s="625"/>
      <c r="V19" s="625"/>
      <c r="W19" s="625"/>
      <c r="X19" s="625"/>
      <c r="Y19" s="625"/>
      <c r="Z19" s="625"/>
      <c r="AA19" s="625"/>
      <c r="AB19" s="625"/>
      <c r="AC19" s="625"/>
      <c r="AD19" s="625"/>
      <c r="AE19" s="625"/>
      <c r="AF19" s="625"/>
      <c r="AG19" s="625"/>
      <c r="AH19" s="625"/>
      <c r="AI19" s="625"/>
      <c r="AJ19" s="625"/>
      <c r="AK19" s="625"/>
    </row>
    <row r="20" spans="2:37" ht="15" customHeight="1" x14ac:dyDescent="0.15">
      <c r="D20" s="6" t="s">
        <v>127</v>
      </c>
      <c r="E20" s="6" t="s">
        <v>130</v>
      </c>
      <c r="F20" s="6" t="s">
        <v>2304</v>
      </c>
      <c r="L20" s="6" t="s">
        <v>129</v>
      </c>
      <c r="M20" s="625" t="str">
        <f>ITEM_all_second!$E$234</f>
        <v/>
      </c>
      <c r="N20" s="625"/>
      <c r="O20" s="625"/>
      <c r="P20" s="625"/>
      <c r="Q20" s="625"/>
      <c r="R20" s="625"/>
      <c r="S20" s="625"/>
      <c r="T20" s="625"/>
      <c r="U20" s="625"/>
      <c r="V20" s="625"/>
      <c r="W20" s="625"/>
      <c r="X20" s="625"/>
      <c r="Y20" s="625"/>
      <c r="Z20" s="625"/>
      <c r="AA20" s="625"/>
      <c r="AB20" s="625"/>
      <c r="AC20" s="625"/>
      <c r="AD20" s="625"/>
      <c r="AE20" s="625"/>
      <c r="AF20" s="625"/>
      <c r="AG20" s="625"/>
      <c r="AH20" s="625"/>
      <c r="AI20" s="625"/>
      <c r="AJ20" s="625"/>
      <c r="AK20" s="625"/>
    </row>
    <row r="21" spans="2:37" ht="15" customHeight="1" x14ac:dyDescent="0.15">
      <c r="D21" s="6" t="s">
        <v>127</v>
      </c>
      <c r="E21" s="6" t="s">
        <v>131</v>
      </c>
      <c r="F21" s="6" t="s">
        <v>2305</v>
      </c>
      <c r="L21" s="6" t="s">
        <v>129</v>
      </c>
      <c r="M21" s="59" t="s">
        <v>1124</v>
      </c>
      <c r="N21" s="625" t="str">
        <f>ITEM_all_second!$E$235</f>
        <v/>
      </c>
      <c r="O21" s="625"/>
      <c r="P21" s="625"/>
      <c r="Q21" s="625"/>
      <c r="R21" s="625"/>
      <c r="S21" s="12"/>
    </row>
    <row r="22" spans="2:37" ht="15" customHeight="1" x14ac:dyDescent="0.15">
      <c r="D22" s="6" t="s">
        <v>127</v>
      </c>
      <c r="E22" s="6" t="s">
        <v>1284</v>
      </c>
      <c r="F22" s="6" t="s">
        <v>2306</v>
      </c>
      <c r="L22" s="6" t="s">
        <v>129</v>
      </c>
      <c r="M22" s="625" t="str">
        <f>ITEM_all_second!$E$236</f>
        <v/>
      </c>
      <c r="N22" s="625"/>
      <c r="O22" s="625"/>
      <c r="P22" s="625"/>
      <c r="Q22" s="625"/>
      <c r="R22" s="625"/>
      <c r="S22" s="625"/>
      <c r="T22" s="625"/>
      <c r="U22" s="625"/>
      <c r="V22" s="625"/>
      <c r="W22" s="625"/>
      <c r="X22" s="625"/>
      <c r="Y22" s="625"/>
      <c r="Z22" s="625"/>
      <c r="AA22" s="625"/>
      <c r="AB22" s="625"/>
      <c r="AC22" s="625"/>
      <c r="AD22" s="625"/>
      <c r="AE22" s="625"/>
      <c r="AF22" s="625"/>
      <c r="AG22" s="625"/>
      <c r="AH22" s="625"/>
      <c r="AI22" s="625"/>
      <c r="AJ22" s="625"/>
      <c r="AK22" s="625"/>
    </row>
    <row r="23" spans="2:37" ht="15" customHeight="1" x14ac:dyDescent="0.15">
      <c r="B23" s="30"/>
      <c r="C23" s="30"/>
      <c r="D23" s="30"/>
      <c r="E23" s="30"/>
      <c r="F23" s="30"/>
      <c r="G23" s="30"/>
      <c r="H23" s="30"/>
      <c r="I23" s="30"/>
      <c r="J23" s="30"/>
      <c r="K23" s="30"/>
      <c r="L23" s="30"/>
      <c r="M23" s="49"/>
      <c r="N23" s="49"/>
      <c r="O23" s="49"/>
      <c r="P23" s="30"/>
      <c r="Q23" s="49"/>
      <c r="R23" s="49"/>
      <c r="S23" s="49"/>
      <c r="T23" s="30"/>
      <c r="U23" s="49"/>
      <c r="V23" s="49"/>
      <c r="W23" s="49"/>
      <c r="X23" s="30"/>
      <c r="Y23" s="30"/>
      <c r="Z23" s="30"/>
      <c r="AA23" s="30"/>
      <c r="AB23" s="30"/>
      <c r="AC23" s="30"/>
      <c r="AD23" s="30"/>
      <c r="AE23" s="30"/>
      <c r="AF23" s="30"/>
      <c r="AG23" s="30"/>
      <c r="AH23" s="30"/>
      <c r="AI23" s="30"/>
      <c r="AJ23" s="30"/>
      <c r="AK23" s="30"/>
    </row>
  </sheetData>
  <mergeCells count="13">
    <mergeCell ref="M13:AK13"/>
    <mergeCell ref="B4:AK4"/>
    <mergeCell ref="M7:AK7"/>
    <mergeCell ref="M8:AK8"/>
    <mergeCell ref="N9:R9"/>
    <mergeCell ref="M10:AK10"/>
    <mergeCell ref="M22:AK22"/>
    <mergeCell ref="M14:AK14"/>
    <mergeCell ref="N15:R15"/>
    <mergeCell ref="M16:AK16"/>
    <mergeCell ref="M19:AK19"/>
    <mergeCell ref="M20:AK20"/>
    <mergeCell ref="N21:R21"/>
  </mergeCells>
  <phoneticPr fontId="30"/>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tint="0.59999389629810485"/>
  </sheetPr>
  <dimension ref="A4:BT83"/>
  <sheetViews>
    <sheetView zoomScaleNormal="100" zoomScaleSheetLayoutView="100" workbookViewId="0">
      <pane ySplit="2" topLeftCell="A3" activePane="bottomLeft" state="frozen"/>
      <selection activeCell="AM3" sqref="AM3"/>
      <selection pane="bottomLeft"/>
    </sheetView>
  </sheetViews>
  <sheetFormatPr defaultColWidth="2.5" defaultRowHeight="15" customHeight="1" x14ac:dyDescent="0.15"/>
  <cols>
    <col min="1" max="72" width="2.5" style="6" customWidth="1"/>
    <col min="73" max="16384" width="2.5" style="7"/>
  </cols>
  <sheetData>
    <row r="4" spans="2:37" ht="15" customHeight="1" x14ac:dyDescent="0.15">
      <c r="B4" s="618" t="s">
        <v>638</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5" spans="2:37" ht="15" customHeight="1" x14ac:dyDescent="0.15">
      <c r="B5" s="30" t="s">
        <v>639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row>
    <row r="6" spans="2:37" ht="15" customHeight="1" x14ac:dyDescent="0.15">
      <c r="B6" s="27" t="s">
        <v>1476</v>
      </c>
      <c r="C6" s="27"/>
      <c r="D6" s="27"/>
      <c r="E6" s="27"/>
      <c r="F6" s="27"/>
      <c r="G6" s="27"/>
      <c r="H6" s="744" t="str">
        <f>ITEM_all_second!$E$238</f>
        <v/>
      </c>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row>
    <row r="7" spans="2:37" ht="15" customHeight="1" x14ac:dyDescent="0.15">
      <c r="B7" s="27" t="s">
        <v>1477</v>
      </c>
      <c r="C7" s="27"/>
      <c r="D7" s="27"/>
      <c r="E7" s="27"/>
      <c r="F7" s="27"/>
      <c r="G7" s="27"/>
      <c r="H7" s="744" t="str">
        <f>ITEM_all_second!$E$239</f>
        <v/>
      </c>
      <c r="I7" s="744"/>
      <c r="J7" s="744"/>
      <c r="K7" s="744"/>
      <c r="L7" s="744"/>
      <c r="M7" s="744"/>
      <c r="N7" s="744"/>
      <c r="O7" s="744"/>
      <c r="P7" s="744"/>
      <c r="Q7" s="744"/>
      <c r="R7" s="744"/>
      <c r="S7" s="744"/>
      <c r="T7" s="744"/>
      <c r="U7" s="744"/>
      <c r="V7" s="744"/>
      <c r="W7" s="744"/>
      <c r="X7" s="744"/>
      <c r="Y7" s="744"/>
      <c r="Z7" s="744"/>
      <c r="AA7" s="744"/>
      <c r="AB7" s="744"/>
      <c r="AC7" s="744"/>
      <c r="AD7" s="744"/>
      <c r="AE7" s="744"/>
      <c r="AF7" s="744"/>
      <c r="AG7" s="744"/>
      <c r="AH7" s="744"/>
      <c r="AI7" s="744"/>
      <c r="AJ7" s="744"/>
      <c r="AK7" s="744"/>
    </row>
    <row r="8" spans="2:37" ht="15" customHeight="1" x14ac:dyDescent="0.15">
      <c r="B8" s="6" t="s">
        <v>1478</v>
      </c>
    </row>
    <row r="9" spans="2:37" ht="15" customHeight="1" x14ac:dyDescent="0.15">
      <c r="H9" s="9" t="str">
        <f>ITEM_all_second!$E$240</f>
        <v>□</v>
      </c>
      <c r="I9" s="6" t="s">
        <v>640</v>
      </c>
      <c r="N9" s="9" t="s">
        <v>135</v>
      </c>
      <c r="O9" s="9" t="str">
        <f>ITEM_all_second!$E$241</f>
        <v>□</v>
      </c>
      <c r="P9" s="6" t="s">
        <v>641</v>
      </c>
      <c r="T9" s="9" t="str">
        <f>ITEM_all_second!$E$242</f>
        <v>□</v>
      </c>
      <c r="U9" s="6" t="s">
        <v>642</v>
      </c>
      <c r="Z9" s="9" t="str">
        <f>ITEM_all_second!$E$243</f>
        <v>□</v>
      </c>
      <c r="AA9" s="6" t="s">
        <v>643</v>
      </c>
      <c r="AF9" s="9" t="s">
        <v>136</v>
      </c>
    </row>
    <row r="10" spans="2:37" ht="15" customHeight="1" x14ac:dyDescent="0.15">
      <c r="B10" s="30"/>
      <c r="C10" s="30"/>
      <c r="D10" s="30"/>
      <c r="E10" s="30"/>
      <c r="F10" s="30"/>
      <c r="G10" s="30"/>
      <c r="H10" s="32" t="str">
        <f>ITEM_all_second!$E$244</f>
        <v>□</v>
      </c>
      <c r="I10" s="30" t="s">
        <v>644</v>
      </c>
      <c r="J10" s="30"/>
      <c r="K10" s="30"/>
      <c r="L10" s="30"/>
      <c r="M10" s="30"/>
      <c r="N10" s="30"/>
      <c r="O10" s="32" t="str">
        <f>ITEM_all_second!$E$245</f>
        <v>□</v>
      </c>
      <c r="P10" s="30" t="s">
        <v>645</v>
      </c>
      <c r="Q10" s="30"/>
      <c r="R10" s="30"/>
      <c r="S10" s="30"/>
      <c r="T10" s="30"/>
      <c r="U10" s="30"/>
      <c r="V10" s="30"/>
      <c r="W10" s="30"/>
      <c r="X10" s="30"/>
      <c r="Y10" s="30"/>
      <c r="Z10" s="30"/>
      <c r="AA10" s="30"/>
      <c r="AB10" s="30"/>
      <c r="AC10" s="30"/>
      <c r="AD10" s="30"/>
      <c r="AE10" s="30"/>
      <c r="AF10" s="30"/>
      <c r="AG10" s="30"/>
      <c r="AH10" s="30"/>
      <c r="AI10" s="30"/>
      <c r="AJ10" s="30"/>
      <c r="AK10" s="30"/>
    </row>
    <row r="11" spans="2:37" ht="15" customHeight="1" x14ac:dyDescent="0.15">
      <c r="B11" s="30" t="s">
        <v>1479</v>
      </c>
      <c r="C11" s="30"/>
      <c r="D11" s="30"/>
      <c r="E11" s="30"/>
      <c r="F11" s="30"/>
      <c r="G11" s="30"/>
      <c r="H11" s="9" t="str">
        <f>ITEM_all_second!$E$246</f>
        <v>□</v>
      </c>
      <c r="I11" s="30" t="s">
        <v>646</v>
      </c>
      <c r="J11" s="30"/>
      <c r="K11" s="30"/>
      <c r="L11" s="30"/>
      <c r="M11" s="9" t="str">
        <f>ITEM_all_second!$E$247</f>
        <v>□</v>
      </c>
      <c r="N11" s="30" t="s">
        <v>647</v>
      </c>
      <c r="O11" s="30"/>
      <c r="P11" s="30"/>
      <c r="Q11" s="30"/>
      <c r="R11" s="9" t="str">
        <f>ITEM_all_second!$E$248</f>
        <v>□</v>
      </c>
      <c r="S11" s="30" t="s">
        <v>648</v>
      </c>
      <c r="T11" s="30"/>
      <c r="U11" s="30"/>
      <c r="V11" s="30"/>
      <c r="W11" s="30"/>
      <c r="X11" s="30"/>
      <c r="Y11" s="30"/>
      <c r="Z11" s="30"/>
      <c r="AA11" s="30"/>
      <c r="AB11" s="30"/>
      <c r="AC11" s="30"/>
      <c r="AD11" s="30"/>
      <c r="AE11" s="30"/>
      <c r="AF11" s="30"/>
      <c r="AG11" s="30"/>
      <c r="AH11" s="30"/>
      <c r="AI11" s="30"/>
      <c r="AJ11" s="30"/>
      <c r="AK11" s="30"/>
    </row>
    <row r="12" spans="2:37" ht="15" customHeight="1" x14ac:dyDescent="0.15">
      <c r="B12" s="27" t="s">
        <v>1480</v>
      </c>
      <c r="C12" s="27"/>
      <c r="D12" s="27"/>
      <c r="E12" s="27"/>
      <c r="F12" s="27"/>
      <c r="G12" s="27"/>
      <c r="H12" s="27"/>
      <c r="I12" s="27"/>
      <c r="J12" s="27"/>
      <c r="K12" s="27"/>
      <c r="L12" s="27"/>
      <c r="M12" s="27"/>
      <c r="N12" s="27"/>
      <c r="O12" s="27"/>
      <c r="P12" s="744" t="str">
        <f>ITEM_all_second!$E$249</f>
        <v/>
      </c>
      <c r="Q12" s="744"/>
      <c r="R12" s="744"/>
      <c r="S12" s="744"/>
      <c r="T12" s="744"/>
      <c r="U12" s="744" t="str">
        <f>ITEM_all_second!$E$250</f>
        <v xml:space="preserve"> </v>
      </c>
      <c r="V12" s="744"/>
      <c r="W12" s="744"/>
      <c r="X12" s="744"/>
      <c r="Y12" s="744"/>
      <c r="Z12" s="744" t="str">
        <f>ITEM_all_second!$E$251</f>
        <v xml:space="preserve"> </v>
      </c>
      <c r="AA12" s="744"/>
      <c r="AB12" s="744"/>
      <c r="AC12" s="744"/>
      <c r="AD12" s="744"/>
      <c r="AE12" s="744" t="str">
        <f>ITEM_all_second!$E$252</f>
        <v/>
      </c>
      <c r="AF12" s="744"/>
      <c r="AG12" s="744"/>
      <c r="AH12" s="744"/>
      <c r="AI12" s="744"/>
      <c r="AJ12" s="27"/>
      <c r="AK12" s="27"/>
    </row>
    <row r="13" spans="2:37" ht="15" customHeight="1" x14ac:dyDescent="0.15">
      <c r="B13" s="6" t="s">
        <v>1481</v>
      </c>
    </row>
    <row r="14" spans="2:37" ht="15" customHeight="1" x14ac:dyDescent="0.15">
      <c r="D14" s="6" t="s">
        <v>127</v>
      </c>
      <c r="E14" s="6" t="s">
        <v>128</v>
      </c>
      <c r="F14" s="6" t="s">
        <v>2329</v>
      </c>
      <c r="P14" s="1175" t="str">
        <f>ITEM_all_second!$E$253</f>
        <v/>
      </c>
      <c r="Q14" s="1175"/>
      <c r="R14" s="1175"/>
      <c r="S14" s="1175"/>
      <c r="T14" s="1175"/>
      <c r="U14" s="6" t="s">
        <v>649</v>
      </c>
    </row>
    <row r="15" spans="2:37" ht="15" customHeight="1" x14ac:dyDescent="0.15">
      <c r="B15" s="30"/>
      <c r="C15" s="30"/>
      <c r="D15" s="30" t="s">
        <v>127</v>
      </c>
      <c r="E15" s="30" t="s">
        <v>130</v>
      </c>
      <c r="F15" s="30" t="s">
        <v>2330</v>
      </c>
      <c r="G15" s="30"/>
      <c r="H15" s="30"/>
      <c r="I15" s="30"/>
      <c r="J15" s="30"/>
      <c r="K15" s="30"/>
      <c r="L15" s="30"/>
      <c r="M15" s="30"/>
      <c r="N15" s="30"/>
      <c r="O15" s="30"/>
      <c r="P15" s="1176" t="str">
        <f>ITEM_all_second!$E$254</f>
        <v/>
      </c>
      <c r="Q15" s="1176"/>
      <c r="R15" s="1176"/>
      <c r="S15" s="1176"/>
      <c r="T15" s="1176"/>
      <c r="U15" s="30" t="s">
        <v>649</v>
      </c>
      <c r="V15" s="30"/>
      <c r="W15" s="30"/>
      <c r="X15" s="30"/>
      <c r="Y15" s="30"/>
      <c r="Z15" s="30"/>
      <c r="AA15" s="30"/>
      <c r="AB15" s="30"/>
      <c r="AC15" s="30"/>
      <c r="AD15" s="30"/>
      <c r="AE15" s="30"/>
      <c r="AF15" s="30"/>
      <c r="AG15" s="30"/>
      <c r="AH15" s="30"/>
      <c r="AI15" s="30"/>
      <c r="AJ15" s="30"/>
      <c r="AK15" s="30"/>
    </row>
    <row r="16" spans="2:37" ht="15" customHeight="1" x14ac:dyDescent="0.15">
      <c r="B16" s="6" t="s">
        <v>1482</v>
      </c>
    </row>
    <row r="17" spans="2:37" ht="15" customHeight="1" x14ac:dyDescent="0.15">
      <c r="D17" s="6" t="s">
        <v>127</v>
      </c>
      <c r="E17" s="6" t="s">
        <v>128</v>
      </c>
      <c r="F17" s="6" t="s">
        <v>2331</v>
      </c>
      <c r="L17" s="650" t="s">
        <v>483</v>
      </c>
      <c r="M17" s="650"/>
      <c r="N17" s="39" t="s">
        <v>135</v>
      </c>
      <c r="O17" s="1174" t="str">
        <f>ITEM_all_second!$E$255</f>
        <v/>
      </c>
      <c r="P17" s="1174"/>
      <c r="Q17" s="1174"/>
      <c r="R17" s="1174"/>
      <c r="S17" s="6" t="s">
        <v>1164</v>
      </c>
      <c r="T17" s="39" t="s">
        <v>135</v>
      </c>
      <c r="U17" s="1174" t="str">
        <f>ITEM_all_second!$E$256</f>
        <v/>
      </c>
      <c r="V17" s="1174"/>
      <c r="W17" s="1174"/>
      <c r="X17" s="1174"/>
      <c r="Y17" s="6" t="s">
        <v>1164</v>
      </c>
      <c r="Z17" s="39" t="s">
        <v>135</v>
      </c>
      <c r="AA17" s="1174" t="str">
        <f>ITEM_all_second!$E$257</f>
        <v/>
      </c>
      <c r="AB17" s="1174"/>
      <c r="AC17" s="1174"/>
      <c r="AD17" s="1174"/>
      <c r="AE17" s="6" t="s">
        <v>1164</v>
      </c>
      <c r="AF17" s="39" t="s">
        <v>135</v>
      </c>
      <c r="AG17" s="1174" t="str">
        <f>ITEM_all_second!$E$258</f>
        <v/>
      </c>
      <c r="AH17" s="1174"/>
      <c r="AI17" s="1174"/>
      <c r="AJ17" s="1174"/>
      <c r="AK17" s="6" t="s">
        <v>1164</v>
      </c>
    </row>
    <row r="18" spans="2:37" ht="15" customHeight="1" x14ac:dyDescent="0.15">
      <c r="L18" s="650" t="s">
        <v>484</v>
      </c>
      <c r="M18" s="650"/>
      <c r="N18" s="39" t="s">
        <v>135</v>
      </c>
      <c r="O18" s="1174" t="str">
        <f>ITEM_all_second!$E$259</f>
        <v/>
      </c>
      <c r="P18" s="1174"/>
      <c r="Q18" s="1174"/>
      <c r="R18" s="1174"/>
      <c r="S18" s="6" t="s">
        <v>1164</v>
      </c>
      <c r="T18" s="39" t="s">
        <v>135</v>
      </c>
      <c r="U18" s="1174" t="str">
        <f>ITEM_all_second!$E$260</f>
        <v/>
      </c>
      <c r="V18" s="1174"/>
      <c r="W18" s="1174"/>
      <c r="X18" s="1174"/>
      <c r="Y18" s="6" t="s">
        <v>1164</v>
      </c>
      <c r="Z18" s="39" t="s">
        <v>135</v>
      </c>
      <c r="AA18" s="1174" t="str">
        <f>ITEM_all_second!$E$261</f>
        <v/>
      </c>
      <c r="AB18" s="1174"/>
      <c r="AC18" s="1174"/>
      <c r="AD18" s="1174"/>
      <c r="AE18" s="6" t="s">
        <v>1164</v>
      </c>
      <c r="AF18" s="39" t="s">
        <v>135</v>
      </c>
      <c r="AG18" s="1174" t="str">
        <f>ITEM_all_second!$E$262</f>
        <v/>
      </c>
      <c r="AH18" s="1174"/>
      <c r="AI18" s="1174"/>
      <c r="AJ18" s="1174"/>
      <c r="AK18" s="6" t="s">
        <v>1164</v>
      </c>
    </row>
    <row r="19" spans="2:37" ht="15" customHeight="1" x14ac:dyDescent="0.15">
      <c r="D19" s="6" t="s">
        <v>127</v>
      </c>
      <c r="E19" s="6" t="s">
        <v>130</v>
      </c>
      <c r="F19" s="6" t="s">
        <v>2332</v>
      </c>
      <c r="N19" s="39" t="s">
        <v>135</v>
      </c>
      <c r="O19" s="624" t="str">
        <f>ITEM_all_second!$E$263</f>
        <v/>
      </c>
      <c r="P19" s="624"/>
      <c r="Q19" s="624"/>
      <c r="R19" s="624"/>
      <c r="S19" s="9" t="s">
        <v>650</v>
      </c>
      <c r="T19" s="39" t="s">
        <v>135</v>
      </c>
      <c r="U19" s="624" t="str">
        <f>ITEM_all_second!$E$264</f>
        <v/>
      </c>
      <c r="V19" s="624"/>
      <c r="W19" s="624"/>
      <c r="X19" s="624"/>
      <c r="Y19" s="9" t="s">
        <v>650</v>
      </c>
      <c r="Z19" s="39" t="s">
        <v>135</v>
      </c>
      <c r="AA19" s="624" t="str">
        <f>ITEM_all_second!$E$265</f>
        <v/>
      </c>
      <c r="AB19" s="624"/>
      <c r="AC19" s="624"/>
      <c r="AD19" s="624"/>
      <c r="AE19" s="9" t="s">
        <v>650</v>
      </c>
      <c r="AF19" s="39" t="s">
        <v>135</v>
      </c>
      <c r="AG19" s="624" t="str">
        <f>ITEM_all_second!$E$266</f>
        <v/>
      </c>
      <c r="AH19" s="624"/>
      <c r="AI19" s="624"/>
      <c r="AJ19" s="624"/>
      <c r="AK19" s="9" t="s">
        <v>650</v>
      </c>
    </row>
    <row r="20" spans="2:37" ht="15" customHeight="1" x14ac:dyDescent="0.15">
      <c r="D20" s="6" t="s">
        <v>127</v>
      </c>
      <c r="E20" s="6" t="s">
        <v>131</v>
      </c>
      <c r="F20" s="6" t="s">
        <v>2333</v>
      </c>
    </row>
    <row r="21" spans="2:37" ht="15" customHeight="1" x14ac:dyDescent="0.15">
      <c r="N21" s="39" t="s">
        <v>135</v>
      </c>
      <c r="O21" s="1174" t="str">
        <f>ITEM_all_second!$E$267</f>
        <v/>
      </c>
      <c r="P21" s="1174"/>
      <c r="Q21" s="1174"/>
      <c r="R21" s="1174"/>
      <c r="S21" s="34" t="s">
        <v>1175</v>
      </c>
      <c r="T21" s="39" t="s">
        <v>135</v>
      </c>
      <c r="U21" s="1174" t="str">
        <f>ITEM_all_second!$E$268</f>
        <v/>
      </c>
      <c r="V21" s="1174"/>
      <c r="W21" s="1174"/>
      <c r="X21" s="1174"/>
      <c r="Y21" s="34" t="s">
        <v>1175</v>
      </c>
      <c r="Z21" s="39" t="s">
        <v>135</v>
      </c>
      <c r="AA21" s="1174" t="str">
        <f>ITEM_all_second!$E$269</f>
        <v/>
      </c>
      <c r="AB21" s="1174"/>
      <c r="AC21" s="1174"/>
      <c r="AD21" s="1174"/>
      <c r="AE21" s="34" t="s">
        <v>1175</v>
      </c>
      <c r="AF21" s="39" t="s">
        <v>135</v>
      </c>
      <c r="AG21" s="1174" t="str">
        <f>ITEM_all_second!$E$270</f>
        <v/>
      </c>
      <c r="AH21" s="1174"/>
      <c r="AI21" s="1174"/>
      <c r="AJ21" s="1174"/>
      <c r="AK21" s="34" t="s">
        <v>1175</v>
      </c>
    </row>
    <row r="22" spans="2:37" ht="15" customHeight="1" x14ac:dyDescent="0.15">
      <c r="D22" s="6" t="s">
        <v>127</v>
      </c>
      <c r="E22" s="6" t="s">
        <v>1284</v>
      </c>
      <c r="F22" s="6" t="s">
        <v>2334</v>
      </c>
    </row>
    <row r="23" spans="2:37" ht="15" customHeight="1" x14ac:dyDescent="0.15">
      <c r="N23" s="39" t="s">
        <v>135</v>
      </c>
      <c r="O23" s="1174" t="str">
        <f>ITEM_all_second!$E$271</f>
        <v/>
      </c>
      <c r="P23" s="1174"/>
      <c r="Q23" s="1174"/>
      <c r="R23" s="1174"/>
      <c r="S23" s="34" t="s">
        <v>1175</v>
      </c>
      <c r="T23" s="39" t="s">
        <v>135</v>
      </c>
      <c r="U23" s="1174" t="str">
        <f>ITEM_all_second!$E$272</f>
        <v/>
      </c>
      <c r="V23" s="1174"/>
      <c r="W23" s="1174"/>
      <c r="X23" s="1174"/>
      <c r="Y23" s="34" t="s">
        <v>1175</v>
      </c>
      <c r="Z23" s="39" t="s">
        <v>135</v>
      </c>
      <c r="AA23" s="1174" t="str">
        <f>ITEM_all_second!$E$273</f>
        <v/>
      </c>
      <c r="AB23" s="1174"/>
      <c r="AC23" s="1174"/>
      <c r="AD23" s="1174"/>
      <c r="AE23" s="34" t="s">
        <v>1175</v>
      </c>
      <c r="AF23" s="39" t="s">
        <v>135</v>
      </c>
      <c r="AG23" s="1174" t="str">
        <f>ITEM_all_second!$E$274</f>
        <v/>
      </c>
      <c r="AH23" s="1174"/>
      <c r="AI23" s="1174"/>
      <c r="AJ23" s="1174"/>
      <c r="AK23" s="34" t="s">
        <v>1175</v>
      </c>
    </row>
    <row r="24" spans="2:37" ht="15" customHeight="1" x14ac:dyDescent="0.15">
      <c r="D24" s="6" t="s">
        <v>127</v>
      </c>
      <c r="E24" s="6" t="s">
        <v>132</v>
      </c>
      <c r="F24" s="6" t="s">
        <v>2335</v>
      </c>
      <c r="L24" s="650" t="s">
        <v>483</v>
      </c>
      <c r="M24" s="650"/>
      <c r="O24" s="1173" t="str">
        <f>ITEM_all_second!$E$275</f>
        <v/>
      </c>
      <c r="P24" s="1173"/>
      <c r="Q24" s="1173"/>
      <c r="R24" s="1173"/>
      <c r="S24" s="6" t="s">
        <v>710</v>
      </c>
    </row>
    <row r="25" spans="2:37" ht="15" customHeight="1" x14ac:dyDescent="0.15">
      <c r="L25" s="650" t="s">
        <v>484</v>
      </c>
      <c r="M25" s="650"/>
      <c r="O25" s="1173" t="str">
        <f>ITEM_all_second!$E$276</f>
        <v/>
      </c>
      <c r="P25" s="1173"/>
      <c r="Q25" s="1173"/>
      <c r="R25" s="1173"/>
      <c r="S25" s="6" t="s">
        <v>710</v>
      </c>
    </row>
    <row r="26" spans="2:37" ht="15" customHeight="1" x14ac:dyDescent="0.15">
      <c r="D26" s="6" t="s">
        <v>127</v>
      </c>
      <c r="E26" s="6" t="s">
        <v>486</v>
      </c>
      <c r="F26" s="6" t="s">
        <v>2336</v>
      </c>
      <c r="W26" s="1174" t="str">
        <f>ITEM_all_second!$E$277</f>
        <v/>
      </c>
      <c r="X26" s="1174"/>
      <c r="Y26" s="1174"/>
      <c r="Z26" s="1174"/>
      <c r="AA26" s="34" t="s">
        <v>1177</v>
      </c>
    </row>
    <row r="27" spans="2:37" ht="15" customHeight="1" x14ac:dyDescent="0.15">
      <c r="D27" s="6" t="s">
        <v>127</v>
      </c>
      <c r="E27" s="6" t="s">
        <v>142</v>
      </c>
      <c r="F27" s="6" t="s">
        <v>2337</v>
      </c>
      <c r="W27" s="1174" t="str">
        <f>ITEM_all_second!$E$278</f>
        <v/>
      </c>
      <c r="X27" s="1174"/>
      <c r="Y27" s="1174"/>
      <c r="Z27" s="1174"/>
      <c r="AA27" s="34" t="s">
        <v>1177</v>
      </c>
    </row>
    <row r="28" spans="2:37" ht="15" customHeight="1" x14ac:dyDescent="0.15">
      <c r="B28" s="30"/>
      <c r="C28" s="30"/>
      <c r="D28" s="30" t="s">
        <v>127</v>
      </c>
      <c r="E28" s="30" t="s">
        <v>487</v>
      </c>
      <c r="F28" s="30" t="s">
        <v>2338</v>
      </c>
      <c r="G28" s="30"/>
      <c r="H28" s="30"/>
      <c r="I28" s="30"/>
      <c r="J28" s="30"/>
      <c r="K28" s="30"/>
      <c r="L28" s="631" t="str">
        <f>ITEM_all_second!$E$279</f>
        <v/>
      </c>
      <c r="M28" s="631"/>
      <c r="N28" s="631"/>
      <c r="O28" s="631"/>
      <c r="P28" s="631"/>
      <c r="Q28" s="631"/>
      <c r="R28" s="631"/>
      <c r="S28" s="631"/>
      <c r="T28" s="631"/>
      <c r="U28" s="631"/>
      <c r="V28" s="631"/>
      <c r="W28" s="631"/>
      <c r="X28" s="631"/>
      <c r="Y28" s="631"/>
      <c r="Z28" s="631"/>
      <c r="AA28" s="631"/>
      <c r="AB28" s="631"/>
      <c r="AC28" s="631"/>
      <c r="AD28" s="631"/>
      <c r="AE28" s="631"/>
      <c r="AF28" s="631"/>
      <c r="AG28" s="631"/>
      <c r="AH28" s="631"/>
      <c r="AI28" s="631"/>
      <c r="AJ28" s="631"/>
      <c r="AK28" s="631"/>
    </row>
    <row r="29" spans="2:37" ht="15" customHeight="1" x14ac:dyDescent="0.15">
      <c r="B29" s="6" t="s">
        <v>1483</v>
      </c>
      <c r="J29" s="33" t="s">
        <v>651</v>
      </c>
      <c r="K29" s="611" t="str">
        <f>ITEM_all_second!$E$280</f>
        <v/>
      </c>
      <c r="L29" s="611"/>
      <c r="M29" s="611"/>
      <c r="N29" s="625" t="str">
        <f>ITEM_all_second!$E$281</f>
        <v/>
      </c>
      <c r="O29" s="625"/>
      <c r="P29" s="625"/>
      <c r="Q29" s="625"/>
      <c r="R29" s="625"/>
      <c r="S29" s="625"/>
      <c r="T29" s="625"/>
      <c r="U29" s="625"/>
      <c r="V29" s="625"/>
      <c r="W29" s="6" t="s">
        <v>650</v>
      </c>
      <c r="X29" s="6" t="s">
        <v>652</v>
      </c>
      <c r="Y29" s="611" t="str">
        <f>ITEM_all_second!$E$282</f>
        <v/>
      </c>
      <c r="Z29" s="611"/>
      <c r="AA29" s="611"/>
      <c r="AB29" s="625" t="str">
        <f>ITEM_all_second!$E$283</f>
        <v/>
      </c>
      <c r="AC29" s="625"/>
      <c r="AD29" s="625"/>
      <c r="AE29" s="625"/>
      <c r="AF29" s="625"/>
      <c r="AG29" s="625"/>
      <c r="AH29" s="625"/>
      <c r="AI29" s="625"/>
      <c r="AJ29" s="625"/>
      <c r="AK29" s="6" t="s">
        <v>650</v>
      </c>
    </row>
    <row r="30" spans="2:37" ht="15" customHeight="1" x14ac:dyDescent="0.15">
      <c r="B30" s="30"/>
      <c r="C30" s="30"/>
      <c r="D30" s="30"/>
      <c r="E30" s="30"/>
      <c r="F30" s="30"/>
      <c r="G30" s="30"/>
      <c r="H30" s="30"/>
      <c r="I30" s="30"/>
      <c r="J30" s="41" t="s">
        <v>651</v>
      </c>
      <c r="K30" s="637" t="str">
        <f>ITEM_all_second!$E$284</f>
        <v/>
      </c>
      <c r="L30" s="637"/>
      <c r="M30" s="637"/>
      <c r="N30" s="631" t="str">
        <f>ITEM_all_second!$E$285</f>
        <v/>
      </c>
      <c r="O30" s="631"/>
      <c r="P30" s="631"/>
      <c r="Q30" s="631"/>
      <c r="R30" s="631"/>
      <c r="S30" s="631"/>
      <c r="T30" s="631"/>
      <c r="U30" s="631"/>
      <c r="V30" s="631"/>
      <c r="W30" s="30" t="s">
        <v>650</v>
      </c>
      <c r="X30" s="30" t="s">
        <v>652</v>
      </c>
      <c r="Y30" s="637" t="str">
        <f>ITEM_all_second!$E$286</f>
        <v/>
      </c>
      <c r="Z30" s="637"/>
      <c r="AA30" s="637"/>
      <c r="AB30" s="631" t="str">
        <f>ITEM_all_second!$E$287</f>
        <v/>
      </c>
      <c r="AC30" s="631"/>
      <c r="AD30" s="631"/>
      <c r="AE30" s="631"/>
      <c r="AF30" s="631"/>
      <c r="AG30" s="631"/>
      <c r="AH30" s="631"/>
      <c r="AI30" s="631"/>
      <c r="AJ30" s="631"/>
      <c r="AK30" s="30" t="s">
        <v>650</v>
      </c>
    </row>
    <row r="31" spans="2:37" ht="15" customHeight="1" x14ac:dyDescent="0.15">
      <c r="B31" s="27" t="s">
        <v>1484</v>
      </c>
      <c r="C31" s="27"/>
      <c r="D31" s="27"/>
      <c r="E31" s="27"/>
      <c r="F31" s="27"/>
      <c r="G31" s="27"/>
      <c r="H31" s="22" t="str">
        <f>ITEM_all_second!$E$288</f>
        <v>□</v>
      </c>
      <c r="I31" s="27" t="s">
        <v>654</v>
      </c>
      <c r="J31" s="27"/>
      <c r="K31" s="22" t="str">
        <f>ITEM_all_second!$E$289</f>
        <v>□</v>
      </c>
      <c r="L31" s="27" t="s">
        <v>655</v>
      </c>
      <c r="M31" s="27"/>
      <c r="N31" s="22" t="str">
        <f>ITEM_all_second!$E$290</f>
        <v>□</v>
      </c>
      <c r="O31" s="27" t="s">
        <v>656</v>
      </c>
      <c r="P31" s="27"/>
      <c r="Q31" s="22" t="str">
        <f>ITEM_all_second!$E$291</f>
        <v>□</v>
      </c>
      <c r="R31" s="27" t="s">
        <v>657</v>
      </c>
      <c r="S31" s="27"/>
      <c r="T31" s="22" t="str">
        <f>ITEM_all_second!$E$292</f>
        <v>□</v>
      </c>
      <c r="U31" s="27" t="s">
        <v>658</v>
      </c>
      <c r="V31" s="27"/>
      <c r="W31" s="27"/>
      <c r="X31" s="22" t="str">
        <f>ITEM_all_second!$E$293</f>
        <v>□</v>
      </c>
      <c r="Y31" s="27" t="s">
        <v>659</v>
      </c>
      <c r="Z31" s="27"/>
      <c r="AA31" s="27"/>
      <c r="AB31" s="27"/>
      <c r="AC31" s="27"/>
      <c r="AD31" s="22" t="str">
        <f>ITEM_all_second!$E$294</f>
        <v>□</v>
      </c>
      <c r="AE31" s="27" t="s">
        <v>660</v>
      </c>
      <c r="AF31" s="27"/>
      <c r="AG31" s="27"/>
      <c r="AH31" s="27"/>
      <c r="AI31" s="27"/>
      <c r="AJ31" s="27"/>
      <c r="AK31" s="27"/>
    </row>
    <row r="32" spans="2:37" ht="15" customHeight="1" x14ac:dyDescent="0.15">
      <c r="B32" s="6" t="s">
        <v>1485</v>
      </c>
      <c r="N32" s="39" t="s">
        <v>135</v>
      </c>
      <c r="O32" s="611" t="s">
        <v>661</v>
      </c>
      <c r="P32" s="611"/>
      <c r="Q32" s="611"/>
      <c r="R32" s="611"/>
      <c r="S32" s="611"/>
      <c r="T32" s="611"/>
      <c r="U32" s="9" t="s">
        <v>650</v>
      </c>
      <c r="V32" s="39" t="s">
        <v>135</v>
      </c>
      <c r="W32" s="611" t="s">
        <v>662</v>
      </c>
      <c r="X32" s="611"/>
      <c r="Y32" s="611"/>
      <c r="Z32" s="611"/>
      <c r="AA32" s="611"/>
      <c r="AB32" s="611"/>
      <c r="AC32" s="9" t="s">
        <v>650</v>
      </c>
      <c r="AD32" s="39" t="s">
        <v>135</v>
      </c>
      <c r="AE32" s="611" t="s">
        <v>663</v>
      </c>
      <c r="AF32" s="611"/>
      <c r="AG32" s="611"/>
      <c r="AH32" s="611"/>
      <c r="AI32" s="611"/>
      <c r="AJ32" s="611"/>
      <c r="AK32" s="9" t="s">
        <v>650</v>
      </c>
    </row>
    <row r="33" spans="2:37" ht="15" customHeight="1" x14ac:dyDescent="0.15">
      <c r="D33" s="126" t="s">
        <v>127</v>
      </c>
      <c r="E33" s="126" t="s">
        <v>128</v>
      </c>
      <c r="F33" s="126" t="s">
        <v>2340</v>
      </c>
      <c r="G33" s="126"/>
      <c r="H33" s="126"/>
      <c r="I33" s="126"/>
      <c r="J33" s="126"/>
      <c r="K33" s="126"/>
      <c r="L33" s="126"/>
      <c r="M33" s="126"/>
      <c r="N33" s="39" t="s">
        <v>135</v>
      </c>
      <c r="O33" s="741" t="str">
        <f>ITEM_all_second!$E$295</f>
        <v/>
      </c>
      <c r="P33" s="741"/>
      <c r="Q33" s="741"/>
      <c r="R33" s="741"/>
      <c r="S33" s="741"/>
      <c r="T33" s="741"/>
      <c r="U33" s="6" t="s">
        <v>1164</v>
      </c>
      <c r="V33" s="39" t="s">
        <v>135</v>
      </c>
      <c r="W33" s="741" t="str">
        <f>ITEM_all_second!$E$296</f>
        <v/>
      </c>
      <c r="X33" s="741"/>
      <c r="Y33" s="741"/>
      <c r="Z33" s="741"/>
      <c r="AA33" s="741"/>
      <c r="AB33" s="741"/>
      <c r="AC33" s="6" t="s">
        <v>1164</v>
      </c>
      <c r="AD33" s="39" t="s">
        <v>135</v>
      </c>
      <c r="AE33" s="741" t="str">
        <f>ITEM_all_second!$E$297</f>
        <v/>
      </c>
      <c r="AF33" s="741"/>
      <c r="AG33" s="741"/>
      <c r="AH33" s="741"/>
      <c r="AI33" s="741"/>
      <c r="AJ33" s="741"/>
      <c r="AK33" s="6" t="s">
        <v>1164</v>
      </c>
    </row>
    <row r="34" spans="2:37" ht="15" customHeight="1" x14ac:dyDescent="0.15">
      <c r="C34" s="7"/>
      <c r="D34" s="126" t="s">
        <v>127</v>
      </c>
      <c r="E34" s="126" t="s">
        <v>1563</v>
      </c>
      <c r="F34" s="126" t="s">
        <v>2339</v>
      </c>
      <c r="G34" s="141"/>
      <c r="H34" s="141"/>
      <c r="I34" s="141"/>
      <c r="J34" s="141"/>
      <c r="K34" s="141"/>
      <c r="L34" s="126"/>
      <c r="M34" s="126"/>
      <c r="N34" s="7"/>
      <c r="O34" s="7"/>
      <c r="P34" s="7"/>
      <c r="Q34" s="7"/>
      <c r="R34" s="7"/>
      <c r="S34" s="7"/>
      <c r="T34" s="7"/>
      <c r="U34" s="7"/>
      <c r="V34" s="7"/>
      <c r="W34" s="7"/>
      <c r="X34" s="7"/>
      <c r="Y34" s="7"/>
      <c r="Z34" s="7"/>
      <c r="AA34" s="7"/>
      <c r="AB34" s="7"/>
      <c r="AC34" s="7"/>
      <c r="AD34" s="7"/>
      <c r="AE34" s="7"/>
      <c r="AF34" s="7"/>
      <c r="AG34" s="7"/>
      <c r="AH34" s="7"/>
      <c r="AI34" s="7"/>
      <c r="AJ34" s="7"/>
      <c r="AK34" s="7"/>
    </row>
    <row r="35" spans="2:37" ht="15" customHeight="1" x14ac:dyDescent="0.15">
      <c r="C35" s="7"/>
      <c r="D35" s="126"/>
      <c r="E35" s="126"/>
      <c r="F35" s="141"/>
      <c r="G35" s="141"/>
      <c r="H35" s="141"/>
      <c r="I35" s="141"/>
      <c r="J35" s="141"/>
      <c r="K35" s="141"/>
      <c r="L35" s="126"/>
      <c r="M35" s="126"/>
      <c r="N35" s="39" t="s">
        <v>135</v>
      </c>
      <c r="O35" s="741" t="str">
        <f>ITEM_all_second!$E$298</f>
        <v/>
      </c>
      <c r="P35" s="741"/>
      <c r="Q35" s="741"/>
      <c r="R35" s="741"/>
      <c r="S35" s="741"/>
      <c r="T35" s="741"/>
      <c r="U35" s="6" t="s">
        <v>1164</v>
      </c>
      <c r="V35" s="39" t="s">
        <v>135</v>
      </c>
      <c r="W35" s="741" t="str">
        <f>ITEM_all_second!$E$299</f>
        <v/>
      </c>
      <c r="X35" s="741"/>
      <c r="Y35" s="741"/>
      <c r="Z35" s="741"/>
      <c r="AA35" s="741"/>
      <c r="AB35" s="741"/>
      <c r="AC35" s="6" t="s">
        <v>1164</v>
      </c>
      <c r="AD35" s="39" t="s">
        <v>135</v>
      </c>
      <c r="AE35" s="741" t="str">
        <f>ITEM_all_second!$E$300</f>
        <v/>
      </c>
      <c r="AF35" s="741"/>
      <c r="AG35" s="741"/>
      <c r="AH35" s="741"/>
      <c r="AI35" s="741"/>
      <c r="AJ35" s="741"/>
      <c r="AK35" s="6" t="s">
        <v>1164</v>
      </c>
    </row>
    <row r="36" spans="2:37" ht="15" customHeight="1" x14ac:dyDescent="0.15">
      <c r="B36" s="30"/>
      <c r="C36" s="270"/>
      <c r="D36" s="139" t="s">
        <v>127</v>
      </c>
      <c r="E36" s="139" t="s">
        <v>1564</v>
      </c>
      <c r="F36" s="139" t="s">
        <v>2341</v>
      </c>
      <c r="G36" s="139"/>
      <c r="H36" s="139"/>
      <c r="I36" s="139"/>
      <c r="J36" s="139"/>
      <c r="K36" s="139"/>
      <c r="L36" s="139"/>
      <c r="M36" s="139"/>
      <c r="N36" s="30"/>
      <c r="O36" s="742" t="e">
        <f>ITEM_all_second!$E$301</f>
        <v>#VALUE!</v>
      </c>
      <c r="P36" s="742"/>
      <c r="Q36" s="742"/>
      <c r="R36" s="742"/>
      <c r="S36" s="742"/>
      <c r="T36" s="742"/>
      <c r="U36" s="53" t="s">
        <v>1177</v>
      </c>
      <c r="V36" s="30"/>
      <c r="W36" s="30"/>
      <c r="X36" s="30"/>
      <c r="Y36" s="30"/>
      <c r="Z36" s="30"/>
      <c r="AA36" s="30"/>
      <c r="AB36" s="30"/>
      <c r="AC36" s="30"/>
      <c r="AD36" s="30"/>
      <c r="AE36" s="30"/>
      <c r="AF36" s="30"/>
      <c r="AG36" s="30"/>
      <c r="AH36" s="30"/>
      <c r="AI36" s="30"/>
      <c r="AJ36" s="30"/>
      <c r="AK36" s="30"/>
    </row>
    <row r="37" spans="2:37" ht="15" customHeight="1" x14ac:dyDescent="0.15">
      <c r="B37" s="6" t="s">
        <v>1486</v>
      </c>
      <c r="N37" s="39" t="s">
        <v>135</v>
      </c>
      <c r="O37" s="611" t="s">
        <v>661</v>
      </c>
      <c r="P37" s="611"/>
      <c r="Q37" s="611"/>
      <c r="R37" s="611"/>
      <c r="S37" s="611"/>
      <c r="T37" s="611"/>
      <c r="U37" s="9" t="s">
        <v>650</v>
      </c>
      <c r="V37" s="39" t="s">
        <v>135</v>
      </c>
      <c r="W37" s="611" t="s">
        <v>662</v>
      </c>
      <c r="X37" s="611"/>
      <c r="Y37" s="611"/>
      <c r="Z37" s="611"/>
      <c r="AA37" s="611"/>
      <c r="AB37" s="611"/>
      <c r="AC37" s="9" t="s">
        <v>650</v>
      </c>
      <c r="AD37" s="39" t="s">
        <v>135</v>
      </c>
      <c r="AE37" s="611" t="s">
        <v>663</v>
      </c>
      <c r="AF37" s="611"/>
      <c r="AG37" s="611"/>
      <c r="AH37" s="611"/>
      <c r="AI37" s="611"/>
      <c r="AJ37" s="611"/>
      <c r="AK37" s="9" t="s">
        <v>650</v>
      </c>
    </row>
    <row r="38" spans="2:37" ht="15" customHeight="1" x14ac:dyDescent="0.15">
      <c r="D38" s="126" t="s">
        <v>127</v>
      </c>
      <c r="E38" s="126" t="s">
        <v>128</v>
      </c>
      <c r="F38" s="126" t="s">
        <v>2342</v>
      </c>
      <c r="G38" s="126"/>
      <c r="H38" s="126"/>
      <c r="I38" s="126"/>
      <c r="J38" s="126"/>
      <c r="K38" s="126"/>
      <c r="L38" s="126"/>
      <c r="N38" s="39" t="s">
        <v>135</v>
      </c>
      <c r="O38" s="741" t="str">
        <f>ITEM_all_second!$E$302</f>
        <v/>
      </c>
      <c r="P38" s="741"/>
      <c r="Q38" s="741"/>
      <c r="R38" s="741"/>
      <c r="S38" s="741"/>
      <c r="T38" s="741"/>
      <c r="U38" s="6" t="s">
        <v>1164</v>
      </c>
      <c r="V38" s="39" t="s">
        <v>135</v>
      </c>
      <c r="W38" s="741" t="str">
        <f>ITEM_all_second!$E$303</f>
        <v/>
      </c>
      <c r="X38" s="741"/>
      <c r="Y38" s="741"/>
      <c r="Z38" s="741"/>
      <c r="AA38" s="741"/>
      <c r="AB38" s="741"/>
      <c r="AC38" s="6" t="s">
        <v>1164</v>
      </c>
      <c r="AD38" s="39" t="s">
        <v>135</v>
      </c>
      <c r="AE38" s="741" t="str">
        <f>ITEM_all_second!$E$304</f>
        <v/>
      </c>
      <c r="AF38" s="741"/>
      <c r="AG38" s="741"/>
      <c r="AH38" s="741"/>
      <c r="AI38" s="741"/>
      <c r="AJ38" s="741"/>
      <c r="AK38" s="6" t="s">
        <v>1164</v>
      </c>
    </row>
    <row r="39" spans="2:37" ht="15" customHeight="1" x14ac:dyDescent="0.15">
      <c r="D39" s="126" t="s">
        <v>127</v>
      </c>
      <c r="E39" s="126" t="s">
        <v>130</v>
      </c>
      <c r="F39" s="126" t="s">
        <v>2343</v>
      </c>
      <c r="G39" s="141"/>
      <c r="H39" s="141"/>
      <c r="I39" s="141"/>
      <c r="J39" s="141"/>
      <c r="K39" s="141"/>
      <c r="L39" s="141"/>
    </row>
    <row r="40" spans="2:37" ht="15" customHeight="1" x14ac:dyDescent="0.15">
      <c r="D40" s="126"/>
      <c r="E40" s="126"/>
      <c r="F40" s="141"/>
      <c r="G40" s="141"/>
      <c r="H40" s="141"/>
      <c r="I40" s="141"/>
      <c r="J40" s="141"/>
      <c r="K40" s="141"/>
      <c r="L40" s="141"/>
      <c r="N40" s="39" t="s">
        <v>135</v>
      </c>
      <c r="O40" s="741" t="str">
        <f>TEXT(ITEM_all_second!$E$305,"#0.00")</f>
        <v/>
      </c>
      <c r="P40" s="741"/>
      <c r="Q40" s="741"/>
      <c r="R40" s="741"/>
      <c r="S40" s="741"/>
      <c r="T40" s="741"/>
      <c r="U40" s="6" t="s">
        <v>1164</v>
      </c>
      <c r="V40" s="39" t="s">
        <v>135</v>
      </c>
      <c r="W40" s="741" t="str">
        <f>TEXT(ITEM_all_second!$E$306,"#0.00")</f>
        <v/>
      </c>
      <c r="X40" s="741"/>
      <c r="Y40" s="741"/>
      <c r="Z40" s="741"/>
      <c r="AA40" s="741"/>
      <c r="AB40" s="741"/>
      <c r="AC40" s="6" t="s">
        <v>1164</v>
      </c>
      <c r="AD40" s="39" t="s">
        <v>135</v>
      </c>
      <c r="AE40" s="741" t="str">
        <f>TEXT(ITEM_all_second!$E$307,"#0.00")</f>
        <v/>
      </c>
      <c r="AF40" s="741"/>
      <c r="AG40" s="741"/>
      <c r="AH40" s="741"/>
      <c r="AI40" s="741"/>
      <c r="AJ40" s="741"/>
      <c r="AK40" s="6" t="s">
        <v>1164</v>
      </c>
    </row>
    <row r="41" spans="2:37" ht="15" customHeight="1" x14ac:dyDescent="0.15">
      <c r="D41" s="126" t="s">
        <v>127</v>
      </c>
      <c r="E41" s="126" t="s">
        <v>131</v>
      </c>
      <c r="F41" s="126" t="s">
        <v>2344</v>
      </c>
      <c r="G41" s="141"/>
      <c r="H41" s="141"/>
      <c r="I41" s="141"/>
      <c r="J41" s="141"/>
      <c r="K41" s="141"/>
      <c r="L41" s="141"/>
    </row>
    <row r="42" spans="2:37" ht="15" customHeight="1" x14ac:dyDescent="0.15">
      <c r="D42" s="126"/>
      <c r="E42" s="126"/>
      <c r="F42" s="141"/>
      <c r="G42" s="141"/>
      <c r="H42" s="141"/>
      <c r="I42" s="141"/>
      <c r="J42" s="141"/>
      <c r="K42" s="141"/>
      <c r="L42" s="141"/>
      <c r="N42" s="39" t="s">
        <v>135</v>
      </c>
      <c r="O42" s="741" t="str">
        <f>ITEM_all_second!$E$308</f>
        <v/>
      </c>
      <c r="P42" s="741"/>
      <c r="Q42" s="741"/>
      <c r="R42" s="741"/>
      <c r="S42" s="741"/>
      <c r="T42" s="741"/>
      <c r="U42" s="6" t="s">
        <v>1164</v>
      </c>
      <c r="V42" s="39" t="s">
        <v>135</v>
      </c>
      <c r="W42" s="741" t="str">
        <f>ITEM_all_second!$E$309</f>
        <v/>
      </c>
      <c r="X42" s="741"/>
      <c r="Y42" s="741"/>
      <c r="Z42" s="741"/>
      <c r="AA42" s="741"/>
      <c r="AB42" s="741"/>
      <c r="AC42" s="6" t="s">
        <v>1164</v>
      </c>
      <c r="AD42" s="39" t="s">
        <v>135</v>
      </c>
      <c r="AE42" s="741" t="str">
        <f>ITEM_all_second!$E$310</f>
        <v/>
      </c>
      <c r="AF42" s="741"/>
      <c r="AG42" s="741"/>
      <c r="AH42" s="741"/>
      <c r="AI42" s="741"/>
      <c r="AJ42" s="741"/>
      <c r="AK42" s="6" t="s">
        <v>1164</v>
      </c>
    </row>
    <row r="43" spans="2:37" ht="15" customHeight="1" x14ac:dyDescent="0.15">
      <c r="D43" s="126" t="s">
        <v>127</v>
      </c>
      <c r="E43" s="126" t="s">
        <v>1284</v>
      </c>
      <c r="F43" s="126" t="s">
        <v>1390</v>
      </c>
      <c r="G43" s="141"/>
      <c r="H43" s="141"/>
      <c r="I43" s="141"/>
      <c r="J43" s="141"/>
      <c r="K43" s="141"/>
      <c r="L43" s="141"/>
      <c r="V43" s="39"/>
      <c r="W43" s="112"/>
      <c r="X43" s="112"/>
      <c r="Y43" s="112"/>
      <c r="Z43" s="112"/>
      <c r="AA43" s="112"/>
      <c r="AB43" s="112"/>
      <c r="AD43" s="39"/>
      <c r="AE43" s="112"/>
      <c r="AF43" s="112"/>
      <c r="AG43" s="112"/>
      <c r="AH43" s="112"/>
      <c r="AI43" s="112"/>
      <c r="AJ43" s="112"/>
    </row>
    <row r="44" spans="2:37" ht="15" customHeight="1" x14ac:dyDescent="0.15">
      <c r="D44" s="126"/>
      <c r="E44" s="126"/>
      <c r="F44" s="141"/>
      <c r="G44" s="141"/>
      <c r="H44" s="141"/>
      <c r="I44" s="141"/>
      <c r="J44" s="141"/>
      <c r="K44" s="141"/>
      <c r="L44" s="141"/>
      <c r="N44" s="39" t="s">
        <v>135</v>
      </c>
      <c r="O44" s="741" t="str">
        <f>ITEM_all_second!$E$311</f>
        <v/>
      </c>
      <c r="P44" s="741"/>
      <c r="Q44" s="741"/>
      <c r="R44" s="741"/>
      <c r="S44" s="741"/>
      <c r="T44" s="741"/>
      <c r="U44" s="6" t="s">
        <v>1164</v>
      </c>
      <c r="V44" s="39" t="s">
        <v>135</v>
      </c>
      <c r="W44" s="741" t="str">
        <f>ITEM_all_second!$E$312</f>
        <v/>
      </c>
      <c r="X44" s="741"/>
      <c r="Y44" s="741"/>
      <c r="Z44" s="741"/>
      <c r="AA44" s="741"/>
      <c r="AB44" s="741"/>
      <c r="AC44" s="6" t="s">
        <v>1164</v>
      </c>
      <c r="AD44" s="39" t="s">
        <v>135</v>
      </c>
      <c r="AE44" s="741" t="str">
        <f>ITEM_all_second!$E$313</f>
        <v/>
      </c>
      <c r="AF44" s="741"/>
      <c r="AG44" s="741"/>
      <c r="AH44" s="741"/>
      <c r="AI44" s="741"/>
      <c r="AJ44" s="741"/>
      <c r="AK44" s="6" t="s">
        <v>1164</v>
      </c>
    </row>
    <row r="45" spans="2:37" ht="15" customHeight="1" x14ac:dyDescent="0.15">
      <c r="D45" s="126" t="s">
        <v>127</v>
      </c>
      <c r="E45" s="126" t="s">
        <v>132</v>
      </c>
      <c r="F45" s="126" t="s">
        <v>2345</v>
      </c>
      <c r="G45" s="141"/>
      <c r="H45" s="141"/>
      <c r="I45" s="141"/>
      <c r="J45" s="141"/>
      <c r="K45" s="141"/>
      <c r="L45" s="141"/>
      <c r="N45" s="39" t="s">
        <v>135</v>
      </c>
      <c r="O45" s="741" t="str">
        <f>ITEM_all_second!$E$314</f>
        <v/>
      </c>
      <c r="P45" s="741"/>
      <c r="Q45" s="741"/>
      <c r="R45" s="741"/>
      <c r="S45" s="741"/>
      <c r="T45" s="741"/>
      <c r="U45" s="6" t="s">
        <v>1164</v>
      </c>
      <c r="V45" s="39" t="s">
        <v>135</v>
      </c>
      <c r="W45" s="741" t="str">
        <f>ITEM_all_second!$E$315</f>
        <v/>
      </c>
      <c r="X45" s="741"/>
      <c r="Y45" s="741"/>
      <c r="Z45" s="741"/>
      <c r="AA45" s="741"/>
      <c r="AB45" s="741"/>
      <c r="AC45" s="6" t="s">
        <v>1164</v>
      </c>
      <c r="AD45" s="39" t="s">
        <v>135</v>
      </c>
      <c r="AE45" s="741" t="str">
        <f>ITEM_all_second!$E$316</f>
        <v/>
      </c>
      <c r="AF45" s="741"/>
      <c r="AG45" s="741"/>
      <c r="AH45" s="741"/>
      <c r="AI45" s="741"/>
      <c r="AJ45" s="741"/>
      <c r="AK45" s="6" t="s">
        <v>1164</v>
      </c>
    </row>
    <row r="46" spans="2:37" ht="15" customHeight="1" x14ac:dyDescent="0.15">
      <c r="D46" s="126" t="s">
        <v>127</v>
      </c>
      <c r="E46" s="126" t="s">
        <v>486</v>
      </c>
      <c r="F46" s="126" t="s">
        <v>2346</v>
      </c>
      <c r="G46" s="126"/>
      <c r="H46" s="126"/>
      <c r="I46" s="126"/>
      <c r="J46" s="126"/>
      <c r="K46" s="126"/>
      <c r="L46" s="126"/>
      <c r="N46" s="39" t="s">
        <v>135</v>
      </c>
      <c r="O46" s="741" t="str">
        <f>ITEM_all_second!$E$317</f>
        <v/>
      </c>
      <c r="P46" s="741"/>
      <c r="Q46" s="741"/>
      <c r="R46" s="741"/>
      <c r="S46" s="741"/>
      <c r="T46" s="741"/>
      <c r="U46" s="6" t="s">
        <v>1164</v>
      </c>
      <c r="V46" s="39" t="s">
        <v>135</v>
      </c>
      <c r="W46" s="741" t="str">
        <f>ITEM_all_second!$E$318</f>
        <v/>
      </c>
      <c r="X46" s="741"/>
      <c r="Y46" s="741"/>
      <c r="Z46" s="741"/>
      <c r="AA46" s="741"/>
      <c r="AB46" s="741"/>
      <c r="AC46" s="6" t="s">
        <v>1164</v>
      </c>
      <c r="AD46" s="39" t="s">
        <v>135</v>
      </c>
      <c r="AE46" s="741" t="str">
        <f>ITEM_all_second!$E$319</f>
        <v/>
      </c>
      <c r="AF46" s="741"/>
      <c r="AG46" s="741"/>
      <c r="AH46" s="741"/>
      <c r="AI46" s="741"/>
      <c r="AJ46" s="741"/>
      <c r="AK46" s="6" t="s">
        <v>1164</v>
      </c>
    </row>
    <row r="47" spans="2:37" ht="15" customHeight="1" x14ac:dyDescent="0.15">
      <c r="D47" s="126" t="s">
        <v>127</v>
      </c>
      <c r="E47" s="126" t="s">
        <v>142</v>
      </c>
      <c r="F47" s="126" t="s">
        <v>2347</v>
      </c>
      <c r="G47" s="126"/>
      <c r="H47" s="126"/>
      <c r="I47" s="126"/>
      <c r="J47" s="126"/>
      <c r="K47" s="126"/>
      <c r="L47" s="126"/>
      <c r="N47" s="39" t="s">
        <v>135</v>
      </c>
      <c r="O47" s="741" t="str">
        <f>ITEM_all_second!$E$320</f>
        <v/>
      </c>
      <c r="P47" s="741"/>
      <c r="Q47" s="741"/>
      <c r="R47" s="741"/>
      <c r="S47" s="741"/>
      <c r="T47" s="741"/>
      <c r="U47" s="6" t="s">
        <v>1164</v>
      </c>
      <c r="V47" s="39" t="s">
        <v>135</v>
      </c>
      <c r="W47" s="741" t="str">
        <f>ITEM_all_second!$E$321</f>
        <v/>
      </c>
      <c r="X47" s="741"/>
      <c r="Y47" s="741"/>
      <c r="Z47" s="741"/>
      <c r="AA47" s="741"/>
      <c r="AB47" s="741"/>
      <c r="AC47" s="6" t="s">
        <v>1164</v>
      </c>
      <c r="AD47" s="39" t="s">
        <v>135</v>
      </c>
      <c r="AE47" s="741" t="str">
        <f>ITEM_all_second!$E$322</f>
        <v/>
      </c>
      <c r="AF47" s="741"/>
      <c r="AG47" s="741"/>
      <c r="AH47" s="741"/>
      <c r="AI47" s="741"/>
      <c r="AJ47" s="741"/>
      <c r="AK47" s="6" t="s">
        <v>1164</v>
      </c>
    </row>
    <row r="48" spans="2:37" ht="15" customHeight="1" x14ac:dyDescent="0.15">
      <c r="D48" s="126" t="s">
        <v>127</v>
      </c>
      <c r="E48" s="126" t="s">
        <v>487</v>
      </c>
      <c r="F48" s="126" t="s">
        <v>2348</v>
      </c>
      <c r="G48" s="126"/>
      <c r="H48" s="126"/>
      <c r="I48" s="126"/>
      <c r="J48" s="126"/>
      <c r="K48" s="126"/>
      <c r="L48" s="126"/>
      <c r="N48" s="39" t="s">
        <v>135</v>
      </c>
      <c r="O48" s="741" t="str">
        <f>ITEM_all_second!$E$323</f>
        <v/>
      </c>
      <c r="P48" s="741"/>
      <c r="Q48" s="741"/>
      <c r="R48" s="741"/>
      <c r="S48" s="741"/>
      <c r="T48" s="741"/>
      <c r="U48" s="6" t="s">
        <v>1164</v>
      </c>
      <c r="V48" s="39" t="s">
        <v>135</v>
      </c>
      <c r="W48" s="741" t="str">
        <f>ITEM_all_second!$E$324</f>
        <v/>
      </c>
      <c r="X48" s="741"/>
      <c r="Y48" s="741"/>
      <c r="Z48" s="741"/>
      <c r="AA48" s="741"/>
      <c r="AB48" s="741"/>
      <c r="AC48" s="6" t="s">
        <v>1164</v>
      </c>
      <c r="AD48" s="39" t="s">
        <v>135</v>
      </c>
      <c r="AE48" s="741" t="str">
        <f>ITEM_all_second!$E$325</f>
        <v/>
      </c>
      <c r="AF48" s="741"/>
      <c r="AG48" s="741"/>
      <c r="AH48" s="741"/>
      <c r="AI48" s="741"/>
      <c r="AJ48" s="741"/>
      <c r="AK48" s="6" t="s">
        <v>1164</v>
      </c>
    </row>
    <row r="49" spans="2:37" ht="15" customHeight="1" x14ac:dyDescent="0.15">
      <c r="D49" s="126" t="s">
        <v>127</v>
      </c>
      <c r="E49" s="126" t="s">
        <v>502</v>
      </c>
      <c r="F49" s="126" t="s">
        <v>2349</v>
      </c>
      <c r="G49" s="126"/>
      <c r="H49" s="126"/>
      <c r="I49" s="126"/>
      <c r="J49" s="126"/>
      <c r="K49" s="126"/>
      <c r="L49" s="126"/>
      <c r="N49" s="39" t="s">
        <v>135</v>
      </c>
      <c r="O49" s="741" t="str">
        <f>ITEM_all_second!$E$326</f>
        <v/>
      </c>
      <c r="P49" s="741"/>
      <c r="Q49" s="741"/>
      <c r="R49" s="741"/>
      <c r="S49" s="741"/>
      <c r="T49" s="741"/>
      <c r="U49" s="6" t="s">
        <v>1164</v>
      </c>
      <c r="V49" s="39" t="s">
        <v>135</v>
      </c>
      <c r="W49" s="741" t="str">
        <f>ITEM_all_second!$E$327</f>
        <v/>
      </c>
      <c r="X49" s="741"/>
      <c r="Y49" s="741"/>
      <c r="Z49" s="741"/>
      <c r="AA49" s="741"/>
      <c r="AB49" s="741"/>
      <c r="AC49" s="6" t="s">
        <v>1164</v>
      </c>
      <c r="AD49" s="39" t="s">
        <v>135</v>
      </c>
      <c r="AE49" s="741" t="str">
        <f>ITEM_all_second!$E$328</f>
        <v/>
      </c>
      <c r="AF49" s="741"/>
      <c r="AG49" s="741"/>
      <c r="AH49" s="741"/>
      <c r="AI49" s="741"/>
      <c r="AJ49" s="741"/>
      <c r="AK49" s="6" t="s">
        <v>1164</v>
      </c>
    </row>
    <row r="50" spans="2:37" ht="15" customHeight="1" x14ac:dyDescent="0.15">
      <c r="D50" s="126" t="s">
        <v>127</v>
      </c>
      <c r="E50" s="126" t="s">
        <v>1285</v>
      </c>
      <c r="F50" s="126" t="s">
        <v>2350</v>
      </c>
      <c r="G50" s="126"/>
      <c r="H50" s="126"/>
      <c r="I50" s="126"/>
      <c r="J50" s="126"/>
      <c r="K50" s="126"/>
      <c r="L50" s="126"/>
      <c r="N50" s="39" t="s">
        <v>135</v>
      </c>
      <c r="O50" s="741" t="str">
        <f>ITEM_all_second!$E$329</f>
        <v/>
      </c>
      <c r="P50" s="741"/>
      <c r="Q50" s="741"/>
      <c r="R50" s="741"/>
      <c r="S50" s="741"/>
      <c r="T50" s="741"/>
      <c r="U50" s="6" t="s">
        <v>1164</v>
      </c>
      <c r="V50" s="39" t="s">
        <v>135</v>
      </c>
      <c r="W50" s="741" t="str">
        <f>ITEM_all_second!$E$330</f>
        <v/>
      </c>
      <c r="X50" s="741"/>
      <c r="Y50" s="741"/>
      <c r="Z50" s="741"/>
      <c r="AA50" s="741"/>
      <c r="AB50" s="741"/>
      <c r="AC50" s="6" t="s">
        <v>1164</v>
      </c>
      <c r="AD50" s="39" t="s">
        <v>135</v>
      </c>
      <c r="AE50" s="741" t="str">
        <f>ITEM_all_second!$E$331</f>
        <v/>
      </c>
      <c r="AF50" s="741"/>
      <c r="AG50" s="741"/>
      <c r="AH50" s="741"/>
      <c r="AI50" s="741"/>
      <c r="AJ50" s="741"/>
      <c r="AK50" s="6" t="s">
        <v>1164</v>
      </c>
    </row>
    <row r="51" spans="2:37" ht="15" customHeight="1" x14ac:dyDescent="0.15">
      <c r="D51" s="126" t="s">
        <v>127</v>
      </c>
      <c r="E51" s="126" t="s">
        <v>1565</v>
      </c>
      <c r="F51" s="126" t="s">
        <v>2351</v>
      </c>
      <c r="G51" s="126"/>
      <c r="H51" s="126"/>
      <c r="I51" s="126"/>
      <c r="J51" s="126"/>
      <c r="K51" s="126"/>
      <c r="L51" s="126"/>
      <c r="N51" s="39" t="s">
        <v>135</v>
      </c>
      <c r="O51" s="741" t="str">
        <f>ITEM_all_second!$E$332</f>
        <v/>
      </c>
      <c r="P51" s="741"/>
      <c r="Q51" s="741"/>
      <c r="R51" s="741"/>
      <c r="S51" s="741"/>
      <c r="T51" s="741"/>
      <c r="U51" s="6" t="s">
        <v>1164</v>
      </c>
      <c r="V51" s="39" t="s">
        <v>135</v>
      </c>
      <c r="W51" s="741" t="str">
        <f>ITEM_all_second!$E$333</f>
        <v/>
      </c>
      <c r="X51" s="741"/>
      <c r="Y51" s="741"/>
      <c r="Z51" s="741"/>
      <c r="AA51" s="741"/>
      <c r="AB51" s="741"/>
      <c r="AC51" s="6" t="s">
        <v>1164</v>
      </c>
      <c r="AD51" s="39" t="s">
        <v>135</v>
      </c>
      <c r="AE51" s="741" t="str">
        <f>ITEM_all_second!$E$334</f>
        <v/>
      </c>
      <c r="AF51" s="741"/>
      <c r="AG51" s="741"/>
      <c r="AH51" s="741"/>
      <c r="AI51" s="741"/>
      <c r="AJ51" s="741"/>
      <c r="AK51" s="6" t="s">
        <v>1164</v>
      </c>
    </row>
    <row r="52" spans="2:37" ht="15" customHeight="1" x14ac:dyDescent="0.15">
      <c r="D52" s="126" t="s">
        <v>127</v>
      </c>
      <c r="E52" s="126" t="s">
        <v>1286</v>
      </c>
      <c r="F52" s="126" t="s">
        <v>2352</v>
      </c>
      <c r="G52" s="126"/>
      <c r="H52" s="126"/>
      <c r="I52" s="126"/>
      <c r="J52" s="126"/>
      <c r="K52" s="126"/>
      <c r="L52" s="126"/>
      <c r="N52" s="39" t="s">
        <v>135</v>
      </c>
      <c r="O52" s="741" t="str">
        <f>ITEM_all_second!$E$335</f>
        <v/>
      </c>
      <c r="P52" s="741"/>
      <c r="Q52" s="741"/>
      <c r="R52" s="741"/>
      <c r="S52" s="741"/>
      <c r="T52" s="741"/>
      <c r="U52" s="6" t="s">
        <v>1164</v>
      </c>
      <c r="V52" s="39" t="s">
        <v>135</v>
      </c>
      <c r="W52" s="741" t="str">
        <f>ITEM_all_second!$E$336</f>
        <v/>
      </c>
      <c r="X52" s="741"/>
      <c r="Y52" s="741"/>
      <c r="Z52" s="741"/>
      <c r="AA52" s="741"/>
      <c r="AB52" s="741"/>
      <c r="AC52" s="6" t="s">
        <v>1164</v>
      </c>
      <c r="AD52" s="39" t="s">
        <v>135</v>
      </c>
      <c r="AE52" s="741" t="str">
        <f>ITEM_all_second!$E$337</f>
        <v/>
      </c>
      <c r="AF52" s="741"/>
      <c r="AG52" s="741"/>
      <c r="AH52" s="741"/>
      <c r="AI52" s="741"/>
      <c r="AJ52" s="741"/>
      <c r="AK52" s="6" t="s">
        <v>1164</v>
      </c>
    </row>
    <row r="53" spans="2:37" ht="15" customHeight="1" x14ac:dyDescent="0.15">
      <c r="D53" s="126" t="s">
        <v>127</v>
      </c>
      <c r="E53" s="126" t="s">
        <v>1566</v>
      </c>
      <c r="F53" s="126" t="s">
        <v>2353</v>
      </c>
      <c r="G53" s="126"/>
      <c r="H53" s="126"/>
      <c r="I53" s="126"/>
      <c r="J53" s="126"/>
      <c r="K53" s="126"/>
      <c r="L53" s="126"/>
      <c r="N53" s="39" t="s">
        <v>135</v>
      </c>
      <c r="O53" s="741" t="str">
        <f>TEXT(ITEM_all_second!$E$338,"#0.00")</f>
        <v/>
      </c>
      <c r="P53" s="741"/>
      <c r="Q53" s="741"/>
      <c r="R53" s="741"/>
      <c r="S53" s="741"/>
      <c r="T53" s="741"/>
      <c r="U53" s="6" t="s">
        <v>1164</v>
      </c>
      <c r="V53" s="39" t="s">
        <v>135</v>
      </c>
      <c r="W53" s="741" t="str">
        <f>TEXT(ITEM_all_second!$E$339,"#0.00")</f>
        <v/>
      </c>
      <c r="X53" s="741"/>
      <c r="Y53" s="741"/>
      <c r="Z53" s="741"/>
      <c r="AA53" s="741"/>
      <c r="AB53" s="741"/>
      <c r="AC53" s="6" t="s">
        <v>1164</v>
      </c>
      <c r="AD53" s="39" t="s">
        <v>135</v>
      </c>
      <c r="AE53" s="741" t="str">
        <f>TEXT(ITEM_all_second!$E$340,"#0.00")</f>
        <v/>
      </c>
      <c r="AF53" s="741"/>
      <c r="AG53" s="741"/>
      <c r="AH53" s="741"/>
      <c r="AI53" s="741"/>
      <c r="AJ53" s="741"/>
      <c r="AK53" s="6" t="s">
        <v>1164</v>
      </c>
    </row>
    <row r="54" spans="2:37" ht="15" customHeight="1" x14ac:dyDescent="0.15">
      <c r="D54" s="126" t="s">
        <v>127</v>
      </c>
      <c r="E54" s="126" t="s">
        <v>1567</v>
      </c>
      <c r="F54" s="126" t="s">
        <v>2354</v>
      </c>
      <c r="G54" s="126"/>
      <c r="H54" s="126"/>
      <c r="I54" s="126"/>
      <c r="J54" s="126"/>
      <c r="K54" s="126"/>
      <c r="L54" s="126"/>
      <c r="N54" s="39" t="s">
        <v>135</v>
      </c>
      <c r="O54" s="741" t="str">
        <f>TEXT(ITEM_all_second!$E$341,"#0.00")</f>
        <v/>
      </c>
      <c r="P54" s="741"/>
      <c r="Q54" s="741"/>
      <c r="R54" s="741"/>
      <c r="S54" s="741"/>
      <c r="T54" s="741"/>
      <c r="U54" s="6" t="s">
        <v>1164</v>
      </c>
      <c r="V54" s="39" t="s">
        <v>135</v>
      </c>
      <c r="W54" s="741" t="str">
        <f>TEXT(ITEM_all_second!$E$342,"#0.00")</f>
        <v/>
      </c>
      <c r="X54" s="741"/>
      <c r="Y54" s="741"/>
      <c r="Z54" s="741"/>
      <c r="AA54" s="741"/>
      <c r="AB54" s="741"/>
      <c r="AC54" s="6" t="s">
        <v>1164</v>
      </c>
      <c r="AD54" s="39" t="s">
        <v>135</v>
      </c>
      <c r="AE54" s="741" t="str">
        <f>TEXT(ITEM_all_second!$E$343,"#0.00")</f>
        <v/>
      </c>
      <c r="AF54" s="741"/>
      <c r="AG54" s="741"/>
      <c r="AH54" s="741"/>
      <c r="AI54" s="741"/>
      <c r="AJ54" s="741"/>
      <c r="AK54" s="6" t="s">
        <v>1164</v>
      </c>
    </row>
    <row r="55" spans="2:37" ht="15" customHeight="1" x14ac:dyDescent="0.15">
      <c r="D55" s="126" t="s">
        <v>127</v>
      </c>
      <c r="E55" s="126" t="s">
        <v>1568</v>
      </c>
      <c r="F55" s="126" t="s">
        <v>2355</v>
      </c>
      <c r="O55" s="741" t="e">
        <f>ITEM_all_second!$E$344</f>
        <v>#VALUE!</v>
      </c>
      <c r="P55" s="741"/>
      <c r="Q55" s="741"/>
      <c r="R55" s="741"/>
      <c r="S55" s="741"/>
      <c r="T55" s="741"/>
      <c r="U55" s="6" t="s">
        <v>710</v>
      </c>
    </row>
    <row r="56" spans="2:37" ht="15" customHeight="1" x14ac:dyDescent="0.15">
      <c r="B56" s="30"/>
      <c r="C56" s="30"/>
      <c r="D56" s="139" t="s">
        <v>127</v>
      </c>
      <c r="E56" s="139" t="s">
        <v>1569</v>
      </c>
      <c r="F56" s="139" t="s">
        <v>2356</v>
      </c>
      <c r="G56" s="30"/>
      <c r="H56" s="30"/>
      <c r="I56" s="30"/>
      <c r="J56" s="30"/>
      <c r="K56" s="30"/>
      <c r="L56" s="30"/>
      <c r="M56" s="30"/>
      <c r="N56" s="30"/>
      <c r="O56" s="742" t="e">
        <f>ITEM_all_second!$E$345</f>
        <v>#VALUE!</v>
      </c>
      <c r="P56" s="742"/>
      <c r="Q56" s="742"/>
      <c r="R56" s="742"/>
      <c r="S56" s="742"/>
      <c r="T56" s="742"/>
      <c r="U56" s="53" t="s">
        <v>1177</v>
      </c>
      <c r="V56" s="30"/>
      <c r="W56" s="30"/>
      <c r="X56" s="30"/>
      <c r="Y56" s="30"/>
      <c r="Z56" s="30"/>
      <c r="AA56" s="30"/>
      <c r="AB56" s="30"/>
      <c r="AC56" s="30"/>
      <c r="AD56" s="30"/>
      <c r="AE56" s="30"/>
      <c r="AF56" s="30"/>
      <c r="AG56" s="30"/>
      <c r="AH56" s="30"/>
      <c r="AI56" s="30"/>
      <c r="AJ56" s="30"/>
      <c r="AK56" s="30"/>
    </row>
    <row r="57" spans="2:37" ht="15" customHeight="1" x14ac:dyDescent="0.15">
      <c r="B57" s="6" t="s">
        <v>1487</v>
      </c>
    </row>
    <row r="58" spans="2:37" ht="15" customHeight="1" x14ac:dyDescent="0.15">
      <c r="C58" s="7"/>
      <c r="D58" s="6" t="s">
        <v>127</v>
      </c>
      <c r="E58" s="6" t="s">
        <v>128</v>
      </c>
      <c r="F58" s="6" t="s">
        <v>2357</v>
      </c>
      <c r="O58" s="7"/>
      <c r="P58" s="737" t="str">
        <f>ITEM_all_second!$E$346</f>
        <v/>
      </c>
      <c r="Q58" s="737"/>
      <c r="R58" s="737"/>
      <c r="S58" s="737"/>
      <c r="Y58" s="7"/>
      <c r="Z58" s="7"/>
      <c r="AA58" s="7"/>
      <c r="AB58" s="7"/>
    </row>
    <row r="59" spans="2:37" ht="15" customHeight="1" x14ac:dyDescent="0.15">
      <c r="B59" s="30"/>
      <c r="C59" s="270"/>
      <c r="D59" s="30" t="s">
        <v>127</v>
      </c>
      <c r="E59" s="30" t="s">
        <v>130</v>
      </c>
      <c r="F59" s="30" t="s">
        <v>2358</v>
      </c>
      <c r="G59" s="30"/>
      <c r="H59" s="30"/>
      <c r="I59" s="30"/>
      <c r="J59" s="30"/>
      <c r="K59" s="30"/>
      <c r="L59" s="30"/>
      <c r="M59" s="30"/>
      <c r="N59" s="30"/>
      <c r="O59" s="270"/>
      <c r="P59" s="739" t="str">
        <f>ITEM_all_second!$E$347</f>
        <v/>
      </c>
      <c r="Q59" s="739"/>
      <c r="R59" s="739"/>
      <c r="S59" s="739"/>
      <c r="T59" s="30"/>
      <c r="U59" s="30"/>
      <c r="V59" s="30"/>
      <c r="W59" s="30"/>
      <c r="X59" s="30"/>
      <c r="Y59" s="270"/>
      <c r="Z59" s="270"/>
      <c r="AA59" s="270"/>
      <c r="AB59" s="270"/>
      <c r="AC59" s="30"/>
      <c r="AD59" s="30"/>
      <c r="AE59" s="30"/>
      <c r="AF59" s="30"/>
      <c r="AG59" s="30"/>
      <c r="AH59" s="30"/>
      <c r="AI59" s="30"/>
      <c r="AJ59" s="30"/>
      <c r="AK59" s="30"/>
    </row>
    <row r="60" spans="2:37" ht="15" customHeight="1" x14ac:dyDescent="0.15">
      <c r="C60" s="7"/>
      <c r="O60" s="7"/>
      <c r="Y60" s="7"/>
      <c r="Z60" s="7"/>
      <c r="AA60" s="7"/>
      <c r="AB60" s="7"/>
    </row>
    <row r="61" spans="2:37" ht="15" customHeight="1" x14ac:dyDescent="0.15">
      <c r="B61" s="30"/>
      <c r="C61" s="270"/>
      <c r="D61" s="30"/>
      <c r="E61" s="30"/>
      <c r="F61" s="30"/>
      <c r="G61" s="30"/>
      <c r="H61" s="30"/>
      <c r="I61" s="30"/>
      <c r="J61" s="30"/>
      <c r="K61" s="30"/>
      <c r="L61" s="30"/>
      <c r="M61" s="30"/>
      <c r="N61" s="30"/>
      <c r="O61" s="270"/>
      <c r="P61" s="30"/>
      <c r="Q61" s="30"/>
      <c r="R61" s="30"/>
      <c r="S61" s="30"/>
      <c r="T61" s="30"/>
      <c r="U61" s="30"/>
      <c r="V61" s="30"/>
      <c r="W61" s="30"/>
      <c r="X61" s="30"/>
      <c r="Y61" s="270"/>
      <c r="Z61" s="270"/>
      <c r="AA61" s="270"/>
      <c r="AB61" s="270"/>
      <c r="AC61" s="30"/>
      <c r="AD61" s="30"/>
      <c r="AE61" s="30"/>
      <c r="AF61" s="30"/>
      <c r="AG61" s="30"/>
      <c r="AH61" s="30"/>
      <c r="AI61" s="30"/>
      <c r="AJ61" s="30"/>
      <c r="AK61" s="30"/>
    </row>
    <row r="62" spans="2:37" ht="15" customHeight="1" x14ac:dyDescent="0.15">
      <c r="B62" s="6" t="s">
        <v>1488</v>
      </c>
      <c r="N62" s="39" t="s">
        <v>135</v>
      </c>
      <c r="O62" s="611" t="s">
        <v>666</v>
      </c>
      <c r="P62" s="611"/>
      <c r="Q62" s="611"/>
      <c r="R62" s="611"/>
      <c r="S62" s="611"/>
      <c r="T62" s="611"/>
      <c r="U62" s="9" t="s">
        <v>650</v>
      </c>
      <c r="V62" s="39" t="s">
        <v>135</v>
      </c>
      <c r="W62" s="611" t="s">
        <v>667</v>
      </c>
      <c r="X62" s="611"/>
      <c r="Y62" s="611"/>
      <c r="Z62" s="611"/>
      <c r="AA62" s="611"/>
      <c r="AB62" s="611"/>
      <c r="AC62" s="9" t="s">
        <v>650</v>
      </c>
    </row>
    <row r="63" spans="2:37" ht="15" customHeight="1" x14ac:dyDescent="0.15">
      <c r="D63" s="6" t="s">
        <v>127</v>
      </c>
      <c r="E63" s="6" t="s">
        <v>128</v>
      </c>
      <c r="F63" s="6" t="s">
        <v>2359</v>
      </c>
      <c r="N63" s="39" t="s">
        <v>135</v>
      </c>
      <c r="O63" s="740" t="str">
        <f>ITEM_all_second!$E$348</f>
        <v/>
      </c>
      <c r="P63" s="740"/>
      <c r="Q63" s="740"/>
      <c r="R63" s="740"/>
      <c r="S63" s="740"/>
      <c r="T63" s="77" t="s">
        <v>1171</v>
      </c>
      <c r="U63" s="9" t="s">
        <v>650</v>
      </c>
      <c r="V63" s="39" t="s">
        <v>135</v>
      </c>
      <c r="W63" s="740" t="str">
        <f>ITEM_all_second!$E$349</f>
        <v/>
      </c>
      <c r="X63" s="740"/>
      <c r="Y63" s="740"/>
      <c r="Z63" s="740"/>
      <c r="AA63" s="740"/>
      <c r="AB63" s="77" t="s">
        <v>1171</v>
      </c>
      <c r="AC63" s="9" t="s">
        <v>650</v>
      </c>
    </row>
    <row r="64" spans="2:37" ht="15" customHeight="1" x14ac:dyDescent="0.15">
      <c r="D64" s="6" t="s">
        <v>127</v>
      </c>
      <c r="E64" s="6" t="s">
        <v>130</v>
      </c>
      <c r="F64" s="6" t="s">
        <v>2360</v>
      </c>
      <c r="M64" s="33" t="s">
        <v>668</v>
      </c>
      <c r="N64" s="39" t="s">
        <v>135</v>
      </c>
      <c r="O64" s="737" t="str">
        <f>ITEM_all_second!$E$350</f>
        <v/>
      </c>
      <c r="P64" s="737"/>
      <c r="Q64" s="737"/>
      <c r="R64" s="737"/>
      <c r="S64" s="737"/>
      <c r="T64" s="9" t="s">
        <v>669</v>
      </c>
      <c r="U64" s="9" t="s">
        <v>650</v>
      </c>
      <c r="V64" s="39" t="s">
        <v>135</v>
      </c>
      <c r="W64" s="737" t="str">
        <f>ITEM_all_second!$E$351</f>
        <v/>
      </c>
      <c r="X64" s="737"/>
      <c r="Y64" s="737"/>
      <c r="Z64" s="737"/>
      <c r="AA64" s="737"/>
      <c r="AB64" s="9" t="s">
        <v>669</v>
      </c>
      <c r="AC64" s="9" t="s">
        <v>650</v>
      </c>
    </row>
    <row r="65" spans="2:37" ht="15" customHeight="1" x14ac:dyDescent="0.15">
      <c r="M65" s="33" t="s">
        <v>671</v>
      </c>
      <c r="N65" s="39" t="s">
        <v>135</v>
      </c>
      <c r="O65" s="737" t="str">
        <f>ITEM_all_second!$E$352</f>
        <v/>
      </c>
      <c r="P65" s="737"/>
      <c r="Q65" s="737"/>
      <c r="R65" s="737"/>
      <c r="S65" s="737"/>
      <c r="T65" s="9" t="s">
        <v>669</v>
      </c>
      <c r="U65" s="9" t="s">
        <v>650</v>
      </c>
      <c r="V65" s="39" t="s">
        <v>135</v>
      </c>
      <c r="W65" s="737" t="str">
        <f>ITEM_all_second!$E$353</f>
        <v/>
      </c>
      <c r="X65" s="737"/>
      <c r="Y65" s="737"/>
      <c r="Z65" s="737"/>
      <c r="AA65" s="737"/>
      <c r="AB65" s="9" t="s">
        <v>669</v>
      </c>
      <c r="AC65" s="9" t="s">
        <v>650</v>
      </c>
    </row>
    <row r="66" spans="2:37" ht="15" customHeight="1" x14ac:dyDescent="0.15">
      <c r="D66" s="6" t="s">
        <v>127</v>
      </c>
      <c r="E66" s="6" t="s">
        <v>131</v>
      </c>
      <c r="F66" s="6" t="s">
        <v>2361</v>
      </c>
      <c r="L66" s="738" t="str">
        <f>ITEM_all_second!$E$354</f>
        <v/>
      </c>
      <c r="M66" s="738"/>
      <c r="N66" s="738"/>
      <c r="O66" s="738"/>
      <c r="P66" s="738"/>
      <c r="Q66" s="738"/>
      <c r="R66" s="738"/>
      <c r="S66" s="738"/>
      <c r="T66" s="59" t="s">
        <v>672</v>
      </c>
      <c r="U66" s="624" t="s">
        <v>673</v>
      </c>
      <c r="V66" s="624"/>
      <c r="W66" s="738" t="str">
        <f>ITEM_all_second!$E$355</f>
        <v/>
      </c>
      <c r="X66" s="738"/>
      <c r="Y66" s="738"/>
      <c r="Z66" s="738"/>
      <c r="AA66" s="738"/>
      <c r="AB66" s="738"/>
      <c r="AC66" s="738"/>
      <c r="AD66" s="738"/>
      <c r="AE66" s="9" t="s">
        <v>672</v>
      </c>
    </row>
    <row r="67" spans="2:37" ht="15" customHeight="1" x14ac:dyDescent="0.15">
      <c r="D67" s="6" t="s">
        <v>127</v>
      </c>
      <c r="E67" s="6" t="s">
        <v>1284</v>
      </c>
      <c r="F67" s="6" t="s">
        <v>2362</v>
      </c>
      <c r="Y67" s="9" t="str">
        <f>ITEM_all_second!$E$356</f>
        <v>□</v>
      </c>
      <c r="Z67" s="9" t="s">
        <v>674</v>
      </c>
      <c r="AB67" s="9" t="str">
        <f>ITEM_all_second!$E$357</f>
        <v>□</v>
      </c>
      <c r="AC67" s="9" t="s">
        <v>675</v>
      </c>
    </row>
    <row r="68" spans="2:37" ht="15" customHeight="1" x14ac:dyDescent="0.15">
      <c r="D68" s="6" t="s">
        <v>127</v>
      </c>
      <c r="E68" s="6" t="s">
        <v>132</v>
      </c>
      <c r="F68" s="6" t="s">
        <v>2363</v>
      </c>
      <c r="W68" s="7"/>
      <c r="X68" s="7"/>
      <c r="AD68" s="7"/>
      <c r="AE68" s="7"/>
    </row>
    <row r="69" spans="2:37" ht="15" customHeight="1" x14ac:dyDescent="0.15">
      <c r="B69" s="30"/>
      <c r="C69" s="30"/>
      <c r="D69" s="30"/>
      <c r="E69" s="32" t="str">
        <f>ITEM_all_second!$E$358</f>
        <v>□</v>
      </c>
      <c r="F69" s="30" t="s">
        <v>676</v>
      </c>
      <c r="G69" s="30"/>
      <c r="H69" s="30"/>
      <c r="I69" s="30"/>
      <c r="J69" s="30"/>
      <c r="K69" s="30"/>
      <c r="L69" s="30"/>
      <c r="M69" s="32" t="str">
        <f>ITEM_all_second!$E$359</f>
        <v>□</v>
      </c>
      <c r="N69" s="30" t="s">
        <v>677</v>
      </c>
      <c r="O69" s="30"/>
      <c r="P69" s="32"/>
      <c r="Q69" s="30"/>
      <c r="R69" s="30"/>
      <c r="S69" s="30"/>
      <c r="T69" s="30"/>
      <c r="U69" s="32" t="str">
        <f>ITEM_all_second!$E$360</f>
        <v>□</v>
      </c>
      <c r="V69" s="30" t="s">
        <v>678</v>
      </c>
      <c r="W69" s="32"/>
      <c r="X69" s="30"/>
      <c r="Y69" s="30"/>
      <c r="Z69" s="30"/>
      <c r="AA69" s="30"/>
      <c r="AB69" s="30"/>
      <c r="AC69" s="30"/>
      <c r="AD69" s="32"/>
      <c r="AE69" s="30"/>
      <c r="AF69" s="30"/>
      <c r="AG69" s="30"/>
      <c r="AH69" s="30"/>
      <c r="AI69" s="30"/>
      <c r="AJ69" s="30"/>
      <c r="AK69" s="30"/>
    </row>
    <row r="70" spans="2:37" ht="15" customHeight="1" x14ac:dyDescent="0.15">
      <c r="B70" s="6" t="s">
        <v>1489</v>
      </c>
      <c r="L70" s="625" t="str">
        <f>ITEM_all_second!$E$361</f>
        <v/>
      </c>
      <c r="M70" s="625"/>
      <c r="N70" s="625"/>
      <c r="O70" s="625"/>
      <c r="P70" s="625"/>
      <c r="Q70" s="625"/>
      <c r="R70" s="625"/>
      <c r="S70" s="625"/>
      <c r="T70" s="625"/>
      <c r="U70" s="625"/>
      <c r="V70" s="625"/>
      <c r="W70" s="625"/>
      <c r="X70" s="625"/>
      <c r="Y70" s="625"/>
      <c r="Z70" s="625"/>
      <c r="AA70" s="625"/>
      <c r="AB70" s="625"/>
      <c r="AC70" s="625"/>
      <c r="AD70" s="625"/>
      <c r="AE70" s="625"/>
      <c r="AF70" s="625"/>
      <c r="AG70" s="625"/>
      <c r="AH70" s="625"/>
      <c r="AI70" s="625"/>
      <c r="AJ70" s="625"/>
      <c r="AK70" s="625"/>
    </row>
    <row r="71" spans="2:37" ht="15" customHeight="1" x14ac:dyDescent="0.15">
      <c r="L71" s="625" t="str">
        <f>ITEM_all_second!$E$362</f>
        <v/>
      </c>
      <c r="M71" s="625"/>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row>
    <row r="72" spans="2:37" ht="15" customHeight="1" x14ac:dyDescent="0.15">
      <c r="B72" s="30"/>
      <c r="C72" s="30"/>
      <c r="D72" s="30"/>
      <c r="E72" s="30"/>
      <c r="F72" s="30"/>
      <c r="G72" s="30"/>
      <c r="H72" s="30"/>
      <c r="I72" s="30"/>
      <c r="J72" s="30"/>
      <c r="K72" s="30"/>
      <c r="L72" s="631" t="str">
        <f>ITEM_all_second!$E$363</f>
        <v/>
      </c>
      <c r="M72" s="631"/>
      <c r="N72" s="631"/>
      <c r="O72" s="631"/>
      <c r="P72" s="631"/>
      <c r="Q72" s="631"/>
      <c r="R72" s="631"/>
      <c r="S72" s="631"/>
      <c r="T72" s="631"/>
      <c r="U72" s="631"/>
      <c r="V72" s="631"/>
      <c r="W72" s="631"/>
      <c r="X72" s="631"/>
      <c r="Y72" s="631"/>
      <c r="Z72" s="631"/>
      <c r="AA72" s="631"/>
      <c r="AB72" s="631"/>
      <c r="AC72" s="631"/>
      <c r="AD72" s="631"/>
      <c r="AE72" s="631"/>
      <c r="AF72" s="631"/>
      <c r="AG72" s="631"/>
      <c r="AH72" s="631"/>
      <c r="AI72" s="631"/>
      <c r="AJ72" s="631"/>
      <c r="AK72" s="631"/>
    </row>
    <row r="73" spans="2:37" ht="15" customHeight="1" x14ac:dyDescent="0.15">
      <c r="B73" s="27" t="s">
        <v>1490</v>
      </c>
      <c r="C73" s="27"/>
      <c r="D73" s="27"/>
      <c r="E73" s="27"/>
      <c r="F73" s="27"/>
      <c r="G73" s="27"/>
      <c r="H73" s="27"/>
      <c r="I73" s="27"/>
      <c r="J73" s="27"/>
      <c r="K73" s="27"/>
      <c r="L73" s="610" t="s">
        <v>1302</v>
      </c>
      <c r="M73" s="610"/>
      <c r="N73" s="610" t="str">
        <f>ITEM_all_second!$E$364</f>
        <v/>
      </c>
      <c r="O73" s="610"/>
      <c r="P73" s="22" t="s">
        <v>6</v>
      </c>
      <c r="Q73" s="610" t="str">
        <f>ITEM_all_second!$E$365</f>
        <v/>
      </c>
      <c r="R73" s="610"/>
      <c r="S73" s="22" t="s">
        <v>7</v>
      </c>
      <c r="T73" s="610" t="str">
        <f>ITEM_all_second!$E$366</f>
        <v/>
      </c>
      <c r="U73" s="610"/>
      <c r="V73" s="22" t="s">
        <v>8</v>
      </c>
      <c r="W73" s="27"/>
      <c r="X73" s="27"/>
      <c r="Y73" s="27"/>
      <c r="Z73" s="27"/>
      <c r="AA73" s="27"/>
      <c r="AB73" s="27"/>
      <c r="AC73" s="27"/>
      <c r="AD73" s="27"/>
      <c r="AE73" s="27"/>
      <c r="AF73" s="27"/>
      <c r="AG73" s="27"/>
      <c r="AH73" s="27"/>
      <c r="AI73" s="27"/>
      <c r="AJ73" s="27"/>
      <c r="AK73" s="27"/>
    </row>
    <row r="74" spans="2:37" ht="15" customHeight="1" x14ac:dyDescent="0.15">
      <c r="B74" s="27" t="s">
        <v>1491</v>
      </c>
      <c r="C74" s="27"/>
      <c r="D74" s="27"/>
      <c r="E74" s="27"/>
      <c r="F74" s="27"/>
      <c r="G74" s="27"/>
      <c r="H74" s="27"/>
      <c r="I74" s="27"/>
      <c r="J74" s="27"/>
      <c r="K74" s="27"/>
      <c r="L74" s="610" t="s">
        <v>1302</v>
      </c>
      <c r="M74" s="610"/>
      <c r="N74" s="610" t="str">
        <f>ITEM_all_second!$E$367</f>
        <v/>
      </c>
      <c r="O74" s="610"/>
      <c r="P74" s="22" t="s">
        <v>6</v>
      </c>
      <c r="Q74" s="610" t="str">
        <f>ITEM_all_second!$E$368</f>
        <v/>
      </c>
      <c r="R74" s="610"/>
      <c r="S74" s="22" t="s">
        <v>7</v>
      </c>
      <c r="T74" s="610" t="str">
        <f>ITEM_all_second!$E$369</f>
        <v/>
      </c>
      <c r="U74" s="610"/>
      <c r="V74" s="22" t="s">
        <v>8</v>
      </c>
      <c r="W74" s="27"/>
      <c r="X74" s="27"/>
      <c r="Y74" s="27"/>
      <c r="Z74" s="27"/>
      <c r="AA74" s="27"/>
      <c r="AB74" s="27"/>
      <c r="AC74" s="27"/>
      <c r="AD74" s="27"/>
      <c r="AE74" s="27"/>
      <c r="AF74" s="27"/>
      <c r="AG74" s="27"/>
      <c r="AH74" s="27"/>
      <c r="AI74" s="27"/>
      <c r="AJ74" s="27"/>
      <c r="AK74" s="27"/>
    </row>
    <row r="75" spans="2:37" ht="15" customHeight="1" x14ac:dyDescent="0.15">
      <c r="B75" s="125" t="s">
        <v>1492</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row>
    <row r="76" spans="2:37" ht="15" customHeight="1" x14ac:dyDescent="0.15">
      <c r="F76" s="39" t="s">
        <v>135</v>
      </c>
      <c r="G76" s="9" t="s">
        <v>680</v>
      </c>
      <c r="H76" s="611" t="str">
        <f>ITEM_all_second!$E$370</f>
        <v/>
      </c>
      <c r="I76" s="611"/>
      <c r="J76" s="9" t="s">
        <v>681</v>
      </c>
      <c r="K76" s="9" t="s">
        <v>650</v>
      </c>
      <c r="L76" s="611" t="s">
        <v>1302</v>
      </c>
      <c r="M76" s="611"/>
      <c r="N76" s="611" t="str">
        <f>ITEM_all_second!$E$371</f>
        <v/>
      </c>
      <c r="O76" s="611"/>
      <c r="P76" s="9" t="s">
        <v>6</v>
      </c>
      <c r="Q76" s="611" t="str">
        <f>ITEM_all_second!$E$372</f>
        <v/>
      </c>
      <c r="R76" s="611"/>
      <c r="S76" s="9" t="s">
        <v>7</v>
      </c>
      <c r="T76" s="611" t="str">
        <f>ITEM_all_second!$E$373</f>
        <v/>
      </c>
      <c r="U76" s="611"/>
      <c r="V76" s="9" t="s">
        <v>8</v>
      </c>
      <c r="W76" s="39" t="s">
        <v>135</v>
      </c>
      <c r="X76" s="625" t="str">
        <f>ITEM_all_second!$E$374</f>
        <v/>
      </c>
      <c r="Y76" s="625"/>
      <c r="Z76" s="625"/>
      <c r="AA76" s="625"/>
      <c r="AB76" s="625"/>
      <c r="AC76" s="625"/>
      <c r="AD76" s="625"/>
      <c r="AE76" s="625"/>
      <c r="AF76" s="625"/>
      <c r="AG76" s="625"/>
      <c r="AH76" s="625"/>
      <c r="AI76" s="625"/>
      <c r="AJ76" s="625"/>
      <c r="AK76" s="9" t="s">
        <v>650</v>
      </c>
    </row>
    <row r="77" spans="2:37" ht="15" customHeight="1" x14ac:dyDescent="0.15">
      <c r="F77" s="39" t="s">
        <v>135</v>
      </c>
      <c r="G77" s="9" t="s">
        <v>680</v>
      </c>
      <c r="H77" s="611" t="str">
        <f>ITEM_all_second!$E$375</f>
        <v/>
      </c>
      <c r="I77" s="611"/>
      <c r="J77" s="9" t="s">
        <v>681</v>
      </c>
      <c r="K77" s="9" t="s">
        <v>650</v>
      </c>
      <c r="L77" s="611" t="s">
        <v>1307</v>
      </c>
      <c r="M77" s="611"/>
      <c r="N77" s="611" t="str">
        <f>ITEM_all_second!$E$376</f>
        <v/>
      </c>
      <c r="O77" s="611"/>
      <c r="P77" s="9" t="s">
        <v>6</v>
      </c>
      <c r="Q77" s="611" t="str">
        <f>ITEM_all_second!$E$377</f>
        <v/>
      </c>
      <c r="R77" s="611"/>
      <c r="S77" s="9" t="s">
        <v>7</v>
      </c>
      <c r="T77" s="611" t="str">
        <f>ITEM_all_second!$E$378</f>
        <v/>
      </c>
      <c r="U77" s="611"/>
      <c r="V77" s="9" t="s">
        <v>8</v>
      </c>
      <c r="W77" s="39" t="s">
        <v>135</v>
      </c>
      <c r="X77" s="625" t="str">
        <f>ITEM_all_second!$E$379</f>
        <v/>
      </c>
      <c r="Y77" s="625"/>
      <c r="Z77" s="625"/>
      <c r="AA77" s="625"/>
      <c r="AB77" s="625"/>
      <c r="AC77" s="625"/>
      <c r="AD77" s="625"/>
      <c r="AE77" s="625"/>
      <c r="AF77" s="625"/>
      <c r="AG77" s="625"/>
      <c r="AH77" s="625"/>
      <c r="AI77" s="625"/>
      <c r="AJ77" s="625"/>
      <c r="AK77" s="9" t="s">
        <v>650</v>
      </c>
    </row>
    <row r="78" spans="2:37" ht="15" customHeight="1" x14ac:dyDescent="0.15">
      <c r="B78" s="30"/>
      <c r="C78" s="30"/>
      <c r="D78" s="30"/>
      <c r="E78" s="30"/>
      <c r="F78" s="42" t="s">
        <v>135</v>
      </c>
      <c r="G78" s="32" t="s">
        <v>680</v>
      </c>
      <c r="H78" s="637" t="str">
        <f>ITEM_all_second!$E$380</f>
        <v/>
      </c>
      <c r="I78" s="637"/>
      <c r="J78" s="32" t="s">
        <v>681</v>
      </c>
      <c r="K78" s="32" t="s">
        <v>650</v>
      </c>
      <c r="L78" s="637" t="s">
        <v>1302</v>
      </c>
      <c r="M78" s="637"/>
      <c r="N78" s="637" t="str">
        <f>ITEM_all_second!$E$381</f>
        <v/>
      </c>
      <c r="O78" s="637"/>
      <c r="P78" s="32" t="s">
        <v>6</v>
      </c>
      <c r="Q78" s="637" t="str">
        <f>ITEM_all_second!$E$382</f>
        <v/>
      </c>
      <c r="R78" s="637"/>
      <c r="S78" s="32" t="s">
        <v>7</v>
      </c>
      <c r="T78" s="637" t="str">
        <f>ITEM_all_second!$E$383</f>
        <v/>
      </c>
      <c r="U78" s="637"/>
      <c r="V78" s="32" t="s">
        <v>8</v>
      </c>
      <c r="W78" s="42" t="s">
        <v>135</v>
      </c>
      <c r="X78" s="631" t="str">
        <f>ITEM_all_second!$E$384</f>
        <v/>
      </c>
      <c r="Y78" s="631"/>
      <c r="Z78" s="631"/>
      <c r="AA78" s="631"/>
      <c r="AB78" s="631"/>
      <c r="AC78" s="631"/>
      <c r="AD78" s="631"/>
      <c r="AE78" s="631"/>
      <c r="AF78" s="631"/>
      <c r="AG78" s="631"/>
      <c r="AH78" s="631"/>
      <c r="AI78" s="631"/>
      <c r="AJ78" s="631"/>
      <c r="AK78" s="32" t="s">
        <v>650</v>
      </c>
    </row>
    <row r="79" spans="2:37" ht="15" customHeight="1" x14ac:dyDescent="0.15">
      <c r="B79" s="135" t="s">
        <v>2457</v>
      </c>
      <c r="C79" s="136"/>
      <c r="D79" s="136"/>
      <c r="E79" s="136"/>
      <c r="F79" s="134"/>
      <c r="G79" s="137"/>
      <c r="H79" s="137"/>
      <c r="I79" s="137"/>
      <c r="J79" s="137"/>
      <c r="K79" s="137"/>
      <c r="L79" s="137"/>
      <c r="M79" s="137"/>
      <c r="N79" s="137"/>
      <c r="O79" s="137"/>
      <c r="P79" s="137"/>
      <c r="Q79" s="137"/>
      <c r="R79" s="137"/>
      <c r="S79" s="137"/>
      <c r="T79" s="137"/>
      <c r="U79" s="137"/>
      <c r="V79" s="137"/>
      <c r="W79" s="134"/>
      <c r="X79" s="138"/>
      <c r="Y79" s="138"/>
      <c r="Z79" s="137" t="str">
        <f>ITEM_all_first!E553</f>
        <v>□</v>
      </c>
      <c r="AA79" s="137" t="s">
        <v>1504</v>
      </c>
      <c r="AB79" s="138"/>
      <c r="AC79" s="137" t="str">
        <f>ITEM_all_first!E554</f>
        <v>□</v>
      </c>
      <c r="AD79" s="137" t="s">
        <v>1505</v>
      </c>
      <c r="AE79" s="138"/>
      <c r="AF79" s="138"/>
      <c r="AG79" s="138"/>
      <c r="AH79" s="138"/>
      <c r="AI79" s="138"/>
      <c r="AJ79" s="138"/>
      <c r="AK79" s="137"/>
    </row>
    <row r="80" spans="2:37" ht="15" customHeight="1" x14ac:dyDescent="0.15">
      <c r="B80" s="255" t="s">
        <v>2458</v>
      </c>
      <c r="C80" s="255"/>
      <c r="D80" s="255"/>
      <c r="E80" s="255"/>
      <c r="F80" s="255"/>
      <c r="G80" s="255"/>
      <c r="H80" s="255"/>
      <c r="I80" s="255"/>
      <c r="J80" s="255"/>
      <c r="K80" s="255"/>
      <c r="L80" s="265"/>
      <c r="M80" s="265"/>
      <c r="N80" s="265"/>
      <c r="O80" s="265"/>
      <c r="P80" s="265"/>
      <c r="Q80" s="265"/>
      <c r="R80" s="265"/>
      <c r="S80" s="265"/>
      <c r="T80" s="265"/>
      <c r="U80" s="265"/>
      <c r="V80" s="265"/>
      <c r="W80" s="265"/>
      <c r="X80" s="265"/>
      <c r="Y80" s="265"/>
      <c r="Z80" s="267" t="str">
        <f>ITEM_all_first!E555</f>
        <v>□</v>
      </c>
      <c r="AA80" s="267" t="s">
        <v>674</v>
      </c>
      <c r="AB80" s="255"/>
      <c r="AC80" s="267" t="str">
        <f>ITEM_all_first!E556</f>
        <v>□</v>
      </c>
      <c r="AD80" s="267" t="s">
        <v>675</v>
      </c>
      <c r="AE80" s="265"/>
      <c r="AF80" s="265"/>
      <c r="AG80" s="265"/>
      <c r="AH80" s="265"/>
      <c r="AI80" s="265"/>
      <c r="AJ80" s="265"/>
      <c r="AK80" s="265"/>
    </row>
    <row r="81" spans="2:37" ht="15" customHeight="1" x14ac:dyDescent="0.15">
      <c r="B81" s="135" t="s">
        <v>2935</v>
      </c>
      <c r="C81" s="40"/>
      <c r="D81" s="40"/>
      <c r="E81" s="40"/>
      <c r="F81" s="40"/>
      <c r="G81" s="40"/>
      <c r="H81" s="40"/>
      <c r="I81" s="40"/>
      <c r="J81" s="40"/>
      <c r="K81" s="40"/>
      <c r="L81" s="635" t="str">
        <f>ITEM_all_second!$E$389</f>
        <v/>
      </c>
      <c r="M81" s="635"/>
      <c r="N81" s="635"/>
      <c r="O81" s="635"/>
      <c r="P81" s="635"/>
      <c r="Q81" s="635"/>
      <c r="R81" s="635"/>
      <c r="S81" s="635"/>
      <c r="T81" s="635"/>
      <c r="U81" s="635"/>
      <c r="V81" s="635"/>
      <c r="W81" s="635"/>
      <c r="X81" s="635"/>
      <c r="Y81" s="635"/>
      <c r="Z81" s="635"/>
      <c r="AA81" s="635"/>
      <c r="AB81" s="635"/>
      <c r="AC81" s="635"/>
      <c r="AD81" s="635"/>
      <c r="AE81" s="635"/>
      <c r="AF81" s="635"/>
      <c r="AG81" s="635"/>
      <c r="AH81" s="635"/>
      <c r="AI81" s="635"/>
      <c r="AJ81" s="635"/>
      <c r="AK81" s="635"/>
    </row>
    <row r="82" spans="2:37" ht="15" customHeight="1" x14ac:dyDescent="0.15">
      <c r="B82" s="113"/>
      <c r="L82" s="625" t="str">
        <f>ITEM_all_second!$E$390</f>
        <v/>
      </c>
      <c r="M82" s="625"/>
      <c r="N82" s="625"/>
      <c r="O82" s="625"/>
      <c r="P82" s="625"/>
      <c r="Q82" s="625"/>
      <c r="R82" s="625"/>
      <c r="S82" s="625"/>
      <c r="T82" s="625"/>
      <c r="U82" s="625"/>
      <c r="V82" s="625"/>
      <c r="W82" s="625"/>
      <c r="X82" s="625"/>
      <c r="Y82" s="625"/>
      <c r="Z82" s="625"/>
      <c r="AA82" s="625"/>
      <c r="AB82" s="625"/>
      <c r="AC82" s="625"/>
      <c r="AD82" s="625"/>
      <c r="AE82" s="625"/>
      <c r="AF82" s="625"/>
      <c r="AG82" s="625"/>
      <c r="AH82" s="625"/>
      <c r="AI82" s="625"/>
      <c r="AJ82" s="625"/>
      <c r="AK82" s="625"/>
    </row>
    <row r="83" spans="2:37" ht="15" customHeight="1" x14ac:dyDescent="0.15">
      <c r="B83" s="30" t="s">
        <v>2468</v>
      </c>
      <c r="C83" s="30"/>
      <c r="D83" s="30"/>
      <c r="E83" s="30"/>
      <c r="F83" s="30"/>
      <c r="G83" s="30"/>
      <c r="H83" s="127"/>
      <c r="I83" s="30"/>
      <c r="J83" s="30"/>
      <c r="K83" s="30"/>
      <c r="L83" s="631" t="str">
        <f>ITEM_all_second!$E$13</f>
        <v/>
      </c>
      <c r="M83" s="631"/>
      <c r="N83" s="631"/>
      <c r="O83" s="631"/>
      <c r="P83" s="631"/>
      <c r="Q83" s="631"/>
      <c r="R83" s="631"/>
      <c r="S83" s="631"/>
      <c r="T83" s="631"/>
      <c r="U83" s="631"/>
      <c r="V83" s="631"/>
      <c r="W83" s="631"/>
      <c r="X83" s="631"/>
      <c r="Y83" s="631"/>
      <c r="Z83" s="631"/>
      <c r="AA83" s="631"/>
      <c r="AB83" s="631"/>
      <c r="AC83" s="631"/>
      <c r="AD83" s="631"/>
      <c r="AE83" s="631"/>
      <c r="AF83" s="631"/>
      <c r="AG83" s="631"/>
      <c r="AH83" s="631"/>
      <c r="AI83" s="631"/>
      <c r="AJ83" s="631"/>
      <c r="AK83" s="631"/>
    </row>
  </sheetData>
  <mergeCells count="148">
    <mergeCell ref="O45:T45"/>
    <mergeCell ref="W45:AB45"/>
    <mergeCell ref="AE45:AJ45"/>
    <mergeCell ref="O52:T52"/>
    <mergeCell ref="W52:AB52"/>
    <mergeCell ref="AE52:AJ52"/>
    <mergeCell ref="O35:T35"/>
    <mergeCell ref="W35:AB35"/>
    <mergeCell ref="AE35:AJ35"/>
    <mergeCell ref="O42:T42"/>
    <mergeCell ref="W42:AB42"/>
    <mergeCell ref="AE42:AJ42"/>
    <mergeCell ref="O44:T44"/>
    <mergeCell ref="W44:AB44"/>
    <mergeCell ref="AE44:AJ44"/>
    <mergeCell ref="O38:T38"/>
    <mergeCell ref="W38:AB38"/>
    <mergeCell ref="AE38:AJ38"/>
    <mergeCell ref="O40:T40"/>
    <mergeCell ref="W40:AB40"/>
    <mergeCell ref="AE40:AJ40"/>
    <mergeCell ref="O48:T48"/>
    <mergeCell ref="W48:AB48"/>
    <mergeCell ref="AE48:AJ48"/>
    <mergeCell ref="B4:AK4"/>
    <mergeCell ref="H6:AK6"/>
    <mergeCell ref="H7:AK7"/>
    <mergeCell ref="P12:T12"/>
    <mergeCell ref="U12:Y12"/>
    <mergeCell ref="Z12:AD12"/>
    <mergeCell ref="AE12:AI12"/>
    <mergeCell ref="AG17:AJ17"/>
    <mergeCell ref="L18:M18"/>
    <mergeCell ref="O18:R18"/>
    <mergeCell ref="U18:X18"/>
    <mergeCell ref="AA18:AD18"/>
    <mergeCell ref="AG18:AJ18"/>
    <mergeCell ref="P14:T14"/>
    <mergeCell ref="P15:T15"/>
    <mergeCell ref="L17:M17"/>
    <mergeCell ref="O17:R17"/>
    <mergeCell ref="U17:X17"/>
    <mergeCell ref="AA17:AD17"/>
    <mergeCell ref="O23:R23"/>
    <mergeCell ref="U23:X23"/>
    <mergeCell ref="AA23:AD23"/>
    <mergeCell ref="AG23:AJ23"/>
    <mergeCell ref="L24:M24"/>
    <mergeCell ref="O24:R24"/>
    <mergeCell ref="O19:R19"/>
    <mergeCell ref="U19:X19"/>
    <mergeCell ref="AA19:AD19"/>
    <mergeCell ref="AG19:AJ19"/>
    <mergeCell ref="O21:R21"/>
    <mergeCell ref="U21:X21"/>
    <mergeCell ref="AA21:AD21"/>
    <mergeCell ref="AG21:AJ21"/>
    <mergeCell ref="L25:M25"/>
    <mergeCell ref="O25:R25"/>
    <mergeCell ref="W26:Z26"/>
    <mergeCell ref="W27:Z27"/>
    <mergeCell ref="L28:AK28"/>
    <mergeCell ref="K29:M29"/>
    <mergeCell ref="N29:V29"/>
    <mergeCell ref="Y29:AA29"/>
    <mergeCell ref="AB29:AJ29"/>
    <mergeCell ref="O33:T33"/>
    <mergeCell ref="W33:AB33"/>
    <mergeCell ref="AE33:AJ33"/>
    <mergeCell ref="O36:T36"/>
    <mergeCell ref="O37:T37"/>
    <mergeCell ref="W37:AB37"/>
    <mergeCell ref="AE37:AJ37"/>
    <mergeCell ref="K30:M30"/>
    <mergeCell ref="N30:V30"/>
    <mergeCell ref="Y30:AA30"/>
    <mergeCell ref="AB30:AJ30"/>
    <mergeCell ref="O32:T32"/>
    <mergeCell ref="W32:AB32"/>
    <mergeCell ref="AE32:AJ32"/>
    <mergeCell ref="O49:T49"/>
    <mergeCell ref="W49:AB49"/>
    <mergeCell ref="AE49:AJ49"/>
    <mergeCell ref="O46:T46"/>
    <mergeCell ref="W46:AB46"/>
    <mergeCell ref="AE46:AJ46"/>
    <mergeCell ref="O47:T47"/>
    <mergeCell ref="W47:AB47"/>
    <mergeCell ref="AE47:AJ47"/>
    <mergeCell ref="AE54:AJ54"/>
    <mergeCell ref="O55:T55"/>
    <mergeCell ref="O56:T56"/>
    <mergeCell ref="P58:S58"/>
    <mergeCell ref="O50:T50"/>
    <mergeCell ref="W50:AB50"/>
    <mergeCell ref="AE50:AJ50"/>
    <mergeCell ref="O53:T53"/>
    <mergeCell ref="W53:AB53"/>
    <mergeCell ref="AE53:AJ53"/>
    <mergeCell ref="O51:T51"/>
    <mergeCell ref="W51:AB51"/>
    <mergeCell ref="AE51:AJ51"/>
    <mergeCell ref="P59:S59"/>
    <mergeCell ref="O62:T62"/>
    <mergeCell ref="W62:AB62"/>
    <mergeCell ref="O63:S63"/>
    <mergeCell ref="W63:AA63"/>
    <mergeCell ref="O64:S64"/>
    <mergeCell ref="W64:AA64"/>
    <mergeCell ref="O54:T54"/>
    <mergeCell ref="W54:AB54"/>
    <mergeCell ref="L71:AK71"/>
    <mergeCell ref="L72:AK72"/>
    <mergeCell ref="L73:M73"/>
    <mergeCell ref="N73:O73"/>
    <mergeCell ref="Q73:R73"/>
    <mergeCell ref="T73:U73"/>
    <mergeCell ref="O65:S65"/>
    <mergeCell ref="W65:AA65"/>
    <mergeCell ref="L66:S66"/>
    <mergeCell ref="U66:V66"/>
    <mergeCell ref="W66:AD66"/>
    <mergeCell ref="L70:AK70"/>
    <mergeCell ref="L74:M74"/>
    <mergeCell ref="N74:O74"/>
    <mergeCell ref="Q74:R74"/>
    <mergeCell ref="T74:U74"/>
    <mergeCell ref="H76:I76"/>
    <mergeCell ref="L76:M76"/>
    <mergeCell ref="N76:O76"/>
    <mergeCell ref="Q76:R76"/>
    <mergeCell ref="T76:U76"/>
    <mergeCell ref="L83:AK83"/>
    <mergeCell ref="L81:AK81"/>
    <mergeCell ref="H78:I78"/>
    <mergeCell ref="L78:M78"/>
    <mergeCell ref="N78:O78"/>
    <mergeCell ref="Q78:R78"/>
    <mergeCell ref="T78:U78"/>
    <mergeCell ref="X78:AJ78"/>
    <mergeCell ref="X76:AJ76"/>
    <mergeCell ref="H77:I77"/>
    <mergeCell ref="L77:M77"/>
    <mergeCell ref="N77:O77"/>
    <mergeCell ref="Q77:R77"/>
    <mergeCell ref="T77:U77"/>
    <mergeCell ref="X77:AJ77"/>
    <mergeCell ref="L82:AK82"/>
  </mergeCells>
  <phoneticPr fontId="30"/>
  <dataValidations count="8">
    <dataValidation type="list" allowBlank="1" showInputMessage="1" showErrorMessage="1" prompt="選択" sqref="H9:H11 O9:O10 T9 Z9 M11 R11 H31 K31 N31 Q31 T31 X31 AD31 AB67 Z79:Z80 AC79:AC80 Y67 E69 P69 M69 W69 U69 AD69" xr:uid="{00000000-0002-0000-2800-000000000000}">
      <formula1>選択</formula1>
    </dataValidation>
    <dataValidation type="list" allowBlank="1" showInputMessage="1" prompt="選択" sqref="P12:AI12" xr:uid="{00000000-0002-0000-2800-000001000000}">
      <formula1>地区区域</formula1>
    </dataValidation>
    <dataValidation type="list" allowBlank="1" showInputMessage="1" prompt="選択" sqref="O19:R19 U19:X19 AA19:AD19 AG19:AJ19" xr:uid="{00000000-0002-0000-2800-000002000000}">
      <formula1>用途地域</formula1>
    </dataValidation>
    <dataValidation type="list" allowBlank="1" showInputMessage="1" prompt="選択" sqref="L28:AK28" xr:uid="{00000000-0002-0000-2800-000003000000}">
      <formula1>備考第三面7</formula1>
    </dataValidation>
    <dataValidation type="list" allowBlank="1" showInputMessage="1" prompt="選択" sqref="N29:V30 AB29:AJ30" xr:uid="{00000000-0002-0000-2800-000004000000}">
      <formula1>用途</formula1>
    </dataValidation>
    <dataValidation type="list" allowBlank="1" showInputMessage="1" prompt="選択" sqref="L66:S66 W66:AD66" xr:uid="{00000000-0002-0000-2800-000005000000}">
      <formula1>構造</formula1>
    </dataValidation>
    <dataValidation type="list" allowBlank="1" showInputMessage="1" prompt="選択" sqref="Z76:AA78 AE76:AJ79 X76:Y79 AB76:AB79 AC76:AD78" xr:uid="{00000000-0002-0000-2800-000006000000}">
      <formula1>特定工程</formula1>
    </dataValidation>
    <dataValidation type="list" allowBlank="1" showInputMessage="1" prompt="選択" sqref="P59:S59" xr:uid="{00000000-0002-0000-28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1" manualBreakCount="1">
    <brk id="60" max="37" man="1"/>
  </rowBreaks>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tint="0.59999389629810485"/>
  </sheetPr>
  <dimension ref="A4:BU60"/>
  <sheetViews>
    <sheetView zoomScaleNormal="100" zoomScaleSheetLayoutView="100" workbookViewId="0">
      <pane ySplit="2" topLeftCell="A3" activePane="bottomLeft" state="frozen"/>
      <selection activeCell="AM3" sqref="AM3"/>
      <selection pane="bottomLeft"/>
    </sheetView>
  </sheetViews>
  <sheetFormatPr defaultColWidth="2.5" defaultRowHeight="15" customHeight="1" x14ac:dyDescent="0.15"/>
  <cols>
    <col min="1" max="73" width="2.5" style="6" customWidth="1"/>
    <col min="74" max="16384" width="2.5" style="7"/>
  </cols>
  <sheetData>
    <row r="4" spans="2:38" ht="15" customHeight="1" x14ac:dyDescent="0.15">
      <c r="B4" s="618" t="s">
        <v>683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row>
    <row r="6" spans="2:38" ht="15" customHeight="1" x14ac:dyDescent="0.15">
      <c r="B6" s="40" t="s">
        <v>684</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row>
    <row r="7" spans="2:38" ht="15" customHeight="1" x14ac:dyDescent="0.15">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2:38" ht="15" customHeight="1" x14ac:dyDescent="0.15">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row>
    <row r="9" spans="2:38" ht="15" customHeight="1" x14ac:dyDescent="0.15">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row>
    <row r="10" spans="2:38" ht="15" customHeight="1" x14ac:dyDescent="0.15">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row>
    <row r="11" spans="2:38" ht="15" customHeight="1" x14ac:dyDescent="0.15">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row>
    <row r="12" spans="2:38" ht="15" customHeight="1" x14ac:dyDescent="0.15">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row>
    <row r="13" spans="2:38" ht="15" customHeight="1" x14ac:dyDescent="0.15">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2:38" ht="15" customHeight="1" x14ac:dyDescent="0.15">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2:38" ht="15" customHeight="1" x14ac:dyDescent="0.15">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8" ht="15" customHeight="1" x14ac:dyDescent="0.15">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row>
    <row r="17" spans="2:37" ht="15" customHeight="1" x14ac:dyDescent="0.15">
      <c r="B17" s="50"/>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2:37" ht="15" customHeight="1" x14ac:dyDescent="0.15">
      <c r="B18" s="50"/>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row>
    <row r="19" spans="2:37" ht="15" customHeight="1" x14ac:dyDescent="0.1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row>
    <row r="20" spans="2:37" ht="15" customHeight="1" x14ac:dyDescent="0.15">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row>
    <row r="21" spans="2:37" ht="15" customHeight="1" x14ac:dyDescent="0.15">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row>
    <row r="22" spans="2:37" ht="15" customHeight="1" x14ac:dyDescent="0.15">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row>
    <row r="23" spans="2:37" ht="15" customHeight="1" x14ac:dyDescent="0.15">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row>
    <row r="24" spans="2:37" ht="15" customHeight="1" x14ac:dyDescent="0.15">
      <c r="B24" s="50"/>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37" ht="15" customHeight="1" x14ac:dyDescent="0.15">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row>
    <row r="26" spans="2:37" ht="15" customHeight="1" x14ac:dyDescent="0.15">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row>
    <row r="27" spans="2:37" ht="15" customHeight="1" x14ac:dyDescent="0.15">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row>
    <row r="28" spans="2:37" ht="15" customHeight="1" x14ac:dyDescent="0.15">
      <c r="B28" s="40" t="s">
        <v>685</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15" customHeight="1" x14ac:dyDescent="0.15">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row>
    <row r="30" spans="2:37" ht="15" customHeight="1" x14ac:dyDescent="0.15">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row>
    <row r="31" spans="2:37" ht="15" customHeight="1" x14ac:dyDescent="0.15">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row>
    <row r="32" spans="2:37" ht="15" customHeight="1" x14ac:dyDescent="0.15">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row>
    <row r="33" spans="2:37" ht="15" customHeight="1" x14ac:dyDescent="0.15">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row>
    <row r="34" spans="2:37" ht="15" customHeight="1" x14ac:dyDescent="0.15">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2:37" ht="15" customHeight="1" x14ac:dyDescent="0.15">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row>
    <row r="36" spans="2:37" ht="15" customHeight="1" x14ac:dyDescent="0.15">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row>
    <row r="37" spans="2:37" ht="15" customHeight="1" x14ac:dyDescent="0.15">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row>
    <row r="38" spans="2:37" ht="15" customHeight="1" x14ac:dyDescent="0.15">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row>
    <row r="39" spans="2:37" ht="15" customHeight="1" x14ac:dyDescent="0.15">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row>
    <row r="40" spans="2:37" ht="15" customHeight="1" x14ac:dyDescent="0.15">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row>
    <row r="41" spans="2:37" ht="15" customHeight="1" x14ac:dyDescent="0.15">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row>
    <row r="42" spans="2:37" ht="15" customHeight="1" x14ac:dyDescent="0.15">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row r="43" spans="2:37" ht="15" customHeight="1" x14ac:dyDescent="0.15">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row>
    <row r="44" spans="2:37" ht="15" customHeight="1" x14ac:dyDescent="0.15">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45" spans="2:37" ht="15" customHeight="1" x14ac:dyDescent="0.15">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row>
    <row r="46" spans="2:37" ht="15" customHeight="1" x14ac:dyDescent="0.15">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row>
    <row r="47" spans="2:37" ht="15" customHeight="1" x14ac:dyDescent="0.15">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2:37" ht="15" customHeight="1" x14ac:dyDescent="0.15">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row>
    <row r="49" spans="2:37" ht="15" customHeight="1" x14ac:dyDescent="0.15">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row>
    <row r="50" spans="2:37" ht="15" customHeight="1" x14ac:dyDescent="0.15">
      <c r="B50" s="6" t="s">
        <v>686</v>
      </c>
    </row>
    <row r="51" spans="2:37" ht="15" customHeight="1" x14ac:dyDescent="0.15">
      <c r="B51" s="6" t="s">
        <v>687</v>
      </c>
    </row>
    <row r="52" spans="2:37" ht="15" customHeight="1" x14ac:dyDescent="0.15">
      <c r="C52" s="6" t="s">
        <v>1288</v>
      </c>
      <c r="D52" s="6" t="s">
        <v>688</v>
      </c>
    </row>
    <row r="53" spans="2:37" ht="15" customHeight="1" x14ac:dyDescent="0.15">
      <c r="D53" s="6" t="s">
        <v>1501</v>
      </c>
    </row>
    <row r="54" spans="2:37" ht="15" customHeight="1" x14ac:dyDescent="0.15">
      <c r="D54" s="6" t="s">
        <v>2459</v>
      </c>
    </row>
    <row r="55" spans="2:37" ht="15" customHeight="1" x14ac:dyDescent="0.15">
      <c r="C55" s="6" t="s">
        <v>1943</v>
      </c>
      <c r="D55" s="6" t="s">
        <v>2460</v>
      </c>
    </row>
    <row r="56" spans="2:37" ht="15" customHeight="1" x14ac:dyDescent="0.15">
      <c r="D56" s="6" t="s">
        <v>689</v>
      </c>
    </row>
    <row r="57" spans="2:37" ht="15" customHeight="1" x14ac:dyDescent="0.15">
      <c r="B57" s="6" t="s">
        <v>690</v>
      </c>
    </row>
    <row r="58" spans="2:37" ht="15" customHeight="1" x14ac:dyDescent="0.15">
      <c r="C58" s="6" t="s">
        <v>1288</v>
      </c>
      <c r="D58" s="6" t="s">
        <v>691</v>
      </c>
    </row>
    <row r="59" spans="2:37" ht="15" customHeight="1" x14ac:dyDescent="0.15">
      <c r="C59" s="6" t="s">
        <v>1943</v>
      </c>
      <c r="D59" s="6" t="s">
        <v>692</v>
      </c>
    </row>
    <row r="60" spans="2:37" ht="15" customHeight="1" x14ac:dyDescent="0.15">
      <c r="D60" s="6" t="s">
        <v>693</v>
      </c>
    </row>
  </sheetData>
  <mergeCells count="1">
    <mergeCell ref="B4:AK4"/>
  </mergeCells>
  <phoneticPr fontId="30"/>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9560-6946-4581-9C2B-EA5CDA7B5B70}">
  <sheetPr>
    <tabColor theme="6" tint="0.39997558519241921"/>
  </sheetPr>
  <dimension ref="A3:BP52"/>
  <sheetViews>
    <sheetView showGridLines="0" topLeftCell="A31" zoomScaleNormal="100" zoomScaleSheetLayoutView="100" workbookViewId="0">
      <selection activeCell="AO3" sqref="AO3"/>
    </sheetView>
  </sheetViews>
  <sheetFormatPr defaultColWidth="2.5" defaultRowHeight="15" customHeight="1" x14ac:dyDescent="0.15"/>
  <cols>
    <col min="1" max="68" width="2.5" style="1" customWidth="1"/>
    <col min="69" max="16384" width="2.5" style="2"/>
  </cols>
  <sheetData>
    <row r="3" spans="2:68" ht="15" customHeight="1" x14ac:dyDescent="0.15">
      <c r="B3" s="2"/>
    </row>
    <row r="4" spans="2:68" ht="15" customHeight="1" x14ac:dyDescent="0.15">
      <c r="B4" s="1" t="s">
        <v>1309</v>
      </c>
    </row>
    <row r="6" spans="2:68" ht="39.950000000000003" customHeight="1" x14ac:dyDescent="0.15">
      <c r="B6" s="894" t="s">
        <v>740</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row>
    <row r="9" spans="2:68" ht="20.100000000000001" customHeight="1" x14ac:dyDescent="0.15">
      <c r="B9" s="150" t="s">
        <v>1840</v>
      </c>
      <c r="D9" s="2"/>
    </row>
    <row r="11" spans="2:68" ht="20.100000000000001" customHeight="1" x14ac:dyDescent="0.15">
      <c r="C11" s="895" t="s">
        <v>1841</v>
      </c>
      <c r="D11" s="895"/>
      <c r="E11" s="895"/>
      <c r="F11" s="895"/>
      <c r="G11" s="895"/>
      <c r="H11" s="895"/>
      <c r="I11" s="895"/>
      <c r="J11" s="895"/>
      <c r="K11" s="895"/>
      <c r="L11" s="895"/>
      <c r="M11" s="895"/>
      <c r="N11" s="895"/>
      <c r="O11" s="895"/>
      <c r="P11" s="895"/>
      <c r="Q11" s="895"/>
      <c r="R11" s="895"/>
      <c r="S11" s="895"/>
      <c r="T11" s="895"/>
      <c r="U11" s="895"/>
      <c r="V11" s="895"/>
      <c r="W11" s="895"/>
      <c r="X11" s="895"/>
      <c r="Y11" s="895"/>
      <c r="Z11" s="895"/>
      <c r="AA11" s="895"/>
      <c r="AB11" s="895"/>
      <c r="AC11" s="895"/>
      <c r="AD11" s="895"/>
      <c r="AE11" s="895"/>
      <c r="AF11" s="895"/>
      <c r="AG11" s="895"/>
      <c r="AH11" s="895"/>
      <c r="AI11" s="895"/>
      <c r="AJ11" s="895"/>
      <c r="AK11" s="895"/>
      <c r="AL11" s="2"/>
      <c r="AM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row>
    <row r="12" spans="2:68" ht="15" customHeight="1" x14ac:dyDescent="0.15">
      <c r="C12" s="895" t="s">
        <v>2810</v>
      </c>
      <c r="D12" s="895"/>
      <c r="E12" s="895"/>
      <c r="F12" s="895"/>
      <c r="G12" s="895"/>
      <c r="H12" s="895"/>
      <c r="I12" s="895"/>
      <c r="J12" s="895"/>
      <c r="K12" s="895"/>
      <c r="L12" s="895"/>
      <c r="M12" s="895"/>
      <c r="N12" s="895"/>
      <c r="O12" s="895"/>
      <c r="P12" s="895"/>
      <c r="Q12" s="895"/>
      <c r="R12" s="895"/>
      <c r="S12" s="895"/>
      <c r="T12" s="895"/>
      <c r="U12" s="895"/>
      <c r="V12" s="895"/>
      <c r="W12" s="895"/>
      <c r="X12" s="895"/>
      <c r="Y12" s="895"/>
      <c r="Z12" s="895"/>
      <c r="AA12" s="895"/>
      <c r="AB12" s="895"/>
      <c r="AC12" s="895"/>
      <c r="AD12" s="895"/>
      <c r="AE12" s="895"/>
      <c r="AF12" s="895"/>
      <c r="AG12" s="895"/>
      <c r="AH12" s="895"/>
      <c r="AI12" s="895"/>
      <c r="AJ12" s="895"/>
      <c r="AK12" s="895"/>
      <c r="AL12" s="2"/>
      <c r="AM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row>
    <row r="15" spans="2:68" ht="30" customHeight="1" x14ac:dyDescent="0.15">
      <c r="E15" s="2"/>
      <c r="H15" s="2"/>
      <c r="J15" s="151" t="s">
        <v>1842</v>
      </c>
      <c r="L15" s="4"/>
      <c r="R15" s="152" t="s">
        <v>741</v>
      </c>
      <c r="T15" s="883" t="str">
        <f>IF(ITEM_all_second!$E$29="","",ITEM_all_second!$E$29)</f>
        <v/>
      </c>
      <c r="U15" s="883"/>
      <c r="V15" s="883"/>
      <c r="W15" s="883"/>
      <c r="X15" s="883"/>
      <c r="Y15" s="883"/>
      <c r="Z15" s="883"/>
      <c r="AA15" s="883"/>
      <c r="AB15" s="883"/>
      <c r="AC15" s="883"/>
      <c r="AD15" s="883"/>
      <c r="AE15" s="883"/>
      <c r="AF15" s="883"/>
      <c r="AG15" s="883"/>
      <c r="AH15" s="883"/>
      <c r="AI15" s="883"/>
      <c r="AJ15" s="883"/>
      <c r="AK15" s="883"/>
      <c r="AL15" s="883"/>
      <c r="AM15" s="883"/>
    </row>
    <row r="16" spans="2:68" ht="30" customHeight="1" x14ac:dyDescent="0.15">
      <c r="E16" s="2"/>
      <c r="H16" s="2"/>
      <c r="J16" s="151" t="s">
        <v>1843</v>
      </c>
      <c r="L16" s="4"/>
      <c r="R16" s="152" t="s">
        <v>1844</v>
      </c>
      <c r="T16" s="883" t="str">
        <f>IF(ITEM_all_second!$E$27="","",ITEM_all_second!$E$27)</f>
        <v/>
      </c>
      <c r="U16" s="883"/>
      <c r="V16" s="883"/>
      <c r="W16" s="883"/>
      <c r="X16" s="883"/>
      <c r="Y16" s="883"/>
      <c r="Z16" s="883"/>
      <c r="AA16" s="883"/>
      <c r="AB16" s="883"/>
      <c r="AC16" s="883"/>
      <c r="AD16" s="883"/>
      <c r="AE16" s="883"/>
      <c r="AF16" s="883"/>
      <c r="AG16" s="883"/>
      <c r="AH16" s="883"/>
      <c r="AI16" s="883"/>
      <c r="AJ16" s="883"/>
      <c r="AK16" s="883"/>
      <c r="AL16" s="883"/>
      <c r="AM16" s="883"/>
    </row>
    <row r="17" spans="2:68" ht="30" customHeight="1" x14ac:dyDescent="0.15">
      <c r="L17" s="4"/>
      <c r="R17" s="152" t="s">
        <v>742</v>
      </c>
      <c r="T17" s="883" t="str">
        <f>IF(ITEM_all_second!$E$23="","",ITEM_all_second!$E$23)</f>
        <v/>
      </c>
      <c r="U17" s="883"/>
      <c r="V17" s="883"/>
      <c r="W17" s="883"/>
      <c r="X17" s="883"/>
      <c r="Y17" s="883"/>
      <c r="Z17" s="883"/>
      <c r="AA17" s="883"/>
      <c r="AB17" s="883"/>
      <c r="AC17" s="883"/>
      <c r="AD17" s="883"/>
      <c r="AE17" s="883"/>
      <c r="AF17" s="883"/>
      <c r="AG17" s="883"/>
      <c r="AH17" s="883"/>
      <c r="AI17" s="883"/>
      <c r="AJ17" s="883"/>
      <c r="AK17" s="883"/>
      <c r="AL17" s="883"/>
      <c r="AM17" s="883"/>
    </row>
    <row r="18" spans="2:68" ht="15" customHeight="1" x14ac:dyDescent="0.15">
      <c r="L18" s="4"/>
      <c r="R18" s="152"/>
      <c r="T18" s="405"/>
      <c r="U18" s="405"/>
      <c r="V18" s="405"/>
      <c r="W18" s="405"/>
      <c r="X18" s="405"/>
      <c r="Y18" s="405"/>
      <c r="Z18" s="405"/>
      <c r="AA18" s="405"/>
      <c r="AB18" s="405"/>
      <c r="AC18" s="405"/>
      <c r="AD18" s="405"/>
      <c r="AE18" s="405"/>
      <c r="AF18" s="405"/>
      <c r="AG18" s="405"/>
      <c r="AH18" s="405"/>
      <c r="AI18" s="405"/>
      <c r="AJ18" s="405"/>
      <c r="AK18" s="405"/>
      <c r="AL18" s="405"/>
      <c r="AM18" s="405"/>
    </row>
    <row r="19" spans="2:68" ht="15" customHeight="1" x14ac:dyDescent="0.15">
      <c r="L19" s="4"/>
      <c r="R19" s="152"/>
      <c r="T19" s="405"/>
      <c r="U19" s="405"/>
      <c r="V19" s="405"/>
      <c r="W19" s="405"/>
      <c r="X19" s="405"/>
      <c r="Y19" s="405"/>
      <c r="Z19" s="405"/>
      <c r="AA19" s="405"/>
      <c r="AB19" s="405"/>
      <c r="AC19" s="405"/>
      <c r="AD19" s="405"/>
      <c r="AE19" s="405"/>
      <c r="AF19" s="405"/>
      <c r="AG19" s="405"/>
      <c r="AH19" s="405"/>
      <c r="AI19" s="405"/>
      <c r="AJ19" s="405"/>
      <c r="AK19" s="405"/>
      <c r="AL19" s="405"/>
      <c r="AM19" s="405"/>
    </row>
    <row r="20" spans="2:68" s="1" customFormat="1" ht="15" customHeight="1" x14ac:dyDescent="0.15">
      <c r="B20" s="889" t="s">
        <v>2811</v>
      </c>
      <c r="C20" s="889"/>
      <c r="D20" s="889"/>
      <c r="E20" s="896" t="s">
        <v>2812</v>
      </c>
      <c r="F20" s="896"/>
      <c r="G20" s="896"/>
      <c r="H20" s="896"/>
      <c r="I20" s="896"/>
      <c r="J20" s="896"/>
      <c r="K20" s="896"/>
      <c r="L20" s="896"/>
      <c r="M20" s="896"/>
      <c r="N20" s="896"/>
      <c r="O20" s="896"/>
      <c r="P20" s="896"/>
      <c r="Q20" s="896"/>
      <c r="R20" s="896"/>
      <c r="S20" s="896"/>
      <c r="T20" s="896"/>
      <c r="U20" s="896"/>
      <c r="V20" s="896"/>
      <c r="W20" s="896"/>
      <c r="X20" s="896"/>
      <c r="Y20" s="896"/>
      <c r="Z20" s="896"/>
      <c r="AA20" s="896"/>
      <c r="AB20" s="896"/>
      <c r="AC20" s="896"/>
      <c r="AD20" s="896"/>
      <c r="AE20" s="896"/>
      <c r="AF20" s="896"/>
      <c r="AG20" s="896"/>
      <c r="AH20" s="896"/>
      <c r="AI20" s="896"/>
      <c r="AJ20" s="896"/>
      <c r="AK20" s="896"/>
      <c r="AL20" s="896"/>
      <c r="AM20" s="896"/>
    </row>
    <row r="21" spans="2:68" s="1" customFormat="1" ht="20.100000000000001" customHeight="1" x14ac:dyDescent="0.15">
      <c r="B21" s="897" t="s">
        <v>2813</v>
      </c>
      <c r="C21" s="897"/>
      <c r="D21" s="889"/>
      <c r="E21" s="275"/>
      <c r="F21" s="130" t="s">
        <v>158</v>
      </c>
      <c r="G21" s="153" t="s">
        <v>1845</v>
      </c>
      <c r="H21" s="145"/>
      <c r="I21" s="145"/>
      <c r="J21" s="145"/>
      <c r="K21" s="145"/>
      <c r="L21" s="145"/>
      <c r="M21" s="145"/>
      <c r="N21" s="145"/>
      <c r="O21" s="145"/>
      <c r="P21" s="145"/>
      <c r="Q21" s="145"/>
      <c r="R21" s="145"/>
      <c r="S21" s="145"/>
      <c r="T21" s="406"/>
      <c r="U21" s="130" t="s">
        <v>158</v>
      </c>
      <c r="V21" s="153" t="s">
        <v>2814</v>
      </c>
      <c r="W21" s="145"/>
      <c r="X21" s="145"/>
      <c r="Y21" s="145"/>
      <c r="Z21" s="145"/>
      <c r="AA21" s="145"/>
      <c r="AB21" s="145"/>
      <c r="AC21" s="145"/>
      <c r="AD21" s="145"/>
      <c r="AE21" s="145"/>
      <c r="AF21" s="145"/>
      <c r="AG21" s="145"/>
      <c r="AH21" s="145"/>
      <c r="AI21" s="145"/>
      <c r="AJ21" s="145"/>
      <c r="AK21" s="145"/>
      <c r="AL21" s="145"/>
      <c r="AM21" s="276"/>
    </row>
    <row r="22" spans="2:68" s="1" customFormat="1" ht="20.100000000000001" customHeight="1" x14ac:dyDescent="0.15">
      <c r="B22" s="889"/>
      <c r="C22" s="889"/>
      <c r="D22" s="889"/>
      <c r="E22" s="144"/>
      <c r="F22" s="129" t="s">
        <v>158</v>
      </c>
      <c r="G22" s="150" t="s">
        <v>1846</v>
      </c>
      <c r="T22" s="407"/>
      <c r="U22" s="129" t="s">
        <v>158</v>
      </c>
      <c r="V22" s="150" t="s">
        <v>2815</v>
      </c>
      <c r="AM22" s="146"/>
    </row>
    <row r="23" spans="2:68" s="1" customFormat="1" ht="20.100000000000001" customHeight="1" x14ac:dyDescent="0.15">
      <c r="B23" s="889"/>
      <c r="C23" s="889"/>
      <c r="D23" s="889"/>
      <c r="E23" s="144"/>
      <c r="F23" s="129" t="s">
        <v>158</v>
      </c>
      <c r="G23" s="150" t="s">
        <v>1847</v>
      </c>
      <c r="T23" s="407"/>
      <c r="U23" s="129" t="s">
        <v>158</v>
      </c>
      <c r="V23" s="150" t="s">
        <v>2816</v>
      </c>
      <c r="AM23" s="146"/>
    </row>
    <row r="24" spans="2:68" s="1" customFormat="1" ht="20.100000000000001" customHeight="1" x14ac:dyDescent="0.15">
      <c r="B24" s="889"/>
      <c r="C24" s="889"/>
      <c r="D24" s="889"/>
      <c r="E24" s="408"/>
      <c r="F24" s="409" t="s">
        <v>158</v>
      </c>
      <c r="G24" s="410" t="s">
        <v>1848</v>
      </c>
      <c r="H24" s="411"/>
      <c r="I24" s="411"/>
      <c r="J24" s="411"/>
      <c r="K24" s="411"/>
      <c r="L24" s="411"/>
      <c r="M24" s="411"/>
      <c r="N24" s="411"/>
      <c r="O24" s="411"/>
      <c r="P24" s="411"/>
      <c r="Q24" s="411"/>
      <c r="R24" s="411"/>
      <c r="S24" s="411"/>
      <c r="T24" s="411"/>
      <c r="U24" s="409" t="s">
        <v>158</v>
      </c>
      <c r="V24" s="410" t="s">
        <v>1849</v>
      </c>
      <c r="W24" s="411"/>
      <c r="X24" s="411"/>
      <c r="Y24" s="411"/>
      <c r="Z24" s="411"/>
      <c r="AA24" s="411"/>
      <c r="AB24" s="411"/>
      <c r="AC24" s="411"/>
      <c r="AD24" s="411"/>
      <c r="AE24" s="411"/>
      <c r="AF24" s="411"/>
      <c r="AG24" s="411"/>
      <c r="AH24" s="411"/>
      <c r="AI24" s="411"/>
      <c r="AJ24" s="411"/>
      <c r="AK24" s="411"/>
      <c r="AL24" s="411"/>
      <c r="AM24" s="412"/>
    </row>
    <row r="25" spans="2:68" ht="19.5" customHeight="1" x14ac:dyDescent="0.15">
      <c r="B25" s="897" t="s">
        <v>2817</v>
      </c>
      <c r="C25" s="897"/>
      <c r="D25" s="897"/>
      <c r="E25" s="275"/>
      <c r="F25" s="130" t="s">
        <v>158</v>
      </c>
      <c r="G25" s="153" t="s">
        <v>2818</v>
      </c>
      <c r="H25" s="145"/>
      <c r="I25" s="145"/>
      <c r="J25" s="145"/>
      <c r="K25" s="145"/>
      <c r="L25" s="145"/>
      <c r="M25" s="413"/>
      <c r="N25" s="413"/>
      <c r="O25" s="413"/>
      <c r="P25" s="145"/>
      <c r="Q25" s="145"/>
      <c r="R25" s="145"/>
      <c r="S25" s="145"/>
      <c r="T25" s="414"/>
      <c r="U25" s="130" t="s">
        <v>158</v>
      </c>
      <c r="V25" s="153" t="s">
        <v>2819</v>
      </c>
      <c r="W25" s="413"/>
      <c r="X25" s="145"/>
      <c r="Y25" s="413"/>
      <c r="Z25" s="413"/>
      <c r="AA25" s="145"/>
      <c r="AB25" s="145"/>
      <c r="AC25" s="145"/>
      <c r="AD25" s="153"/>
      <c r="AE25" s="153"/>
      <c r="AF25" s="145"/>
      <c r="AG25" s="145"/>
      <c r="AH25" s="145"/>
      <c r="AI25" s="145"/>
      <c r="AJ25" s="145"/>
      <c r="AK25" s="145"/>
      <c r="AL25" s="145"/>
      <c r="AM25" s="276"/>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row>
    <row r="26" spans="2:68" ht="19.5" customHeight="1" x14ac:dyDescent="0.15">
      <c r="B26" s="897"/>
      <c r="C26" s="897"/>
      <c r="D26" s="897"/>
      <c r="E26" s="144"/>
      <c r="F26" s="129" t="s">
        <v>158</v>
      </c>
      <c r="G26" s="150" t="s">
        <v>2820</v>
      </c>
      <c r="M26" s="2"/>
      <c r="N26" s="2"/>
      <c r="O26" s="2"/>
      <c r="T26" s="414"/>
      <c r="U26" s="129" t="s">
        <v>158</v>
      </c>
      <c r="V26" s="150" t="s">
        <v>2821</v>
      </c>
      <c r="W26" s="2"/>
      <c r="Y26" s="2"/>
      <c r="Z26" s="2"/>
      <c r="AD26" s="150"/>
      <c r="AE26" s="150"/>
      <c r="AM26" s="146"/>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row>
    <row r="27" spans="2:68" ht="19.5" customHeight="1" x14ac:dyDescent="0.15">
      <c r="B27" s="897"/>
      <c r="C27" s="897"/>
      <c r="D27" s="897"/>
      <c r="E27" s="144"/>
      <c r="F27" s="129" t="s">
        <v>158</v>
      </c>
      <c r="G27" s="150" t="s">
        <v>2822</v>
      </c>
      <c r="M27" s="2"/>
      <c r="N27" s="2"/>
      <c r="O27" s="2"/>
      <c r="T27" s="415"/>
      <c r="U27" s="416" t="s">
        <v>158</v>
      </c>
      <c r="V27" s="417" t="s">
        <v>2823</v>
      </c>
      <c r="W27" s="418"/>
      <c r="X27" s="419"/>
      <c r="Y27" s="418"/>
      <c r="Z27" s="418"/>
      <c r="AA27" s="419"/>
      <c r="AB27" s="419"/>
      <c r="AC27" s="419"/>
      <c r="AD27" s="419"/>
      <c r="AE27" s="419"/>
      <c r="AF27" s="419"/>
      <c r="AG27" s="419"/>
      <c r="AH27" s="419"/>
      <c r="AI27" s="419"/>
      <c r="AJ27" s="419"/>
      <c r="AK27" s="419"/>
      <c r="AL27" s="419"/>
      <c r="AM27" s="420"/>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row>
    <row r="28" spans="2:68" ht="19.5" customHeight="1" x14ac:dyDescent="0.15">
      <c r="B28" s="897"/>
      <c r="C28" s="897"/>
      <c r="D28" s="897"/>
      <c r="E28" s="144"/>
      <c r="F28" s="129" t="s">
        <v>158</v>
      </c>
      <c r="G28" s="150" t="s">
        <v>2824</v>
      </c>
      <c r="M28" s="2"/>
      <c r="N28" s="2"/>
      <c r="O28" s="2"/>
      <c r="T28" s="414"/>
      <c r="U28" s="129" t="s">
        <v>158</v>
      </c>
      <c r="V28" s="150" t="s">
        <v>2825</v>
      </c>
      <c r="W28" s="2"/>
      <c r="Y28" s="2"/>
      <c r="Z28" s="2"/>
      <c r="AM28" s="146"/>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row>
    <row r="29" spans="2:68" ht="19.5" customHeight="1" x14ac:dyDescent="0.15">
      <c r="B29" s="897"/>
      <c r="C29" s="897"/>
      <c r="D29" s="897"/>
      <c r="E29" s="421"/>
      <c r="F29" s="416" t="s">
        <v>158</v>
      </c>
      <c r="G29" s="417" t="s">
        <v>2826</v>
      </c>
      <c r="H29" s="419"/>
      <c r="I29" s="419"/>
      <c r="J29" s="419"/>
      <c r="K29" s="419"/>
      <c r="L29" s="419"/>
      <c r="M29" s="418"/>
      <c r="N29" s="418"/>
      <c r="O29" s="418"/>
      <c r="P29" s="419"/>
      <c r="Q29" s="419"/>
      <c r="R29" s="419"/>
      <c r="S29" s="422"/>
      <c r="T29" s="415"/>
      <c r="U29" s="416" t="s">
        <v>158</v>
      </c>
      <c r="V29" s="417" t="s">
        <v>2827</v>
      </c>
      <c r="W29" s="418"/>
      <c r="X29" s="419"/>
      <c r="Y29" s="418"/>
      <c r="Z29" s="418"/>
      <c r="AA29" s="419"/>
      <c r="AB29" s="419"/>
      <c r="AC29" s="419"/>
      <c r="AD29" s="417"/>
      <c r="AE29" s="417"/>
      <c r="AF29" s="419"/>
      <c r="AG29" s="419"/>
      <c r="AH29" s="419"/>
      <c r="AI29" s="419"/>
      <c r="AJ29" s="419"/>
      <c r="AK29" s="419"/>
      <c r="AL29" s="419"/>
      <c r="AM29" s="420"/>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row>
    <row r="30" spans="2:68" ht="19.5" customHeight="1" x14ac:dyDescent="0.15">
      <c r="B30" s="897"/>
      <c r="C30" s="897"/>
      <c r="D30" s="897"/>
      <c r="E30" s="423"/>
      <c r="F30" s="424" t="s">
        <v>158</v>
      </c>
      <c r="G30" s="155" t="s">
        <v>2828</v>
      </c>
      <c r="H30" s="63"/>
      <c r="I30" s="63"/>
      <c r="J30" s="63"/>
      <c r="K30" s="63"/>
      <c r="L30" s="63"/>
      <c r="M30" s="425"/>
      <c r="N30" s="425"/>
      <c r="O30" s="425"/>
      <c r="P30" s="63"/>
      <c r="Q30" s="63"/>
      <c r="R30" s="63"/>
      <c r="S30" s="63"/>
      <c r="T30" s="63"/>
      <c r="U30" s="63"/>
      <c r="V30" s="63"/>
      <c r="W30" s="425"/>
      <c r="X30" s="63"/>
      <c r="Y30" s="425"/>
      <c r="Z30" s="425"/>
      <c r="AA30" s="63"/>
      <c r="AB30" s="63"/>
      <c r="AC30" s="63"/>
      <c r="AD30" s="155"/>
      <c r="AE30" s="155"/>
      <c r="AF30" s="63"/>
      <c r="AG30" s="63"/>
      <c r="AH30" s="63"/>
      <c r="AI30" s="63"/>
      <c r="AJ30" s="63"/>
      <c r="AK30" s="63"/>
      <c r="AL30" s="63"/>
      <c r="AM30" s="426"/>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2:68" s="1" customFormat="1" ht="20.100000000000001" customHeight="1" x14ac:dyDescent="0.15">
      <c r="B31" s="889" t="s">
        <v>2829</v>
      </c>
      <c r="C31" s="889"/>
      <c r="D31" s="889"/>
      <c r="E31" s="275"/>
      <c r="F31" s="130" t="s">
        <v>158</v>
      </c>
      <c r="G31" s="153" t="s">
        <v>2493</v>
      </c>
      <c r="H31" s="145"/>
      <c r="I31" s="145"/>
      <c r="J31" s="145"/>
      <c r="K31" s="145"/>
      <c r="L31" s="145"/>
      <c r="M31" s="145"/>
      <c r="N31" s="145"/>
      <c r="O31" s="145"/>
      <c r="P31" s="145"/>
      <c r="Q31" s="145"/>
      <c r="R31" s="145"/>
      <c r="S31" s="145"/>
      <c r="T31" s="145"/>
      <c r="U31" s="153"/>
      <c r="V31" s="153"/>
      <c r="W31" s="145"/>
      <c r="X31" s="145"/>
      <c r="Y31" s="145"/>
      <c r="Z31" s="145"/>
      <c r="AA31" s="145"/>
      <c r="AB31" s="145"/>
      <c r="AC31" s="145"/>
      <c r="AD31" s="145"/>
      <c r="AE31" s="145"/>
      <c r="AF31" s="145"/>
      <c r="AG31" s="145"/>
      <c r="AH31" s="145"/>
      <c r="AI31" s="145"/>
      <c r="AJ31" s="145"/>
      <c r="AK31" s="145"/>
      <c r="AL31" s="145"/>
      <c r="AM31" s="276"/>
    </row>
    <row r="32" spans="2:68" s="1" customFormat="1" ht="20.100000000000001" customHeight="1" x14ac:dyDescent="0.15">
      <c r="B32" s="889"/>
      <c r="C32" s="889"/>
      <c r="D32" s="889"/>
      <c r="E32" s="423"/>
      <c r="F32" s="424" t="s">
        <v>158</v>
      </c>
      <c r="G32" s="155" t="s">
        <v>2494</v>
      </c>
      <c r="H32" s="63"/>
      <c r="I32" s="63"/>
      <c r="J32" s="63"/>
      <c r="K32" s="63"/>
      <c r="L32" s="63"/>
      <c r="M32" s="63"/>
      <c r="N32" s="63"/>
      <c r="O32" s="63"/>
      <c r="P32" s="63"/>
      <c r="Q32" s="63"/>
      <c r="R32" s="63"/>
      <c r="S32" s="63"/>
      <c r="T32" s="63"/>
      <c r="U32" s="155"/>
      <c r="V32" s="155"/>
      <c r="W32" s="63"/>
      <c r="X32" s="63"/>
      <c r="Y32" s="63"/>
      <c r="Z32" s="63"/>
      <c r="AA32" s="63"/>
      <c r="AB32" s="63"/>
      <c r="AC32" s="63"/>
      <c r="AD32" s="63"/>
      <c r="AE32" s="63"/>
      <c r="AF32" s="63"/>
      <c r="AG32" s="63"/>
      <c r="AH32" s="63"/>
      <c r="AI32" s="63"/>
      <c r="AJ32" s="63"/>
      <c r="AK32" s="63"/>
      <c r="AL32" s="63"/>
      <c r="AM32" s="426"/>
    </row>
    <row r="33" spans="2:39" s="1" customFormat="1" ht="20.100000000000001" customHeight="1" x14ac:dyDescent="0.15">
      <c r="B33" s="889" t="s">
        <v>2830</v>
      </c>
      <c r="C33" s="889"/>
      <c r="D33" s="889"/>
      <c r="E33" s="275"/>
      <c r="F33" s="129" t="s">
        <v>158</v>
      </c>
      <c r="G33" s="153" t="s">
        <v>2831</v>
      </c>
      <c r="H33" s="145"/>
      <c r="I33" s="145"/>
      <c r="J33" s="145"/>
      <c r="K33" s="145"/>
      <c r="L33" s="145"/>
      <c r="M33" s="145"/>
      <c r="N33" s="145"/>
      <c r="O33" s="145"/>
      <c r="P33" s="145"/>
      <c r="Q33" s="145"/>
      <c r="R33" s="145"/>
      <c r="S33" s="145"/>
      <c r="T33" s="145"/>
      <c r="U33" s="153"/>
      <c r="V33" s="153"/>
      <c r="W33" s="145"/>
      <c r="X33" s="145"/>
      <c r="Y33" s="145"/>
      <c r="Z33" s="145"/>
      <c r="AA33" s="145"/>
      <c r="AB33" s="145"/>
      <c r="AC33" s="145"/>
      <c r="AD33" s="145"/>
      <c r="AE33" s="145"/>
      <c r="AF33" s="145"/>
      <c r="AG33" s="145"/>
      <c r="AH33" s="145"/>
      <c r="AI33" s="145"/>
      <c r="AJ33" s="145"/>
      <c r="AK33" s="145"/>
      <c r="AL33" s="145"/>
      <c r="AM33" s="276"/>
    </row>
    <row r="34" spans="2:39" s="1" customFormat="1" ht="20.100000000000001" customHeight="1" x14ac:dyDescent="0.15">
      <c r="B34" s="889"/>
      <c r="C34" s="889"/>
      <c r="D34" s="889"/>
      <c r="E34" s="423"/>
      <c r="F34" s="424" t="s">
        <v>158</v>
      </c>
      <c r="G34" s="155" t="s">
        <v>2832</v>
      </c>
      <c r="H34" s="63"/>
      <c r="I34" s="63"/>
      <c r="J34" s="63"/>
      <c r="K34" s="63"/>
      <c r="L34" s="63"/>
      <c r="M34" s="63"/>
      <c r="N34" s="63"/>
      <c r="O34" s="63"/>
      <c r="P34" s="63"/>
      <c r="Q34" s="63"/>
      <c r="R34" s="63"/>
      <c r="S34" s="63"/>
      <c r="T34" s="63"/>
      <c r="U34" s="155"/>
      <c r="V34" s="155"/>
      <c r="W34" s="63"/>
      <c r="X34" s="63"/>
      <c r="Y34" s="63"/>
      <c r="Z34" s="63"/>
      <c r="AA34" s="63"/>
      <c r="AB34" s="63"/>
      <c r="AC34" s="63"/>
      <c r="AD34" s="63"/>
      <c r="AE34" s="63"/>
      <c r="AF34" s="63"/>
      <c r="AG34" s="63"/>
      <c r="AH34" s="63"/>
      <c r="AI34" s="63"/>
      <c r="AJ34" s="63"/>
      <c r="AK34" s="63"/>
      <c r="AL34" s="63"/>
      <c r="AM34" s="426"/>
    </row>
    <row r="35" spans="2:39" s="1" customFormat="1" ht="20.100000000000001" customHeight="1" x14ac:dyDescent="0.15">
      <c r="B35" s="889" t="s">
        <v>2833</v>
      </c>
      <c r="C35" s="889"/>
      <c r="D35" s="889"/>
      <c r="E35" s="275"/>
      <c r="F35" s="130" t="s">
        <v>158</v>
      </c>
      <c r="G35" s="153" t="s">
        <v>2834</v>
      </c>
      <c r="H35" s="145"/>
      <c r="I35" s="145"/>
      <c r="J35" s="145"/>
      <c r="K35" s="145"/>
      <c r="L35" s="145"/>
      <c r="M35" s="145"/>
      <c r="N35" s="145"/>
      <c r="O35" s="145"/>
      <c r="P35" s="145"/>
      <c r="Q35" s="145"/>
      <c r="R35" s="145"/>
      <c r="S35" s="145"/>
      <c r="T35" s="145"/>
      <c r="U35" s="153"/>
      <c r="V35" s="153"/>
      <c r="W35" s="145"/>
      <c r="X35" s="145"/>
      <c r="Y35" s="145"/>
      <c r="Z35" s="145"/>
      <c r="AA35" s="145"/>
      <c r="AB35" s="145"/>
      <c r="AC35" s="145"/>
      <c r="AD35" s="145"/>
      <c r="AE35" s="145"/>
      <c r="AF35" s="145"/>
      <c r="AG35" s="145"/>
      <c r="AH35" s="145"/>
      <c r="AI35" s="145"/>
      <c r="AJ35" s="145"/>
      <c r="AK35" s="145"/>
      <c r="AL35" s="145"/>
      <c r="AM35" s="276"/>
    </row>
    <row r="36" spans="2:39" s="1" customFormat="1" ht="20.100000000000001" customHeight="1" x14ac:dyDescent="0.15">
      <c r="B36" s="889"/>
      <c r="C36" s="889"/>
      <c r="D36" s="889"/>
      <c r="E36" s="144"/>
      <c r="F36" s="129" t="s">
        <v>158</v>
      </c>
      <c r="G36" s="150" t="s">
        <v>2835</v>
      </c>
      <c r="AM36" s="146"/>
    </row>
    <row r="37" spans="2:39" s="1" customFormat="1" ht="20.100000000000001" customHeight="1" x14ac:dyDescent="0.15">
      <c r="B37" s="889"/>
      <c r="C37" s="889"/>
      <c r="D37" s="889"/>
      <c r="E37" s="423"/>
      <c r="F37" s="424" t="s">
        <v>158</v>
      </c>
      <c r="G37" s="155" t="s">
        <v>2836</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426"/>
    </row>
    <row r="38" spans="2:39" s="1" customFormat="1" ht="20.100000000000001" customHeight="1" x14ac:dyDescent="0.15">
      <c r="B38" s="889" t="s">
        <v>2837</v>
      </c>
      <c r="C38" s="889"/>
      <c r="D38" s="889"/>
      <c r="E38" s="277"/>
      <c r="F38" s="427" t="s">
        <v>158</v>
      </c>
      <c r="G38" s="428" t="s">
        <v>1850</v>
      </c>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278"/>
    </row>
    <row r="39" spans="2:39" s="1" customFormat="1" ht="20.100000000000001" customHeight="1" x14ac:dyDescent="0.15">
      <c r="B39" s="889" t="s">
        <v>2838</v>
      </c>
      <c r="C39" s="889"/>
      <c r="D39" s="889"/>
      <c r="E39" s="277"/>
      <c r="F39" s="427" t="s">
        <v>158</v>
      </c>
      <c r="G39" s="428" t="s">
        <v>2839</v>
      </c>
      <c r="H39" s="429"/>
      <c r="I39" s="429"/>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890"/>
      <c r="AL39" s="890"/>
      <c r="AM39" s="278" t="s">
        <v>1817</v>
      </c>
    </row>
    <row r="40" spans="2:39" s="1" customFormat="1" ht="15" customHeight="1" x14ac:dyDescent="0.15">
      <c r="B40" s="429"/>
      <c r="C40" s="429"/>
      <c r="D40" s="429"/>
      <c r="E40" s="430"/>
      <c r="F40" s="431"/>
      <c r="G40" s="428"/>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row>
    <row r="41" spans="2:39" s="1" customFormat="1" ht="30" customHeight="1" x14ac:dyDescent="0.15">
      <c r="B41" s="891" t="s">
        <v>1851</v>
      </c>
      <c r="C41" s="892"/>
      <c r="D41" s="892"/>
      <c r="E41" s="892"/>
      <c r="F41" s="892"/>
      <c r="G41" s="892"/>
      <c r="H41" s="893"/>
      <c r="I41" s="429"/>
      <c r="J41" s="886" t="str">
        <f>IF(ITEM_all_second!$E$218="","",ITEM_all_second!$E$218)</f>
        <v/>
      </c>
      <c r="K41" s="886"/>
      <c r="L41" s="886"/>
      <c r="M41" s="886"/>
      <c r="N41" s="886"/>
      <c r="O41" s="886"/>
      <c r="P41" s="886"/>
      <c r="Q41" s="886"/>
      <c r="R41" s="886"/>
      <c r="S41" s="886"/>
      <c r="T41" s="886"/>
      <c r="U41" s="886"/>
      <c r="V41" s="886"/>
      <c r="W41" s="886"/>
      <c r="X41" s="886"/>
      <c r="Y41" s="886"/>
      <c r="Z41" s="886"/>
      <c r="AA41" s="886"/>
      <c r="AB41" s="886"/>
      <c r="AC41" s="886"/>
      <c r="AD41" s="886"/>
      <c r="AE41" s="886"/>
      <c r="AF41" s="886"/>
      <c r="AG41" s="886"/>
      <c r="AH41" s="886"/>
      <c r="AI41" s="886"/>
      <c r="AJ41" s="886"/>
      <c r="AK41" s="886"/>
      <c r="AL41" s="886"/>
      <c r="AM41" s="278"/>
    </row>
    <row r="42" spans="2:39" s="1" customFormat="1" ht="30" customHeight="1" x14ac:dyDescent="0.15">
      <c r="B42" s="884" t="s">
        <v>1852</v>
      </c>
      <c r="C42" s="885"/>
      <c r="D42" s="885"/>
      <c r="E42" s="885"/>
      <c r="F42" s="885"/>
      <c r="G42" s="885"/>
      <c r="H42" s="885"/>
      <c r="I42" s="277"/>
      <c r="J42" s="886" t="str">
        <f>IF(ITEM_all_second!$E$238="","",ITEM_all_second!$E$238)</f>
        <v/>
      </c>
      <c r="K42" s="886"/>
      <c r="L42" s="88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6"/>
      <c r="AJ42" s="886"/>
      <c r="AK42" s="886"/>
      <c r="AL42" s="886"/>
      <c r="AM42" s="278"/>
    </row>
    <row r="44" spans="2:39" s="1" customFormat="1" ht="30" customHeight="1" x14ac:dyDescent="0.15">
      <c r="AB44" s="887" t="s">
        <v>1302</v>
      </c>
      <c r="AC44" s="887"/>
      <c r="AD44" s="887"/>
      <c r="AE44" s="888"/>
      <c r="AF44" s="888"/>
      <c r="AG44" s="154" t="s">
        <v>6</v>
      </c>
      <c r="AH44" s="888"/>
      <c r="AI44" s="888"/>
      <c r="AJ44" s="154" t="s">
        <v>7</v>
      </c>
      <c r="AK44" s="888"/>
      <c r="AL44" s="888"/>
      <c r="AM44" s="154" t="s">
        <v>695</v>
      </c>
    </row>
    <row r="46" spans="2:39" s="1" customFormat="1" ht="30" customHeight="1" x14ac:dyDescent="0.15">
      <c r="E46" s="2"/>
      <c r="J46" s="151" t="s">
        <v>1853</v>
      </c>
      <c r="R46" s="152" t="s">
        <v>741</v>
      </c>
      <c r="T46" s="883" t="str">
        <f>IF(ITEM_all_second!$E$18="","",ITEM_all_second!$E$18)</f>
        <v/>
      </c>
      <c r="U46" s="883"/>
      <c r="V46" s="883"/>
      <c r="W46" s="883"/>
      <c r="X46" s="883"/>
      <c r="Y46" s="883"/>
      <c r="Z46" s="883"/>
      <c r="AA46" s="883"/>
      <c r="AB46" s="883"/>
      <c r="AC46" s="883"/>
      <c r="AD46" s="883"/>
      <c r="AE46" s="883"/>
      <c r="AF46" s="883"/>
      <c r="AG46" s="883"/>
      <c r="AH46" s="883"/>
      <c r="AI46" s="883"/>
      <c r="AJ46" s="883"/>
      <c r="AK46" s="883"/>
      <c r="AL46" s="883"/>
      <c r="AM46" s="883"/>
    </row>
    <row r="47" spans="2:39" s="1" customFormat="1" ht="30" customHeight="1" x14ac:dyDescent="0.15">
      <c r="J47" s="151" t="s">
        <v>1854</v>
      </c>
      <c r="R47" s="152" t="s">
        <v>742</v>
      </c>
      <c r="T47" s="883" t="str">
        <f>IF(ITEM_all_second!$E$15="","",ITEM_all_second!$E$15)</f>
        <v/>
      </c>
      <c r="U47" s="883"/>
      <c r="V47" s="883"/>
      <c r="W47" s="883"/>
      <c r="X47" s="883"/>
      <c r="Y47" s="883"/>
      <c r="Z47" s="883"/>
      <c r="AA47" s="883"/>
      <c r="AB47" s="883"/>
      <c r="AC47" s="883"/>
      <c r="AD47" s="883"/>
      <c r="AE47" s="883"/>
      <c r="AF47" s="883"/>
      <c r="AG47" s="883"/>
      <c r="AH47" s="883"/>
      <c r="AI47" s="883"/>
      <c r="AJ47" s="883"/>
      <c r="AK47" s="883"/>
      <c r="AL47" s="883"/>
      <c r="AM47" s="883"/>
    </row>
    <row r="51" spans="4:7" s="1" customFormat="1" ht="15" customHeight="1" x14ac:dyDescent="0.15">
      <c r="D51" s="150"/>
      <c r="E51" s="150"/>
      <c r="F51" s="150"/>
      <c r="G51" s="150"/>
    </row>
    <row r="52" spans="4:7" s="1" customFormat="1" ht="15" customHeight="1" x14ac:dyDescent="0.15">
      <c r="D52" s="150"/>
      <c r="E52" s="150"/>
      <c r="F52" s="150"/>
      <c r="G52" s="150"/>
    </row>
  </sheetData>
  <mergeCells count="26">
    <mergeCell ref="T46:AM46"/>
    <mergeCell ref="T47:AM47"/>
    <mergeCell ref="B42:H42"/>
    <mergeCell ref="J42:AL42"/>
    <mergeCell ref="AB44:AD44"/>
    <mergeCell ref="AE44:AF44"/>
    <mergeCell ref="AH44:AI44"/>
    <mergeCell ref="AK44:AL44"/>
    <mergeCell ref="B35:D37"/>
    <mergeCell ref="B38:D38"/>
    <mergeCell ref="B39:D39"/>
    <mergeCell ref="J39:AL39"/>
    <mergeCell ref="B41:H41"/>
    <mergeCell ref="J41:AL41"/>
    <mergeCell ref="B33:D34"/>
    <mergeCell ref="B6:AM6"/>
    <mergeCell ref="C11:AK11"/>
    <mergeCell ref="C12:AK12"/>
    <mergeCell ref="T15:AM15"/>
    <mergeCell ref="T16:AM16"/>
    <mergeCell ref="T17:AM17"/>
    <mergeCell ref="B20:D20"/>
    <mergeCell ref="E20:AM20"/>
    <mergeCell ref="B21:D24"/>
    <mergeCell ref="B25:D30"/>
    <mergeCell ref="B31:D32"/>
  </mergeCells>
  <phoneticPr fontId="47"/>
  <dataValidations count="1">
    <dataValidation type="list" allowBlank="1" showInputMessage="1" prompt="選択" sqref="F21:F39 U21:U29" xr:uid="{A094288B-46D3-4E2C-B905-9797DCED1FAD}">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25B8-E3F9-4825-9555-9D969AC00FF2}">
  <sheetPr>
    <tabColor theme="6" tint="0.39997558519241921"/>
  </sheetPr>
  <dimension ref="A4:BU36"/>
  <sheetViews>
    <sheetView showGridLines="0" zoomScaleNormal="100" zoomScaleSheetLayoutView="100" workbookViewId="0"/>
  </sheetViews>
  <sheetFormatPr defaultColWidth="2.5" defaultRowHeight="15" customHeight="1" x14ac:dyDescent="0.15"/>
  <cols>
    <col min="1" max="73" width="2.5" style="1" customWidth="1"/>
    <col min="74" max="16384" width="2.5" style="2"/>
  </cols>
  <sheetData>
    <row r="4" spans="2:40" s="1" customFormat="1" ht="15" customHeight="1" x14ac:dyDescent="0.15">
      <c r="B4" s="1" t="s">
        <v>2868</v>
      </c>
    </row>
    <row r="6" spans="2:40" s="1" customFormat="1" ht="39.950000000000003" customHeight="1" x14ac:dyDescent="0.15">
      <c r="B6" s="894" t="s">
        <v>2869</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row>
    <row r="11" spans="2:40" s="1" customFormat="1" ht="20.100000000000001" customHeight="1" x14ac:dyDescent="0.15">
      <c r="C11" s="150" t="s">
        <v>1840</v>
      </c>
    </row>
    <row r="15" spans="2:40" s="143" customFormat="1" ht="17.25" customHeight="1" x14ac:dyDescent="0.15">
      <c r="D15" s="904" t="s">
        <v>2870</v>
      </c>
      <c r="E15" s="904"/>
      <c r="F15" s="904"/>
      <c r="G15" s="904"/>
      <c r="H15" s="904"/>
      <c r="I15" s="904"/>
      <c r="J15" s="904"/>
      <c r="K15" s="904"/>
      <c r="L15" s="904"/>
      <c r="M15" s="904"/>
      <c r="N15" s="904"/>
      <c r="O15" s="904"/>
      <c r="P15" s="904"/>
      <c r="Q15" s="904"/>
      <c r="R15" s="904"/>
      <c r="S15" s="904"/>
      <c r="T15" s="904"/>
      <c r="U15" s="904"/>
      <c r="V15" s="904"/>
      <c r="W15" s="904"/>
      <c r="X15" s="904"/>
      <c r="Y15" s="904"/>
      <c r="Z15" s="904"/>
      <c r="AA15" s="904"/>
      <c r="AB15" s="904"/>
      <c r="AC15" s="904"/>
      <c r="AD15" s="904"/>
      <c r="AE15" s="904"/>
      <c r="AF15" s="904"/>
      <c r="AG15" s="904"/>
      <c r="AH15" s="904"/>
      <c r="AI15" s="904"/>
      <c r="AJ15" s="904"/>
      <c r="AK15" s="904"/>
      <c r="AL15" s="904"/>
      <c r="AM15" s="904"/>
      <c r="AN15" s="245"/>
    </row>
    <row r="16" spans="2:40" s="143" customFormat="1" ht="17.25" customHeight="1" x14ac:dyDescent="0.15">
      <c r="D16" s="904" t="s">
        <v>2871</v>
      </c>
      <c r="E16" s="904"/>
      <c r="F16" s="904"/>
      <c r="G16" s="904"/>
      <c r="H16" s="904"/>
      <c r="I16" s="904"/>
      <c r="J16" s="904"/>
      <c r="K16" s="904"/>
      <c r="L16" s="904"/>
      <c r="M16" s="904"/>
      <c r="N16" s="904"/>
      <c r="O16" s="904"/>
      <c r="P16" s="904"/>
      <c r="Q16" s="904"/>
      <c r="R16" s="904"/>
      <c r="S16" s="904"/>
      <c r="T16" s="904"/>
      <c r="U16" s="904"/>
      <c r="V16" s="904"/>
      <c r="W16" s="904"/>
      <c r="X16" s="904"/>
      <c r="Y16" s="904"/>
      <c r="Z16" s="904"/>
      <c r="AA16" s="904"/>
      <c r="AB16" s="904"/>
      <c r="AC16" s="904"/>
      <c r="AD16" s="904"/>
      <c r="AE16" s="904"/>
      <c r="AF16" s="904"/>
      <c r="AG16" s="904"/>
      <c r="AH16" s="904"/>
      <c r="AI16" s="904"/>
      <c r="AJ16" s="904"/>
      <c r="AK16" s="904"/>
      <c r="AL16" s="904"/>
      <c r="AM16" s="904"/>
      <c r="AN16" s="245"/>
    </row>
    <row r="17" spans="3:40" s="143" customFormat="1" ht="17.25" customHeight="1" x14ac:dyDescent="0.15">
      <c r="D17" s="904" t="s">
        <v>2872</v>
      </c>
      <c r="E17" s="904"/>
      <c r="F17" s="904"/>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c r="AE17" s="904"/>
      <c r="AF17" s="904"/>
      <c r="AG17" s="904"/>
      <c r="AH17" s="904"/>
      <c r="AI17" s="904"/>
      <c r="AJ17" s="904"/>
      <c r="AK17" s="904"/>
      <c r="AL17" s="904"/>
      <c r="AM17" s="904"/>
      <c r="AN17" s="245"/>
    </row>
    <row r="18" spans="3:40" s="1" customFormat="1" ht="15" customHeight="1" x14ac:dyDescent="0.15">
      <c r="K18" s="4"/>
      <c r="P18" s="151"/>
      <c r="S18" s="149"/>
      <c r="T18" s="149"/>
      <c r="U18" s="149"/>
      <c r="V18" s="149"/>
      <c r="W18" s="149"/>
      <c r="X18" s="149"/>
      <c r="Y18" s="149"/>
      <c r="Z18" s="149"/>
      <c r="AA18" s="149"/>
      <c r="AB18" s="149"/>
      <c r="AC18" s="149"/>
      <c r="AD18" s="149"/>
      <c r="AE18" s="149"/>
      <c r="AF18" s="149"/>
      <c r="AG18" s="149"/>
      <c r="AH18" s="149"/>
      <c r="AI18" s="149"/>
      <c r="AJ18" s="149"/>
    </row>
    <row r="19" spans="3:40" s="1" customFormat="1" ht="15" customHeight="1" x14ac:dyDescent="0.15">
      <c r="K19" s="4"/>
      <c r="P19" s="151"/>
      <c r="S19" s="149"/>
      <c r="T19" s="149"/>
      <c r="U19" s="149"/>
      <c r="V19" s="149"/>
      <c r="W19" s="149"/>
      <c r="X19" s="149"/>
      <c r="Y19" s="149"/>
      <c r="Z19" s="149"/>
      <c r="AA19" s="149"/>
      <c r="AB19" s="149"/>
      <c r="AC19" s="149"/>
      <c r="AD19" s="149"/>
      <c r="AE19" s="149"/>
      <c r="AF19" s="149"/>
      <c r="AG19" s="149"/>
      <c r="AH19" s="149"/>
      <c r="AI19" s="149"/>
      <c r="AJ19" s="149"/>
    </row>
    <row r="20" spans="3:40" s="1" customFormat="1" ht="15" customHeight="1" x14ac:dyDescent="0.15">
      <c r="C20" s="477"/>
      <c r="D20" s="477"/>
      <c r="E20" s="477"/>
      <c r="F20" s="477"/>
      <c r="G20" s="477"/>
      <c r="H20" s="477"/>
      <c r="I20" s="477"/>
      <c r="K20" s="477"/>
      <c r="P20" s="478"/>
      <c r="Q20" s="478"/>
      <c r="R20" s="478"/>
      <c r="S20" s="478"/>
      <c r="T20" s="478"/>
      <c r="U20" s="478"/>
      <c r="V20" s="478"/>
      <c r="W20" s="478"/>
      <c r="X20" s="478"/>
      <c r="Y20" s="478"/>
      <c r="Z20" s="478"/>
      <c r="AA20" s="478"/>
      <c r="AB20" s="478"/>
      <c r="AC20" s="478"/>
      <c r="AD20" s="478"/>
      <c r="AE20" s="478"/>
      <c r="AF20" s="478"/>
      <c r="AG20" s="478"/>
      <c r="AH20" s="478"/>
      <c r="AI20" s="478"/>
    </row>
    <row r="21" spans="3:40" s="1" customFormat="1" ht="19.5" customHeight="1" x14ac:dyDescent="0.15">
      <c r="C21" s="896" t="s">
        <v>1851</v>
      </c>
      <c r="D21" s="896"/>
      <c r="E21" s="896"/>
      <c r="F21" s="896"/>
      <c r="G21" s="896"/>
      <c r="H21" s="896"/>
      <c r="I21" s="896"/>
      <c r="J21" s="1177" t="str">
        <f>IF(ITEM_all_second!$E$218="","",ITEM_all_second!$E$218)</f>
        <v/>
      </c>
      <c r="K21" s="1177"/>
      <c r="L21" s="1177"/>
      <c r="M21" s="1177"/>
      <c r="N21" s="1177"/>
      <c r="O21" s="1177"/>
      <c r="P21" s="1177"/>
      <c r="Q21" s="1177"/>
      <c r="R21" s="1177"/>
      <c r="S21" s="1177"/>
      <c r="T21" s="1177"/>
      <c r="U21" s="1177"/>
      <c r="V21" s="1177"/>
      <c r="W21" s="1177"/>
      <c r="X21" s="1177"/>
      <c r="Y21" s="1177"/>
      <c r="Z21" s="1177"/>
      <c r="AA21" s="1177"/>
      <c r="AB21" s="1177"/>
      <c r="AC21" s="1177"/>
      <c r="AD21" s="1177"/>
      <c r="AE21" s="1177"/>
      <c r="AF21" s="1177"/>
      <c r="AG21" s="1177"/>
      <c r="AH21" s="1177"/>
      <c r="AI21" s="1177"/>
      <c r="AJ21" s="1177"/>
      <c r="AK21" s="1177"/>
      <c r="AL21" s="1177"/>
    </row>
    <row r="22" spans="3:40" s="1" customFormat="1" ht="20.100000000000001" customHeight="1" x14ac:dyDescent="0.15">
      <c r="C22" s="896"/>
      <c r="D22" s="896"/>
      <c r="E22" s="896"/>
      <c r="F22" s="896"/>
      <c r="G22" s="896"/>
      <c r="H22" s="896"/>
      <c r="I22" s="896"/>
      <c r="J22" s="1177"/>
      <c r="K22" s="1177"/>
      <c r="L22" s="1177"/>
      <c r="M22" s="1177"/>
      <c r="N22" s="1177"/>
      <c r="O22" s="1177"/>
      <c r="P22" s="1177"/>
      <c r="Q22" s="1177"/>
      <c r="R22" s="1177"/>
      <c r="S22" s="1177"/>
      <c r="T22" s="1177"/>
      <c r="U22" s="1177"/>
      <c r="V22" s="1177"/>
      <c r="W22" s="1177"/>
      <c r="X22" s="1177"/>
      <c r="Y22" s="1177"/>
      <c r="Z22" s="1177"/>
      <c r="AA22" s="1177"/>
      <c r="AB22" s="1177"/>
      <c r="AC22" s="1177"/>
      <c r="AD22" s="1177"/>
      <c r="AE22" s="1177"/>
      <c r="AF22" s="1177"/>
      <c r="AG22" s="1177"/>
      <c r="AH22" s="1177"/>
      <c r="AI22" s="1177"/>
      <c r="AJ22" s="1177"/>
      <c r="AK22" s="1177"/>
      <c r="AL22" s="1177"/>
    </row>
    <row r="23" spans="3:40" s="1" customFormat="1" ht="20.100000000000001" customHeight="1" x14ac:dyDescent="0.15">
      <c r="C23" s="896" t="s">
        <v>1852</v>
      </c>
      <c r="D23" s="896"/>
      <c r="E23" s="896"/>
      <c r="F23" s="896"/>
      <c r="G23" s="896"/>
      <c r="H23" s="896"/>
      <c r="I23" s="896"/>
      <c r="J23" s="1177" t="str">
        <f>IF(ITEM_all_second!$E$238="","",ITEM_all_second!$E$238)</f>
        <v/>
      </c>
      <c r="K23" s="1177"/>
      <c r="L23" s="1177"/>
      <c r="M23" s="1177"/>
      <c r="N23" s="1177"/>
      <c r="O23" s="1177"/>
      <c r="P23" s="1177"/>
      <c r="Q23" s="1177"/>
      <c r="R23" s="1177"/>
      <c r="S23" s="1177"/>
      <c r="T23" s="1177"/>
      <c r="U23" s="1177"/>
      <c r="V23" s="1177"/>
      <c r="W23" s="1177"/>
      <c r="X23" s="1177"/>
      <c r="Y23" s="1177"/>
      <c r="Z23" s="1177"/>
      <c r="AA23" s="1177"/>
      <c r="AB23" s="1177"/>
      <c r="AC23" s="1177"/>
      <c r="AD23" s="1177"/>
      <c r="AE23" s="1177"/>
      <c r="AF23" s="1177"/>
      <c r="AG23" s="1177"/>
      <c r="AH23" s="1177"/>
      <c r="AI23" s="1177"/>
      <c r="AJ23" s="1177"/>
      <c r="AK23" s="1177"/>
      <c r="AL23" s="1177"/>
    </row>
    <row r="24" spans="3:40" s="1" customFormat="1" ht="20.100000000000001" customHeight="1" x14ac:dyDescent="0.15">
      <c r="C24" s="896"/>
      <c r="D24" s="896"/>
      <c r="E24" s="896"/>
      <c r="F24" s="896"/>
      <c r="G24" s="896"/>
      <c r="H24" s="896"/>
      <c r="I24" s="896"/>
      <c r="J24" s="1177"/>
      <c r="K24" s="1177"/>
      <c r="L24" s="1177"/>
      <c r="M24" s="1177"/>
      <c r="N24" s="1177"/>
      <c r="O24" s="1177"/>
      <c r="P24" s="1177"/>
      <c r="Q24" s="1177"/>
      <c r="R24" s="1177"/>
      <c r="S24" s="1177"/>
      <c r="T24" s="1177"/>
      <c r="U24" s="1177"/>
      <c r="V24" s="1177"/>
      <c r="W24" s="1177"/>
      <c r="X24" s="1177"/>
      <c r="Y24" s="1177"/>
      <c r="Z24" s="1177"/>
      <c r="AA24" s="1177"/>
      <c r="AB24" s="1177"/>
      <c r="AC24" s="1177"/>
      <c r="AD24" s="1177"/>
      <c r="AE24" s="1177"/>
      <c r="AF24" s="1177"/>
      <c r="AG24" s="1177"/>
      <c r="AH24" s="1177"/>
      <c r="AI24" s="1177"/>
      <c r="AJ24" s="1177"/>
      <c r="AK24" s="1177"/>
      <c r="AL24" s="1177"/>
    </row>
    <row r="27" spans="3:40" s="1" customFormat="1" ht="30" customHeight="1" x14ac:dyDescent="0.15">
      <c r="AA27" s="887" t="s">
        <v>1302</v>
      </c>
      <c r="AB27" s="887"/>
      <c r="AC27" s="887"/>
      <c r="AD27" s="888"/>
      <c r="AE27" s="888"/>
      <c r="AF27" s="154" t="s">
        <v>6</v>
      </c>
      <c r="AG27" s="888"/>
      <c r="AH27" s="888"/>
      <c r="AI27" s="154" t="s">
        <v>7</v>
      </c>
      <c r="AJ27" s="888"/>
      <c r="AK27" s="888"/>
      <c r="AL27" s="154" t="s">
        <v>695</v>
      </c>
    </row>
    <row r="28" spans="3:40" s="1" customFormat="1" ht="15" customHeight="1" x14ac:dyDescent="0.15">
      <c r="Z28" s="154"/>
      <c r="AA28" s="154"/>
      <c r="AB28" s="154"/>
      <c r="AC28" s="154"/>
      <c r="AD28" s="154"/>
      <c r="AE28" s="154"/>
      <c r="AF28" s="154"/>
      <c r="AG28" s="154"/>
      <c r="AH28" s="154"/>
      <c r="AI28" s="154"/>
      <c r="AJ28" s="154"/>
    </row>
    <row r="30" spans="3:40" s="1" customFormat="1" ht="30" customHeight="1" x14ac:dyDescent="0.15">
      <c r="D30" s="2"/>
      <c r="G30" s="151" t="s">
        <v>1854</v>
      </c>
      <c r="Q30" s="152" t="s">
        <v>741</v>
      </c>
      <c r="S30" s="883" t="str">
        <f>IF(ITEM_all_second!$E$18="","",ITEM_all_second!$E$18)</f>
        <v/>
      </c>
      <c r="T30" s="883"/>
      <c r="U30" s="883"/>
      <c r="V30" s="883"/>
      <c r="W30" s="883"/>
      <c r="X30" s="883"/>
      <c r="Y30" s="883"/>
      <c r="Z30" s="883"/>
      <c r="AA30" s="883"/>
      <c r="AB30" s="883"/>
      <c r="AC30" s="883"/>
      <c r="AD30" s="883"/>
      <c r="AE30" s="883"/>
      <c r="AF30" s="883"/>
      <c r="AG30" s="883"/>
      <c r="AH30" s="883"/>
      <c r="AI30" s="883"/>
      <c r="AJ30" s="883"/>
      <c r="AK30" s="883"/>
      <c r="AL30" s="883"/>
    </row>
    <row r="31" spans="3:40" s="1" customFormat="1" ht="30" customHeight="1" x14ac:dyDescent="0.15">
      <c r="G31" s="151"/>
      <c r="Q31" s="152" t="s">
        <v>742</v>
      </c>
      <c r="S31" s="883" t="str">
        <f>IF(ITEM_all_second!$E$15="","",ITEM_all_second!$E$15)</f>
        <v/>
      </c>
      <c r="T31" s="883"/>
      <c r="U31" s="883"/>
      <c r="V31" s="883"/>
      <c r="W31" s="883"/>
      <c r="X31" s="883"/>
      <c r="Y31" s="883"/>
      <c r="Z31" s="883"/>
      <c r="AA31" s="883"/>
      <c r="AB31" s="883"/>
      <c r="AC31" s="883"/>
      <c r="AD31" s="883"/>
      <c r="AE31" s="883"/>
      <c r="AF31" s="883"/>
      <c r="AG31" s="883"/>
      <c r="AH31" s="883"/>
      <c r="AI31" s="883"/>
      <c r="AJ31" s="883"/>
      <c r="AK31" s="883"/>
      <c r="AL31" s="883"/>
    </row>
    <row r="35" spans="3:6" s="1" customFormat="1" ht="15" customHeight="1" x14ac:dyDescent="0.15">
      <c r="C35" s="150"/>
      <c r="D35" s="150"/>
      <c r="E35" s="150"/>
      <c r="F35" s="150"/>
    </row>
    <row r="36" spans="3:6" s="1" customFormat="1" ht="15" customHeight="1" x14ac:dyDescent="0.15">
      <c r="C36" s="150"/>
      <c r="D36" s="150"/>
      <c r="E36" s="150"/>
      <c r="F36" s="150"/>
    </row>
  </sheetData>
  <mergeCells count="14">
    <mergeCell ref="S30:AL30"/>
    <mergeCell ref="S31:AL31"/>
    <mergeCell ref="C23:I24"/>
    <mergeCell ref="J23:AL24"/>
    <mergeCell ref="AA27:AC27"/>
    <mergeCell ref="AD27:AE27"/>
    <mergeCell ref="AG27:AH27"/>
    <mergeCell ref="AJ27:AK27"/>
    <mergeCell ref="B6:AM6"/>
    <mergeCell ref="D15:AM15"/>
    <mergeCell ref="D16:AM16"/>
    <mergeCell ref="D17:AM17"/>
    <mergeCell ref="C21:I22"/>
    <mergeCell ref="J21:AL22"/>
  </mergeCells>
  <phoneticPr fontId="47"/>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8469-A64A-4A2C-A763-8EAC9B74C6D8}">
  <sheetPr>
    <tabColor theme="6" tint="0.39997558519241921"/>
  </sheetPr>
  <dimension ref="A4:BU47"/>
  <sheetViews>
    <sheetView showGridLines="0" zoomScaleNormal="100" zoomScaleSheetLayoutView="100" workbookViewId="0"/>
  </sheetViews>
  <sheetFormatPr defaultColWidth="2.5" defaultRowHeight="15" customHeight="1" x14ac:dyDescent="0.15"/>
  <cols>
    <col min="1" max="73" width="2.5" style="1" customWidth="1"/>
    <col min="74" max="16384" width="2.5" style="2"/>
  </cols>
  <sheetData>
    <row r="4" spans="2:40" s="1" customFormat="1" ht="15" customHeight="1" x14ac:dyDescent="0.15">
      <c r="B4" s="1" t="s">
        <v>2491</v>
      </c>
    </row>
    <row r="6" spans="2:40" s="1" customFormat="1" ht="39.950000000000003" customHeight="1" x14ac:dyDescent="0.15">
      <c r="B6" s="894" t="s">
        <v>2492</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row>
    <row r="9" spans="2:40" s="1" customFormat="1" ht="20.100000000000001" customHeight="1" x14ac:dyDescent="0.15">
      <c r="B9" s="150" t="s">
        <v>1840</v>
      </c>
      <c r="C9" s="2"/>
    </row>
    <row r="10" spans="2:40" s="1" customFormat="1" ht="15" customHeight="1" x14ac:dyDescent="0.15">
      <c r="B10" s="150"/>
      <c r="C10" s="2"/>
    </row>
    <row r="12" spans="2:40" s="1" customFormat="1" ht="20.100000000000001" customHeight="1" x14ac:dyDescent="0.15">
      <c r="D12" s="895" t="s">
        <v>1841</v>
      </c>
      <c r="E12" s="895"/>
      <c r="F12" s="895"/>
      <c r="G12" s="895"/>
      <c r="H12" s="895"/>
      <c r="I12" s="895"/>
      <c r="J12" s="895"/>
      <c r="K12" s="895"/>
      <c r="L12" s="895"/>
      <c r="M12" s="895"/>
      <c r="N12" s="895"/>
      <c r="O12" s="895"/>
      <c r="P12" s="895"/>
      <c r="Q12" s="895"/>
      <c r="R12" s="895"/>
      <c r="S12" s="895"/>
      <c r="T12" s="895"/>
      <c r="U12" s="895"/>
      <c r="V12" s="895"/>
      <c r="W12" s="895"/>
      <c r="X12" s="895"/>
      <c r="Y12" s="895"/>
      <c r="Z12" s="895"/>
      <c r="AA12" s="895"/>
      <c r="AB12" s="895"/>
      <c r="AC12" s="895"/>
      <c r="AD12" s="895"/>
      <c r="AE12" s="895"/>
      <c r="AF12" s="895"/>
      <c r="AG12" s="895"/>
      <c r="AH12" s="895"/>
      <c r="AI12" s="895"/>
      <c r="AJ12" s="895"/>
      <c r="AK12" s="895"/>
      <c r="AL12" s="895"/>
      <c r="AM12" s="895"/>
      <c r="AN12" s="895"/>
    </row>
    <row r="13" spans="2:40" s="143" customFormat="1" ht="17.25" customHeight="1" x14ac:dyDescent="0.15">
      <c r="D13" s="895" t="s">
        <v>2873</v>
      </c>
      <c r="E13" s="895"/>
      <c r="F13" s="895"/>
      <c r="G13" s="895"/>
      <c r="H13" s="895"/>
      <c r="I13" s="895"/>
      <c r="J13" s="895"/>
      <c r="K13" s="895"/>
      <c r="L13" s="895"/>
      <c r="M13" s="895"/>
      <c r="N13" s="895"/>
      <c r="O13" s="895"/>
      <c r="P13" s="895"/>
      <c r="Q13" s="895"/>
      <c r="R13" s="895"/>
      <c r="S13" s="895"/>
      <c r="T13" s="895"/>
      <c r="U13" s="895"/>
      <c r="V13" s="895"/>
      <c r="W13" s="895"/>
      <c r="X13" s="895"/>
      <c r="Y13" s="895"/>
      <c r="Z13" s="895"/>
      <c r="AA13" s="895"/>
      <c r="AB13" s="895"/>
      <c r="AC13" s="895"/>
      <c r="AD13" s="895"/>
      <c r="AE13" s="895"/>
      <c r="AF13" s="895"/>
      <c r="AG13" s="895"/>
      <c r="AH13" s="895"/>
      <c r="AI13" s="895"/>
      <c r="AJ13" s="895"/>
      <c r="AK13" s="895"/>
      <c r="AL13" s="895"/>
      <c r="AM13" s="895"/>
      <c r="AN13" s="895"/>
    </row>
    <row r="14" spans="2:40" s="143" customFormat="1" ht="17.25" customHeight="1" x14ac:dyDescent="0.15">
      <c r="D14" s="895" t="s">
        <v>2874</v>
      </c>
      <c r="E14" s="895"/>
      <c r="F14" s="895"/>
      <c r="G14" s="895"/>
      <c r="H14" s="895"/>
      <c r="I14" s="895"/>
      <c r="J14" s="895"/>
      <c r="K14" s="895"/>
      <c r="L14" s="895"/>
      <c r="M14" s="895"/>
      <c r="N14" s="895"/>
      <c r="O14" s="895"/>
      <c r="P14" s="895"/>
      <c r="Q14" s="895"/>
      <c r="R14" s="895"/>
      <c r="S14" s="895"/>
      <c r="T14" s="895"/>
      <c r="U14" s="895"/>
      <c r="V14" s="895"/>
      <c r="W14" s="895"/>
      <c r="X14" s="895"/>
      <c r="Y14" s="895"/>
      <c r="Z14" s="895"/>
      <c r="AA14" s="895"/>
      <c r="AB14" s="895"/>
      <c r="AC14" s="895"/>
      <c r="AD14" s="895"/>
      <c r="AE14" s="895"/>
      <c r="AF14" s="895"/>
      <c r="AG14" s="895"/>
      <c r="AH14" s="895"/>
      <c r="AI14" s="895"/>
      <c r="AJ14" s="895"/>
      <c r="AK14" s="895"/>
      <c r="AL14" s="895"/>
      <c r="AM14" s="895"/>
      <c r="AN14" s="895"/>
    </row>
    <row r="15" spans="2:40" s="143" customFormat="1" ht="17.25" customHeight="1" x14ac:dyDescent="0.15">
      <c r="D15" s="895" t="s">
        <v>2875</v>
      </c>
      <c r="E15" s="895"/>
      <c r="F15" s="895"/>
      <c r="G15" s="895"/>
      <c r="H15" s="895"/>
      <c r="I15" s="895"/>
      <c r="J15" s="895"/>
      <c r="K15" s="895"/>
      <c r="L15" s="895"/>
      <c r="M15" s="895"/>
      <c r="N15" s="895"/>
      <c r="O15" s="895"/>
      <c r="P15" s="895"/>
      <c r="Q15" s="895"/>
      <c r="R15" s="895"/>
      <c r="S15" s="895"/>
      <c r="T15" s="895"/>
      <c r="U15" s="895"/>
      <c r="V15" s="895"/>
      <c r="W15" s="895"/>
      <c r="X15" s="895"/>
      <c r="Y15" s="895"/>
      <c r="Z15" s="895"/>
      <c r="AA15" s="895"/>
      <c r="AB15" s="895"/>
      <c r="AC15" s="895"/>
      <c r="AD15" s="895"/>
      <c r="AE15" s="895"/>
      <c r="AF15" s="895"/>
      <c r="AG15" s="895"/>
      <c r="AH15" s="895"/>
      <c r="AI15" s="895"/>
      <c r="AJ15" s="895"/>
      <c r="AK15" s="895"/>
      <c r="AL15" s="895"/>
      <c r="AM15" s="895"/>
      <c r="AN15" s="895"/>
    </row>
    <row r="16" spans="2:40" s="1" customFormat="1" ht="15" customHeight="1" x14ac:dyDescent="0.15">
      <c r="D16" s="895" t="s">
        <v>2810</v>
      </c>
      <c r="E16" s="895"/>
      <c r="F16" s="895"/>
      <c r="G16" s="895"/>
      <c r="H16" s="895"/>
      <c r="I16" s="895"/>
      <c r="J16" s="895"/>
      <c r="K16" s="895"/>
      <c r="L16" s="895"/>
      <c r="M16" s="895"/>
      <c r="N16" s="895"/>
      <c r="O16" s="895"/>
      <c r="P16" s="895"/>
      <c r="Q16" s="895"/>
      <c r="R16" s="895"/>
      <c r="S16" s="895"/>
      <c r="T16" s="895"/>
      <c r="U16" s="895"/>
      <c r="V16" s="895"/>
      <c r="W16" s="895"/>
      <c r="X16" s="895"/>
      <c r="Y16" s="895"/>
      <c r="Z16" s="895"/>
      <c r="AA16" s="895"/>
      <c r="AB16" s="895"/>
      <c r="AC16" s="895"/>
      <c r="AD16" s="895"/>
      <c r="AE16" s="895"/>
      <c r="AF16" s="895"/>
      <c r="AG16" s="895"/>
      <c r="AH16" s="895"/>
      <c r="AI16" s="895"/>
      <c r="AJ16" s="895"/>
      <c r="AK16" s="895"/>
      <c r="AL16" s="895"/>
      <c r="AM16" s="895"/>
      <c r="AN16" s="895"/>
    </row>
    <row r="19" spans="2:73" ht="30" customHeight="1" x14ac:dyDescent="0.15">
      <c r="E19" s="2"/>
      <c r="H19" s="2"/>
      <c r="J19" s="151" t="s">
        <v>1842</v>
      </c>
      <c r="L19" s="4"/>
      <c r="R19" s="152" t="s">
        <v>741</v>
      </c>
      <c r="T19" s="883" t="str">
        <f>IF(ITEM_all_second!$E$29="","",ITEM_all_second!$E$29)</f>
        <v/>
      </c>
      <c r="U19" s="883"/>
      <c r="V19" s="883"/>
      <c r="W19" s="883"/>
      <c r="X19" s="883"/>
      <c r="Y19" s="883"/>
      <c r="Z19" s="883"/>
      <c r="AA19" s="883"/>
      <c r="AB19" s="883"/>
      <c r="AC19" s="883"/>
      <c r="AD19" s="883"/>
      <c r="AE19" s="883"/>
      <c r="AF19" s="883"/>
      <c r="AG19" s="883"/>
      <c r="AH19" s="883"/>
      <c r="AI19" s="883"/>
      <c r="AJ19" s="883"/>
      <c r="AK19" s="883"/>
      <c r="AL19" s="883"/>
      <c r="AM19" s="883"/>
      <c r="BQ19" s="2"/>
      <c r="BR19" s="2"/>
      <c r="BS19" s="2"/>
      <c r="BT19" s="2"/>
      <c r="BU19" s="2"/>
    </row>
    <row r="20" spans="2:73" ht="30" customHeight="1" x14ac:dyDescent="0.15">
      <c r="E20" s="2"/>
      <c r="H20" s="2"/>
      <c r="J20" s="151" t="s">
        <v>1843</v>
      </c>
      <c r="L20" s="4"/>
      <c r="R20" s="152" t="s">
        <v>1844</v>
      </c>
      <c r="T20" s="883" t="str">
        <f>IF(ITEM_all_second!$E$27="","",ITEM_all_second!$E$27)</f>
        <v/>
      </c>
      <c r="U20" s="883"/>
      <c r="V20" s="883"/>
      <c r="W20" s="883"/>
      <c r="X20" s="883"/>
      <c r="Y20" s="883"/>
      <c r="Z20" s="883"/>
      <c r="AA20" s="883"/>
      <c r="AB20" s="883"/>
      <c r="AC20" s="883"/>
      <c r="AD20" s="883"/>
      <c r="AE20" s="883"/>
      <c r="AF20" s="883"/>
      <c r="AG20" s="883"/>
      <c r="AH20" s="883"/>
      <c r="AI20" s="883"/>
      <c r="AJ20" s="883"/>
      <c r="AK20" s="883"/>
      <c r="AL20" s="883"/>
      <c r="AM20" s="883"/>
      <c r="BQ20" s="2"/>
      <c r="BR20" s="2"/>
      <c r="BS20" s="2"/>
      <c r="BT20" s="2"/>
      <c r="BU20" s="2"/>
    </row>
    <row r="21" spans="2:73" ht="30" customHeight="1" x14ac:dyDescent="0.15">
      <c r="L21" s="4"/>
      <c r="R21" s="152" t="s">
        <v>742</v>
      </c>
      <c r="T21" s="883" t="str">
        <f>IF(ITEM_all_second!$E$23="","",ITEM_all_second!$E$23)</f>
        <v/>
      </c>
      <c r="U21" s="883"/>
      <c r="V21" s="883"/>
      <c r="W21" s="883"/>
      <c r="X21" s="883"/>
      <c r="Y21" s="883"/>
      <c r="Z21" s="883"/>
      <c r="AA21" s="883"/>
      <c r="AB21" s="883"/>
      <c r="AC21" s="883"/>
      <c r="AD21" s="883"/>
      <c r="AE21" s="883"/>
      <c r="AF21" s="883"/>
      <c r="AG21" s="883"/>
      <c r="AH21" s="883"/>
      <c r="AI21" s="883"/>
      <c r="AJ21" s="883"/>
      <c r="AK21" s="883"/>
      <c r="AL21" s="883"/>
      <c r="AM21" s="883"/>
      <c r="BQ21" s="2"/>
      <c r="BR21" s="2"/>
      <c r="BS21" s="2"/>
      <c r="BT21" s="2"/>
      <c r="BU21" s="2"/>
    </row>
    <row r="22" spans="2:73" ht="15" customHeight="1" x14ac:dyDescent="0.15">
      <c r="R22" s="151"/>
      <c r="T22" s="479"/>
      <c r="U22" s="479"/>
      <c r="V22" s="479"/>
      <c r="W22" s="479"/>
      <c r="X22" s="479"/>
      <c r="Y22" s="479"/>
      <c r="Z22" s="479"/>
      <c r="AA22" s="479"/>
      <c r="AB22" s="479"/>
      <c r="AC22" s="479"/>
      <c r="AD22" s="479"/>
      <c r="AE22" s="479"/>
      <c r="AF22" s="479"/>
      <c r="AG22" s="479"/>
      <c r="AH22" s="479"/>
      <c r="AI22" s="479"/>
      <c r="AJ22" s="479"/>
      <c r="AK22" s="479"/>
      <c r="AL22" s="479"/>
      <c r="AM22" s="479"/>
      <c r="BQ22" s="2"/>
      <c r="BR22" s="2"/>
      <c r="BS22" s="2"/>
      <c r="BT22" s="2"/>
      <c r="BU22" s="2"/>
    </row>
    <row r="23" spans="2:73" ht="15" customHeight="1" x14ac:dyDescent="0.15">
      <c r="R23" s="151"/>
      <c r="T23" s="479"/>
      <c r="U23" s="479"/>
      <c r="V23" s="479"/>
      <c r="W23" s="479"/>
      <c r="X23" s="479"/>
      <c r="Y23" s="479"/>
      <c r="Z23" s="479"/>
      <c r="AA23" s="479"/>
      <c r="AB23" s="479"/>
      <c r="AC23" s="479"/>
      <c r="AD23" s="479"/>
      <c r="AE23" s="479"/>
      <c r="AF23" s="479"/>
      <c r="AG23" s="479"/>
      <c r="AH23" s="479"/>
      <c r="AI23" s="479"/>
      <c r="AJ23" s="479"/>
      <c r="AK23" s="479"/>
      <c r="AL23" s="479"/>
      <c r="AM23" s="479"/>
      <c r="BQ23" s="2"/>
      <c r="BR23" s="2"/>
      <c r="BS23" s="2"/>
      <c r="BT23" s="2"/>
      <c r="BU23" s="2"/>
    </row>
    <row r="24" spans="2:73" s="1" customFormat="1" ht="15" customHeight="1" x14ac:dyDescent="0.15">
      <c r="B24" s="889" t="s">
        <v>2811</v>
      </c>
      <c r="C24" s="889"/>
      <c r="D24" s="889"/>
      <c r="E24" s="896" t="s">
        <v>2812</v>
      </c>
      <c r="F24" s="896"/>
      <c r="G24" s="896"/>
      <c r="H24" s="896"/>
      <c r="I24" s="896"/>
      <c r="J24" s="896"/>
      <c r="K24" s="896"/>
      <c r="L24" s="896"/>
      <c r="M24" s="896"/>
      <c r="N24" s="896"/>
      <c r="O24" s="896"/>
      <c r="P24" s="896"/>
      <c r="Q24" s="896"/>
      <c r="R24" s="896"/>
      <c r="S24" s="896"/>
      <c r="T24" s="896"/>
      <c r="U24" s="896"/>
      <c r="V24" s="896"/>
      <c r="W24" s="896"/>
      <c r="X24" s="896"/>
      <c r="Y24" s="896"/>
      <c r="Z24" s="896"/>
      <c r="AA24" s="896"/>
      <c r="AB24" s="896"/>
      <c r="AC24" s="896"/>
      <c r="AD24" s="896"/>
      <c r="AE24" s="896"/>
      <c r="AF24" s="896"/>
      <c r="AG24" s="896"/>
      <c r="AH24" s="896"/>
      <c r="AI24" s="896"/>
      <c r="AJ24" s="896"/>
      <c r="AK24" s="896"/>
      <c r="AL24" s="896"/>
      <c r="AM24" s="896"/>
    </row>
    <row r="25" spans="2:73" s="1" customFormat="1" ht="20.100000000000001" customHeight="1" x14ac:dyDescent="0.15">
      <c r="B25" s="897" t="s">
        <v>2813</v>
      </c>
      <c r="C25" s="897"/>
      <c r="D25" s="889"/>
      <c r="E25" s="275"/>
      <c r="F25" s="130" t="s">
        <v>158</v>
      </c>
      <c r="G25" s="153" t="s">
        <v>1845</v>
      </c>
      <c r="H25" s="145"/>
      <c r="I25" s="145"/>
      <c r="J25" s="145"/>
      <c r="K25" s="145"/>
      <c r="L25" s="145"/>
      <c r="M25" s="145"/>
      <c r="N25" s="145"/>
      <c r="O25" s="145"/>
      <c r="P25" s="145"/>
      <c r="Q25" s="145"/>
      <c r="R25" s="145"/>
      <c r="S25" s="145"/>
      <c r="T25" s="406"/>
      <c r="U25" s="130" t="s">
        <v>158</v>
      </c>
      <c r="V25" s="153" t="s">
        <v>2814</v>
      </c>
      <c r="W25" s="145"/>
      <c r="X25" s="145"/>
      <c r="Y25" s="145"/>
      <c r="Z25" s="145"/>
      <c r="AA25" s="145"/>
      <c r="AB25" s="145"/>
      <c r="AC25" s="145"/>
      <c r="AD25" s="145"/>
      <c r="AE25" s="145"/>
      <c r="AF25" s="145"/>
      <c r="AG25" s="145"/>
      <c r="AH25" s="145"/>
      <c r="AI25" s="145"/>
      <c r="AJ25" s="145"/>
      <c r="AK25" s="145"/>
      <c r="AL25" s="145"/>
      <c r="AM25" s="276"/>
    </row>
    <row r="26" spans="2:73" s="1" customFormat="1" ht="20.100000000000001" customHeight="1" x14ac:dyDescent="0.15">
      <c r="B26" s="889"/>
      <c r="C26" s="889"/>
      <c r="D26" s="889"/>
      <c r="E26" s="144"/>
      <c r="F26" s="129" t="s">
        <v>158</v>
      </c>
      <c r="G26" s="150" t="s">
        <v>1846</v>
      </c>
      <c r="T26" s="407"/>
      <c r="U26" s="129" t="s">
        <v>158</v>
      </c>
      <c r="V26" s="150" t="s">
        <v>2815</v>
      </c>
      <c r="AM26" s="146"/>
    </row>
    <row r="27" spans="2:73" s="1" customFormat="1" ht="20.100000000000001" customHeight="1" x14ac:dyDescent="0.15">
      <c r="B27" s="889"/>
      <c r="C27" s="889"/>
      <c r="D27" s="889"/>
      <c r="E27" s="144"/>
      <c r="F27" s="129" t="s">
        <v>158</v>
      </c>
      <c r="G27" s="150" t="s">
        <v>1847</v>
      </c>
      <c r="T27" s="407"/>
      <c r="U27" s="129" t="s">
        <v>158</v>
      </c>
      <c r="V27" s="150" t="s">
        <v>2816</v>
      </c>
      <c r="AM27" s="146"/>
    </row>
    <row r="28" spans="2:73" s="1" customFormat="1" ht="20.100000000000001" customHeight="1" x14ac:dyDescent="0.15">
      <c r="B28" s="889"/>
      <c r="C28" s="889"/>
      <c r="D28" s="889"/>
      <c r="E28" s="408"/>
      <c r="F28" s="409" t="s">
        <v>158</v>
      </c>
      <c r="G28" s="410" t="s">
        <v>1848</v>
      </c>
      <c r="H28" s="411"/>
      <c r="I28" s="411"/>
      <c r="J28" s="411"/>
      <c r="K28" s="411"/>
      <c r="L28" s="411"/>
      <c r="M28" s="411"/>
      <c r="N28" s="411"/>
      <c r="O28" s="411"/>
      <c r="P28" s="411"/>
      <c r="Q28" s="411"/>
      <c r="R28" s="411"/>
      <c r="S28" s="411"/>
      <c r="T28" s="411"/>
      <c r="U28" s="409" t="s">
        <v>158</v>
      </c>
      <c r="V28" s="410" t="s">
        <v>1849</v>
      </c>
      <c r="W28" s="411"/>
      <c r="X28" s="411"/>
      <c r="Y28" s="411"/>
      <c r="Z28" s="411"/>
      <c r="AA28" s="411"/>
      <c r="AB28" s="411"/>
      <c r="AC28" s="411"/>
      <c r="AD28" s="411"/>
      <c r="AE28" s="411"/>
      <c r="AF28" s="411"/>
      <c r="AG28" s="411"/>
      <c r="AH28" s="411"/>
      <c r="AI28" s="411"/>
      <c r="AJ28" s="411"/>
      <c r="AK28" s="411"/>
      <c r="AL28" s="411"/>
      <c r="AM28" s="412"/>
    </row>
    <row r="29" spans="2:73" ht="19.5" customHeight="1" x14ac:dyDescent="0.15">
      <c r="B29" s="897" t="s">
        <v>2817</v>
      </c>
      <c r="C29" s="897"/>
      <c r="D29" s="897"/>
      <c r="E29" s="275"/>
      <c r="F29" s="130" t="s">
        <v>158</v>
      </c>
      <c r="G29" s="153" t="s">
        <v>2818</v>
      </c>
      <c r="H29" s="145"/>
      <c r="I29" s="145"/>
      <c r="J29" s="145"/>
      <c r="K29" s="145"/>
      <c r="L29" s="145"/>
      <c r="M29" s="413"/>
      <c r="N29" s="413"/>
      <c r="O29" s="413"/>
      <c r="P29" s="145"/>
      <c r="Q29" s="145"/>
      <c r="R29" s="145"/>
      <c r="S29" s="145"/>
      <c r="T29" s="414"/>
      <c r="U29" s="130" t="s">
        <v>158</v>
      </c>
      <c r="V29" s="153" t="s">
        <v>2819</v>
      </c>
      <c r="W29" s="413"/>
      <c r="X29" s="145"/>
      <c r="Y29" s="413"/>
      <c r="Z29" s="413"/>
      <c r="AA29" s="145"/>
      <c r="AB29" s="145"/>
      <c r="AC29" s="145"/>
      <c r="AD29" s="153"/>
      <c r="AE29" s="153"/>
      <c r="AF29" s="145"/>
      <c r="AG29" s="145"/>
      <c r="AH29" s="145"/>
      <c r="AI29" s="145"/>
      <c r="AJ29" s="145"/>
      <c r="AK29" s="145"/>
      <c r="AL29" s="145"/>
      <c r="AM29" s="276"/>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row>
    <row r="30" spans="2:73" ht="19.5" customHeight="1" x14ac:dyDescent="0.15">
      <c r="B30" s="897"/>
      <c r="C30" s="897"/>
      <c r="D30" s="897"/>
      <c r="E30" s="144"/>
      <c r="F30" s="129" t="s">
        <v>158</v>
      </c>
      <c r="G30" s="150" t="s">
        <v>2820</v>
      </c>
      <c r="M30" s="2"/>
      <c r="N30" s="2"/>
      <c r="O30" s="2"/>
      <c r="T30" s="414"/>
      <c r="U30" s="129" t="s">
        <v>158</v>
      </c>
      <c r="V30" s="150" t="s">
        <v>2876</v>
      </c>
      <c r="W30" s="2"/>
      <c r="Y30" s="2"/>
      <c r="Z30" s="2"/>
      <c r="AM30" s="146"/>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row>
    <row r="31" spans="2:73" ht="19.5" customHeight="1" x14ac:dyDescent="0.15">
      <c r="B31" s="897"/>
      <c r="C31" s="897"/>
      <c r="D31" s="897"/>
      <c r="E31" s="144"/>
      <c r="F31" s="129" t="s">
        <v>158</v>
      </c>
      <c r="G31" s="150" t="s">
        <v>2822</v>
      </c>
      <c r="M31" s="2"/>
      <c r="N31" s="2"/>
      <c r="O31" s="2"/>
      <c r="T31" s="414"/>
      <c r="U31" s="416" t="s">
        <v>158</v>
      </c>
      <c r="V31" s="417" t="s">
        <v>2823</v>
      </c>
      <c r="W31" s="2"/>
      <c r="Y31" s="2"/>
      <c r="Z31" s="2"/>
      <c r="AM31" s="146"/>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row>
    <row r="32" spans="2:73" s="1" customFormat="1" ht="20.100000000000001" customHeight="1" x14ac:dyDescent="0.15">
      <c r="B32" s="889" t="s">
        <v>2829</v>
      </c>
      <c r="C32" s="889"/>
      <c r="D32" s="889"/>
      <c r="E32" s="275"/>
      <c r="F32" s="130" t="s">
        <v>158</v>
      </c>
      <c r="G32" s="153" t="s">
        <v>2493</v>
      </c>
      <c r="H32" s="145"/>
      <c r="I32" s="145"/>
      <c r="J32" s="145"/>
      <c r="K32" s="145"/>
      <c r="L32" s="145"/>
      <c r="M32" s="145"/>
      <c r="N32" s="145"/>
      <c r="O32" s="145"/>
      <c r="P32" s="145"/>
      <c r="Q32" s="145"/>
      <c r="R32" s="145"/>
      <c r="S32" s="145"/>
      <c r="T32" s="145"/>
      <c r="U32" s="153"/>
      <c r="V32" s="153"/>
      <c r="W32" s="145"/>
      <c r="X32" s="145"/>
      <c r="Y32" s="145"/>
      <c r="Z32" s="145"/>
      <c r="AA32" s="145"/>
      <c r="AB32" s="145"/>
      <c r="AC32" s="145"/>
      <c r="AD32" s="145"/>
      <c r="AE32" s="145"/>
      <c r="AF32" s="145"/>
      <c r="AG32" s="145"/>
      <c r="AH32" s="145"/>
      <c r="AI32" s="145"/>
      <c r="AJ32" s="145"/>
      <c r="AK32" s="145"/>
      <c r="AL32" s="145"/>
      <c r="AM32" s="276"/>
    </row>
    <row r="33" spans="2:73" s="1" customFormat="1" ht="20.100000000000001" customHeight="1" x14ac:dyDescent="0.15">
      <c r="B33" s="889"/>
      <c r="C33" s="889"/>
      <c r="D33" s="889"/>
      <c r="E33" s="423"/>
      <c r="F33" s="424" t="s">
        <v>158</v>
      </c>
      <c r="G33" s="155" t="s">
        <v>2494</v>
      </c>
      <c r="H33" s="63"/>
      <c r="I33" s="63"/>
      <c r="J33" s="63"/>
      <c r="K33" s="63"/>
      <c r="L33" s="63"/>
      <c r="M33" s="63"/>
      <c r="N33" s="63"/>
      <c r="O33" s="63"/>
      <c r="P33" s="63"/>
      <c r="Q33" s="63"/>
      <c r="R33" s="63"/>
      <c r="S33" s="63"/>
      <c r="T33" s="63"/>
      <c r="U33" s="155"/>
      <c r="V33" s="155"/>
      <c r="W33" s="63"/>
      <c r="X33" s="63"/>
      <c r="Y33" s="63"/>
      <c r="Z33" s="63"/>
      <c r="AA33" s="63"/>
      <c r="AB33" s="63"/>
      <c r="AC33" s="63"/>
      <c r="AD33" s="63"/>
      <c r="AE33" s="63"/>
      <c r="AF33" s="63"/>
      <c r="AG33" s="63"/>
      <c r="AH33" s="63"/>
      <c r="AI33" s="63"/>
      <c r="AJ33" s="63"/>
      <c r="AK33" s="63"/>
      <c r="AL33" s="63"/>
      <c r="AM33" s="426"/>
    </row>
    <row r="34" spans="2:73" s="1" customFormat="1" ht="20.100000000000001" customHeight="1" x14ac:dyDescent="0.15">
      <c r="B34" s="889" t="s">
        <v>2838</v>
      </c>
      <c r="C34" s="889"/>
      <c r="D34" s="889"/>
      <c r="E34" s="277"/>
      <c r="F34" s="427" t="s">
        <v>158</v>
      </c>
      <c r="G34" s="428" t="s">
        <v>2839</v>
      </c>
      <c r="H34" s="429"/>
      <c r="I34" s="429"/>
      <c r="J34" s="890"/>
      <c r="K34" s="890"/>
      <c r="L34" s="890"/>
      <c r="M34" s="890"/>
      <c r="N34" s="890"/>
      <c r="O34" s="890"/>
      <c r="P34" s="890"/>
      <c r="Q34" s="890"/>
      <c r="R34" s="890"/>
      <c r="S34" s="890"/>
      <c r="T34" s="890"/>
      <c r="U34" s="890"/>
      <c r="V34" s="890"/>
      <c r="W34" s="890"/>
      <c r="X34" s="890"/>
      <c r="Y34" s="890"/>
      <c r="Z34" s="890"/>
      <c r="AA34" s="890"/>
      <c r="AB34" s="890"/>
      <c r="AC34" s="890"/>
      <c r="AD34" s="890"/>
      <c r="AE34" s="890"/>
      <c r="AF34" s="890"/>
      <c r="AG34" s="890"/>
      <c r="AH34" s="890"/>
      <c r="AI34" s="890"/>
      <c r="AJ34" s="890"/>
      <c r="AK34" s="890"/>
      <c r="AL34" s="890"/>
      <c r="AM34" s="278" t="s">
        <v>1817</v>
      </c>
    </row>
    <row r="35" spans="2:73" s="1" customFormat="1" ht="15" customHeight="1" x14ac:dyDescent="0.15">
      <c r="B35" s="429"/>
      <c r="C35" s="429"/>
      <c r="D35" s="429"/>
      <c r="E35" s="430"/>
      <c r="F35" s="431"/>
      <c r="G35" s="428"/>
      <c r="H35" s="429"/>
      <c r="I35" s="429"/>
      <c r="J35" s="429"/>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c r="AH35" s="429"/>
      <c r="AI35" s="429"/>
      <c r="AJ35" s="429"/>
      <c r="AK35" s="429"/>
      <c r="AL35" s="429"/>
      <c r="AM35" s="429"/>
    </row>
    <row r="36" spans="2:73" s="1" customFormat="1" ht="30" customHeight="1" x14ac:dyDescent="0.15">
      <c r="B36" s="891" t="s">
        <v>1851</v>
      </c>
      <c r="C36" s="892"/>
      <c r="D36" s="892"/>
      <c r="E36" s="892"/>
      <c r="F36" s="892"/>
      <c r="G36" s="892"/>
      <c r="H36" s="893"/>
      <c r="I36" s="429"/>
      <c r="J36" s="886" t="str">
        <f>IF(ITEM_all_second!$E$218="","",ITEM_all_second!$E$218)</f>
        <v/>
      </c>
      <c r="K36" s="886"/>
      <c r="L36" s="886"/>
      <c r="M36" s="886"/>
      <c r="N36" s="886"/>
      <c r="O36" s="886"/>
      <c r="P36" s="886"/>
      <c r="Q36" s="886"/>
      <c r="R36" s="886"/>
      <c r="S36" s="886"/>
      <c r="T36" s="886"/>
      <c r="U36" s="886"/>
      <c r="V36" s="886"/>
      <c r="W36" s="886"/>
      <c r="X36" s="886"/>
      <c r="Y36" s="886"/>
      <c r="Z36" s="886"/>
      <c r="AA36" s="886"/>
      <c r="AB36" s="886"/>
      <c r="AC36" s="886"/>
      <c r="AD36" s="886"/>
      <c r="AE36" s="886"/>
      <c r="AF36" s="886"/>
      <c r="AG36" s="886"/>
      <c r="AH36" s="886"/>
      <c r="AI36" s="886"/>
      <c r="AJ36" s="886"/>
      <c r="AK36" s="886"/>
      <c r="AL36" s="886"/>
      <c r="AM36" s="278"/>
    </row>
    <row r="37" spans="2:73" s="1" customFormat="1" ht="30" customHeight="1" x14ac:dyDescent="0.15">
      <c r="B37" s="884" t="s">
        <v>1852</v>
      </c>
      <c r="C37" s="885"/>
      <c r="D37" s="885"/>
      <c r="E37" s="885"/>
      <c r="F37" s="885"/>
      <c r="G37" s="885"/>
      <c r="H37" s="885"/>
      <c r="I37" s="277"/>
      <c r="J37" s="886" t="str">
        <f>IF(ITEM_all_second!$E$238="","",ITEM_all_second!$E$238)</f>
        <v/>
      </c>
      <c r="K37" s="886"/>
      <c r="L37" s="886"/>
      <c r="M37" s="886"/>
      <c r="N37" s="886"/>
      <c r="O37" s="886"/>
      <c r="P37" s="886"/>
      <c r="Q37" s="886"/>
      <c r="R37" s="886"/>
      <c r="S37" s="886"/>
      <c r="T37" s="886"/>
      <c r="U37" s="886"/>
      <c r="V37" s="886"/>
      <c r="W37" s="886"/>
      <c r="X37" s="886"/>
      <c r="Y37" s="886"/>
      <c r="Z37" s="886"/>
      <c r="AA37" s="886"/>
      <c r="AB37" s="886"/>
      <c r="AC37" s="886"/>
      <c r="AD37" s="886"/>
      <c r="AE37" s="886"/>
      <c r="AF37" s="886"/>
      <c r="AG37" s="886"/>
      <c r="AH37" s="886"/>
      <c r="AI37" s="886"/>
      <c r="AJ37" s="886"/>
      <c r="AK37" s="886"/>
      <c r="AL37" s="886"/>
      <c r="AM37" s="278"/>
    </row>
    <row r="38" spans="2:73" ht="15" customHeight="1" x14ac:dyDescent="0.15">
      <c r="BQ38" s="2"/>
      <c r="BR38" s="2"/>
      <c r="BS38" s="2"/>
      <c r="BT38" s="2"/>
      <c r="BU38" s="2"/>
    </row>
    <row r="39" spans="2:73" ht="15" customHeight="1" x14ac:dyDescent="0.15">
      <c r="BQ39" s="2"/>
      <c r="BR39" s="2"/>
      <c r="BS39" s="2"/>
      <c r="BT39" s="2"/>
      <c r="BU39" s="2"/>
    </row>
    <row r="40" spans="2:73" s="1" customFormat="1" ht="30" customHeight="1" x14ac:dyDescent="0.15">
      <c r="AB40" s="887" t="s">
        <v>1302</v>
      </c>
      <c r="AC40" s="887"/>
      <c r="AD40" s="887"/>
      <c r="AE40" s="888"/>
      <c r="AF40" s="888"/>
      <c r="AG40" s="154" t="s">
        <v>6</v>
      </c>
      <c r="AH40" s="888"/>
      <c r="AI40" s="888"/>
      <c r="AJ40" s="154" t="s">
        <v>7</v>
      </c>
      <c r="AK40" s="888"/>
      <c r="AL40" s="888"/>
      <c r="AM40" s="154" t="s">
        <v>695</v>
      </c>
    </row>
    <row r="41" spans="2:73" ht="15" customHeight="1" x14ac:dyDescent="0.15">
      <c r="BQ41" s="2"/>
      <c r="BR41" s="2"/>
      <c r="BS41" s="2"/>
      <c r="BT41" s="2"/>
      <c r="BU41" s="2"/>
    </row>
    <row r="42" spans="2:73" s="1" customFormat="1" ht="30" customHeight="1" x14ac:dyDescent="0.15">
      <c r="E42" s="2"/>
      <c r="J42" s="151" t="s">
        <v>1853</v>
      </c>
      <c r="R42" s="152" t="s">
        <v>741</v>
      </c>
      <c r="T42" s="883" t="str">
        <f>IF(ITEM_all_second!$E$18="","",ITEM_all_second!$E$18)</f>
        <v/>
      </c>
      <c r="U42" s="883"/>
      <c r="V42" s="883"/>
      <c r="W42" s="883"/>
      <c r="X42" s="883"/>
      <c r="Y42" s="883"/>
      <c r="Z42" s="883"/>
      <c r="AA42" s="883"/>
      <c r="AB42" s="883"/>
      <c r="AC42" s="883"/>
      <c r="AD42" s="883"/>
      <c r="AE42" s="883"/>
      <c r="AF42" s="883"/>
      <c r="AG42" s="883"/>
      <c r="AH42" s="883"/>
      <c r="AI42" s="883"/>
      <c r="AJ42" s="883"/>
      <c r="AK42" s="883"/>
      <c r="AL42" s="883"/>
      <c r="AM42" s="883"/>
    </row>
    <row r="43" spans="2:73" s="1" customFormat="1" ht="30" customHeight="1" x14ac:dyDescent="0.15">
      <c r="J43" s="151" t="s">
        <v>1854</v>
      </c>
      <c r="R43" s="152" t="s">
        <v>742</v>
      </c>
      <c r="T43" s="883" t="str">
        <f>IF(ITEM_all_second!$E$15="","",ITEM_all_second!$E$15)</f>
        <v/>
      </c>
      <c r="U43" s="883"/>
      <c r="V43" s="883"/>
      <c r="W43" s="883"/>
      <c r="X43" s="883"/>
      <c r="Y43" s="883"/>
      <c r="Z43" s="883"/>
      <c r="AA43" s="883"/>
      <c r="AB43" s="883"/>
      <c r="AC43" s="883"/>
      <c r="AD43" s="883"/>
      <c r="AE43" s="883"/>
      <c r="AF43" s="883"/>
      <c r="AG43" s="883"/>
      <c r="AH43" s="883"/>
      <c r="AI43" s="883"/>
      <c r="AJ43" s="883"/>
      <c r="AK43" s="883"/>
      <c r="AL43" s="883"/>
      <c r="AM43" s="883"/>
    </row>
    <row r="46" spans="2:73" s="1" customFormat="1" ht="15" customHeight="1" x14ac:dyDescent="0.15">
      <c r="C46" s="150"/>
      <c r="D46" s="150"/>
      <c r="E46" s="150"/>
      <c r="F46" s="150"/>
    </row>
    <row r="47" spans="2:73" s="1" customFormat="1" ht="15" customHeight="1" x14ac:dyDescent="0.15">
      <c r="C47" s="150"/>
      <c r="D47" s="150"/>
      <c r="E47" s="150"/>
      <c r="F47" s="150"/>
    </row>
  </sheetData>
  <mergeCells count="26">
    <mergeCell ref="T42:AM42"/>
    <mergeCell ref="T43:AM43"/>
    <mergeCell ref="B37:H37"/>
    <mergeCell ref="J37:AL37"/>
    <mergeCell ref="AB40:AD40"/>
    <mergeCell ref="AE40:AF40"/>
    <mergeCell ref="AH40:AI40"/>
    <mergeCell ref="AK40:AL40"/>
    <mergeCell ref="B29:D31"/>
    <mergeCell ref="B32:D33"/>
    <mergeCell ref="B34:D34"/>
    <mergeCell ref="J34:AL34"/>
    <mergeCell ref="B36:H36"/>
    <mergeCell ref="J36:AL36"/>
    <mergeCell ref="B25:D28"/>
    <mergeCell ref="B6:AM6"/>
    <mergeCell ref="D12:AN12"/>
    <mergeCell ref="D13:AN13"/>
    <mergeCell ref="D14:AN14"/>
    <mergeCell ref="D15:AN15"/>
    <mergeCell ref="D16:AN16"/>
    <mergeCell ref="T19:AM19"/>
    <mergeCell ref="T20:AM20"/>
    <mergeCell ref="T21:AM21"/>
    <mergeCell ref="B24:D24"/>
    <mergeCell ref="E24:AM24"/>
  </mergeCells>
  <phoneticPr fontId="47"/>
  <dataValidations count="1">
    <dataValidation type="list" allowBlank="1" showInputMessage="1" prompt="選択" sqref="U25:U31 F25:F34" xr:uid="{B6F57476-5F99-4591-97BF-530E9E01FAFE}">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1ED2-46A6-4FA3-AB51-F7169209E0B5}">
  <sheetPr>
    <tabColor theme="1"/>
  </sheetPr>
  <dimension ref="A4:AT315"/>
  <sheetViews>
    <sheetView showGridLines="0" zoomScaleNormal="100" zoomScaleSheetLayoutView="100" workbookViewId="0"/>
  </sheetViews>
  <sheetFormatPr defaultColWidth="2.625" defaultRowHeight="15" customHeight="1" x14ac:dyDescent="0.15"/>
  <cols>
    <col min="1" max="16384" width="2.625" style="131"/>
  </cols>
  <sheetData>
    <row r="4" spans="2:45" ht="15" customHeight="1" x14ac:dyDescent="0.15">
      <c r="B4" s="131" t="s">
        <v>1308</v>
      </c>
      <c r="AS4" s="283" t="s">
        <v>2878</v>
      </c>
    </row>
    <row r="5" spans="2:45" ht="30" customHeight="1" thickBot="1" x14ac:dyDescent="0.2">
      <c r="Q5" s="1010" t="s">
        <v>2649</v>
      </c>
      <c r="R5" s="1010"/>
      <c r="S5" s="1010"/>
      <c r="T5" s="1010"/>
      <c r="U5" s="1010"/>
      <c r="V5" s="1010"/>
      <c r="W5" s="1010"/>
      <c r="X5" s="1010"/>
      <c r="Y5" s="1010"/>
      <c r="Z5" s="1010"/>
      <c r="AA5" s="1010"/>
      <c r="AB5" s="1010"/>
      <c r="AC5" s="1010"/>
      <c r="AD5" s="1010"/>
      <c r="AI5" s="605" t="s">
        <v>1302</v>
      </c>
      <c r="AJ5" s="605"/>
      <c r="AK5" s="1147"/>
      <c r="AL5" s="1147"/>
      <c r="AM5" s="284" t="s">
        <v>6</v>
      </c>
      <c r="AN5" s="1147"/>
      <c r="AO5" s="1147"/>
      <c r="AP5" s="284" t="s">
        <v>694</v>
      </c>
      <c r="AQ5" s="1147"/>
      <c r="AR5" s="1147"/>
      <c r="AS5" s="284" t="s">
        <v>8</v>
      </c>
    </row>
    <row r="6" spans="2:45" ht="15" customHeight="1" thickTop="1" x14ac:dyDescent="0.15"/>
    <row r="8" spans="2:45" ht="15" customHeight="1" x14ac:dyDescent="0.15">
      <c r="B8" s="131" t="s">
        <v>1834</v>
      </c>
    </row>
    <row r="9" spans="2:45" ht="15" customHeight="1" x14ac:dyDescent="0.15">
      <c r="B9" s="285"/>
    </row>
    <row r="10" spans="2:45" ht="15" customHeight="1" x14ac:dyDescent="0.15">
      <c r="B10" s="286" t="s">
        <v>2650</v>
      </c>
    </row>
    <row r="11" spans="2:45" ht="15" customHeight="1" thickBot="1" x14ac:dyDescent="0.2">
      <c r="AS11" s="284" t="s">
        <v>2651</v>
      </c>
    </row>
    <row r="12" spans="2:45" ht="15.95" customHeight="1" thickBot="1" x14ac:dyDescent="0.2">
      <c r="B12" s="1148" t="s">
        <v>2652</v>
      </c>
      <c r="C12" s="1149"/>
      <c r="D12" s="1149"/>
      <c r="E12" s="1149"/>
      <c r="F12" s="1149"/>
      <c r="G12" s="1149"/>
      <c r="H12" s="1149"/>
      <c r="I12" s="1150"/>
      <c r="J12" s="1151"/>
      <c r="K12" s="1151"/>
      <c r="L12" s="1151"/>
      <c r="M12" s="1151"/>
      <c r="N12" s="1151"/>
      <c r="O12" s="1151"/>
      <c r="P12" s="1151"/>
      <c r="Q12" s="1151"/>
      <c r="R12" s="1151"/>
      <c r="S12" s="1151"/>
      <c r="T12" s="1151"/>
      <c r="U12" s="1151"/>
      <c r="V12" s="1151"/>
      <c r="W12" s="1151"/>
      <c r="X12" s="1151"/>
      <c r="Y12" s="1151"/>
      <c r="Z12" s="1151"/>
      <c r="AA12" s="1151"/>
      <c r="AB12" s="1130" t="s">
        <v>1464</v>
      </c>
      <c r="AC12" s="1130"/>
      <c r="AD12" s="1130"/>
      <c r="AE12" s="1152"/>
      <c r="AF12" s="1143" t="s">
        <v>158</v>
      </c>
      <c r="AG12" s="1143"/>
      <c r="AH12" s="1153" t="s">
        <v>1739</v>
      </c>
      <c r="AI12" s="1153"/>
      <c r="AJ12" s="1153"/>
      <c r="AK12" s="1153"/>
      <c r="AL12" s="1143" t="s">
        <v>1465</v>
      </c>
      <c r="AM12" s="1143"/>
      <c r="AN12" s="1154" t="s">
        <v>1740</v>
      </c>
      <c r="AO12" s="1154"/>
      <c r="AP12" s="1154"/>
      <c r="AQ12" s="1155"/>
      <c r="AR12" s="284" t="s">
        <v>750</v>
      </c>
      <c r="AS12" s="284" t="s">
        <v>158</v>
      </c>
    </row>
    <row r="13" spans="2:45" ht="15.95" customHeight="1" x14ac:dyDescent="0.15">
      <c r="B13" s="1028" t="s">
        <v>158</v>
      </c>
      <c r="C13" s="1029"/>
      <c r="D13" s="1137" t="s">
        <v>1466</v>
      </c>
      <c r="E13" s="1137"/>
      <c r="F13" s="1137"/>
      <c r="G13" s="923"/>
      <c r="H13" s="1144" t="s">
        <v>1465</v>
      </c>
      <c r="I13" s="603"/>
      <c r="J13" s="1037" t="s">
        <v>2653</v>
      </c>
      <c r="K13" s="1145"/>
      <c r="L13" s="1145"/>
      <c r="M13" s="1145"/>
      <c r="N13" s="1037" t="s">
        <v>1465</v>
      </c>
      <c r="O13" s="1145"/>
      <c r="P13" s="926" t="s">
        <v>2654</v>
      </c>
      <c r="Q13" s="926"/>
      <c r="R13" s="926"/>
      <c r="S13" s="926"/>
      <c r="T13" s="603" t="s">
        <v>1465</v>
      </c>
      <c r="U13" s="602"/>
      <c r="V13" s="926" t="s">
        <v>2655</v>
      </c>
      <c r="W13" s="926"/>
      <c r="X13" s="926"/>
      <c r="Y13" s="1146"/>
      <c r="Z13" s="603" t="s">
        <v>1465</v>
      </c>
      <c r="AA13" s="1029"/>
      <c r="AB13" s="923" t="s">
        <v>1468</v>
      </c>
      <c r="AC13" s="924"/>
      <c r="AD13" s="924"/>
      <c r="AE13" s="925"/>
      <c r="AF13" s="1029" t="s">
        <v>1465</v>
      </c>
      <c r="AG13" s="1029"/>
      <c r="AH13" s="1137" t="s">
        <v>1741</v>
      </c>
      <c r="AI13" s="1137"/>
      <c r="AJ13" s="1137"/>
      <c r="AK13" s="1137"/>
      <c r="AL13" s="1029" t="s">
        <v>1465</v>
      </c>
      <c r="AM13" s="1029"/>
      <c r="AN13" s="1137" t="s">
        <v>1469</v>
      </c>
      <c r="AO13" s="1137"/>
      <c r="AP13" s="1137"/>
      <c r="AQ13" s="1139"/>
      <c r="AR13" s="605" t="s">
        <v>750</v>
      </c>
      <c r="AS13" s="605" t="s">
        <v>1465</v>
      </c>
    </row>
    <row r="14" spans="2:45" ht="15.95" customHeight="1" thickBot="1" x14ac:dyDescent="0.2">
      <c r="B14" s="1136" t="s">
        <v>1465</v>
      </c>
      <c r="C14" s="930"/>
      <c r="D14" s="1137" t="s">
        <v>1467</v>
      </c>
      <c r="E14" s="1137"/>
      <c r="F14" s="1137"/>
      <c r="G14" s="923"/>
      <c r="H14" s="1035" t="s">
        <v>1465</v>
      </c>
      <c r="I14" s="597"/>
      <c r="J14" s="596" t="s">
        <v>2656</v>
      </c>
      <c r="K14" s="942"/>
      <c r="L14" s="942"/>
      <c r="M14" s="942"/>
      <c r="N14" s="596" t="s">
        <v>1465</v>
      </c>
      <c r="O14" s="942"/>
      <c r="P14" s="597" t="s">
        <v>2657</v>
      </c>
      <c r="Q14" s="930"/>
      <c r="R14" s="930"/>
      <c r="S14" s="596"/>
      <c r="T14" s="597" t="s">
        <v>1465</v>
      </c>
      <c r="U14" s="596"/>
      <c r="V14" s="597" t="s">
        <v>2658</v>
      </c>
      <c r="W14" s="930"/>
      <c r="X14" s="930"/>
      <c r="Y14" s="1138"/>
      <c r="Z14" s="575" t="s">
        <v>1465</v>
      </c>
      <c r="AA14" s="1048"/>
      <c r="AB14" s="1134" t="s">
        <v>1473</v>
      </c>
      <c r="AC14" s="1134"/>
      <c r="AD14" s="1134"/>
      <c r="AE14" s="1134"/>
      <c r="AF14" s="1048" t="s">
        <v>1465</v>
      </c>
      <c r="AG14" s="1048"/>
      <c r="AH14" s="1048" t="s">
        <v>2659</v>
      </c>
      <c r="AI14" s="1048"/>
      <c r="AJ14" s="1048"/>
      <c r="AK14" s="1048"/>
      <c r="AL14" s="1048" t="s">
        <v>1465</v>
      </c>
      <c r="AM14" s="1048"/>
      <c r="AN14" s="1134" t="s">
        <v>2660</v>
      </c>
      <c r="AO14" s="1134"/>
      <c r="AP14" s="1134"/>
      <c r="AQ14" s="1135"/>
      <c r="AR14" s="605"/>
      <c r="AS14" s="605"/>
    </row>
    <row r="15" spans="2:45" ht="15.95" customHeight="1" thickBot="1" x14ac:dyDescent="0.2">
      <c r="B15" s="1132" t="s">
        <v>1465</v>
      </c>
      <c r="C15" s="999"/>
      <c r="D15" s="1133" t="s">
        <v>750</v>
      </c>
      <c r="E15" s="1133"/>
      <c r="F15" s="1133"/>
      <c r="G15" s="1107"/>
      <c r="H15" s="607" t="s">
        <v>1465</v>
      </c>
      <c r="I15" s="1004"/>
      <c r="J15" s="1003" t="s">
        <v>2661</v>
      </c>
      <c r="K15" s="608"/>
      <c r="L15" s="608"/>
      <c r="M15" s="608"/>
      <c r="N15" s="1003" t="s">
        <v>1465</v>
      </c>
      <c r="O15" s="608"/>
      <c r="P15" s="608" t="s">
        <v>2657</v>
      </c>
      <c r="Q15" s="608"/>
      <c r="R15" s="608"/>
      <c r="S15" s="608"/>
      <c r="T15" s="1004" t="s">
        <v>1465</v>
      </c>
      <c r="U15" s="1003"/>
      <c r="V15" s="1140" t="s">
        <v>2658</v>
      </c>
      <c r="W15" s="1140"/>
      <c r="X15" s="1140"/>
      <c r="Y15" s="1141"/>
      <c r="Z15" s="1142" t="s">
        <v>158</v>
      </c>
      <c r="AA15" s="1143"/>
      <c r="AB15" s="1129" t="s">
        <v>2662</v>
      </c>
      <c r="AC15" s="1130"/>
      <c r="AD15" s="1130"/>
      <c r="AE15" s="1130"/>
      <c r="AF15" s="1131" t="s">
        <v>2663</v>
      </c>
      <c r="AG15" s="1131"/>
      <c r="AH15" s="1130"/>
      <c r="AI15" s="1130"/>
      <c r="AJ15" s="1130"/>
      <c r="AK15" s="1130"/>
      <c r="AL15" s="1130"/>
      <c r="AM15" s="1130"/>
      <c r="AN15" s="1130"/>
      <c r="AO15" s="1130"/>
      <c r="AP15" s="1130"/>
      <c r="AQ15" s="290" t="s">
        <v>2664</v>
      </c>
      <c r="AR15" s="605"/>
      <c r="AS15" s="605"/>
    </row>
    <row r="16" spans="2:45" ht="9.9499999999999993" customHeight="1" x14ac:dyDescent="0.15">
      <c r="B16" s="284"/>
      <c r="C16" s="284"/>
      <c r="D16" s="284"/>
      <c r="E16" s="284"/>
      <c r="F16" s="284"/>
      <c r="G16" s="284"/>
      <c r="H16" s="284"/>
      <c r="I16" s="284"/>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row>
    <row r="17" spans="2:45" ht="15" customHeight="1" x14ac:dyDescent="0.15">
      <c r="B17" s="291" t="s">
        <v>2665</v>
      </c>
      <c r="C17" s="284"/>
      <c r="D17" s="284"/>
      <c r="E17" s="284"/>
      <c r="F17" s="284"/>
      <c r="G17" s="284"/>
      <c r="H17" s="284"/>
      <c r="I17" s="284"/>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row>
    <row r="18" spans="2:45" ht="9.9499999999999993" customHeight="1" thickBot="1" x14ac:dyDescent="0.2">
      <c r="C18" s="284"/>
      <c r="D18" s="284"/>
      <c r="E18" s="284"/>
      <c r="F18" s="284"/>
      <c r="G18" s="284"/>
      <c r="H18" s="284"/>
      <c r="I18" s="284"/>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row>
    <row r="19" spans="2:45" ht="15.95" customHeight="1" x14ac:dyDescent="0.15">
      <c r="B19" s="970" t="s">
        <v>2666</v>
      </c>
      <c r="C19" s="971"/>
      <c r="D19" s="971"/>
      <c r="E19" s="971"/>
      <c r="F19" s="971"/>
      <c r="G19" s="971"/>
      <c r="H19" s="971"/>
      <c r="I19" s="971"/>
      <c r="J19" s="972"/>
      <c r="K19" s="1034" t="s">
        <v>1465</v>
      </c>
      <c r="L19" s="1045"/>
      <c r="M19" s="1036" t="s">
        <v>1470</v>
      </c>
      <c r="N19" s="971"/>
      <c r="O19" s="971"/>
      <c r="P19" s="972"/>
      <c r="Q19" s="1045" t="s">
        <v>158</v>
      </c>
      <c r="R19" s="1045"/>
      <c r="S19" s="1036" t="s">
        <v>1471</v>
      </c>
      <c r="T19" s="971"/>
      <c r="U19" s="971"/>
      <c r="V19" s="1122"/>
      <c r="W19" s="522" t="s">
        <v>2667</v>
      </c>
      <c r="X19" s="522"/>
      <c r="Y19" s="522"/>
      <c r="Z19" s="522"/>
      <c r="AA19" s="522"/>
      <c r="AB19" s="522"/>
      <c r="AC19" s="522"/>
      <c r="AD19" s="522"/>
      <c r="AE19" s="976"/>
      <c r="AF19" s="973" t="s">
        <v>1323</v>
      </c>
      <c r="AG19" s="974"/>
      <c r="AH19" s="974"/>
      <c r="AI19" s="1117"/>
      <c r="AJ19" s="1117"/>
      <c r="AK19" s="292" t="s">
        <v>6</v>
      </c>
      <c r="AL19" s="1118"/>
      <c r="AM19" s="1118"/>
      <c r="AN19" s="292" t="s">
        <v>694</v>
      </c>
      <c r="AO19" s="1117"/>
      <c r="AP19" s="1117"/>
      <c r="AQ19" s="293" t="s">
        <v>695</v>
      </c>
      <c r="AR19" s="605" t="s">
        <v>750</v>
      </c>
      <c r="AS19" s="605" t="s">
        <v>1465</v>
      </c>
    </row>
    <row r="20" spans="2:45" ht="15.95" customHeight="1" thickBot="1" x14ac:dyDescent="0.2">
      <c r="B20" s="1119"/>
      <c r="C20" s="1120"/>
      <c r="D20" s="1120"/>
      <c r="E20" s="1120"/>
      <c r="F20" s="1120"/>
      <c r="G20" s="1120"/>
      <c r="H20" s="1120"/>
      <c r="I20" s="1120"/>
      <c r="J20" s="1121"/>
      <c r="K20" s="1004" t="s">
        <v>158</v>
      </c>
      <c r="L20" s="999"/>
      <c r="M20" s="1123" t="s">
        <v>2668</v>
      </c>
      <c r="N20" s="1120"/>
      <c r="O20" s="1120"/>
      <c r="P20" s="1121"/>
      <c r="Q20" s="999" t="s">
        <v>158</v>
      </c>
      <c r="R20" s="999"/>
      <c r="S20" s="1123" t="s">
        <v>1551</v>
      </c>
      <c r="T20" s="1120"/>
      <c r="U20" s="1120"/>
      <c r="V20" s="1124"/>
      <c r="W20" s="1071" t="s">
        <v>2669</v>
      </c>
      <c r="X20" s="1071"/>
      <c r="Y20" s="1071"/>
      <c r="Z20" s="1071"/>
      <c r="AA20" s="1071"/>
      <c r="AB20" s="1071"/>
      <c r="AC20" s="1071"/>
      <c r="AD20" s="1071"/>
      <c r="AE20" s="1125"/>
      <c r="AF20" s="1004" t="s">
        <v>158</v>
      </c>
      <c r="AG20" s="1003"/>
      <c r="AH20" s="1126" t="s">
        <v>674</v>
      </c>
      <c r="AI20" s="1126"/>
      <c r="AJ20" s="1126"/>
      <c r="AK20" s="1127"/>
      <c r="AL20" s="1004" t="s">
        <v>158</v>
      </c>
      <c r="AM20" s="1003"/>
      <c r="AN20" s="1126" t="s">
        <v>2670</v>
      </c>
      <c r="AO20" s="1126"/>
      <c r="AP20" s="1126"/>
      <c r="AQ20" s="1128"/>
      <c r="AR20" s="605"/>
      <c r="AS20" s="605"/>
    </row>
    <row r="21" spans="2:45" ht="9.9499999999999993" customHeight="1" thickBot="1" x14ac:dyDescent="0.2">
      <c r="AH21" s="295"/>
      <c r="AI21" s="295"/>
      <c r="AJ21" s="295"/>
      <c r="AK21" s="295"/>
      <c r="AN21" s="295"/>
      <c r="AO21" s="295"/>
      <c r="AP21" s="295"/>
      <c r="AQ21" s="295"/>
    </row>
    <row r="22" spans="2:45" ht="15.95" customHeight="1" x14ac:dyDescent="0.15">
      <c r="B22" s="970" t="s">
        <v>2671</v>
      </c>
      <c r="C22" s="971"/>
      <c r="D22" s="971"/>
      <c r="E22" s="971"/>
      <c r="F22" s="971"/>
      <c r="G22" s="971"/>
      <c r="H22" s="971"/>
      <c r="I22" s="971"/>
      <c r="J22" s="972"/>
      <c r="K22" s="973" t="s">
        <v>1323</v>
      </c>
      <c r="L22" s="974"/>
      <c r="M22" s="974"/>
      <c r="N22" s="1117"/>
      <c r="O22" s="1117"/>
      <c r="P22" s="292" t="s">
        <v>6</v>
      </c>
      <c r="Q22" s="1118"/>
      <c r="R22" s="1118"/>
      <c r="S22" s="292" t="s">
        <v>694</v>
      </c>
      <c r="T22" s="1117"/>
      <c r="U22" s="1117"/>
      <c r="V22" s="292" t="s">
        <v>695</v>
      </c>
      <c r="W22" s="1036" t="s">
        <v>2672</v>
      </c>
      <c r="X22" s="971"/>
      <c r="Y22" s="971"/>
      <c r="Z22" s="971"/>
      <c r="AA22" s="971"/>
      <c r="AB22" s="971"/>
      <c r="AC22" s="971"/>
      <c r="AD22" s="971"/>
      <c r="AE22" s="972"/>
      <c r="AF22" s="973" t="s">
        <v>1323</v>
      </c>
      <c r="AG22" s="974"/>
      <c r="AH22" s="974"/>
      <c r="AI22" s="1117"/>
      <c r="AJ22" s="1117"/>
      <c r="AK22" s="292" t="s">
        <v>6</v>
      </c>
      <c r="AL22" s="1118"/>
      <c r="AM22" s="1118"/>
      <c r="AN22" s="292" t="s">
        <v>694</v>
      </c>
      <c r="AO22" s="1117"/>
      <c r="AP22" s="1117"/>
      <c r="AQ22" s="293" t="s">
        <v>695</v>
      </c>
      <c r="AR22" s="605" t="s">
        <v>750</v>
      </c>
      <c r="AS22" s="605" t="s">
        <v>1465</v>
      </c>
    </row>
    <row r="23" spans="2:45" ht="15.95" customHeight="1" x14ac:dyDescent="0.15">
      <c r="B23" s="1113" t="s">
        <v>2673</v>
      </c>
      <c r="C23" s="1114"/>
      <c r="D23" s="1114"/>
      <c r="E23" s="1114"/>
      <c r="F23" s="1114"/>
      <c r="G23" s="1114"/>
      <c r="H23" s="1114"/>
      <c r="I23" s="1114"/>
      <c r="J23" s="1116"/>
      <c r="K23" s="1025" t="s">
        <v>1323</v>
      </c>
      <c r="L23" s="1025"/>
      <c r="M23" s="1025"/>
      <c r="N23" s="1104"/>
      <c r="O23" s="1104"/>
      <c r="P23" s="296" t="s">
        <v>6</v>
      </c>
      <c r="Q23" s="1112"/>
      <c r="R23" s="1112"/>
      <c r="S23" s="296" t="s">
        <v>694</v>
      </c>
      <c r="T23" s="1104"/>
      <c r="U23" s="1104"/>
      <c r="V23" s="296" t="s">
        <v>695</v>
      </c>
      <c r="W23" s="1115" t="s">
        <v>2674</v>
      </c>
      <c r="X23" s="1114"/>
      <c r="Y23" s="1114"/>
      <c r="Z23" s="1114"/>
      <c r="AA23" s="1114"/>
      <c r="AB23" s="1114"/>
      <c r="AC23" s="1114"/>
      <c r="AD23" s="1114"/>
      <c r="AE23" s="1116"/>
      <c r="AF23" s="1025" t="s">
        <v>1323</v>
      </c>
      <c r="AG23" s="1025"/>
      <c r="AH23" s="1025"/>
      <c r="AI23" s="1104"/>
      <c r="AJ23" s="1104"/>
      <c r="AK23" s="296" t="s">
        <v>6</v>
      </c>
      <c r="AL23" s="1112"/>
      <c r="AM23" s="1112"/>
      <c r="AN23" s="296" t="s">
        <v>694</v>
      </c>
      <c r="AO23" s="1104"/>
      <c r="AP23" s="1104"/>
      <c r="AQ23" s="297" t="s">
        <v>695</v>
      </c>
      <c r="AR23" s="605"/>
      <c r="AS23" s="605"/>
    </row>
    <row r="24" spans="2:45" ht="15.95" customHeight="1" x14ac:dyDescent="0.15">
      <c r="B24" s="1113" t="s">
        <v>2675</v>
      </c>
      <c r="C24" s="1114"/>
      <c r="D24" s="1114"/>
      <c r="E24" s="1114"/>
      <c r="F24" s="1114"/>
      <c r="G24" s="1114"/>
      <c r="H24" s="1114"/>
      <c r="I24" s="1114"/>
      <c r="J24" s="1114"/>
      <c r="K24" s="1024" t="s">
        <v>1323</v>
      </c>
      <c r="L24" s="1025"/>
      <c r="M24" s="1025"/>
      <c r="N24" s="1104"/>
      <c r="O24" s="1104"/>
      <c r="P24" s="296" t="s">
        <v>6</v>
      </c>
      <c r="Q24" s="1112"/>
      <c r="R24" s="1112"/>
      <c r="S24" s="296" t="s">
        <v>694</v>
      </c>
      <c r="T24" s="1104"/>
      <c r="U24" s="1104"/>
      <c r="V24" s="296" t="s">
        <v>695</v>
      </c>
      <c r="W24" s="1115" t="s">
        <v>2676</v>
      </c>
      <c r="X24" s="1114"/>
      <c r="Y24" s="1114"/>
      <c r="Z24" s="1114"/>
      <c r="AA24" s="1114"/>
      <c r="AB24" s="1114"/>
      <c r="AC24" s="1114"/>
      <c r="AD24" s="1114"/>
      <c r="AE24" s="1116"/>
      <c r="AF24" s="1024" t="s">
        <v>1323</v>
      </c>
      <c r="AG24" s="1025"/>
      <c r="AH24" s="1025"/>
      <c r="AI24" s="1104"/>
      <c r="AJ24" s="1104"/>
      <c r="AK24" s="296" t="s">
        <v>6</v>
      </c>
      <c r="AL24" s="1112"/>
      <c r="AM24" s="1112"/>
      <c r="AN24" s="296" t="s">
        <v>694</v>
      </c>
      <c r="AO24" s="1104"/>
      <c r="AP24" s="1104"/>
      <c r="AQ24" s="297" t="s">
        <v>695</v>
      </c>
      <c r="AR24" s="605"/>
      <c r="AS24" s="605"/>
    </row>
    <row r="25" spans="2:45" ht="15.95" customHeight="1" x14ac:dyDescent="0.15">
      <c r="B25" s="1113" t="s">
        <v>2677</v>
      </c>
      <c r="C25" s="1114"/>
      <c r="D25" s="1114"/>
      <c r="E25" s="1114"/>
      <c r="F25" s="1114"/>
      <c r="G25" s="1114"/>
      <c r="H25" s="1114"/>
      <c r="I25" s="1114"/>
      <c r="J25" s="1114"/>
      <c r="K25" s="1024" t="s">
        <v>1323</v>
      </c>
      <c r="L25" s="1025"/>
      <c r="M25" s="1025"/>
      <c r="N25" s="1104"/>
      <c r="O25" s="1104"/>
      <c r="P25" s="296" t="s">
        <v>6</v>
      </c>
      <c r="Q25" s="1112"/>
      <c r="R25" s="1112"/>
      <c r="S25" s="296" t="s">
        <v>694</v>
      </c>
      <c r="T25" s="1104"/>
      <c r="U25" s="1104"/>
      <c r="V25" s="296" t="s">
        <v>695</v>
      </c>
      <c r="W25" s="1115" t="s">
        <v>2678</v>
      </c>
      <c r="X25" s="1114"/>
      <c r="Y25" s="1114"/>
      <c r="Z25" s="1114"/>
      <c r="AA25" s="1114"/>
      <c r="AB25" s="1114"/>
      <c r="AC25" s="1114"/>
      <c r="AD25" s="1114"/>
      <c r="AE25" s="1116"/>
      <c r="AF25" s="1024" t="s">
        <v>1323</v>
      </c>
      <c r="AG25" s="1025"/>
      <c r="AH25" s="1025"/>
      <c r="AI25" s="1104"/>
      <c r="AJ25" s="1104"/>
      <c r="AK25" s="296" t="s">
        <v>6</v>
      </c>
      <c r="AL25" s="1112"/>
      <c r="AM25" s="1112"/>
      <c r="AN25" s="296" t="s">
        <v>694</v>
      </c>
      <c r="AO25" s="1104"/>
      <c r="AP25" s="1104"/>
      <c r="AQ25" s="297" t="s">
        <v>695</v>
      </c>
      <c r="AR25" s="605"/>
      <c r="AS25" s="605"/>
    </row>
    <row r="26" spans="2:45" ht="15.95" customHeight="1" thickBot="1" x14ac:dyDescent="0.2">
      <c r="B26" s="1105" t="s">
        <v>2679</v>
      </c>
      <c r="C26" s="1106"/>
      <c r="D26" s="1106"/>
      <c r="E26" s="1106"/>
      <c r="F26" s="1106"/>
      <c r="G26" s="1106"/>
      <c r="H26" s="1106"/>
      <c r="I26" s="1106"/>
      <c r="J26" s="1106"/>
      <c r="K26" s="1107" t="s">
        <v>1323</v>
      </c>
      <c r="L26" s="1108"/>
      <c r="M26" s="1108"/>
      <c r="N26" s="1091"/>
      <c r="O26" s="1091"/>
      <c r="P26" s="298" t="s">
        <v>6</v>
      </c>
      <c r="Q26" s="1109"/>
      <c r="R26" s="1109"/>
      <c r="S26" s="298" t="s">
        <v>694</v>
      </c>
      <c r="T26" s="1091"/>
      <c r="U26" s="1091"/>
      <c r="V26" s="298" t="s">
        <v>695</v>
      </c>
      <c r="W26" s="1110" t="s">
        <v>2680</v>
      </c>
      <c r="X26" s="1106"/>
      <c r="Y26" s="1106"/>
      <c r="Z26" s="1106"/>
      <c r="AA26" s="1106"/>
      <c r="AB26" s="1106"/>
      <c r="AC26" s="1106"/>
      <c r="AD26" s="1106"/>
      <c r="AE26" s="1111"/>
      <c r="AF26" s="1107" t="s">
        <v>1323</v>
      </c>
      <c r="AG26" s="1108"/>
      <c r="AH26" s="1108"/>
      <c r="AI26" s="1091"/>
      <c r="AJ26" s="1091"/>
      <c r="AK26" s="298" t="s">
        <v>6</v>
      </c>
      <c r="AL26" s="1109"/>
      <c r="AM26" s="1109"/>
      <c r="AN26" s="298" t="s">
        <v>694</v>
      </c>
      <c r="AO26" s="1091"/>
      <c r="AP26" s="1091"/>
      <c r="AQ26" s="299" t="s">
        <v>695</v>
      </c>
      <c r="AR26" s="284"/>
      <c r="AS26" s="284"/>
    </row>
    <row r="27" spans="2:45" ht="9.9499999999999993" customHeight="1" x14ac:dyDescent="0.15">
      <c r="B27" s="284"/>
      <c r="C27" s="284"/>
      <c r="D27" s="284"/>
      <c r="E27" s="284"/>
      <c r="F27" s="284"/>
      <c r="G27" s="284"/>
      <c r="H27" s="284"/>
      <c r="I27" s="284"/>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S27" s="284"/>
    </row>
    <row r="28" spans="2:45" ht="15" customHeight="1" x14ac:dyDescent="0.15">
      <c r="B28" s="291" t="s">
        <v>2681</v>
      </c>
      <c r="AS28" s="284"/>
    </row>
    <row r="29" spans="2:45" ht="9.9499999999999993" customHeight="1" thickBot="1" x14ac:dyDescent="0.2">
      <c r="AS29" s="284"/>
    </row>
    <row r="30" spans="2:45" ht="15.95" customHeight="1" x14ac:dyDescent="0.15">
      <c r="B30" s="1092" t="s">
        <v>2682</v>
      </c>
      <c r="C30" s="1093"/>
      <c r="D30" s="1093"/>
      <c r="E30" s="1093"/>
      <c r="F30" s="1093"/>
      <c r="G30" s="1093"/>
      <c r="H30" s="1093"/>
      <c r="I30" s="1093"/>
      <c r="J30" s="1098" t="s">
        <v>1744</v>
      </c>
      <c r="K30" s="1098"/>
      <c r="L30" s="1098"/>
      <c r="M30" s="1098"/>
      <c r="N30" s="1099"/>
      <c r="O30" s="1100"/>
      <c r="P30" s="1100"/>
      <c r="Q30" s="1100"/>
      <c r="R30" s="1100"/>
      <c r="S30" s="1100"/>
      <c r="T30" s="1100"/>
      <c r="U30" s="1100"/>
      <c r="V30" s="1100"/>
      <c r="W30" s="1100"/>
      <c r="X30" s="1100"/>
      <c r="Y30" s="1100"/>
      <c r="Z30" s="1101"/>
      <c r="AA30" s="1102" t="s">
        <v>1745</v>
      </c>
      <c r="AB30" s="1098"/>
      <c r="AC30" s="1098"/>
      <c r="AD30" s="1098"/>
      <c r="AE30" s="1099"/>
      <c r="AF30" s="1100"/>
      <c r="AG30" s="1100"/>
      <c r="AH30" s="1100"/>
      <c r="AI30" s="1100"/>
      <c r="AJ30" s="1100"/>
      <c r="AK30" s="1100"/>
      <c r="AL30" s="1100"/>
      <c r="AM30" s="1100"/>
      <c r="AN30" s="1100"/>
      <c r="AO30" s="1100"/>
      <c r="AP30" s="1100"/>
      <c r="AQ30" s="1103"/>
      <c r="AR30" s="604" t="s">
        <v>750</v>
      </c>
      <c r="AS30" s="605" t="s">
        <v>158</v>
      </c>
    </row>
    <row r="31" spans="2:45" ht="15.95" customHeight="1" x14ac:dyDescent="0.15">
      <c r="B31" s="1094"/>
      <c r="C31" s="1095"/>
      <c r="D31" s="1095"/>
      <c r="E31" s="1095"/>
      <c r="F31" s="1095"/>
      <c r="G31" s="1095"/>
      <c r="H31" s="1095"/>
      <c r="I31" s="1095"/>
      <c r="J31" s="529" t="s">
        <v>1746</v>
      </c>
      <c r="K31" s="529"/>
      <c r="L31" s="529"/>
      <c r="M31" s="529"/>
      <c r="N31" s="1066"/>
      <c r="O31" s="1067"/>
      <c r="P31" s="1067"/>
      <c r="Q31" s="1067"/>
      <c r="R31" s="1067"/>
      <c r="S31" s="1067"/>
      <c r="T31" s="1067"/>
      <c r="U31" s="1067"/>
      <c r="V31" s="1067"/>
      <c r="W31" s="1067"/>
      <c r="X31" s="1067"/>
      <c r="Y31" s="1067"/>
      <c r="Z31" s="1077"/>
      <c r="AA31" s="1079" t="s">
        <v>2683</v>
      </c>
      <c r="AB31" s="529"/>
      <c r="AC31" s="529"/>
      <c r="AD31" s="529"/>
      <c r="AE31" s="1066"/>
      <c r="AF31" s="1067"/>
      <c r="AG31" s="1067"/>
      <c r="AH31" s="1067"/>
      <c r="AI31" s="1067"/>
      <c r="AJ31" s="1067"/>
      <c r="AK31" s="1067"/>
      <c r="AL31" s="1067"/>
      <c r="AM31" s="1067"/>
      <c r="AN31" s="1067"/>
      <c r="AO31" s="1067"/>
      <c r="AP31" s="1067"/>
      <c r="AQ31" s="1068"/>
      <c r="AR31" s="604"/>
      <c r="AS31" s="605"/>
    </row>
    <row r="32" spans="2:45" ht="15.95" customHeight="1" thickBot="1" x14ac:dyDescent="0.2">
      <c r="B32" s="1096"/>
      <c r="C32" s="1097"/>
      <c r="D32" s="1097"/>
      <c r="E32" s="1097"/>
      <c r="F32" s="1097"/>
      <c r="G32" s="1097"/>
      <c r="H32" s="1097"/>
      <c r="I32" s="1097"/>
      <c r="J32" s="1089" t="s">
        <v>1747</v>
      </c>
      <c r="K32" s="1090"/>
      <c r="L32" s="1090"/>
      <c r="M32" s="1090"/>
      <c r="N32" s="1072"/>
      <c r="O32" s="1073"/>
      <c r="P32" s="1073"/>
      <c r="Q32" s="1073"/>
      <c r="R32" s="1073"/>
      <c r="S32" s="1073"/>
      <c r="T32" s="1073"/>
      <c r="U32" s="1073"/>
      <c r="V32" s="1073"/>
      <c r="W32" s="1073"/>
      <c r="X32" s="1073"/>
      <c r="Y32" s="1073"/>
      <c r="Z32" s="1074"/>
      <c r="AA32" s="1090" t="s">
        <v>745</v>
      </c>
      <c r="AB32" s="1090"/>
      <c r="AC32" s="1090"/>
      <c r="AD32" s="1090"/>
      <c r="AE32" s="1072"/>
      <c r="AF32" s="1073"/>
      <c r="AG32" s="1073"/>
      <c r="AH32" s="1073"/>
      <c r="AI32" s="1073"/>
      <c r="AJ32" s="1073"/>
      <c r="AK32" s="1073"/>
      <c r="AL32" s="1073"/>
      <c r="AM32" s="1073"/>
      <c r="AN32" s="1073"/>
      <c r="AO32" s="1073"/>
      <c r="AP32" s="1073"/>
      <c r="AQ32" s="1075"/>
      <c r="AR32" s="604"/>
      <c r="AS32" s="605"/>
    </row>
    <row r="33" spans="2:45" ht="15.95" customHeight="1" x14ac:dyDescent="0.15">
      <c r="B33" s="1082" t="s">
        <v>2684</v>
      </c>
      <c r="C33" s="1083"/>
      <c r="D33" s="1083"/>
      <c r="E33" s="1083"/>
      <c r="F33" s="1083"/>
      <c r="G33" s="1083"/>
      <c r="H33" s="1083"/>
      <c r="I33" s="1083"/>
      <c r="J33" s="1029" t="s">
        <v>1744</v>
      </c>
      <c r="K33" s="1029"/>
      <c r="L33" s="1029"/>
      <c r="M33" s="1029"/>
      <c r="N33" s="1084"/>
      <c r="O33" s="1085"/>
      <c r="P33" s="1085"/>
      <c r="Q33" s="1085"/>
      <c r="R33" s="1085"/>
      <c r="S33" s="1085"/>
      <c r="T33" s="1085"/>
      <c r="U33" s="1085"/>
      <c r="V33" s="1085"/>
      <c r="W33" s="1085"/>
      <c r="X33" s="1085"/>
      <c r="Y33" s="1085"/>
      <c r="Z33" s="1086"/>
      <c r="AA33" s="1087" t="s">
        <v>1745</v>
      </c>
      <c r="AB33" s="1029"/>
      <c r="AC33" s="1029"/>
      <c r="AD33" s="1029"/>
      <c r="AE33" s="1084"/>
      <c r="AF33" s="1085"/>
      <c r="AG33" s="1085"/>
      <c r="AH33" s="1085"/>
      <c r="AI33" s="1085"/>
      <c r="AJ33" s="1085"/>
      <c r="AK33" s="1085"/>
      <c r="AL33" s="1085"/>
      <c r="AM33" s="1085"/>
      <c r="AN33" s="1085"/>
      <c r="AO33" s="1085"/>
      <c r="AP33" s="1085"/>
      <c r="AQ33" s="1088"/>
      <c r="AR33" s="604" t="s">
        <v>750</v>
      </c>
      <c r="AS33" s="605" t="s">
        <v>158</v>
      </c>
    </row>
    <row r="34" spans="2:45" ht="15.95" customHeight="1" x14ac:dyDescent="0.15">
      <c r="B34" s="1078"/>
      <c r="C34" s="1079"/>
      <c r="D34" s="1079"/>
      <c r="E34" s="1079"/>
      <c r="F34" s="1079"/>
      <c r="G34" s="1079"/>
      <c r="H34" s="1079"/>
      <c r="I34" s="1079"/>
      <c r="J34" s="930" t="s">
        <v>1746</v>
      </c>
      <c r="K34" s="930"/>
      <c r="L34" s="930"/>
      <c r="M34" s="930"/>
      <c r="N34" s="1066"/>
      <c r="O34" s="1067"/>
      <c r="P34" s="1067"/>
      <c r="Q34" s="1067"/>
      <c r="R34" s="1067"/>
      <c r="S34" s="1067"/>
      <c r="T34" s="1067"/>
      <c r="U34" s="1067"/>
      <c r="V34" s="1067"/>
      <c r="W34" s="1067"/>
      <c r="X34" s="1067"/>
      <c r="Y34" s="1067"/>
      <c r="Z34" s="1077"/>
      <c r="AA34" s="1065" t="s">
        <v>2683</v>
      </c>
      <c r="AB34" s="930"/>
      <c r="AC34" s="930"/>
      <c r="AD34" s="930"/>
      <c r="AE34" s="1066"/>
      <c r="AF34" s="1067"/>
      <c r="AG34" s="1067"/>
      <c r="AH34" s="1067"/>
      <c r="AI34" s="1067"/>
      <c r="AJ34" s="1067"/>
      <c r="AK34" s="1067"/>
      <c r="AL34" s="1067"/>
      <c r="AM34" s="1067"/>
      <c r="AN34" s="1067"/>
      <c r="AO34" s="1067"/>
      <c r="AP34" s="1067"/>
      <c r="AQ34" s="1068"/>
      <c r="AR34" s="604"/>
      <c r="AS34" s="605"/>
    </row>
    <row r="35" spans="2:45" ht="15.95" customHeight="1" x14ac:dyDescent="0.15">
      <c r="B35" s="1078"/>
      <c r="C35" s="1079"/>
      <c r="D35" s="1079"/>
      <c r="E35" s="1079"/>
      <c r="F35" s="1079"/>
      <c r="G35" s="1079"/>
      <c r="H35" s="1079"/>
      <c r="I35" s="1079"/>
      <c r="J35" s="1065" t="s">
        <v>1747</v>
      </c>
      <c r="K35" s="930"/>
      <c r="L35" s="930"/>
      <c r="M35" s="930"/>
      <c r="N35" s="1066"/>
      <c r="O35" s="1067"/>
      <c r="P35" s="1067"/>
      <c r="Q35" s="1067"/>
      <c r="R35" s="1067"/>
      <c r="S35" s="1067"/>
      <c r="T35" s="1067"/>
      <c r="U35" s="1067"/>
      <c r="V35" s="1067"/>
      <c r="W35" s="1067"/>
      <c r="X35" s="1067"/>
      <c r="Y35" s="1067"/>
      <c r="Z35" s="1077"/>
      <c r="AA35" s="930" t="s">
        <v>745</v>
      </c>
      <c r="AB35" s="930"/>
      <c r="AC35" s="930"/>
      <c r="AD35" s="930"/>
      <c r="AE35" s="1066"/>
      <c r="AF35" s="1067"/>
      <c r="AG35" s="1067"/>
      <c r="AH35" s="1067"/>
      <c r="AI35" s="1067"/>
      <c r="AJ35" s="1067"/>
      <c r="AK35" s="1067"/>
      <c r="AL35" s="1067"/>
      <c r="AM35" s="1067"/>
      <c r="AN35" s="1067"/>
      <c r="AO35" s="1067"/>
      <c r="AP35" s="1067"/>
      <c r="AQ35" s="1068"/>
      <c r="AR35" s="604"/>
      <c r="AS35" s="605"/>
    </row>
    <row r="36" spans="2:45" ht="15.95" customHeight="1" x14ac:dyDescent="0.15">
      <c r="B36" s="1078" t="s">
        <v>1749</v>
      </c>
      <c r="C36" s="1079"/>
      <c r="D36" s="1079"/>
      <c r="E36" s="1079"/>
      <c r="F36" s="1079"/>
      <c r="G36" s="1079"/>
      <c r="H36" s="1079"/>
      <c r="I36" s="1079"/>
      <c r="J36" s="930" t="s">
        <v>1744</v>
      </c>
      <c r="K36" s="930"/>
      <c r="L36" s="930"/>
      <c r="M36" s="930"/>
      <c r="N36" s="1066"/>
      <c r="O36" s="1067"/>
      <c r="P36" s="1067"/>
      <c r="Q36" s="1067"/>
      <c r="R36" s="1067"/>
      <c r="S36" s="1067"/>
      <c r="T36" s="1067"/>
      <c r="U36" s="1067"/>
      <c r="V36" s="1067"/>
      <c r="W36" s="1067"/>
      <c r="X36" s="1067"/>
      <c r="Y36" s="1067"/>
      <c r="Z36" s="1077"/>
      <c r="AA36" s="1065" t="s">
        <v>1745</v>
      </c>
      <c r="AB36" s="930"/>
      <c r="AC36" s="930"/>
      <c r="AD36" s="930"/>
      <c r="AE36" s="1066"/>
      <c r="AF36" s="1067"/>
      <c r="AG36" s="1067"/>
      <c r="AH36" s="1067"/>
      <c r="AI36" s="1067"/>
      <c r="AJ36" s="1067"/>
      <c r="AK36" s="1067"/>
      <c r="AL36" s="1067"/>
      <c r="AM36" s="1067"/>
      <c r="AN36" s="1067"/>
      <c r="AO36" s="1067"/>
      <c r="AP36" s="1067"/>
      <c r="AQ36" s="1068"/>
      <c r="AR36" s="604" t="s">
        <v>750</v>
      </c>
      <c r="AS36" s="605" t="s">
        <v>158</v>
      </c>
    </row>
    <row r="37" spans="2:45" ht="15.95" customHeight="1" x14ac:dyDescent="0.15">
      <c r="B37" s="1078"/>
      <c r="C37" s="1079"/>
      <c r="D37" s="1079"/>
      <c r="E37" s="1079"/>
      <c r="F37" s="1079"/>
      <c r="G37" s="1079"/>
      <c r="H37" s="1079"/>
      <c r="I37" s="1079"/>
      <c r="J37" s="930" t="s">
        <v>1746</v>
      </c>
      <c r="K37" s="930"/>
      <c r="L37" s="930"/>
      <c r="M37" s="930"/>
      <c r="N37" s="1066"/>
      <c r="O37" s="1067"/>
      <c r="P37" s="1067"/>
      <c r="Q37" s="1067"/>
      <c r="R37" s="1067"/>
      <c r="S37" s="1067"/>
      <c r="T37" s="1067"/>
      <c r="U37" s="1067"/>
      <c r="V37" s="1067"/>
      <c r="W37" s="1067"/>
      <c r="X37" s="1067"/>
      <c r="Y37" s="1067"/>
      <c r="Z37" s="1077"/>
      <c r="AA37" s="1065" t="s">
        <v>2683</v>
      </c>
      <c r="AB37" s="930"/>
      <c r="AC37" s="930"/>
      <c r="AD37" s="930"/>
      <c r="AE37" s="1066"/>
      <c r="AF37" s="1067"/>
      <c r="AG37" s="1067"/>
      <c r="AH37" s="1067"/>
      <c r="AI37" s="1067"/>
      <c r="AJ37" s="1067"/>
      <c r="AK37" s="1067"/>
      <c r="AL37" s="1067"/>
      <c r="AM37" s="1067"/>
      <c r="AN37" s="1067"/>
      <c r="AO37" s="1067"/>
      <c r="AP37" s="1067"/>
      <c r="AQ37" s="1068"/>
      <c r="AR37" s="604"/>
      <c r="AS37" s="605"/>
    </row>
    <row r="38" spans="2:45" ht="15.95" customHeight="1" x14ac:dyDescent="0.15">
      <c r="B38" s="1080"/>
      <c r="C38" s="1081"/>
      <c r="D38" s="1081"/>
      <c r="E38" s="1081"/>
      <c r="F38" s="1081"/>
      <c r="G38" s="1081"/>
      <c r="H38" s="1081"/>
      <c r="I38" s="1081"/>
      <c r="J38" s="1069" t="s">
        <v>1748</v>
      </c>
      <c r="K38" s="1048"/>
      <c r="L38" s="1048"/>
      <c r="M38" s="1048"/>
      <c r="N38" s="1050"/>
      <c r="O38" s="1051"/>
      <c r="P38" s="1051"/>
      <c r="Q38" s="1051"/>
      <c r="R38" s="1051"/>
      <c r="S38" s="1051"/>
      <c r="T38" s="1051"/>
      <c r="U38" s="1051"/>
      <c r="V38" s="1051"/>
      <c r="W38" s="1051"/>
      <c r="X38" s="1051"/>
      <c r="Y38" s="1051"/>
      <c r="Z38" s="1052"/>
      <c r="AA38" s="1048" t="s">
        <v>745</v>
      </c>
      <c r="AB38" s="1048"/>
      <c r="AC38" s="1048"/>
      <c r="AD38" s="1048"/>
      <c r="AE38" s="1050"/>
      <c r="AF38" s="1051"/>
      <c r="AG38" s="1051"/>
      <c r="AH38" s="1051"/>
      <c r="AI38" s="1051"/>
      <c r="AJ38" s="1051"/>
      <c r="AK38" s="1051"/>
      <c r="AL38" s="1051"/>
      <c r="AM38" s="1051"/>
      <c r="AN38" s="1051"/>
      <c r="AO38" s="1051"/>
      <c r="AP38" s="1051"/>
      <c r="AQ38" s="1070"/>
      <c r="AR38" s="604"/>
      <c r="AS38" s="605"/>
    </row>
    <row r="39" spans="2:45" ht="15.95" customHeight="1" x14ac:dyDescent="0.15">
      <c r="B39" s="1076" t="s">
        <v>712</v>
      </c>
      <c r="C39" s="950"/>
      <c r="D39" s="950"/>
      <c r="E39" s="950"/>
      <c r="F39" s="950"/>
      <c r="G39" s="950"/>
      <c r="H39" s="950"/>
      <c r="I39" s="951"/>
      <c r="J39" s="596" t="s">
        <v>1844</v>
      </c>
      <c r="K39" s="942"/>
      <c r="L39" s="942"/>
      <c r="M39" s="597"/>
      <c r="N39" s="1066"/>
      <c r="O39" s="1067"/>
      <c r="P39" s="1067"/>
      <c r="Q39" s="1067"/>
      <c r="R39" s="1067"/>
      <c r="S39" s="1067"/>
      <c r="T39" s="1067"/>
      <c r="U39" s="1067"/>
      <c r="V39" s="1067"/>
      <c r="W39" s="1067"/>
      <c r="X39" s="1067"/>
      <c r="Y39" s="1067"/>
      <c r="Z39" s="1077"/>
      <c r="AA39" s="596" t="s">
        <v>702</v>
      </c>
      <c r="AB39" s="942"/>
      <c r="AC39" s="942"/>
      <c r="AD39" s="597"/>
      <c r="AE39" s="1066"/>
      <c r="AF39" s="1067"/>
      <c r="AG39" s="1067"/>
      <c r="AH39" s="1067"/>
      <c r="AI39" s="1067"/>
      <c r="AJ39" s="1067"/>
      <c r="AK39" s="1067"/>
      <c r="AL39" s="1067"/>
      <c r="AM39" s="1067"/>
      <c r="AN39" s="1067"/>
      <c r="AO39" s="1067"/>
      <c r="AP39" s="1067"/>
      <c r="AQ39" s="1068"/>
      <c r="AR39" s="955" t="s">
        <v>750</v>
      </c>
      <c r="AS39" s="605" t="s">
        <v>1465</v>
      </c>
    </row>
    <row r="40" spans="2:45" ht="15.95" customHeight="1" thickBot="1" x14ac:dyDescent="0.2">
      <c r="B40" s="300" t="s">
        <v>652</v>
      </c>
      <c r="C40" s="1071"/>
      <c r="D40" s="1071"/>
      <c r="E40" s="1071"/>
      <c r="F40" s="1071"/>
      <c r="G40" s="1071"/>
      <c r="H40" s="1071"/>
      <c r="I40" s="294" t="s">
        <v>650</v>
      </c>
      <c r="J40" s="999" t="s">
        <v>744</v>
      </c>
      <c r="K40" s="999"/>
      <c r="L40" s="999"/>
      <c r="M40" s="999"/>
      <c r="N40" s="1072"/>
      <c r="O40" s="1073"/>
      <c r="P40" s="1073"/>
      <c r="Q40" s="1073"/>
      <c r="R40" s="1073"/>
      <c r="S40" s="1073"/>
      <c r="T40" s="1073"/>
      <c r="U40" s="1073"/>
      <c r="V40" s="1073"/>
      <c r="W40" s="1073"/>
      <c r="X40" s="1073"/>
      <c r="Y40" s="1073"/>
      <c r="Z40" s="1074"/>
      <c r="AA40" s="1003" t="s">
        <v>1748</v>
      </c>
      <c r="AB40" s="608"/>
      <c r="AC40" s="608"/>
      <c r="AD40" s="1004"/>
      <c r="AE40" s="1072"/>
      <c r="AF40" s="1073"/>
      <c r="AG40" s="1073"/>
      <c r="AH40" s="1073"/>
      <c r="AI40" s="1073"/>
      <c r="AJ40" s="1073"/>
      <c r="AK40" s="1073"/>
      <c r="AL40" s="1073"/>
      <c r="AM40" s="1073"/>
      <c r="AN40" s="1073"/>
      <c r="AO40" s="1073"/>
      <c r="AP40" s="1073"/>
      <c r="AQ40" s="1075"/>
      <c r="AR40" s="955"/>
      <c r="AS40" s="605"/>
    </row>
    <row r="41" spans="2:45" ht="9.9499999999999993" customHeight="1" x14ac:dyDescent="0.15">
      <c r="AS41" s="284"/>
    </row>
    <row r="42" spans="2:45" ht="15" customHeight="1" x14ac:dyDescent="0.15">
      <c r="B42" s="291" t="s">
        <v>2685</v>
      </c>
      <c r="AS42" s="284"/>
    </row>
    <row r="43" spans="2:45" ht="9.9499999999999993" customHeight="1" thickBot="1" x14ac:dyDescent="0.2"/>
    <row r="44" spans="2:45" ht="15.95" customHeight="1" x14ac:dyDescent="0.15">
      <c r="B44" s="1055" t="s">
        <v>1465</v>
      </c>
      <c r="C44" s="1045"/>
      <c r="D44" s="1036" t="s">
        <v>1552</v>
      </c>
      <c r="E44" s="971"/>
      <c r="F44" s="971"/>
      <c r="G44" s="971"/>
      <c r="H44" s="971"/>
      <c r="I44" s="972"/>
      <c r="J44" s="1045" t="s">
        <v>158</v>
      </c>
      <c r="K44" s="1045"/>
      <c r="L44" s="1036" t="s">
        <v>1553</v>
      </c>
      <c r="M44" s="971"/>
      <c r="N44" s="971"/>
      <c r="O44" s="971"/>
      <c r="P44" s="971"/>
      <c r="Q44" s="972"/>
      <c r="R44" s="1045" t="s">
        <v>158</v>
      </c>
      <c r="S44" s="1045"/>
      <c r="T44" s="1036" t="s">
        <v>1554</v>
      </c>
      <c r="U44" s="971"/>
      <c r="V44" s="971"/>
      <c r="W44" s="971"/>
      <c r="X44" s="971"/>
      <c r="Y44" s="972"/>
      <c r="Z44" s="1045" t="s">
        <v>158</v>
      </c>
      <c r="AA44" s="1045"/>
      <c r="AB44" s="1059" t="s">
        <v>2686</v>
      </c>
      <c r="AC44" s="1060"/>
      <c r="AD44" s="1060"/>
      <c r="AE44" s="1060"/>
      <c r="AF44" s="1060"/>
      <c r="AG44" s="1060"/>
      <c r="AH44" s="1060"/>
      <c r="AI44" s="1060"/>
      <c r="AJ44" s="1060"/>
      <c r="AK44" s="1060"/>
      <c r="AL44" s="1060"/>
      <c r="AM44" s="1060"/>
      <c r="AN44" s="1060"/>
      <c r="AO44" s="1060"/>
      <c r="AP44" s="1060"/>
      <c r="AQ44" s="1061"/>
      <c r="AR44" s="605" t="s">
        <v>750</v>
      </c>
      <c r="AS44" s="605" t="s">
        <v>158</v>
      </c>
    </row>
    <row r="45" spans="2:45" ht="15.95" customHeight="1" x14ac:dyDescent="0.15">
      <c r="B45" s="1028" t="s">
        <v>158</v>
      </c>
      <c r="C45" s="1029"/>
      <c r="D45" s="1021" t="s">
        <v>1555</v>
      </c>
      <c r="E45" s="1022"/>
      <c r="F45" s="1022"/>
      <c r="G45" s="1022"/>
      <c r="H45" s="1022"/>
      <c r="I45" s="1022"/>
      <c r="J45" s="1022"/>
      <c r="K45" s="1022"/>
      <c r="L45" s="1022"/>
      <c r="M45" s="1022"/>
      <c r="N45" s="1022"/>
      <c r="O45" s="1022"/>
      <c r="P45" s="1022"/>
      <c r="Q45" s="1022"/>
      <c r="R45" s="1022"/>
      <c r="S45" s="1022"/>
      <c r="T45" s="1022"/>
      <c r="U45" s="1022"/>
      <c r="V45" s="1022"/>
      <c r="W45" s="1022"/>
      <c r="X45" s="1022"/>
      <c r="Y45" s="1022"/>
      <c r="Z45" s="1022"/>
      <c r="AA45" s="1022"/>
      <c r="AB45" s="1022"/>
      <c r="AC45" s="1022"/>
      <c r="AD45" s="1022"/>
      <c r="AE45" s="1022"/>
      <c r="AF45" s="1022"/>
      <c r="AG45" s="1022"/>
      <c r="AH45" s="1022"/>
      <c r="AI45" s="1022"/>
      <c r="AJ45" s="1022"/>
      <c r="AK45" s="1022"/>
      <c r="AL45" s="1022"/>
      <c r="AM45" s="1022"/>
      <c r="AN45" s="1022"/>
      <c r="AO45" s="1022"/>
      <c r="AP45" s="1022"/>
      <c r="AQ45" s="1032"/>
      <c r="AR45" s="605"/>
      <c r="AS45" s="605"/>
    </row>
    <row r="46" spans="2:45" ht="15.95" customHeight="1" thickBot="1" x14ac:dyDescent="0.2">
      <c r="B46" s="607" t="s">
        <v>746</v>
      </c>
      <c r="C46" s="608"/>
      <c r="D46" s="608"/>
      <c r="E46" s="608"/>
      <c r="F46" s="608"/>
      <c r="G46" s="608"/>
      <c r="H46" s="608"/>
      <c r="I46" s="1004"/>
      <c r="J46" s="1062"/>
      <c r="K46" s="1063"/>
      <c r="L46" s="1063"/>
      <c r="M46" s="1063"/>
      <c r="N46" s="1063"/>
      <c r="O46" s="1063"/>
      <c r="P46" s="1063"/>
      <c r="Q46" s="1063"/>
      <c r="R46" s="1063"/>
      <c r="S46" s="1063"/>
      <c r="T46" s="1063"/>
      <c r="U46" s="1063"/>
      <c r="V46" s="1063"/>
      <c r="W46" s="1063"/>
      <c r="X46" s="1063"/>
      <c r="Y46" s="1063"/>
      <c r="Z46" s="1063"/>
      <c r="AA46" s="1063"/>
      <c r="AB46" s="1063"/>
      <c r="AC46" s="1063"/>
      <c r="AD46" s="1063"/>
      <c r="AE46" s="1063"/>
      <c r="AF46" s="1063"/>
      <c r="AG46" s="1063"/>
      <c r="AH46" s="1063"/>
      <c r="AI46" s="1063"/>
      <c r="AJ46" s="1063"/>
      <c r="AK46" s="1063"/>
      <c r="AL46" s="1063"/>
      <c r="AM46" s="1063"/>
      <c r="AN46" s="1063"/>
      <c r="AO46" s="1063"/>
      <c r="AP46" s="1063"/>
      <c r="AQ46" s="1064"/>
      <c r="AR46" s="605"/>
      <c r="AS46" s="605"/>
    </row>
    <row r="47" spans="2:45" ht="9.9499999999999993" customHeight="1" x14ac:dyDescent="0.15">
      <c r="AS47" s="284"/>
    </row>
    <row r="48" spans="2:45" ht="15" customHeight="1" x14ac:dyDescent="0.15">
      <c r="B48" s="291" t="s">
        <v>2687</v>
      </c>
      <c r="AS48" s="284"/>
    </row>
    <row r="49" spans="2:45" ht="9.9499999999999993" customHeight="1" thickBot="1" x14ac:dyDescent="0.2"/>
    <row r="50" spans="2:45" ht="15.95" customHeight="1" x14ac:dyDescent="0.15">
      <c r="B50" s="1055" t="s">
        <v>1465</v>
      </c>
      <c r="C50" s="1045"/>
      <c r="D50" s="1036" t="s">
        <v>1552</v>
      </c>
      <c r="E50" s="971"/>
      <c r="F50" s="971"/>
      <c r="G50" s="971"/>
      <c r="H50" s="971"/>
      <c r="I50" s="972"/>
      <c r="J50" s="1045" t="s">
        <v>158</v>
      </c>
      <c r="K50" s="1045"/>
      <c r="L50" s="1036" t="s">
        <v>1553</v>
      </c>
      <c r="M50" s="971"/>
      <c r="N50" s="971"/>
      <c r="O50" s="971"/>
      <c r="P50" s="971"/>
      <c r="Q50" s="972"/>
      <c r="R50" s="1045" t="s">
        <v>158</v>
      </c>
      <c r="S50" s="1045"/>
      <c r="T50" s="1036" t="s">
        <v>1554</v>
      </c>
      <c r="U50" s="971"/>
      <c r="V50" s="971"/>
      <c r="W50" s="971"/>
      <c r="X50" s="971"/>
      <c r="Y50" s="972"/>
      <c r="Z50" s="1045" t="s">
        <v>158</v>
      </c>
      <c r="AA50" s="1045"/>
      <c r="AB50" s="1056" t="s">
        <v>2688</v>
      </c>
      <c r="AC50" s="1057"/>
      <c r="AD50" s="1057"/>
      <c r="AE50" s="1057"/>
      <c r="AF50" s="1057"/>
      <c r="AG50" s="1057"/>
      <c r="AH50" s="1057"/>
      <c r="AI50" s="1057"/>
      <c r="AJ50" s="1057"/>
      <c r="AK50" s="1057"/>
      <c r="AL50" s="1057"/>
      <c r="AM50" s="1057"/>
      <c r="AN50" s="1057"/>
      <c r="AO50" s="1057"/>
      <c r="AP50" s="1057"/>
      <c r="AQ50" s="1058"/>
      <c r="AR50" s="605" t="s">
        <v>750</v>
      </c>
      <c r="AS50" s="605" t="s">
        <v>1465</v>
      </c>
    </row>
    <row r="51" spans="2:45" ht="15.95" customHeight="1" x14ac:dyDescent="0.15">
      <c r="B51" s="1047" t="s">
        <v>158</v>
      </c>
      <c r="C51" s="1048"/>
      <c r="D51" s="1049" t="s">
        <v>2689</v>
      </c>
      <c r="E51" s="933"/>
      <c r="F51" s="933"/>
      <c r="G51" s="933"/>
      <c r="H51" s="933"/>
      <c r="I51" s="933"/>
      <c r="J51" s="933"/>
      <c r="K51" s="934"/>
      <c r="L51" s="574" t="s">
        <v>1556</v>
      </c>
      <c r="M51" s="533"/>
      <c r="N51" s="533"/>
      <c r="O51" s="533"/>
      <c r="P51" s="533"/>
      <c r="Q51" s="575"/>
      <c r="R51" s="1050"/>
      <c r="S51" s="1051"/>
      <c r="T51" s="1051"/>
      <c r="U51" s="1051"/>
      <c r="V51" s="1051"/>
      <c r="W51" s="1051"/>
      <c r="X51" s="1051"/>
      <c r="Y51" s="1051"/>
      <c r="Z51" s="1051"/>
      <c r="AA51" s="1051"/>
      <c r="AB51" s="1051"/>
      <c r="AC51" s="1051"/>
      <c r="AD51" s="1051"/>
      <c r="AE51" s="1051"/>
      <c r="AF51" s="1051"/>
      <c r="AG51" s="1052"/>
      <c r="AH51" s="1053" t="s">
        <v>158</v>
      </c>
      <c r="AI51" s="1053"/>
      <c r="AJ51" s="949" t="s">
        <v>1472</v>
      </c>
      <c r="AK51" s="950"/>
      <c r="AL51" s="950"/>
      <c r="AM51" s="950"/>
      <c r="AN51" s="950"/>
      <c r="AO51" s="950"/>
      <c r="AP51" s="950"/>
      <c r="AQ51" s="1054"/>
      <c r="AR51" s="605"/>
      <c r="AS51" s="605"/>
    </row>
    <row r="52" spans="2:45" ht="15.95" customHeight="1" x14ac:dyDescent="0.15">
      <c r="B52" s="532" t="s">
        <v>747</v>
      </c>
      <c r="C52" s="533"/>
      <c r="D52" s="533"/>
      <c r="E52" s="575"/>
      <c r="F52" s="930" t="s">
        <v>743</v>
      </c>
      <c r="G52" s="930"/>
      <c r="H52" s="930"/>
      <c r="I52" s="930"/>
      <c r="J52" s="1021"/>
      <c r="K52" s="1022"/>
      <c r="L52" s="1022"/>
      <c r="M52" s="1022"/>
      <c r="N52" s="1022"/>
      <c r="O52" s="1022"/>
      <c r="P52" s="1022"/>
      <c r="Q52" s="1022"/>
      <c r="R52" s="1022"/>
      <c r="S52" s="1022"/>
      <c r="T52" s="1022"/>
      <c r="U52" s="1022"/>
      <c r="V52" s="1022"/>
      <c r="W52" s="1022"/>
      <c r="X52" s="1023"/>
      <c r="Y52" s="596" t="s">
        <v>1557</v>
      </c>
      <c r="Z52" s="942"/>
      <c r="AA52" s="942"/>
      <c r="AB52" s="597"/>
      <c r="AC52" s="1024"/>
      <c r="AD52" s="1025"/>
      <c r="AE52" s="1025"/>
      <c r="AF52" s="1025"/>
      <c r="AG52" s="1026"/>
      <c r="AH52" s="930" t="s">
        <v>702</v>
      </c>
      <c r="AI52" s="930"/>
      <c r="AJ52" s="930"/>
      <c r="AK52" s="930"/>
      <c r="AL52" s="1024"/>
      <c r="AM52" s="1025"/>
      <c r="AN52" s="1025"/>
      <c r="AO52" s="1025"/>
      <c r="AP52" s="1025"/>
      <c r="AQ52" s="1027"/>
      <c r="AR52" s="605"/>
      <c r="AS52" s="605"/>
    </row>
    <row r="53" spans="2:45" ht="15.95" customHeight="1" x14ac:dyDescent="0.15">
      <c r="B53" s="604"/>
      <c r="C53" s="605"/>
      <c r="D53" s="605"/>
      <c r="E53" s="1019"/>
      <c r="F53" s="930" t="s">
        <v>748</v>
      </c>
      <c r="G53" s="930"/>
      <c r="H53" s="930"/>
      <c r="I53" s="930"/>
      <c r="J53" s="288" t="s">
        <v>749</v>
      </c>
      <c r="K53" s="1030"/>
      <c r="L53" s="1030"/>
      <c r="M53" s="1030"/>
      <c r="N53" s="303" t="s">
        <v>750</v>
      </c>
      <c r="O53" s="1030"/>
      <c r="P53" s="1030"/>
      <c r="Q53" s="1031"/>
      <c r="R53" s="1022"/>
      <c r="S53" s="1022"/>
      <c r="T53" s="1022"/>
      <c r="U53" s="1022"/>
      <c r="V53" s="1022"/>
      <c r="W53" s="1022"/>
      <c r="X53" s="1022"/>
      <c r="Y53" s="1022"/>
      <c r="Z53" s="1022"/>
      <c r="AA53" s="1022"/>
      <c r="AB53" s="1022"/>
      <c r="AC53" s="1022"/>
      <c r="AD53" s="1022"/>
      <c r="AE53" s="1022"/>
      <c r="AF53" s="1022"/>
      <c r="AG53" s="1022"/>
      <c r="AH53" s="1022"/>
      <c r="AI53" s="1022"/>
      <c r="AJ53" s="1022"/>
      <c r="AK53" s="1022"/>
      <c r="AL53" s="1022"/>
      <c r="AM53" s="1022"/>
      <c r="AN53" s="1022"/>
      <c r="AO53" s="1022"/>
      <c r="AP53" s="1022"/>
      <c r="AQ53" s="1032"/>
      <c r="AR53" s="605"/>
      <c r="AS53" s="605"/>
    </row>
    <row r="54" spans="2:45" ht="15.95" customHeight="1" thickBot="1" x14ac:dyDescent="0.2">
      <c r="B54" s="507"/>
      <c r="C54" s="508"/>
      <c r="D54" s="508"/>
      <c r="E54" s="1020"/>
      <c r="F54" s="999" t="s">
        <v>744</v>
      </c>
      <c r="G54" s="999"/>
      <c r="H54" s="999"/>
      <c r="I54" s="999"/>
      <c r="J54" s="1000"/>
      <c r="K54" s="1001"/>
      <c r="L54" s="1001"/>
      <c r="M54" s="1001"/>
      <c r="N54" s="1001"/>
      <c r="O54" s="1001"/>
      <c r="P54" s="1001"/>
      <c r="Q54" s="1001"/>
      <c r="R54" s="1001"/>
      <c r="S54" s="1001"/>
      <c r="T54" s="1001"/>
      <c r="U54" s="1001"/>
      <c r="V54" s="1001"/>
      <c r="W54" s="1001"/>
      <c r="X54" s="1002"/>
      <c r="Y54" s="1003" t="s">
        <v>745</v>
      </c>
      <c r="Z54" s="608"/>
      <c r="AA54" s="608"/>
      <c r="AB54" s="1004"/>
      <c r="AC54" s="1000"/>
      <c r="AD54" s="1001"/>
      <c r="AE54" s="1001"/>
      <c r="AF54" s="1001"/>
      <c r="AG54" s="1001"/>
      <c r="AH54" s="1001"/>
      <c r="AI54" s="1001"/>
      <c r="AJ54" s="1001"/>
      <c r="AK54" s="1001"/>
      <c r="AL54" s="1001"/>
      <c r="AM54" s="1001"/>
      <c r="AN54" s="1001"/>
      <c r="AO54" s="1001"/>
      <c r="AP54" s="1001"/>
      <c r="AQ54" s="1005"/>
      <c r="AR54" s="605"/>
      <c r="AS54" s="605"/>
    </row>
    <row r="55" spans="2:45" ht="9.9499999999999993" customHeight="1" x14ac:dyDescent="0.15">
      <c r="AS55" s="284"/>
    </row>
    <row r="56" spans="2:45" ht="15" customHeight="1" x14ac:dyDescent="0.15">
      <c r="B56" s="291" t="s">
        <v>2690</v>
      </c>
      <c r="AS56" s="284"/>
    </row>
    <row r="57" spans="2:45" ht="9.9499999999999993" customHeight="1" thickBot="1" x14ac:dyDescent="0.2"/>
    <row r="58" spans="2:45" ht="15.95" customHeight="1" x14ac:dyDescent="0.15">
      <c r="B58" s="1055" t="s">
        <v>1465</v>
      </c>
      <c r="C58" s="1045"/>
      <c r="D58" s="1036" t="s">
        <v>1552</v>
      </c>
      <c r="E58" s="971"/>
      <c r="F58" s="971"/>
      <c r="G58" s="971"/>
      <c r="H58" s="971"/>
      <c r="I58" s="972"/>
      <c r="J58" s="1045" t="s">
        <v>158</v>
      </c>
      <c r="K58" s="1045"/>
      <c r="L58" s="1036" t="s">
        <v>1553</v>
      </c>
      <c r="M58" s="971"/>
      <c r="N58" s="971"/>
      <c r="O58" s="971"/>
      <c r="P58" s="971"/>
      <c r="Q58" s="972"/>
      <c r="R58" s="1045" t="s">
        <v>158</v>
      </c>
      <c r="S58" s="1045"/>
      <c r="T58" s="1036" t="s">
        <v>1554</v>
      </c>
      <c r="U58" s="971"/>
      <c r="V58" s="971"/>
      <c r="W58" s="971"/>
      <c r="X58" s="971"/>
      <c r="Y58" s="972"/>
      <c r="Z58" s="1045" t="s">
        <v>158</v>
      </c>
      <c r="AA58" s="1045"/>
      <c r="AB58" s="1056" t="s">
        <v>2688</v>
      </c>
      <c r="AC58" s="1057"/>
      <c r="AD58" s="1057"/>
      <c r="AE58" s="1057"/>
      <c r="AF58" s="1057"/>
      <c r="AG58" s="1057"/>
      <c r="AH58" s="1057"/>
      <c r="AI58" s="1057"/>
      <c r="AJ58" s="1057"/>
      <c r="AK58" s="1057"/>
      <c r="AL58" s="1057"/>
      <c r="AM58" s="1057"/>
      <c r="AN58" s="1057"/>
      <c r="AO58" s="1057"/>
      <c r="AP58" s="1057"/>
      <c r="AQ58" s="1058"/>
      <c r="AR58" s="605" t="s">
        <v>750</v>
      </c>
      <c r="AS58" s="605" t="s">
        <v>1465</v>
      </c>
    </row>
    <row r="59" spans="2:45" ht="15.95" customHeight="1" x14ac:dyDescent="0.15">
      <c r="B59" s="1047" t="s">
        <v>158</v>
      </c>
      <c r="C59" s="1048"/>
      <c r="D59" s="1049" t="s">
        <v>2689</v>
      </c>
      <c r="E59" s="933"/>
      <c r="F59" s="933"/>
      <c r="G59" s="933"/>
      <c r="H59" s="933"/>
      <c r="I59" s="933"/>
      <c r="J59" s="933"/>
      <c r="K59" s="934"/>
      <c r="L59" s="574" t="s">
        <v>1556</v>
      </c>
      <c r="M59" s="533"/>
      <c r="N59" s="533"/>
      <c r="O59" s="533"/>
      <c r="P59" s="533"/>
      <c r="Q59" s="575"/>
      <c r="R59" s="1050"/>
      <c r="S59" s="1051"/>
      <c r="T59" s="1051"/>
      <c r="U59" s="1051"/>
      <c r="V59" s="1051"/>
      <c r="W59" s="1051"/>
      <c r="X59" s="1051"/>
      <c r="Y59" s="1051"/>
      <c r="Z59" s="1051"/>
      <c r="AA59" s="1051"/>
      <c r="AB59" s="1051"/>
      <c r="AC59" s="1051"/>
      <c r="AD59" s="1051"/>
      <c r="AE59" s="1051"/>
      <c r="AF59" s="1051"/>
      <c r="AG59" s="1052"/>
      <c r="AH59" s="1053" t="s">
        <v>158</v>
      </c>
      <c r="AI59" s="1053"/>
      <c r="AJ59" s="949" t="s">
        <v>1472</v>
      </c>
      <c r="AK59" s="950"/>
      <c r="AL59" s="950"/>
      <c r="AM59" s="950"/>
      <c r="AN59" s="950"/>
      <c r="AO59" s="950"/>
      <c r="AP59" s="950"/>
      <c r="AQ59" s="1054"/>
      <c r="AR59" s="605"/>
      <c r="AS59" s="605"/>
    </row>
    <row r="60" spans="2:45" ht="15.95" customHeight="1" x14ac:dyDescent="0.15">
      <c r="B60" s="532" t="s">
        <v>747</v>
      </c>
      <c r="C60" s="533"/>
      <c r="D60" s="533"/>
      <c r="E60" s="575"/>
      <c r="F60" s="930" t="s">
        <v>743</v>
      </c>
      <c r="G60" s="930"/>
      <c r="H60" s="930"/>
      <c r="I60" s="930"/>
      <c r="J60" s="1021"/>
      <c r="K60" s="1022"/>
      <c r="L60" s="1022"/>
      <c r="M60" s="1022"/>
      <c r="N60" s="1022"/>
      <c r="O60" s="1022"/>
      <c r="P60" s="1022"/>
      <c r="Q60" s="1022"/>
      <c r="R60" s="1022"/>
      <c r="S60" s="1022"/>
      <c r="T60" s="1022"/>
      <c r="U60" s="1022"/>
      <c r="V60" s="1022"/>
      <c r="W60" s="1022"/>
      <c r="X60" s="1023"/>
      <c r="Y60" s="596" t="s">
        <v>1557</v>
      </c>
      <c r="Z60" s="942"/>
      <c r="AA60" s="942"/>
      <c r="AB60" s="597"/>
      <c r="AC60" s="1024"/>
      <c r="AD60" s="1025"/>
      <c r="AE60" s="1025"/>
      <c r="AF60" s="1025"/>
      <c r="AG60" s="1026"/>
      <c r="AH60" s="930" t="s">
        <v>702</v>
      </c>
      <c r="AI60" s="930"/>
      <c r="AJ60" s="930"/>
      <c r="AK60" s="930"/>
      <c r="AL60" s="1024"/>
      <c r="AM60" s="1025"/>
      <c r="AN60" s="1025"/>
      <c r="AO60" s="1025"/>
      <c r="AP60" s="1025"/>
      <c r="AQ60" s="1027"/>
      <c r="AR60" s="605"/>
      <c r="AS60" s="605"/>
    </row>
    <row r="61" spans="2:45" ht="15.95" customHeight="1" x14ac:dyDescent="0.15">
      <c r="B61" s="604"/>
      <c r="C61" s="605"/>
      <c r="D61" s="605"/>
      <c r="E61" s="1019"/>
      <c r="F61" s="930" t="s">
        <v>748</v>
      </c>
      <c r="G61" s="930"/>
      <c r="H61" s="930"/>
      <c r="I61" s="930"/>
      <c r="J61" s="288" t="s">
        <v>749</v>
      </c>
      <c r="K61" s="1030"/>
      <c r="L61" s="1030"/>
      <c r="M61" s="1030"/>
      <c r="N61" s="303" t="s">
        <v>750</v>
      </c>
      <c r="O61" s="1030"/>
      <c r="P61" s="1030"/>
      <c r="Q61" s="1031"/>
      <c r="R61" s="1022"/>
      <c r="S61" s="1022"/>
      <c r="T61" s="1022"/>
      <c r="U61" s="1022"/>
      <c r="V61" s="1022"/>
      <c r="W61" s="1022"/>
      <c r="X61" s="1022"/>
      <c r="Y61" s="1022"/>
      <c r="Z61" s="1022"/>
      <c r="AA61" s="1022"/>
      <c r="AB61" s="1022"/>
      <c r="AC61" s="1022"/>
      <c r="AD61" s="1022"/>
      <c r="AE61" s="1022"/>
      <c r="AF61" s="1022"/>
      <c r="AG61" s="1022"/>
      <c r="AH61" s="1022"/>
      <c r="AI61" s="1022"/>
      <c r="AJ61" s="1022"/>
      <c r="AK61" s="1022"/>
      <c r="AL61" s="1022"/>
      <c r="AM61" s="1022"/>
      <c r="AN61" s="1022"/>
      <c r="AO61" s="1022"/>
      <c r="AP61" s="1022"/>
      <c r="AQ61" s="1032"/>
      <c r="AR61" s="605"/>
      <c r="AS61" s="605"/>
    </row>
    <row r="62" spans="2:45" ht="15.95" customHeight="1" thickBot="1" x14ac:dyDescent="0.2">
      <c r="B62" s="507"/>
      <c r="C62" s="508"/>
      <c r="D62" s="508"/>
      <c r="E62" s="1020"/>
      <c r="F62" s="999" t="s">
        <v>744</v>
      </c>
      <c r="G62" s="999"/>
      <c r="H62" s="999"/>
      <c r="I62" s="999"/>
      <c r="J62" s="1000"/>
      <c r="K62" s="1001"/>
      <c r="L62" s="1001"/>
      <c r="M62" s="1001"/>
      <c r="N62" s="1001"/>
      <c r="O62" s="1001"/>
      <c r="P62" s="1001"/>
      <c r="Q62" s="1001"/>
      <c r="R62" s="1001"/>
      <c r="S62" s="1001"/>
      <c r="T62" s="1001"/>
      <c r="U62" s="1001"/>
      <c r="V62" s="1001"/>
      <c r="W62" s="1001"/>
      <c r="X62" s="1002"/>
      <c r="Y62" s="1003" t="s">
        <v>745</v>
      </c>
      <c r="Z62" s="608"/>
      <c r="AA62" s="608"/>
      <c r="AB62" s="1004"/>
      <c r="AC62" s="1000"/>
      <c r="AD62" s="1001"/>
      <c r="AE62" s="1001"/>
      <c r="AF62" s="1001"/>
      <c r="AG62" s="1001"/>
      <c r="AH62" s="1001"/>
      <c r="AI62" s="1001"/>
      <c r="AJ62" s="1001"/>
      <c r="AK62" s="1001"/>
      <c r="AL62" s="1001"/>
      <c r="AM62" s="1001"/>
      <c r="AN62" s="1001"/>
      <c r="AO62" s="1001"/>
      <c r="AP62" s="1001"/>
      <c r="AQ62" s="1005"/>
      <c r="AR62" s="605"/>
      <c r="AS62" s="605"/>
    </row>
    <row r="63" spans="2:45" ht="9.9499999999999993" customHeight="1" x14ac:dyDescent="0.15">
      <c r="AS63" s="284"/>
    </row>
    <row r="64" spans="2:45" ht="15" customHeight="1" x14ac:dyDescent="0.15">
      <c r="B64" s="291" t="s">
        <v>2691</v>
      </c>
      <c r="AS64" s="284"/>
    </row>
    <row r="65" spans="2:45" ht="9.9499999999999993" customHeight="1" thickBot="1" x14ac:dyDescent="0.2">
      <c r="AS65" s="284"/>
    </row>
    <row r="66" spans="2:45" ht="15.95" customHeight="1" x14ac:dyDescent="0.15">
      <c r="B66" s="1033" t="s">
        <v>158</v>
      </c>
      <c r="C66" s="1034"/>
      <c r="D66" s="1036" t="s">
        <v>1324</v>
      </c>
      <c r="E66" s="971"/>
      <c r="F66" s="971"/>
      <c r="G66" s="971"/>
      <c r="H66" s="971"/>
      <c r="I66" s="972"/>
      <c r="J66" s="1037" t="s">
        <v>158</v>
      </c>
      <c r="K66" s="1034"/>
      <c r="L66" s="1038" t="s">
        <v>2692</v>
      </c>
      <c r="M66" s="1039"/>
      <c r="N66" s="1039"/>
      <c r="O66" s="1039"/>
      <c r="P66" s="1039"/>
      <c r="Q66" s="1039"/>
      <c r="R66" s="1039"/>
      <c r="S66" s="1039"/>
      <c r="T66" s="1037" t="s">
        <v>158</v>
      </c>
      <c r="U66" s="1034"/>
      <c r="V66" s="1041" t="s">
        <v>2693</v>
      </c>
      <c r="W66" s="1041"/>
      <c r="X66" s="1041"/>
      <c r="Y66" s="1042"/>
      <c r="Z66" s="1045" t="s">
        <v>158</v>
      </c>
      <c r="AA66" s="1045"/>
      <c r="AB66" s="975" t="s">
        <v>1474</v>
      </c>
      <c r="AC66" s="522"/>
      <c r="AD66" s="522"/>
      <c r="AE66" s="522"/>
      <c r="AF66" s="522"/>
      <c r="AG66" s="976"/>
      <c r="AH66" s="1046" t="s">
        <v>158</v>
      </c>
      <c r="AI66" s="1046"/>
      <c r="AJ66" s="1014" t="s">
        <v>712</v>
      </c>
      <c r="AK66" s="1015"/>
      <c r="AL66" s="1015"/>
      <c r="AM66" s="1015"/>
      <c r="AN66" s="1015"/>
      <c r="AO66" s="1015"/>
      <c r="AP66" s="1015"/>
      <c r="AQ66" s="1016"/>
      <c r="AR66" s="605" t="s">
        <v>750</v>
      </c>
      <c r="AS66" s="605" t="s">
        <v>1465</v>
      </c>
    </row>
    <row r="67" spans="2:45" ht="15.95" customHeight="1" x14ac:dyDescent="0.15">
      <c r="B67" s="1035"/>
      <c r="C67" s="597"/>
      <c r="D67" s="1017"/>
      <c r="E67" s="944"/>
      <c r="F67" s="944"/>
      <c r="G67" s="944"/>
      <c r="H67" s="944"/>
      <c r="I67" s="945"/>
      <c r="J67" s="596"/>
      <c r="K67" s="597"/>
      <c r="L67" s="1040"/>
      <c r="M67" s="957"/>
      <c r="N67" s="957"/>
      <c r="O67" s="957"/>
      <c r="P67" s="957"/>
      <c r="Q67" s="957"/>
      <c r="R67" s="957"/>
      <c r="S67" s="957"/>
      <c r="T67" s="596"/>
      <c r="U67" s="597"/>
      <c r="V67" s="1043"/>
      <c r="W67" s="1043"/>
      <c r="X67" s="1043"/>
      <c r="Y67" s="1044"/>
      <c r="Z67" s="930" t="s">
        <v>158</v>
      </c>
      <c r="AA67" s="930"/>
      <c r="AB67" s="526" t="s">
        <v>1475</v>
      </c>
      <c r="AC67" s="527"/>
      <c r="AD67" s="527"/>
      <c r="AE67" s="527"/>
      <c r="AF67" s="527"/>
      <c r="AG67" s="528"/>
      <c r="AH67" s="930" t="s">
        <v>158</v>
      </c>
      <c r="AI67" s="930"/>
      <c r="AJ67" s="1017" t="s">
        <v>2694</v>
      </c>
      <c r="AK67" s="944"/>
      <c r="AL67" s="944"/>
      <c r="AM67" s="944"/>
      <c r="AN67" s="944"/>
      <c r="AO67" s="944"/>
      <c r="AP67" s="944"/>
      <c r="AQ67" s="1018"/>
      <c r="AR67" s="605"/>
      <c r="AS67" s="605"/>
    </row>
    <row r="68" spans="2:45" ht="15.95" customHeight="1" x14ac:dyDescent="0.15">
      <c r="B68" s="1028" t="s">
        <v>158</v>
      </c>
      <c r="C68" s="1029"/>
      <c r="D68" s="1017" t="s">
        <v>1552</v>
      </c>
      <c r="E68" s="944"/>
      <c r="F68" s="944"/>
      <c r="G68" s="944"/>
      <c r="H68" s="944"/>
      <c r="I68" s="945"/>
      <c r="J68" s="930" t="s">
        <v>158</v>
      </c>
      <c r="K68" s="930"/>
      <c r="L68" s="1017" t="s">
        <v>1553</v>
      </c>
      <c r="M68" s="944"/>
      <c r="N68" s="944"/>
      <c r="O68" s="944"/>
      <c r="P68" s="944"/>
      <c r="Q68" s="945"/>
      <c r="R68" s="930" t="s">
        <v>158</v>
      </c>
      <c r="S68" s="930"/>
      <c r="T68" s="1017" t="s">
        <v>1554</v>
      </c>
      <c r="U68" s="944"/>
      <c r="V68" s="944"/>
      <c r="W68" s="944"/>
      <c r="X68" s="944"/>
      <c r="Y68" s="945"/>
      <c r="Z68" s="930" t="s">
        <v>158</v>
      </c>
      <c r="AA68" s="930"/>
      <c r="AB68" s="1006" t="s">
        <v>2695</v>
      </c>
      <c r="AC68" s="980"/>
      <c r="AD68" s="980"/>
      <c r="AE68" s="980"/>
      <c r="AF68" s="980"/>
      <c r="AG68" s="980"/>
      <c r="AH68" s="980"/>
      <c r="AI68" s="980"/>
      <c r="AJ68" s="980"/>
      <c r="AK68" s="980"/>
      <c r="AL68" s="980"/>
      <c r="AM68" s="980"/>
      <c r="AN68" s="980"/>
      <c r="AO68" s="980"/>
      <c r="AP68" s="980"/>
      <c r="AQ68" s="981"/>
      <c r="AR68" s="605"/>
      <c r="AS68" s="605"/>
    </row>
    <row r="69" spans="2:45" ht="15.95" customHeight="1" x14ac:dyDescent="0.15">
      <c r="B69" s="532" t="s">
        <v>747</v>
      </c>
      <c r="C69" s="533"/>
      <c r="D69" s="533"/>
      <c r="E69" s="575"/>
      <c r="F69" s="930" t="s">
        <v>743</v>
      </c>
      <c r="G69" s="930"/>
      <c r="H69" s="930"/>
      <c r="I69" s="930"/>
      <c r="J69" s="1021"/>
      <c r="K69" s="1022"/>
      <c r="L69" s="1022"/>
      <c r="M69" s="1022"/>
      <c r="N69" s="1022"/>
      <c r="O69" s="1022"/>
      <c r="P69" s="1022"/>
      <c r="Q69" s="1022"/>
      <c r="R69" s="1022"/>
      <c r="S69" s="1022"/>
      <c r="T69" s="1022"/>
      <c r="U69" s="1022"/>
      <c r="V69" s="1022"/>
      <c r="W69" s="1022"/>
      <c r="X69" s="1023"/>
      <c r="Y69" s="596" t="s">
        <v>1557</v>
      </c>
      <c r="Z69" s="942"/>
      <c r="AA69" s="942"/>
      <c r="AB69" s="597"/>
      <c r="AC69" s="1024"/>
      <c r="AD69" s="1025"/>
      <c r="AE69" s="1025"/>
      <c r="AF69" s="1025"/>
      <c r="AG69" s="1026"/>
      <c r="AH69" s="930" t="s">
        <v>702</v>
      </c>
      <c r="AI69" s="930"/>
      <c r="AJ69" s="930"/>
      <c r="AK69" s="930"/>
      <c r="AL69" s="1024"/>
      <c r="AM69" s="1025"/>
      <c r="AN69" s="1025"/>
      <c r="AO69" s="1025"/>
      <c r="AP69" s="1025"/>
      <c r="AQ69" s="1027"/>
      <c r="AR69" s="605"/>
      <c r="AS69" s="605"/>
    </row>
    <row r="70" spans="2:45" ht="15.95" customHeight="1" x14ac:dyDescent="0.15">
      <c r="B70" s="604"/>
      <c r="C70" s="605"/>
      <c r="D70" s="605"/>
      <c r="E70" s="1019"/>
      <c r="F70" s="930" t="s">
        <v>748</v>
      </c>
      <c r="G70" s="930"/>
      <c r="H70" s="930"/>
      <c r="I70" s="930"/>
      <c r="J70" s="288" t="s">
        <v>749</v>
      </c>
      <c r="K70" s="1030"/>
      <c r="L70" s="1030"/>
      <c r="M70" s="1030"/>
      <c r="N70" s="303" t="s">
        <v>750</v>
      </c>
      <c r="O70" s="1030"/>
      <c r="P70" s="1030"/>
      <c r="Q70" s="1031"/>
      <c r="R70" s="1022"/>
      <c r="S70" s="1022"/>
      <c r="T70" s="1022"/>
      <c r="U70" s="1022"/>
      <c r="V70" s="1022"/>
      <c r="W70" s="1022"/>
      <c r="X70" s="1022"/>
      <c r="Y70" s="1022"/>
      <c r="Z70" s="1022"/>
      <c r="AA70" s="1022"/>
      <c r="AB70" s="1022"/>
      <c r="AC70" s="1022"/>
      <c r="AD70" s="1022"/>
      <c r="AE70" s="1022"/>
      <c r="AF70" s="1022"/>
      <c r="AG70" s="1022"/>
      <c r="AH70" s="1022"/>
      <c r="AI70" s="1022"/>
      <c r="AJ70" s="1022"/>
      <c r="AK70" s="1022"/>
      <c r="AL70" s="1022"/>
      <c r="AM70" s="1022"/>
      <c r="AN70" s="1022"/>
      <c r="AO70" s="1022"/>
      <c r="AP70" s="1022"/>
      <c r="AQ70" s="1032"/>
      <c r="AR70" s="605"/>
      <c r="AS70" s="605"/>
    </row>
    <row r="71" spans="2:45" ht="15.95" customHeight="1" thickBot="1" x14ac:dyDescent="0.2">
      <c r="B71" s="507"/>
      <c r="C71" s="508"/>
      <c r="D71" s="508"/>
      <c r="E71" s="1020"/>
      <c r="F71" s="999" t="s">
        <v>744</v>
      </c>
      <c r="G71" s="999"/>
      <c r="H71" s="999"/>
      <c r="I71" s="999"/>
      <c r="J71" s="1000"/>
      <c r="K71" s="1001"/>
      <c r="L71" s="1001"/>
      <c r="M71" s="1001"/>
      <c r="N71" s="1001"/>
      <c r="O71" s="1001"/>
      <c r="P71" s="1001"/>
      <c r="Q71" s="1001"/>
      <c r="R71" s="1001"/>
      <c r="S71" s="1001"/>
      <c r="T71" s="1001"/>
      <c r="U71" s="1001"/>
      <c r="V71" s="1001"/>
      <c r="W71" s="1001"/>
      <c r="X71" s="1002"/>
      <c r="Y71" s="1003" t="s">
        <v>2683</v>
      </c>
      <c r="Z71" s="608"/>
      <c r="AA71" s="608"/>
      <c r="AB71" s="1004"/>
      <c r="AC71" s="1000"/>
      <c r="AD71" s="1001"/>
      <c r="AE71" s="1001"/>
      <c r="AF71" s="1001"/>
      <c r="AG71" s="1001"/>
      <c r="AH71" s="1001"/>
      <c r="AI71" s="1001"/>
      <c r="AJ71" s="1001"/>
      <c r="AK71" s="1001"/>
      <c r="AL71" s="1001"/>
      <c r="AM71" s="1001"/>
      <c r="AN71" s="1001"/>
      <c r="AO71" s="1001"/>
      <c r="AP71" s="1001"/>
      <c r="AQ71" s="1005"/>
      <c r="AR71" s="605"/>
      <c r="AS71" s="605"/>
    </row>
    <row r="72" spans="2:45" ht="15.95" customHeight="1" x14ac:dyDescent="0.15">
      <c r="B72" s="307" t="s">
        <v>1750</v>
      </c>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08"/>
      <c r="AE72" s="308"/>
      <c r="AF72" s="308"/>
      <c r="AG72" s="308"/>
      <c r="AH72" s="308"/>
      <c r="AI72" s="308"/>
      <c r="AJ72" s="308"/>
      <c r="AK72" s="308"/>
      <c r="AQ72" s="309"/>
    </row>
    <row r="73" spans="2:45" ht="15.95" customHeight="1" x14ac:dyDescent="0.15">
      <c r="B73" s="307"/>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Q73" s="309"/>
    </row>
    <row r="74" spans="2:45" ht="15.95" customHeight="1" x14ac:dyDescent="0.15">
      <c r="B74" s="310"/>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2"/>
      <c r="AM74" s="312"/>
      <c r="AN74" s="312"/>
      <c r="AO74" s="312"/>
      <c r="AP74" s="312"/>
      <c r="AQ74" s="313"/>
    </row>
    <row r="75" spans="2:45" ht="15" customHeight="1" x14ac:dyDescent="0.15">
      <c r="B75" s="131" t="s">
        <v>1835</v>
      </c>
    </row>
    <row r="78" spans="2:45" ht="15" customHeight="1" x14ac:dyDescent="0.15">
      <c r="AS78" s="283" t="s">
        <v>2879</v>
      </c>
    </row>
    <row r="79" spans="2:45" ht="30" customHeight="1" thickBot="1" x14ac:dyDescent="0.2">
      <c r="Q79" s="1010" t="s">
        <v>2696</v>
      </c>
      <c r="R79" s="1010"/>
      <c r="S79" s="1010"/>
      <c r="T79" s="1010"/>
      <c r="U79" s="1010"/>
      <c r="V79" s="1010"/>
      <c r="W79" s="1010"/>
      <c r="X79" s="1010"/>
      <c r="Y79" s="1010"/>
      <c r="Z79" s="1010"/>
      <c r="AA79" s="1010"/>
      <c r="AB79" s="1010"/>
      <c r="AC79" s="1010"/>
      <c r="AD79" s="1010"/>
      <c r="AG79" s="284"/>
      <c r="AJ79" s="284"/>
      <c r="AM79" s="284"/>
    </row>
    <row r="80" spans="2:45" ht="15" customHeight="1" thickTop="1" x14ac:dyDescent="0.15">
      <c r="N80" s="314"/>
      <c r="O80" s="314"/>
      <c r="P80" s="314"/>
      <c r="Q80" s="314"/>
      <c r="R80" s="314"/>
      <c r="S80" s="314"/>
      <c r="T80" s="314"/>
      <c r="U80" s="314"/>
      <c r="V80" s="314"/>
      <c r="W80" s="314"/>
      <c r="X80" s="314"/>
      <c r="Y80" s="314"/>
      <c r="Z80" s="314"/>
      <c r="AA80" s="314"/>
      <c r="AG80" s="284"/>
      <c r="AJ80" s="284"/>
      <c r="AM80" s="284"/>
    </row>
    <row r="82" spans="2:45" ht="15" customHeight="1" x14ac:dyDescent="0.15">
      <c r="B82" s="291" t="s">
        <v>1738</v>
      </c>
    </row>
    <row r="83" spans="2:45" ht="15" customHeight="1" thickBot="1" x14ac:dyDescent="0.2">
      <c r="AS83" s="284" t="s">
        <v>2651</v>
      </c>
    </row>
    <row r="84" spans="2:45" ht="16.5" customHeight="1" x14ac:dyDescent="0.15">
      <c r="B84" s="1011" t="s">
        <v>1751</v>
      </c>
      <c r="C84" s="1012"/>
      <c r="D84" s="1012"/>
      <c r="E84" s="1012"/>
      <c r="F84" s="1012"/>
      <c r="G84" s="1012"/>
      <c r="H84" s="1012"/>
      <c r="I84" s="1012"/>
      <c r="J84" s="1012"/>
      <c r="K84" s="1013" t="s">
        <v>158</v>
      </c>
      <c r="L84" s="1007"/>
      <c r="M84" s="315" t="s">
        <v>1752</v>
      </c>
      <c r="N84" s="315"/>
      <c r="O84" s="315"/>
      <c r="P84" s="315"/>
      <c r="Q84" s="1007" t="s">
        <v>158</v>
      </c>
      <c r="R84" s="1007"/>
      <c r="S84" s="315" t="s">
        <v>1499</v>
      </c>
      <c r="T84" s="315"/>
      <c r="U84" s="315"/>
      <c r="V84" s="315"/>
      <c r="W84" s="1007" t="s">
        <v>158</v>
      </c>
      <c r="X84" s="1007"/>
      <c r="Y84" s="315" t="s">
        <v>1753</v>
      </c>
      <c r="Z84" s="315"/>
      <c r="AA84" s="315"/>
      <c r="AB84" s="315"/>
      <c r="AC84" s="1007" t="s">
        <v>158</v>
      </c>
      <c r="AD84" s="1007"/>
      <c r="AE84" s="315" t="s">
        <v>1754</v>
      </c>
      <c r="AF84" s="315"/>
      <c r="AG84" s="315"/>
      <c r="AH84" s="315"/>
      <c r="AI84" s="1007" t="s">
        <v>158</v>
      </c>
      <c r="AJ84" s="1007"/>
      <c r="AK84" s="315" t="s">
        <v>1755</v>
      </c>
      <c r="AL84" s="315"/>
      <c r="AM84" s="315"/>
      <c r="AN84" s="315"/>
      <c r="AO84" s="315"/>
      <c r="AP84" s="315"/>
      <c r="AQ84" s="316"/>
      <c r="AR84" s="605" t="s">
        <v>750</v>
      </c>
      <c r="AS84" s="605" t="s">
        <v>1465</v>
      </c>
    </row>
    <row r="85" spans="2:45" ht="16.5" customHeight="1" x14ac:dyDescent="0.15">
      <c r="B85" s="946"/>
      <c r="C85" s="947"/>
      <c r="D85" s="947"/>
      <c r="E85" s="947"/>
      <c r="F85" s="947"/>
      <c r="G85" s="947"/>
      <c r="H85" s="947"/>
      <c r="I85" s="947"/>
      <c r="J85" s="947"/>
      <c r="K85" s="602" t="s">
        <v>158</v>
      </c>
      <c r="L85" s="926"/>
      <c r="M85" s="312" t="s">
        <v>1467</v>
      </c>
      <c r="N85" s="312"/>
      <c r="O85" s="312"/>
      <c r="P85" s="312"/>
      <c r="Q85" s="926" t="s">
        <v>2697</v>
      </c>
      <c r="R85" s="926"/>
      <c r="S85" s="312"/>
      <c r="T85" s="312"/>
      <c r="U85" s="312"/>
      <c r="V85" s="312"/>
      <c r="W85" s="312"/>
      <c r="X85" s="317" t="s">
        <v>2698</v>
      </c>
      <c r="Y85" s="287" t="s">
        <v>2699</v>
      </c>
      <c r="Z85" s="1008"/>
      <c r="AA85" s="1008"/>
      <c r="AB85" s="1008"/>
      <c r="AC85" s="1008"/>
      <c r="AD85" s="1008"/>
      <c r="AE85" s="1008"/>
      <c r="AF85" s="1008"/>
      <c r="AG85" s="1008"/>
      <c r="AH85" s="1008"/>
      <c r="AI85" s="1008"/>
      <c r="AJ85" s="1008"/>
      <c r="AK85" s="1008"/>
      <c r="AL85" s="1008"/>
      <c r="AM85" s="1008"/>
      <c r="AN85" s="1008"/>
      <c r="AO85" s="1008"/>
      <c r="AP85" s="1008"/>
      <c r="AQ85" s="1009"/>
      <c r="AR85" s="605"/>
      <c r="AS85" s="605"/>
    </row>
    <row r="86" spans="2:45" ht="16.5" customHeight="1" x14ac:dyDescent="0.15">
      <c r="B86" s="939" t="s">
        <v>1756</v>
      </c>
      <c r="C86" s="940"/>
      <c r="D86" s="940"/>
      <c r="E86" s="940"/>
      <c r="F86" s="940"/>
      <c r="G86" s="940"/>
      <c r="H86" s="940"/>
      <c r="I86" s="940"/>
      <c r="J86" s="941"/>
      <c r="K86" s="574" t="s">
        <v>158</v>
      </c>
      <c r="L86" s="533"/>
      <c r="M86" s="318" t="s">
        <v>1757</v>
      </c>
      <c r="N86" s="318"/>
      <c r="O86" s="318"/>
      <c r="P86" s="318"/>
      <c r="Q86" s="533" t="s">
        <v>158</v>
      </c>
      <c r="R86" s="533"/>
      <c r="S86" s="318" t="s">
        <v>1758</v>
      </c>
      <c r="W86" s="533" t="s">
        <v>158</v>
      </c>
      <c r="X86" s="533"/>
      <c r="Y86" s="318" t="s">
        <v>1759</v>
      </c>
      <c r="AC86" s="533" t="s">
        <v>158</v>
      </c>
      <c r="AD86" s="533"/>
      <c r="AE86" s="318" t="s">
        <v>1760</v>
      </c>
      <c r="AI86" s="533" t="s">
        <v>158</v>
      </c>
      <c r="AJ86" s="533"/>
      <c r="AK86" s="318" t="s">
        <v>1761</v>
      </c>
      <c r="AQ86" s="319"/>
      <c r="AR86" s="605" t="s">
        <v>750</v>
      </c>
      <c r="AS86" s="605" t="s">
        <v>1465</v>
      </c>
    </row>
    <row r="87" spans="2:45" ht="16.5" customHeight="1" x14ac:dyDescent="0.15">
      <c r="B87" s="946"/>
      <c r="C87" s="947"/>
      <c r="D87" s="947"/>
      <c r="E87" s="947"/>
      <c r="F87" s="947"/>
      <c r="G87" s="947"/>
      <c r="H87" s="947"/>
      <c r="I87" s="947"/>
      <c r="J87" s="948"/>
      <c r="K87" s="955" t="s">
        <v>158</v>
      </c>
      <c r="L87" s="605"/>
      <c r="M87" s="131" t="s">
        <v>1762</v>
      </c>
      <c r="Q87" s="605" t="s">
        <v>158</v>
      </c>
      <c r="R87" s="605"/>
      <c r="S87" s="131" t="s">
        <v>1763</v>
      </c>
      <c r="W87" s="605" t="s">
        <v>158</v>
      </c>
      <c r="X87" s="605"/>
      <c r="Y87" s="131" t="s">
        <v>1764</v>
      </c>
      <c r="AC87" s="605" t="s">
        <v>158</v>
      </c>
      <c r="AD87" s="605"/>
      <c r="AE87" s="131" t="s">
        <v>1765</v>
      </c>
      <c r="AQ87" s="320"/>
      <c r="AR87" s="605"/>
      <c r="AS87" s="605"/>
    </row>
    <row r="88" spans="2:45" ht="16.5" customHeight="1" x14ac:dyDescent="0.15">
      <c r="B88" s="989" t="s">
        <v>1766</v>
      </c>
      <c r="C88" s="990"/>
      <c r="D88" s="990"/>
      <c r="E88" s="990"/>
      <c r="F88" s="990"/>
      <c r="G88" s="990"/>
      <c r="H88" s="990"/>
      <c r="I88" s="990"/>
      <c r="J88" s="990"/>
      <c r="K88" s="574" t="s">
        <v>158</v>
      </c>
      <c r="L88" s="533"/>
      <c r="M88" s="318" t="s">
        <v>2700</v>
      </c>
      <c r="N88" s="318"/>
      <c r="O88" s="318"/>
      <c r="P88" s="318"/>
      <c r="Q88" s="318"/>
      <c r="R88" s="318"/>
      <c r="S88" s="318"/>
      <c r="T88" s="318"/>
      <c r="U88" s="3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9"/>
      <c r="AR88" s="284" t="s">
        <v>750</v>
      </c>
      <c r="AS88" s="284" t="s">
        <v>1465</v>
      </c>
    </row>
    <row r="89" spans="2:45" ht="16.5" customHeight="1" x14ac:dyDescent="0.15">
      <c r="B89" s="991"/>
      <c r="C89" s="992"/>
      <c r="D89" s="992"/>
      <c r="E89" s="992"/>
      <c r="F89" s="992"/>
      <c r="G89" s="992"/>
      <c r="H89" s="992"/>
      <c r="I89" s="992"/>
      <c r="J89" s="992"/>
      <c r="K89" s="602" t="s">
        <v>158</v>
      </c>
      <c r="L89" s="926"/>
      <c r="M89" s="312" t="s">
        <v>1767</v>
      </c>
      <c r="N89" s="312"/>
      <c r="O89" s="312"/>
      <c r="P89" s="312"/>
      <c r="Q89" s="312"/>
      <c r="R89" s="926" t="s">
        <v>158</v>
      </c>
      <c r="S89" s="926"/>
      <c r="T89" s="312" t="s">
        <v>1768</v>
      </c>
      <c r="U89" s="312"/>
      <c r="V89" s="312"/>
      <c r="W89" s="312"/>
      <c r="X89" s="312"/>
      <c r="Y89" s="926" t="s">
        <v>158</v>
      </c>
      <c r="Z89" s="926"/>
      <c r="AA89" s="312" t="s">
        <v>1769</v>
      </c>
      <c r="AB89" s="312"/>
      <c r="AC89" s="312"/>
      <c r="AD89" s="312"/>
      <c r="AE89" s="312"/>
      <c r="AF89" s="312"/>
      <c r="AG89" s="312"/>
      <c r="AH89" s="312"/>
      <c r="AI89" s="312"/>
      <c r="AJ89" s="312"/>
      <c r="AK89" s="312"/>
      <c r="AL89" s="312"/>
      <c r="AM89" s="312"/>
      <c r="AN89" s="312"/>
      <c r="AO89" s="312"/>
      <c r="AP89" s="312"/>
      <c r="AQ89" s="321"/>
      <c r="AR89" s="605" t="s">
        <v>750</v>
      </c>
      <c r="AS89" s="605" t="s">
        <v>1465</v>
      </c>
    </row>
    <row r="90" spans="2:45" ht="16.5" customHeight="1" x14ac:dyDescent="0.15">
      <c r="B90" s="991"/>
      <c r="C90" s="992"/>
      <c r="D90" s="992"/>
      <c r="E90" s="992"/>
      <c r="F90" s="992"/>
      <c r="G90" s="992"/>
      <c r="H90" s="992"/>
      <c r="I90" s="992"/>
      <c r="J90" s="993"/>
      <c r="K90" s="952" t="s">
        <v>1770</v>
      </c>
      <c r="L90" s="953"/>
      <c r="M90" s="953"/>
      <c r="N90" s="953"/>
      <c r="O90" s="953"/>
      <c r="P90" s="954"/>
      <c r="Q90" s="985" t="s">
        <v>2701</v>
      </c>
      <c r="R90" s="986"/>
      <c r="S90" s="986"/>
      <c r="T90" s="986"/>
      <c r="U90" s="986"/>
      <c r="V90" s="986"/>
      <c r="W90" s="986"/>
      <c r="X90" s="986"/>
      <c r="Y90" s="986"/>
      <c r="Z90" s="986"/>
      <c r="AA90" s="986"/>
      <c r="AB90" s="986"/>
      <c r="AC90" s="986"/>
      <c r="AD90" s="986"/>
      <c r="AE90" s="986"/>
      <c r="AF90" s="986"/>
      <c r="AG90" s="986"/>
      <c r="AH90" s="986"/>
      <c r="AI90" s="986"/>
      <c r="AJ90" s="986"/>
      <c r="AK90" s="986"/>
      <c r="AL90" s="986"/>
      <c r="AM90" s="986"/>
      <c r="AN90" s="986"/>
      <c r="AO90" s="986"/>
      <c r="AP90" s="986"/>
      <c r="AQ90" s="987"/>
      <c r="AR90" s="605"/>
      <c r="AS90" s="605"/>
    </row>
    <row r="91" spans="2:45" ht="16.5" customHeight="1" x14ac:dyDescent="0.15">
      <c r="B91" s="991"/>
      <c r="C91" s="992"/>
      <c r="D91" s="992"/>
      <c r="E91" s="992"/>
      <c r="F91" s="992"/>
      <c r="G91" s="992"/>
      <c r="H91" s="992"/>
      <c r="I91" s="992"/>
      <c r="J91" s="993"/>
      <c r="K91" s="526" t="s">
        <v>1742</v>
      </c>
      <c r="L91" s="527"/>
      <c r="M91" s="527"/>
      <c r="N91" s="527"/>
      <c r="O91" s="527"/>
      <c r="P91" s="528"/>
      <c r="Q91" s="527" t="s">
        <v>1771</v>
      </c>
      <c r="R91" s="527"/>
      <c r="S91" s="527"/>
      <c r="T91" s="527"/>
      <c r="U91" s="527"/>
      <c r="V91" s="527"/>
      <c r="W91" s="527"/>
      <c r="X91" s="527"/>
      <c r="Y91" s="527"/>
      <c r="Z91" s="527"/>
      <c r="AA91" s="527"/>
      <c r="AB91" s="527"/>
      <c r="AC91" s="527"/>
      <c r="AD91" s="527"/>
      <c r="AE91" s="528"/>
      <c r="AF91" s="526" t="s">
        <v>1772</v>
      </c>
      <c r="AG91" s="527"/>
      <c r="AH91" s="527"/>
      <c r="AI91" s="527"/>
      <c r="AJ91" s="527"/>
      <c r="AK91" s="527"/>
      <c r="AL91" s="527"/>
      <c r="AM91" s="527"/>
      <c r="AN91" s="527"/>
      <c r="AO91" s="527"/>
      <c r="AP91" s="527"/>
      <c r="AQ91" s="988"/>
      <c r="AR91" s="605"/>
      <c r="AS91" s="605"/>
    </row>
    <row r="92" spans="2:45" ht="16.5" customHeight="1" x14ac:dyDescent="0.15">
      <c r="B92" s="991"/>
      <c r="C92" s="992"/>
      <c r="D92" s="992"/>
      <c r="E92" s="992"/>
      <c r="F92" s="992"/>
      <c r="G92" s="992"/>
      <c r="H92" s="992"/>
      <c r="I92" s="992"/>
      <c r="J92" s="993"/>
      <c r="K92" s="949" t="s">
        <v>1773</v>
      </c>
      <c r="L92" s="950"/>
      <c r="M92" s="950"/>
      <c r="N92" s="950"/>
      <c r="O92" s="950"/>
      <c r="P92" s="951"/>
      <c r="Q92" s="574" t="s">
        <v>158</v>
      </c>
      <c r="R92" s="533"/>
      <c r="S92" s="318" t="s">
        <v>2702</v>
      </c>
      <c r="T92" s="318"/>
      <c r="U92" s="318"/>
      <c r="V92" s="318"/>
      <c r="W92" s="318"/>
      <c r="X92" s="318"/>
      <c r="Y92" s="318"/>
      <c r="Z92" s="318"/>
      <c r="AA92" s="318"/>
      <c r="AB92" s="318"/>
      <c r="AC92" s="318"/>
      <c r="AD92" s="318"/>
      <c r="AE92" s="322"/>
      <c r="AF92" s="533" t="s">
        <v>158</v>
      </c>
      <c r="AG92" s="533"/>
      <c r="AH92" s="318" t="s">
        <v>2703</v>
      </c>
      <c r="AJ92" s="318"/>
      <c r="AK92" s="318"/>
      <c r="AL92" s="318"/>
      <c r="AM92" s="318"/>
      <c r="AN92" s="318"/>
      <c r="AO92" s="318"/>
      <c r="AP92" s="318"/>
      <c r="AQ92" s="319"/>
      <c r="AR92" s="605"/>
      <c r="AS92" s="605"/>
    </row>
    <row r="93" spans="2:45" ht="16.5" customHeight="1" x14ac:dyDescent="0.15">
      <c r="B93" s="991"/>
      <c r="C93" s="992"/>
      <c r="D93" s="992"/>
      <c r="E93" s="992"/>
      <c r="F93" s="992"/>
      <c r="G93" s="992"/>
      <c r="H93" s="992"/>
      <c r="I93" s="992"/>
      <c r="J93" s="993"/>
      <c r="K93" s="952"/>
      <c r="L93" s="953"/>
      <c r="M93" s="953"/>
      <c r="N93" s="953"/>
      <c r="O93" s="953"/>
      <c r="P93" s="954"/>
      <c r="Q93" s="602" t="s">
        <v>158</v>
      </c>
      <c r="R93" s="926"/>
      <c r="S93" s="312" t="s">
        <v>2704</v>
      </c>
      <c r="T93" s="312"/>
      <c r="U93" s="312"/>
      <c r="V93" s="312"/>
      <c r="W93" s="312"/>
      <c r="X93" s="312"/>
      <c r="Y93" s="312"/>
      <c r="Z93" s="312"/>
      <c r="AA93" s="312"/>
      <c r="AB93" s="312"/>
      <c r="AC93" s="312"/>
      <c r="AD93" s="312"/>
      <c r="AE93" s="313"/>
      <c r="AF93" s="312"/>
      <c r="AG93" s="312"/>
      <c r="AH93" s="312"/>
      <c r="AI93" s="312"/>
      <c r="AJ93" s="312"/>
      <c r="AK93" s="312"/>
      <c r="AL93" s="312"/>
      <c r="AM93" s="312"/>
      <c r="AN93" s="312"/>
      <c r="AO93" s="312"/>
      <c r="AP93" s="312"/>
      <c r="AQ93" s="321"/>
      <c r="AR93" s="605"/>
      <c r="AS93" s="605"/>
    </row>
    <row r="94" spans="2:45" ht="16.5" customHeight="1" x14ac:dyDescent="0.15">
      <c r="B94" s="991"/>
      <c r="C94" s="992"/>
      <c r="D94" s="992"/>
      <c r="E94" s="992"/>
      <c r="F94" s="992"/>
      <c r="G94" s="992"/>
      <c r="H94" s="992"/>
      <c r="I94" s="992"/>
      <c r="J94" s="993"/>
      <c r="K94" s="952" t="s">
        <v>1768</v>
      </c>
      <c r="L94" s="953"/>
      <c r="M94" s="953"/>
      <c r="N94" s="953"/>
      <c r="O94" s="953"/>
      <c r="P94" s="954"/>
      <c r="Q94" s="596" t="s">
        <v>158</v>
      </c>
      <c r="R94" s="942"/>
      <c r="S94" s="303" t="s">
        <v>2705</v>
      </c>
      <c r="T94" s="303"/>
      <c r="U94" s="303"/>
      <c r="V94" s="303"/>
      <c r="W94" s="303"/>
      <c r="X94" s="303"/>
      <c r="Y94" s="303"/>
      <c r="Z94" s="303"/>
      <c r="AA94" s="303"/>
      <c r="AB94" s="303"/>
      <c r="AC94" s="303"/>
      <c r="AD94" s="303"/>
      <c r="AE94" s="323"/>
      <c r="AF94" s="997"/>
      <c r="AG94" s="997"/>
      <c r="AH94" s="997"/>
      <c r="AI94" s="997"/>
      <c r="AJ94" s="997"/>
      <c r="AK94" s="997"/>
      <c r="AL94" s="997"/>
      <c r="AM94" s="997"/>
      <c r="AN94" s="997"/>
      <c r="AO94" s="997"/>
      <c r="AP94" s="997"/>
      <c r="AQ94" s="998"/>
      <c r="AR94" s="605"/>
      <c r="AS94" s="605"/>
    </row>
    <row r="95" spans="2:45" ht="16.5" customHeight="1" x14ac:dyDescent="0.15">
      <c r="B95" s="994"/>
      <c r="C95" s="995"/>
      <c r="D95" s="995"/>
      <c r="E95" s="995"/>
      <c r="F95" s="995"/>
      <c r="G95" s="995"/>
      <c r="H95" s="995"/>
      <c r="I95" s="995"/>
      <c r="J95" s="996"/>
      <c r="K95" s="949" t="s">
        <v>1769</v>
      </c>
      <c r="L95" s="950"/>
      <c r="M95" s="950"/>
      <c r="N95" s="950"/>
      <c r="O95" s="950"/>
      <c r="P95" s="951"/>
      <c r="Q95" s="574" t="s">
        <v>158</v>
      </c>
      <c r="R95" s="533"/>
      <c r="S95" s="318" t="s">
        <v>2706</v>
      </c>
      <c r="T95" s="318"/>
      <c r="U95" s="318"/>
      <c r="V95" s="318"/>
      <c r="W95" s="318"/>
      <c r="X95" s="318"/>
      <c r="Y95" s="318"/>
      <c r="Z95" s="318"/>
      <c r="AA95" s="318"/>
      <c r="AB95" s="318"/>
      <c r="AC95" s="318"/>
      <c r="AD95" s="318"/>
      <c r="AE95" s="322"/>
      <c r="AF95" s="574" t="s">
        <v>158</v>
      </c>
      <c r="AG95" s="533"/>
      <c r="AH95" s="318" t="s">
        <v>2707</v>
      </c>
      <c r="AJ95" s="302"/>
      <c r="AK95" s="302"/>
      <c r="AL95" s="302"/>
      <c r="AM95" s="302"/>
      <c r="AN95" s="302"/>
      <c r="AO95" s="302"/>
      <c r="AP95" s="302"/>
      <c r="AQ95" s="324"/>
      <c r="AR95" s="605"/>
      <c r="AS95" s="605"/>
    </row>
    <row r="96" spans="2:45" ht="16.5" customHeight="1" x14ac:dyDescent="0.15">
      <c r="B96" s="932" t="s">
        <v>1774</v>
      </c>
      <c r="C96" s="933"/>
      <c r="D96" s="933"/>
      <c r="E96" s="933"/>
      <c r="F96" s="933"/>
      <c r="G96" s="933"/>
      <c r="H96" s="933"/>
      <c r="I96" s="933"/>
      <c r="J96" s="933"/>
      <c r="K96" s="574" t="s">
        <v>158</v>
      </c>
      <c r="L96" s="533"/>
      <c r="M96" s="318" t="s">
        <v>1775</v>
      </c>
      <c r="N96" s="318"/>
      <c r="O96" s="302"/>
      <c r="P96" s="302" t="s">
        <v>2697</v>
      </c>
      <c r="Q96" s="533" t="s">
        <v>158</v>
      </c>
      <c r="R96" s="533"/>
      <c r="S96" s="318" t="s">
        <v>2708</v>
      </c>
      <c r="T96" s="318"/>
      <c r="U96" s="318"/>
      <c r="V96" s="318"/>
      <c r="W96" s="318"/>
      <c r="X96" s="318"/>
      <c r="Y96" s="318"/>
      <c r="Z96" s="318"/>
      <c r="AA96" s="533" t="s">
        <v>158</v>
      </c>
      <c r="AB96" s="533"/>
      <c r="AC96" s="318" t="s">
        <v>2709</v>
      </c>
      <c r="AD96" s="318"/>
      <c r="AE96" s="318"/>
      <c r="AF96" s="318"/>
      <c r="AG96" s="318"/>
      <c r="AH96" s="318"/>
      <c r="AI96" s="318"/>
      <c r="AJ96" s="318"/>
      <c r="AK96" s="318"/>
      <c r="AL96" s="318"/>
      <c r="AM96" s="318"/>
      <c r="AN96" s="318"/>
      <c r="AO96" s="318"/>
      <c r="AP96" s="318"/>
      <c r="AQ96" s="319"/>
      <c r="AR96" s="605" t="s">
        <v>750</v>
      </c>
      <c r="AS96" s="605" t="s">
        <v>1465</v>
      </c>
    </row>
    <row r="97" spans="2:45" ht="16.5" customHeight="1" x14ac:dyDescent="0.15">
      <c r="B97" s="946"/>
      <c r="C97" s="947"/>
      <c r="D97" s="947"/>
      <c r="E97" s="947"/>
      <c r="F97" s="947"/>
      <c r="G97" s="947"/>
      <c r="H97" s="947"/>
      <c r="I97" s="947"/>
      <c r="J97" s="947"/>
      <c r="K97" s="955" t="s">
        <v>158</v>
      </c>
      <c r="L97" s="605"/>
      <c r="M97" s="131" t="s">
        <v>1504</v>
      </c>
      <c r="O97" s="284"/>
      <c r="P97" s="287" t="s">
        <v>2697</v>
      </c>
      <c r="Q97" s="605" t="s">
        <v>158</v>
      </c>
      <c r="R97" s="605"/>
      <c r="S97" s="131" t="s">
        <v>2710</v>
      </c>
      <c r="W97" s="605" t="s">
        <v>158</v>
      </c>
      <c r="X97" s="605"/>
      <c r="Y97" s="131" t="s">
        <v>2711</v>
      </c>
      <c r="AA97" s="284"/>
      <c r="AB97" s="284"/>
      <c r="AC97" s="926" t="s">
        <v>158</v>
      </c>
      <c r="AD97" s="926"/>
      <c r="AE97" s="131" t="s">
        <v>2662</v>
      </c>
      <c r="AG97" s="284"/>
      <c r="AK97" s="284"/>
      <c r="AL97" s="284"/>
      <c r="AQ97" s="320"/>
      <c r="AR97" s="605"/>
      <c r="AS97" s="605"/>
    </row>
    <row r="98" spans="2:45" ht="16.5" customHeight="1" x14ac:dyDescent="0.15">
      <c r="B98" s="943" t="s">
        <v>1776</v>
      </c>
      <c r="C98" s="944"/>
      <c r="D98" s="944"/>
      <c r="E98" s="944"/>
      <c r="F98" s="944"/>
      <c r="G98" s="944"/>
      <c r="H98" s="944"/>
      <c r="I98" s="944"/>
      <c r="J98" s="944"/>
      <c r="K98" s="574" t="s">
        <v>158</v>
      </c>
      <c r="L98" s="533"/>
      <c r="M98" s="318" t="s">
        <v>1775</v>
      </c>
      <c r="N98" s="318"/>
      <c r="O98" s="318"/>
      <c r="P98" s="318"/>
      <c r="Q98" s="533" t="s">
        <v>158</v>
      </c>
      <c r="R98" s="533"/>
      <c r="S98" s="318" t="s">
        <v>1504</v>
      </c>
      <c r="T98" s="302"/>
      <c r="U98" s="318"/>
      <c r="V98" s="302" t="s">
        <v>2697</v>
      </c>
      <c r="W98" s="533" t="s">
        <v>158</v>
      </c>
      <c r="X98" s="533"/>
      <c r="Y98" s="318" t="s">
        <v>1777</v>
      </c>
      <c r="Z98" s="318"/>
      <c r="AA98" s="318"/>
      <c r="AB98" s="318"/>
      <c r="AC98" s="318"/>
      <c r="AD98" s="318"/>
      <c r="AE98" s="318"/>
      <c r="AF98" s="318"/>
      <c r="AG98" s="318"/>
      <c r="AH98" s="318"/>
      <c r="AI98" s="318"/>
      <c r="AJ98" s="318"/>
      <c r="AK98" s="318"/>
      <c r="AL98" s="318"/>
      <c r="AM98" s="318"/>
      <c r="AN98" s="318"/>
      <c r="AO98" s="318"/>
      <c r="AP98" s="318"/>
      <c r="AQ98" s="319"/>
      <c r="AR98" s="605" t="s">
        <v>750</v>
      </c>
      <c r="AS98" s="605" t="s">
        <v>158</v>
      </c>
    </row>
    <row r="99" spans="2:45" ht="16.5" customHeight="1" x14ac:dyDescent="0.15">
      <c r="B99" s="956" t="s">
        <v>2712</v>
      </c>
      <c r="C99" s="957"/>
      <c r="D99" s="957"/>
      <c r="E99" s="957"/>
      <c r="F99" s="957"/>
      <c r="G99" s="957"/>
      <c r="H99" s="957"/>
      <c r="I99" s="957"/>
      <c r="J99" s="957"/>
      <c r="K99" s="596" t="s">
        <v>158</v>
      </c>
      <c r="L99" s="942"/>
      <c r="M99" s="303" t="s">
        <v>1778</v>
      </c>
      <c r="N99" s="303"/>
      <c r="O99" s="303"/>
      <c r="P99" s="303"/>
      <c r="Q99" s="942" t="s">
        <v>158</v>
      </c>
      <c r="R99" s="942"/>
      <c r="S99" s="303" t="s">
        <v>674</v>
      </c>
      <c r="T99" s="289"/>
      <c r="U99" s="303"/>
      <c r="V99" s="289" t="s">
        <v>2697</v>
      </c>
      <c r="W99" s="942" t="s">
        <v>158</v>
      </c>
      <c r="X99" s="942"/>
      <c r="Y99" s="303" t="s">
        <v>1779</v>
      </c>
      <c r="Z99" s="303"/>
      <c r="AA99" s="303"/>
      <c r="AB99" s="303"/>
      <c r="AC99" s="303"/>
      <c r="AD99" s="303"/>
      <c r="AE99" s="303"/>
      <c r="AF99" s="303"/>
      <c r="AG99" s="303"/>
      <c r="AH99" s="303"/>
      <c r="AI99" s="303"/>
      <c r="AJ99" s="303"/>
      <c r="AK99" s="303"/>
      <c r="AL99" s="303"/>
      <c r="AM99" s="303"/>
      <c r="AN99" s="303"/>
      <c r="AO99" s="303"/>
      <c r="AP99" s="303"/>
      <c r="AQ99" s="306"/>
      <c r="AR99" s="605"/>
      <c r="AS99" s="605"/>
    </row>
    <row r="100" spans="2:45" ht="16.5" customHeight="1" x14ac:dyDescent="0.15">
      <c r="B100" s="956" t="s">
        <v>2713</v>
      </c>
      <c r="C100" s="957"/>
      <c r="D100" s="957"/>
      <c r="E100" s="957"/>
      <c r="F100" s="957"/>
      <c r="G100" s="957"/>
      <c r="H100" s="957"/>
      <c r="I100" s="957"/>
      <c r="J100" s="958"/>
      <c r="K100" s="596" t="s">
        <v>158</v>
      </c>
      <c r="L100" s="942"/>
      <c r="M100" s="303" t="s">
        <v>1775</v>
      </c>
      <c r="N100" s="303"/>
      <c r="O100" s="303"/>
      <c r="P100" s="303"/>
      <c r="Q100" s="942" t="s">
        <v>158</v>
      </c>
      <c r="R100" s="942"/>
      <c r="S100" s="303" t="s">
        <v>1504</v>
      </c>
      <c r="T100" s="289"/>
      <c r="U100" s="289"/>
      <c r="V100" s="289" t="s">
        <v>2697</v>
      </c>
      <c r="W100" s="303"/>
      <c r="X100" s="303"/>
      <c r="Y100" s="303"/>
      <c r="Z100" s="325" t="s">
        <v>2714</v>
      </c>
      <c r="AA100" s="326" t="s">
        <v>2699</v>
      </c>
      <c r="AB100" s="978"/>
      <c r="AC100" s="978"/>
      <c r="AD100" s="978"/>
      <c r="AE100" s="978"/>
      <c r="AF100" s="978"/>
      <c r="AG100" s="978"/>
      <c r="AH100" s="978"/>
      <c r="AI100" s="978"/>
      <c r="AJ100" s="979"/>
      <c r="AK100" s="596" t="s">
        <v>158</v>
      </c>
      <c r="AL100" s="942"/>
      <c r="AM100" s="980" t="s">
        <v>1780</v>
      </c>
      <c r="AN100" s="980"/>
      <c r="AO100" s="980"/>
      <c r="AP100" s="980"/>
      <c r="AQ100" s="981"/>
      <c r="AR100" s="605"/>
      <c r="AS100" s="605"/>
    </row>
    <row r="101" spans="2:45" ht="16.5" customHeight="1" x14ac:dyDescent="0.15">
      <c r="B101" s="963" t="s">
        <v>2715</v>
      </c>
      <c r="C101" s="964"/>
      <c r="D101" s="964"/>
      <c r="E101" s="964"/>
      <c r="F101" s="964"/>
      <c r="G101" s="964"/>
      <c r="H101" s="964"/>
      <c r="I101" s="964"/>
      <c r="J101" s="965"/>
      <c r="K101" s="605" t="s">
        <v>158</v>
      </c>
      <c r="L101" s="605"/>
      <c r="M101" s="131" t="s">
        <v>2716</v>
      </c>
      <c r="Q101" s="284" t="s">
        <v>2697</v>
      </c>
      <c r="R101" s="605" t="s">
        <v>158</v>
      </c>
      <c r="S101" s="605"/>
      <c r="T101" s="131" t="s">
        <v>2717</v>
      </c>
      <c r="AQ101" s="320"/>
      <c r="AR101" s="604" t="s">
        <v>750</v>
      </c>
      <c r="AS101" s="605" t="s">
        <v>1465</v>
      </c>
    </row>
    <row r="102" spans="2:45" ht="16.5" customHeight="1" x14ac:dyDescent="0.15">
      <c r="B102" s="963"/>
      <c r="C102" s="964"/>
      <c r="D102" s="964"/>
      <c r="E102" s="964"/>
      <c r="F102" s="964"/>
      <c r="G102" s="964"/>
      <c r="H102" s="964"/>
      <c r="I102" s="964"/>
      <c r="J102" s="965"/>
      <c r="K102" s="284"/>
      <c r="L102" s="284"/>
      <c r="Q102" s="284"/>
      <c r="R102" s="605" t="s">
        <v>158</v>
      </c>
      <c r="S102" s="605"/>
      <c r="T102" s="131" t="s">
        <v>2657</v>
      </c>
      <c r="X102" s="284" t="s">
        <v>2697</v>
      </c>
      <c r="Y102" s="605" t="s">
        <v>158</v>
      </c>
      <c r="Z102" s="605"/>
      <c r="AA102" s="131" t="s">
        <v>2718</v>
      </c>
      <c r="AC102" s="284"/>
      <c r="AD102" s="284"/>
      <c r="AE102" s="284"/>
      <c r="AQ102" s="320"/>
      <c r="AR102" s="604"/>
      <c r="AS102" s="605"/>
    </row>
    <row r="103" spans="2:45" ht="16.5" customHeight="1" x14ac:dyDescent="0.15">
      <c r="B103" s="963"/>
      <c r="C103" s="964"/>
      <c r="D103" s="964"/>
      <c r="E103" s="964"/>
      <c r="F103" s="964"/>
      <c r="G103" s="964"/>
      <c r="H103" s="964"/>
      <c r="I103" s="964"/>
      <c r="J103" s="965"/>
      <c r="K103" s="327"/>
      <c r="L103" s="328"/>
      <c r="M103" s="329"/>
      <c r="N103" s="329"/>
      <c r="O103" s="329"/>
      <c r="P103" s="329"/>
      <c r="Q103" s="328"/>
      <c r="R103" s="328"/>
      <c r="S103" s="328"/>
      <c r="T103" s="329"/>
      <c r="U103" s="329"/>
      <c r="V103" s="329"/>
      <c r="W103" s="329"/>
      <c r="X103" s="328" t="s">
        <v>2697</v>
      </c>
      <c r="Y103" s="564" t="s">
        <v>158</v>
      </c>
      <c r="Z103" s="564"/>
      <c r="AA103" s="329" t="s">
        <v>2719</v>
      </c>
      <c r="AB103" s="329"/>
      <c r="AC103" s="328"/>
      <c r="AD103" s="328" t="s">
        <v>2663</v>
      </c>
      <c r="AE103" s="564"/>
      <c r="AF103" s="564"/>
      <c r="AG103" s="564"/>
      <c r="AH103" s="564"/>
      <c r="AI103" s="564"/>
      <c r="AJ103" s="564"/>
      <c r="AK103" s="564"/>
      <c r="AL103" s="564"/>
      <c r="AM103" s="564"/>
      <c r="AN103" s="564"/>
      <c r="AO103" s="564"/>
      <c r="AP103" s="564"/>
      <c r="AQ103" s="330" t="s">
        <v>2664</v>
      </c>
      <c r="AR103" s="604"/>
      <c r="AS103" s="605"/>
    </row>
    <row r="104" spans="2:45" ht="16.5" customHeight="1" x14ac:dyDescent="0.15">
      <c r="B104" s="963"/>
      <c r="C104" s="964"/>
      <c r="D104" s="964"/>
      <c r="E104" s="964"/>
      <c r="F104" s="964"/>
      <c r="G104" s="964"/>
      <c r="H104" s="964"/>
      <c r="I104" s="964"/>
      <c r="J104" s="965"/>
      <c r="K104" s="605" t="s">
        <v>1465</v>
      </c>
      <c r="L104" s="605"/>
      <c r="M104" s="131" t="s">
        <v>2720</v>
      </c>
      <c r="Q104" s="284" t="s">
        <v>2697</v>
      </c>
      <c r="R104" s="605" t="s">
        <v>158</v>
      </c>
      <c r="S104" s="605"/>
      <c r="T104" s="131" t="s">
        <v>2721</v>
      </c>
      <c r="X104" s="284" t="s">
        <v>2697</v>
      </c>
      <c r="Y104" s="605" t="s">
        <v>2880</v>
      </c>
      <c r="Z104" s="605"/>
      <c r="AA104" s="131" t="s">
        <v>2881</v>
      </c>
      <c r="AK104" s="284"/>
      <c r="AQ104" s="331"/>
      <c r="AR104" s="604"/>
      <c r="AS104" s="605"/>
    </row>
    <row r="105" spans="2:45" ht="16.5" customHeight="1" x14ac:dyDescent="0.15">
      <c r="B105" s="963"/>
      <c r="C105" s="964"/>
      <c r="D105" s="964"/>
      <c r="E105" s="964"/>
      <c r="F105" s="964"/>
      <c r="G105" s="964"/>
      <c r="H105" s="964"/>
      <c r="I105" s="964"/>
      <c r="J105" s="965"/>
      <c r="K105" s="284"/>
      <c r="L105" s="284"/>
      <c r="Q105" s="284"/>
      <c r="R105" s="284"/>
      <c r="S105" s="284"/>
      <c r="X105" s="284" t="s">
        <v>2697</v>
      </c>
      <c r="Y105" s="605" t="s">
        <v>158</v>
      </c>
      <c r="Z105" s="605"/>
      <c r="AA105" s="131" t="s">
        <v>2719</v>
      </c>
      <c r="AC105" s="284"/>
      <c r="AD105" s="284" t="s">
        <v>2663</v>
      </c>
      <c r="AE105" s="605"/>
      <c r="AF105" s="605"/>
      <c r="AG105" s="605"/>
      <c r="AH105" s="605"/>
      <c r="AI105" s="605"/>
      <c r="AJ105" s="605"/>
      <c r="AK105" s="605"/>
      <c r="AL105" s="605"/>
      <c r="AM105" s="605"/>
      <c r="AN105" s="605"/>
      <c r="AO105" s="605"/>
      <c r="AP105" s="605"/>
      <c r="AQ105" s="331" t="s">
        <v>2664</v>
      </c>
      <c r="AR105" s="604"/>
      <c r="AS105" s="605"/>
    </row>
    <row r="106" spans="2:45" ht="16.5" customHeight="1" thickBot="1" x14ac:dyDescent="0.2">
      <c r="B106" s="982"/>
      <c r="C106" s="983"/>
      <c r="D106" s="983"/>
      <c r="E106" s="983"/>
      <c r="F106" s="983"/>
      <c r="G106" s="983"/>
      <c r="H106" s="983"/>
      <c r="I106" s="983"/>
      <c r="J106" s="984"/>
      <c r="K106" s="304"/>
      <c r="L106" s="304"/>
      <c r="M106" s="332"/>
      <c r="N106" s="332"/>
      <c r="O106" s="332"/>
      <c r="P106" s="332"/>
      <c r="Q106" s="304"/>
      <c r="R106" s="508" t="s">
        <v>158</v>
      </c>
      <c r="S106" s="508"/>
      <c r="T106" s="332" t="s">
        <v>2658</v>
      </c>
      <c r="U106" s="332"/>
      <c r="V106" s="332"/>
      <c r="W106" s="332"/>
      <c r="X106" s="304" t="s">
        <v>2697</v>
      </c>
      <c r="Y106" s="508" t="s">
        <v>158</v>
      </c>
      <c r="Z106" s="508"/>
      <c r="AA106" s="332" t="s">
        <v>2722</v>
      </c>
      <c r="AB106" s="332"/>
      <c r="AC106" s="304"/>
      <c r="AD106" s="304"/>
      <c r="AE106" s="304"/>
      <c r="AF106" s="332"/>
      <c r="AG106" s="332"/>
      <c r="AH106" s="332"/>
      <c r="AI106" s="332"/>
      <c r="AJ106" s="332"/>
      <c r="AK106" s="332"/>
      <c r="AL106" s="332"/>
      <c r="AM106" s="332"/>
      <c r="AN106" s="332"/>
      <c r="AO106" s="332"/>
      <c r="AP106" s="332"/>
      <c r="AQ106" s="333"/>
      <c r="AR106" s="604"/>
      <c r="AS106" s="605"/>
    </row>
    <row r="107" spans="2:45" ht="15" customHeight="1" thickBot="1" x14ac:dyDescent="0.2">
      <c r="B107" s="33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S107" s="335"/>
    </row>
    <row r="108" spans="2:45" ht="16.5" customHeight="1" x14ac:dyDescent="0.15">
      <c r="B108" s="970" t="s">
        <v>1781</v>
      </c>
      <c r="C108" s="971"/>
      <c r="D108" s="971"/>
      <c r="E108" s="971"/>
      <c r="F108" s="971"/>
      <c r="G108" s="971"/>
      <c r="H108" s="971"/>
      <c r="I108" s="971"/>
      <c r="J108" s="972"/>
      <c r="K108" s="973"/>
      <c r="L108" s="974"/>
      <c r="M108" s="974"/>
      <c r="N108" s="974"/>
      <c r="O108" s="974"/>
      <c r="P108" s="974"/>
      <c r="Q108" s="974"/>
      <c r="R108" s="974"/>
      <c r="S108" s="974"/>
      <c r="T108" s="974"/>
      <c r="U108" s="974"/>
      <c r="V108" s="974"/>
      <c r="W108" s="974"/>
      <c r="X108" s="974"/>
      <c r="Y108" s="974"/>
      <c r="Z108" s="974"/>
      <c r="AA108" s="974"/>
      <c r="AB108" s="974"/>
      <c r="AC108" s="974"/>
      <c r="AD108" s="974"/>
      <c r="AE108" s="974"/>
      <c r="AF108" s="974"/>
      <c r="AG108" s="301"/>
      <c r="AH108" s="975" t="s">
        <v>1782</v>
      </c>
      <c r="AI108" s="522"/>
      <c r="AJ108" s="522"/>
      <c r="AK108" s="976"/>
      <c r="AL108" s="977"/>
      <c r="AM108" s="977"/>
      <c r="AN108" s="977"/>
      <c r="AO108" s="977"/>
      <c r="AP108" s="977"/>
      <c r="AQ108" s="336" t="s">
        <v>710</v>
      </c>
      <c r="AR108" s="605" t="s">
        <v>750</v>
      </c>
      <c r="AS108" s="605" t="s">
        <v>1465</v>
      </c>
    </row>
    <row r="109" spans="2:45" ht="16.5" customHeight="1" x14ac:dyDescent="0.15">
      <c r="B109" s="943" t="s">
        <v>1783</v>
      </c>
      <c r="C109" s="944"/>
      <c r="D109" s="944"/>
      <c r="E109" s="944"/>
      <c r="F109" s="944"/>
      <c r="G109" s="944"/>
      <c r="H109" s="944"/>
      <c r="I109" s="944"/>
      <c r="J109" s="945"/>
      <c r="K109" s="596" t="s">
        <v>668</v>
      </c>
      <c r="L109" s="942"/>
      <c r="M109" s="942"/>
      <c r="N109" s="959"/>
      <c r="O109" s="959"/>
      <c r="P109" s="303" t="s">
        <v>669</v>
      </c>
      <c r="Q109" s="942" t="s">
        <v>671</v>
      </c>
      <c r="R109" s="942"/>
      <c r="S109" s="942"/>
      <c r="T109" s="959"/>
      <c r="U109" s="959"/>
      <c r="V109" s="303" t="s">
        <v>669</v>
      </c>
      <c r="X109" s="526" t="s">
        <v>1784</v>
      </c>
      <c r="Y109" s="527"/>
      <c r="Z109" s="527"/>
      <c r="AA109" s="528"/>
      <c r="AB109" s="969"/>
      <c r="AC109" s="969"/>
      <c r="AD109" s="969"/>
      <c r="AE109" s="969"/>
      <c r="AF109" s="969"/>
      <c r="AG109" s="289" t="s">
        <v>649</v>
      </c>
      <c r="AH109" s="526" t="s">
        <v>1785</v>
      </c>
      <c r="AI109" s="527"/>
      <c r="AJ109" s="527"/>
      <c r="AK109" s="528"/>
      <c r="AL109" s="969"/>
      <c r="AM109" s="969"/>
      <c r="AN109" s="969"/>
      <c r="AO109" s="969"/>
      <c r="AP109" s="969"/>
      <c r="AQ109" s="337" t="s">
        <v>649</v>
      </c>
      <c r="AR109" s="605"/>
      <c r="AS109" s="605"/>
    </row>
    <row r="110" spans="2:45" ht="16.5" customHeight="1" x14ac:dyDescent="0.15">
      <c r="B110" s="960" t="s">
        <v>1742</v>
      </c>
      <c r="C110" s="961"/>
      <c r="D110" s="961"/>
      <c r="E110" s="961"/>
      <c r="F110" s="961"/>
      <c r="G110" s="961"/>
      <c r="H110" s="961"/>
      <c r="I110" s="961"/>
      <c r="J110" s="962"/>
      <c r="K110" s="596" t="s">
        <v>158</v>
      </c>
      <c r="L110" s="942"/>
      <c r="M110" s="303" t="s">
        <v>1771</v>
      </c>
      <c r="N110" s="303"/>
      <c r="O110" s="303"/>
      <c r="P110" s="303"/>
      <c r="Q110" s="942" t="s">
        <v>158</v>
      </c>
      <c r="R110" s="942"/>
      <c r="S110" s="303" t="s">
        <v>2723</v>
      </c>
      <c r="T110" s="303"/>
      <c r="U110" s="303"/>
      <c r="V110" s="303"/>
      <c r="W110" s="942" t="s">
        <v>158</v>
      </c>
      <c r="X110" s="942"/>
      <c r="Y110" s="303" t="s">
        <v>2724</v>
      </c>
      <c r="Z110" s="303"/>
      <c r="AA110" s="303"/>
      <c r="AB110" s="303"/>
      <c r="AC110" s="942" t="s">
        <v>158</v>
      </c>
      <c r="AD110" s="942"/>
      <c r="AE110" s="303" t="s">
        <v>2725</v>
      </c>
      <c r="AF110" s="303"/>
      <c r="AG110" s="303"/>
      <c r="AH110" s="303"/>
      <c r="AI110" s="942" t="s">
        <v>158</v>
      </c>
      <c r="AJ110" s="942"/>
      <c r="AK110" s="303" t="s">
        <v>2726</v>
      </c>
      <c r="AL110" s="303"/>
      <c r="AM110" s="303"/>
      <c r="AN110" s="303"/>
      <c r="AO110" s="303"/>
      <c r="AP110" s="303"/>
      <c r="AQ110" s="306"/>
      <c r="AR110" s="605" t="s">
        <v>750</v>
      </c>
      <c r="AS110" s="605" t="s">
        <v>1465</v>
      </c>
    </row>
    <row r="111" spans="2:45" ht="16.5" customHeight="1" x14ac:dyDescent="0.15">
      <c r="B111" s="960" t="s">
        <v>1786</v>
      </c>
      <c r="C111" s="961"/>
      <c r="D111" s="961"/>
      <c r="E111" s="961"/>
      <c r="F111" s="961"/>
      <c r="G111" s="961"/>
      <c r="H111" s="961"/>
      <c r="I111" s="961"/>
      <c r="J111" s="962"/>
      <c r="K111" s="533" t="s">
        <v>158</v>
      </c>
      <c r="L111" s="533"/>
      <c r="M111" s="318" t="s">
        <v>2727</v>
      </c>
      <c r="N111" s="318"/>
      <c r="O111" s="318"/>
      <c r="P111" s="318"/>
      <c r="Q111" s="318"/>
      <c r="R111" s="318"/>
      <c r="S111" s="318"/>
      <c r="T111" s="318"/>
      <c r="U111" s="318"/>
      <c r="V111" s="533" t="s">
        <v>158</v>
      </c>
      <c r="W111" s="533"/>
      <c r="X111" s="318" t="s">
        <v>2728</v>
      </c>
      <c r="Y111" s="318"/>
      <c r="Z111" s="318"/>
      <c r="AA111" s="318"/>
      <c r="AB111" s="318"/>
      <c r="AC111" s="318"/>
      <c r="AD111" s="318"/>
      <c r="AE111" s="318"/>
      <c r="AF111" s="318"/>
      <c r="AG111" s="533" t="s">
        <v>158</v>
      </c>
      <c r="AH111" s="533"/>
      <c r="AI111" s="318" t="s">
        <v>2729</v>
      </c>
      <c r="AJ111" s="318"/>
      <c r="AK111" s="318"/>
      <c r="AL111" s="318"/>
      <c r="AM111" s="318"/>
      <c r="AN111" s="318"/>
      <c r="AO111" s="318"/>
      <c r="AP111" s="318"/>
      <c r="AQ111" s="319"/>
      <c r="AR111" s="605"/>
      <c r="AS111" s="605"/>
    </row>
    <row r="112" spans="2:45" ht="16.5" customHeight="1" x14ac:dyDescent="0.15">
      <c r="B112" s="963"/>
      <c r="C112" s="964"/>
      <c r="D112" s="964"/>
      <c r="E112" s="964"/>
      <c r="F112" s="964"/>
      <c r="G112" s="964"/>
      <c r="H112" s="964"/>
      <c r="I112" s="964"/>
      <c r="J112" s="965"/>
      <c r="K112" s="605" t="s">
        <v>158</v>
      </c>
      <c r="L112" s="605"/>
      <c r="M112" s="131" t="s">
        <v>2730</v>
      </c>
      <c r="V112" s="605" t="s">
        <v>158</v>
      </c>
      <c r="W112" s="605"/>
      <c r="X112" s="131" t="s">
        <v>2731</v>
      </c>
      <c r="AG112" s="605" t="s">
        <v>158</v>
      </c>
      <c r="AH112" s="605"/>
      <c r="AI112" s="131" t="s">
        <v>2732</v>
      </c>
      <c r="AQ112" s="320"/>
      <c r="AR112" s="605"/>
      <c r="AS112" s="605"/>
    </row>
    <row r="113" spans="2:45" ht="16.5" customHeight="1" x14ac:dyDescent="0.15">
      <c r="B113" s="963"/>
      <c r="C113" s="964"/>
      <c r="D113" s="964"/>
      <c r="E113" s="964"/>
      <c r="F113" s="964"/>
      <c r="G113" s="964"/>
      <c r="H113" s="964"/>
      <c r="I113" s="964"/>
      <c r="J113" s="965"/>
      <c r="K113" s="605" t="s">
        <v>158</v>
      </c>
      <c r="L113" s="605"/>
      <c r="M113" s="131" t="s">
        <v>2709</v>
      </c>
      <c r="V113" s="605" t="s">
        <v>158</v>
      </c>
      <c r="W113" s="605"/>
      <c r="X113" s="131" t="s">
        <v>2733</v>
      </c>
      <c r="AG113" s="605" t="s">
        <v>158</v>
      </c>
      <c r="AH113" s="605"/>
      <c r="AI113" s="131" t="s">
        <v>2809</v>
      </c>
      <c r="AQ113" s="320"/>
      <c r="AR113" s="605"/>
      <c r="AS113" s="605"/>
    </row>
    <row r="114" spans="2:45" ht="16.5" customHeight="1" x14ac:dyDescent="0.15">
      <c r="B114" s="966"/>
      <c r="C114" s="967"/>
      <c r="D114" s="967"/>
      <c r="E114" s="967"/>
      <c r="F114" s="967"/>
      <c r="G114" s="967"/>
      <c r="H114" s="967"/>
      <c r="I114" s="967"/>
      <c r="J114" s="968"/>
      <c r="K114" s="926" t="s">
        <v>158</v>
      </c>
      <c r="L114" s="926"/>
      <c r="M114" s="312" t="s">
        <v>2734</v>
      </c>
      <c r="N114" s="312"/>
      <c r="O114" s="312"/>
      <c r="P114" s="312"/>
      <c r="Q114" s="312"/>
      <c r="R114" s="312"/>
      <c r="S114" s="312"/>
      <c r="T114" s="312"/>
      <c r="U114" s="312"/>
      <c r="V114" s="926" t="s">
        <v>158</v>
      </c>
      <c r="W114" s="926"/>
      <c r="X114" s="312" t="s">
        <v>1787</v>
      </c>
      <c r="Y114" s="312"/>
      <c r="Z114" s="312"/>
      <c r="AA114" s="312"/>
      <c r="AB114" s="312"/>
      <c r="AC114" s="312"/>
      <c r="AD114" s="312"/>
      <c r="AE114" s="312"/>
      <c r="AF114" s="312"/>
      <c r="AG114" s="926" t="s">
        <v>158</v>
      </c>
      <c r="AH114" s="926"/>
      <c r="AI114" s="312" t="s">
        <v>2735</v>
      </c>
      <c r="AJ114" s="312"/>
      <c r="AK114" s="312"/>
      <c r="AL114" s="312"/>
      <c r="AM114" s="312"/>
      <c r="AN114" s="312"/>
      <c r="AO114" s="312"/>
      <c r="AP114" s="312"/>
      <c r="AQ114" s="321"/>
      <c r="AR114" s="605"/>
      <c r="AS114" s="605"/>
    </row>
    <row r="115" spans="2:45" ht="16.5" customHeight="1" x14ac:dyDescent="0.15">
      <c r="B115" s="956" t="s">
        <v>2736</v>
      </c>
      <c r="C115" s="957"/>
      <c r="D115" s="957"/>
      <c r="E115" s="957"/>
      <c r="F115" s="957"/>
      <c r="G115" s="957"/>
      <c r="H115" s="957"/>
      <c r="I115" s="957"/>
      <c r="J115" s="958"/>
      <c r="K115" s="596" t="s">
        <v>663</v>
      </c>
      <c r="L115" s="942"/>
      <c r="M115" s="942"/>
      <c r="N115" s="959"/>
      <c r="O115" s="959"/>
      <c r="P115" s="303" t="s">
        <v>713</v>
      </c>
      <c r="Q115" s="303"/>
      <c r="R115" s="526" t="s">
        <v>2737</v>
      </c>
      <c r="S115" s="527"/>
      <c r="T115" s="527"/>
      <c r="U115" s="527"/>
      <c r="V115" s="527"/>
      <c r="W115" s="527"/>
      <c r="X115" s="527"/>
      <c r="Y115" s="527"/>
      <c r="Z115" s="528"/>
      <c r="AA115" s="596"/>
      <c r="AB115" s="942"/>
      <c r="AC115" s="942"/>
      <c r="AD115" s="942"/>
      <c r="AE115" s="942"/>
      <c r="AF115" s="942"/>
      <c r="AG115" s="942"/>
      <c r="AH115" s="942"/>
      <c r="AI115" s="942"/>
      <c r="AJ115" s="597"/>
      <c r="AK115" s="596" t="s">
        <v>158</v>
      </c>
      <c r="AL115" s="942"/>
      <c r="AM115" s="303" t="s">
        <v>2669</v>
      </c>
      <c r="AN115" s="303"/>
      <c r="AO115" s="303"/>
      <c r="AP115" s="303"/>
      <c r="AQ115" s="306"/>
      <c r="AR115" s="605"/>
      <c r="AS115" s="605"/>
    </row>
    <row r="116" spans="2:45" ht="16.5" customHeight="1" x14ac:dyDescent="0.15">
      <c r="B116" s="943" t="s">
        <v>1788</v>
      </c>
      <c r="C116" s="944"/>
      <c r="D116" s="944"/>
      <c r="E116" s="944"/>
      <c r="F116" s="944"/>
      <c r="G116" s="944"/>
      <c r="H116" s="944"/>
      <c r="I116" s="944"/>
      <c r="J116" s="945"/>
      <c r="K116" s="596" t="s">
        <v>158</v>
      </c>
      <c r="L116" s="942"/>
      <c r="M116" s="303" t="s">
        <v>1789</v>
      </c>
      <c r="N116" s="303"/>
      <c r="O116" s="303"/>
      <c r="P116" s="303"/>
      <c r="Q116" s="942" t="s">
        <v>158</v>
      </c>
      <c r="R116" s="942"/>
      <c r="S116" s="303" t="s">
        <v>1790</v>
      </c>
      <c r="T116" s="303"/>
      <c r="U116" s="303"/>
      <c r="V116" s="303"/>
      <c r="W116" s="942" t="s">
        <v>158</v>
      </c>
      <c r="X116" s="942"/>
      <c r="Y116" s="303" t="s">
        <v>1791</v>
      </c>
      <c r="Z116" s="303"/>
      <c r="AA116" s="303"/>
      <c r="AB116" s="303"/>
      <c r="AC116" s="942" t="s">
        <v>158</v>
      </c>
      <c r="AD116" s="942"/>
      <c r="AE116" s="303" t="s">
        <v>1792</v>
      </c>
      <c r="AF116" s="303"/>
      <c r="AG116" s="303"/>
      <c r="AH116" s="303"/>
      <c r="AI116" s="942" t="s">
        <v>158</v>
      </c>
      <c r="AJ116" s="942"/>
      <c r="AK116" s="303" t="s">
        <v>1793</v>
      </c>
      <c r="AL116" s="303"/>
      <c r="AM116" s="303"/>
      <c r="AN116" s="303"/>
      <c r="AO116" s="303"/>
      <c r="AP116" s="303"/>
      <c r="AQ116" s="306"/>
      <c r="AR116" s="605" t="s">
        <v>750</v>
      </c>
      <c r="AS116" s="605" t="s">
        <v>158</v>
      </c>
    </row>
    <row r="117" spans="2:45" ht="16.5" customHeight="1" x14ac:dyDescent="0.15">
      <c r="B117" s="939" t="s">
        <v>2882</v>
      </c>
      <c r="C117" s="940"/>
      <c r="D117" s="940"/>
      <c r="E117" s="940"/>
      <c r="F117" s="940"/>
      <c r="G117" s="940"/>
      <c r="H117" s="940"/>
      <c r="I117" s="940"/>
      <c r="J117" s="941"/>
      <c r="K117" s="574" t="s">
        <v>158</v>
      </c>
      <c r="L117" s="533"/>
      <c r="M117" s="318" t="s">
        <v>1794</v>
      </c>
      <c r="N117" s="318"/>
      <c r="O117" s="318"/>
      <c r="P117" s="318"/>
      <c r="Q117" s="318"/>
      <c r="R117" s="318"/>
      <c r="S117" s="318"/>
      <c r="T117" s="318"/>
      <c r="U117" s="318"/>
      <c r="V117" s="533" t="s">
        <v>158</v>
      </c>
      <c r="W117" s="533"/>
      <c r="X117" s="318" t="s">
        <v>1795</v>
      </c>
      <c r="Y117" s="318"/>
      <c r="Z117" s="318"/>
      <c r="AA117" s="318"/>
      <c r="AB117" s="318"/>
      <c r="AC117" s="318"/>
      <c r="AD117" s="318"/>
      <c r="AE117" s="302"/>
      <c r="AF117" s="302"/>
      <c r="AG117" s="533" t="s">
        <v>158</v>
      </c>
      <c r="AH117" s="533"/>
      <c r="AI117" s="318" t="s">
        <v>2738</v>
      </c>
      <c r="AJ117" s="318"/>
      <c r="AK117" s="318"/>
      <c r="AL117" s="318"/>
      <c r="AM117" s="318"/>
      <c r="AN117" s="318"/>
      <c r="AO117" s="318"/>
      <c r="AP117" s="318"/>
      <c r="AQ117" s="319"/>
      <c r="AR117" s="605"/>
      <c r="AS117" s="605"/>
    </row>
    <row r="118" spans="2:45" ht="16.5" customHeight="1" x14ac:dyDescent="0.15">
      <c r="B118" s="939"/>
      <c r="C118" s="940"/>
      <c r="D118" s="940"/>
      <c r="E118" s="940"/>
      <c r="F118" s="940"/>
      <c r="G118" s="940"/>
      <c r="H118" s="940"/>
      <c r="I118" s="940"/>
      <c r="J118" s="941"/>
      <c r="K118" s="955" t="s">
        <v>158</v>
      </c>
      <c r="L118" s="605"/>
      <c r="M118" s="131" t="s">
        <v>2739</v>
      </c>
      <c r="V118" s="605" t="s">
        <v>158</v>
      </c>
      <c r="W118" s="605"/>
      <c r="X118" s="131" t="s">
        <v>2740</v>
      </c>
      <c r="AE118" s="284"/>
      <c r="AF118" s="284"/>
      <c r="AG118" s="605" t="s">
        <v>158</v>
      </c>
      <c r="AH118" s="605"/>
      <c r="AI118" s="131" t="s">
        <v>2741</v>
      </c>
      <c r="AQ118" s="320"/>
      <c r="AR118" s="605"/>
      <c r="AS118" s="605"/>
    </row>
    <row r="119" spans="2:45" ht="16.5" customHeight="1" x14ac:dyDescent="0.15">
      <c r="B119" s="946"/>
      <c r="C119" s="947"/>
      <c r="D119" s="947"/>
      <c r="E119" s="947"/>
      <c r="F119" s="947"/>
      <c r="G119" s="947"/>
      <c r="H119" s="947"/>
      <c r="I119" s="947"/>
      <c r="J119" s="948"/>
      <c r="K119" s="602" t="s">
        <v>158</v>
      </c>
      <c r="L119" s="926"/>
      <c r="M119" s="312" t="s">
        <v>2742</v>
      </c>
      <c r="N119" s="312"/>
      <c r="O119" s="312"/>
      <c r="P119" s="312"/>
      <c r="Q119" s="312"/>
      <c r="R119" s="312"/>
      <c r="S119" s="312"/>
      <c r="T119" s="312"/>
      <c r="U119" s="312"/>
      <c r="V119" s="926" t="s">
        <v>158</v>
      </c>
      <c r="W119" s="926"/>
      <c r="X119" s="312" t="s">
        <v>1796</v>
      </c>
      <c r="Y119" s="312"/>
      <c r="Z119" s="312"/>
      <c r="AA119" s="312"/>
      <c r="AB119" s="312"/>
      <c r="AC119" s="312"/>
      <c r="AD119" s="312"/>
      <c r="AE119" s="287"/>
      <c r="AF119" s="287"/>
      <c r="AG119" s="926" t="s">
        <v>158</v>
      </c>
      <c r="AH119" s="926"/>
      <c r="AI119" s="312" t="s">
        <v>2735</v>
      </c>
      <c r="AJ119" s="312"/>
      <c r="AK119" s="312"/>
      <c r="AL119" s="312"/>
      <c r="AM119" s="312"/>
      <c r="AN119" s="312"/>
      <c r="AO119" s="312"/>
      <c r="AP119" s="312"/>
      <c r="AQ119" s="321"/>
      <c r="AR119" s="605"/>
      <c r="AS119" s="605"/>
    </row>
    <row r="120" spans="2:45" ht="16.5" customHeight="1" x14ac:dyDescent="0.15">
      <c r="B120" s="943" t="s">
        <v>1797</v>
      </c>
      <c r="C120" s="944"/>
      <c r="D120" s="944"/>
      <c r="E120" s="944"/>
      <c r="F120" s="944"/>
      <c r="G120" s="944"/>
      <c r="H120" s="944"/>
      <c r="I120" s="944"/>
      <c r="J120" s="945"/>
      <c r="K120" s="596" t="s">
        <v>158</v>
      </c>
      <c r="L120" s="942"/>
      <c r="M120" s="303" t="s">
        <v>1798</v>
      </c>
      <c r="N120" s="303"/>
      <c r="O120" s="303"/>
      <c r="P120" s="303"/>
      <c r="Q120" s="942" t="s">
        <v>158</v>
      </c>
      <c r="R120" s="942"/>
      <c r="S120" s="303" t="s">
        <v>2743</v>
      </c>
      <c r="T120" s="303"/>
      <c r="U120" s="303"/>
      <c r="V120" s="303"/>
      <c r="W120" s="289" t="s">
        <v>2697</v>
      </c>
      <c r="X120" s="942" t="s">
        <v>158</v>
      </c>
      <c r="Y120" s="942"/>
      <c r="Z120" s="303" t="s">
        <v>2744</v>
      </c>
      <c r="AA120" s="303"/>
      <c r="AB120" s="303"/>
      <c r="AC120" s="303"/>
      <c r="AD120" s="303"/>
      <c r="AE120" s="303"/>
      <c r="AF120" s="303"/>
      <c r="AG120" s="303"/>
      <c r="AH120" s="303"/>
      <c r="AI120" s="303"/>
      <c r="AJ120" s="303"/>
      <c r="AK120" s="303"/>
      <c r="AL120" s="303"/>
      <c r="AM120" s="303"/>
      <c r="AN120" s="303"/>
      <c r="AO120" s="303"/>
      <c r="AP120" s="303"/>
      <c r="AQ120" s="306"/>
      <c r="AR120" s="605" t="s">
        <v>750</v>
      </c>
      <c r="AS120" s="605" t="s">
        <v>1465</v>
      </c>
    </row>
    <row r="121" spans="2:45" ht="16.5" customHeight="1" x14ac:dyDescent="0.15">
      <c r="B121" s="943" t="s">
        <v>1799</v>
      </c>
      <c r="C121" s="944"/>
      <c r="D121" s="944"/>
      <c r="E121" s="944"/>
      <c r="F121" s="944"/>
      <c r="G121" s="944"/>
      <c r="H121" s="944"/>
      <c r="I121" s="944"/>
      <c r="J121" s="945"/>
      <c r="K121" s="596" t="s">
        <v>158</v>
      </c>
      <c r="L121" s="942"/>
      <c r="M121" s="303" t="s">
        <v>2745</v>
      </c>
      <c r="N121" s="303"/>
      <c r="O121" s="303"/>
      <c r="P121" s="289" t="s">
        <v>2697</v>
      </c>
      <c r="Q121" s="942" t="s">
        <v>158</v>
      </c>
      <c r="R121" s="942"/>
      <c r="S121" s="303" t="s">
        <v>1800</v>
      </c>
      <c r="T121" s="303"/>
      <c r="U121" s="303"/>
      <c r="W121" s="942" t="s">
        <v>158</v>
      </c>
      <c r="X121" s="942"/>
      <c r="Y121" s="303" t="s">
        <v>1801</v>
      </c>
      <c r="Z121" s="303"/>
      <c r="AA121" s="303"/>
      <c r="AB121" s="303"/>
      <c r="AC121" s="942" t="s">
        <v>158</v>
      </c>
      <c r="AD121" s="942"/>
      <c r="AE121" s="303" t="s">
        <v>2746</v>
      </c>
      <c r="AF121" s="303"/>
      <c r="AG121" s="303"/>
      <c r="AH121" s="289" t="s">
        <v>2697</v>
      </c>
      <c r="AI121" s="942" t="s">
        <v>158</v>
      </c>
      <c r="AJ121" s="942"/>
      <c r="AK121" s="303" t="s">
        <v>1802</v>
      </c>
      <c r="AL121" s="303"/>
      <c r="AM121" s="303"/>
      <c r="AN121" s="303"/>
      <c r="AO121" s="303"/>
      <c r="AP121" s="303"/>
      <c r="AQ121" s="306"/>
      <c r="AR121" s="605"/>
      <c r="AS121" s="605"/>
    </row>
    <row r="122" spans="2:45" ht="16.5" customHeight="1" x14ac:dyDescent="0.15">
      <c r="B122" s="939" t="s">
        <v>1803</v>
      </c>
      <c r="C122" s="940"/>
      <c r="D122" s="940"/>
      <c r="E122" s="940"/>
      <c r="F122" s="940"/>
      <c r="G122" s="940"/>
      <c r="H122" s="940"/>
      <c r="I122" s="940"/>
      <c r="J122" s="941"/>
      <c r="K122" s="596" t="s">
        <v>158</v>
      </c>
      <c r="L122" s="942"/>
      <c r="M122" s="303" t="s">
        <v>1804</v>
      </c>
      <c r="N122" s="303"/>
      <c r="O122" s="303"/>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c r="AL122" s="303"/>
      <c r="AM122" s="303"/>
      <c r="AN122" s="303"/>
      <c r="AO122" s="303"/>
      <c r="AP122" s="303"/>
      <c r="AQ122" s="306"/>
      <c r="AR122" s="605" t="s">
        <v>750</v>
      </c>
      <c r="AS122" s="605" t="s">
        <v>1465</v>
      </c>
    </row>
    <row r="123" spans="2:45" ht="16.5" customHeight="1" x14ac:dyDescent="0.15">
      <c r="B123" s="939"/>
      <c r="C123" s="940"/>
      <c r="D123" s="940"/>
      <c r="E123" s="940"/>
      <c r="F123" s="940"/>
      <c r="G123" s="940"/>
      <c r="H123" s="940"/>
      <c r="I123" s="940"/>
      <c r="J123" s="941"/>
      <c r="K123" s="949" t="s">
        <v>1805</v>
      </c>
      <c r="L123" s="950"/>
      <c r="M123" s="950"/>
      <c r="N123" s="950"/>
      <c r="O123" s="950"/>
      <c r="P123" s="951"/>
      <c r="Q123" s="533" t="s">
        <v>158</v>
      </c>
      <c r="R123" s="533"/>
      <c r="S123" s="318" t="s">
        <v>2747</v>
      </c>
      <c r="T123" s="318"/>
      <c r="U123" s="318"/>
      <c r="V123" s="318"/>
      <c r="W123" s="302" t="s">
        <v>2697</v>
      </c>
      <c r="X123" s="533" t="s">
        <v>158</v>
      </c>
      <c r="Y123" s="533"/>
      <c r="Z123" s="318" t="s">
        <v>1806</v>
      </c>
      <c r="AA123" s="318"/>
      <c r="AB123" s="318"/>
      <c r="AC123" s="318"/>
      <c r="AD123" s="533" t="s">
        <v>158</v>
      </c>
      <c r="AE123" s="533"/>
      <c r="AF123" s="318" t="s">
        <v>1807</v>
      </c>
      <c r="AG123" s="318"/>
      <c r="AH123" s="318"/>
      <c r="AI123" s="318"/>
      <c r="AJ123" s="533" t="s">
        <v>158</v>
      </c>
      <c r="AK123" s="533"/>
      <c r="AL123" s="318" t="s">
        <v>1808</v>
      </c>
      <c r="AM123" s="318"/>
      <c r="AN123" s="318"/>
      <c r="AO123" s="318"/>
      <c r="AP123" s="318"/>
      <c r="AQ123" s="319"/>
      <c r="AR123" s="605"/>
      <c r="AS123" s="605"/>
    </row>
    <row r="124" spans="2:45" ht="16.5" customHeight="1" x14ac:dyDescent="0.15">
      <c r="B124" s="939"/>
      <c r="C124" s="940"/>
      <c r="D124" s="940"/>
      <c r="E124" s="940"/>
      <c r="F124" s="940"/>
      <c r="G124" s="940"/>
      <c r="H124" s="940"/>
      <c r="I124" s="940"/>
      <c r="J124" s="941"/>
      <c r="K124" s="952"/>
      <c r="L124" s="953"/>
      <c r="M124" s="953"/>
      <c r="N124" s="953"/>
      <c r="O124" s="953"/>
      <c r="P124" s="954"/>
      <c r="Q124" s="926" t="s">
        <v>158</v>
      </c>
      <c r="R124" s="926"/>
      <c r="S124" s="312" t="s">
        <v>1809</v>
      </c>
      <c r="T124" s="312"/>
      <c r="U124" s="312"/>
      <c r="V124" s="312"/>
      <c r="W124" s="926" t="s">
        <v>158</v>
      </c>
      <c r="X124" s="926"/>
      <c r="Y124" s="312" t="s">
        <v>1810</v>
      </c>
      <c r="Z124" s="312"/>
      <c r="AA124" s="312"/>
      <c r="AB124" s="312"/>
      <c r="AC124" s="926" t="s">
        <v>158</v>
      </c>
      <c r="AD124" s="926"/>
      <c r="AE124" s="312" t="s">
        <v>1811</v>
      </c>
      <c r="AF124" s="312"/>
      <c r="AG124" s="312"/>
      <c r="AH124" s="312"/>
      <c r="AI124" s="926" t="s">
        <v>158</v>
      </c>
      <c r="AJ124" s="926"/>
      <c r="AK124" s="312" t="s">
        <v>1812</v>
      </c>
      <c r="AL124" s="312"/>
      <c r="AM124" s="312"/>
      <c r="AN124" s="312"/>
      <c r="AO124" s="312"/>
      <c r="AP124" s="312"/>
      <c r="AQ124" s="321"/>
      <c r="AR124" s="605"/>
      <c r="AS124" s="605"/>
    </row>
    <row r="125" spans="2:45" ht="16.5" customHeight="1" x14ac:dyDescent="0.15">
      <c r="B125" s="939"/>
      <c r="C125" s="940"/>
      <c r="D125" s="940"/>
      <c r="E125" s="940"/>
      <c r="F125" s="940"/>
      <c r="G125" s="940"/>
      <c r="H125" s="940"/>
      <c r="I125" s="940"/>
      <c r="J125" s="941"/>
      <c r="K125" s="526" t="s">
        <v>1813</v>
      </c>
      <c r="L125" s="527"/>
      <c r="M125" s="527"/>
      <c r="N125" s="527"/>
      <c r="O125" s="527"/>
      <c r="P125" s="528"/>
      <c r="Q125" s="596" t="s">
        <v>158</v>
      </c>
      <c r="R125" s="942"/>
      <c r="S125" s="303" t="s">
        <v>2748</v>
      </c>
      <c r="T125" s="303"/>
      <c r="U125" s="303"/>
      <c r="V125" s="303"/>
      <c r="W125" s="303"/>
      <c r="X125" s="303"/>
      <c r="Y125" s="303"/>
      <c r="Z125" s="303"/>
      <c r="AA125" s="942" t="s">
        <v>158</v>
      </c>
      <c r="AB125" s="942"/>
      <c r="AC125" s="303" t="s">
        <v>1839</v>
      </c>
      <c r="AD125" s="303"/>
      <c r="AE125" s="289"/>
      <c r="AF125" s="303"/>
      <c r="AG125" s="942" t="s">
        <v>158</v>
      </c>
      <c r="AH125" s="942"/>
      <c r="AI125" s="303" t="s">
        <v>1814</v>
      </c>
      <c r="AJ125" s="303"/>
      <c r="AK125" s="303"/>
      <c r="AL125" s="303"/>
      <c r="AM125" s="303"/>
      <c r="AN125" s="303"/>
      <c r="AO125" s="303"/>
      <c r="AP125" s="303"/>
      <c r="AQ125" s="306"/>
      <c r="AR125" s="605"/>
      <c r="AS125" s="605"/>
    </row>
    <row r="126" spans="2:45" ht="16.5" customHeight="1" x14ac:dyDescent="0.15">
      <c r="B126" s="939"/>
      <c r="C126" s="940"/>
      <c r="D126" s="940"/>
      <c r="E126" s="940"/>
      <c r="F126" s="940"/>
      <c r="G126" s="940"/>
      <c r="H126" s="940"/>
      <c r="I126" s="940"/>
      <c r="J126" s="941"/>
      <c r="K126" s="526" t="s">
        <v>1815</v>
      </c>
      <c r="L126" s="527"/>
      <c r="M126" s="527"/>
      <c r="N126" s="527"/>
      <c r="O126" s="527"/>
      <c r="P126" s="528"/>
      <c r="Q126" s="942" t="s">
        <v>158</v>
      </c>
      <c r="R126" s="942"/>
      <c r="S126" s="303" t="s">
        <v>1811</v>
      </c>
      <c r="T126" s="303"/>
      <c r="U126" s="303"/>
      <c r="V126" s="303"/>
      <c r="W126" s="942" t="s">
        <v>158</v>
      </c>
      <c r="X126" s="942"/>
      <c r="Y126" s="303" t="s">
        <v>2749</v>
      </c>
      <c r="Z126" s="303"/>
      <c r="AA126" s="289" t="s">
        <v>2697</v>
      </c>
      <c r="AB126" s="289" t="s">
        <v>652</v>
      </c>
      <c r="AC126" s="942"/>
      <c r="AD126" s="942"/>
      <c r="AE126" s="942"/>
      <c r="AF126" s="942"/>
      <c r="AG126" s="942"/>
      <c r="AH126" s="942"/>
      <c r="AI126" s="942"/>
      <c r="AJ126" s="942"/>
      <c r="AK126" s="942"/>
      <c r="AL126" s="942"/>
      <c r="AM126" s="942"/>
      <c r="AN126" s="942"/>
      <c r="AO126" s="942"/>
      <c r="AP126" s="942"/>
      <c r="AQ126" s="337" t="s">
        <v>2664</v>
      </c>
      <c r="AR126" s="605"/>
      <c r="AS126" s="605"/>
    </row>
    <row r="127" spans="2:45" ht="16.5" customHeight="1" x14ac:dyDescent="0.15">
      <c r="B127" s="946"/>
      <c r="C127" s="947"/>
      <c r="D127" s="947"/>
      <c r="E127" s="947"/>
      <c r="F127" s="947"/>
      <c r="G127" s="947"/>
      <c r="H127" s="947"/>
      <c r="I127" s="947"/>
      <c r="J127" s="948"/>
      <c r="K127" s="526" t="s">
        <v>2750</v>
      </c>
      <c r="L127" s="527"/>
      <c r="M127" s="527"/>
      <c r="N127" s="527"/>
      <c r="O127" s="527"/>
      <c r="P127" s="528"/>
      <c r="Q127" s="942" t="s">
        <v>158</v>
      </c>
      <c r="R127" s="942"/>
      <c r="S127" s="303" t="s">
        <v>2751</v>
      </c>
      <c r="T127" s="303"/>
      <c r="U127" s="303"/>
      <c r="V127" s="303"/>
      <c r="W127" s="303"/>
      <c r="X127" s="303"/>
      <c r="Y127" s="303"/>
      <c r="Z127" s="303"/>
      <c r="AA127" s="942" t="s">
        <v>158</v>
      </c>
      <c r="AB127" s="942"/>
      <c r="AC127" s="303" t="s">
        <v>2752</v>
      </c>
      <c r="AD127" s="303"/>
      <c r="AE127" s="303"/>
      <c r="AF127" s="289"/>
      <c r="AG127" s="289"/>
      <c r="AH127" s="289" t="s">
        <v>2753</v>
      </c>
      <c r="AI127" s="289" t="s">
        <v>2754</v>
      </c>
      <c r="AJ127" s="303" t="s">
        <v>2663</v>
      </c>
      <c r="AK127" s="942"/>
      <c r="AL127" s="942"/>
      <c r="AM127" s="942"/>
      <c r="AN127" s="942"/>
      <c r="AO127" s="942"/>
      <c r="AP127" s="942"/>
      <c r="AQ127" s="337" t="s">
        <v>2664</v>
      </c>
      <c r="AR127" s="605"/>
      <c r="AS127" s="605"/>
    </row>
    <row r="128" spans="2:45" ht="16.5" customHeight="1" x14ac:dyDescent="0.15">
      <c r="B128" s="932" t="s">
        <v>2755</v>
      </c>
      <c r="C128" s="933"/>
      <c r="D128" s="933"/>
      <c r="E128" s="933"/>
      <c r="F128" s="933"/>
      <c r="G128" s="933"/>
      <c r="H128" s="933"/>
      <c r="I128" s="933"/>
      <c r="J128" s="934"/>
      <c r="K128" s="574" t="s">
        <v>158</v>
      </c>
      <c r="L128" s="533"/>
      <c r="M128" s="318" t="s">
        <v>1818</v>
      </c>
      <c r="N128" s="318"/>
      <c r="O128" s="318"/>
      <c r="P128" s="318"/>
      <c r="Q128" s="533" t="s">
        <v>158</v>
      </c>
      <c r="R128" s="533"/>
      <c r="S128" s="318" t="s">
        <v>1819</v>
      </c>
      <c r="T128" s="318"/>
      <c r="U128" s="318"/>
      <c r="V128" s="318"/>
      <c r="W128" s="533" t="s">
        <v>158</v>
      </c>
      <c r="X128" s="533"/>
      <c r="Y128" s="318" t="s">
        <v>1820</v>
      </c>
      <c r="Z128" s="318"/>
      <c r="AA128" s="318"/>
      <c r="AB128" s="318"/>
      <c r="AC128" s="318"/>
      <c r="AD128" s="318"/>
      <c r="AE128" s="318"/>
      <c r="AF128" s="318"/>
      <c r="AG128" s="318"/>
      <c r="AH128" s="318"/>
      <c r="AI128" s="318"/>
      <c r="AJ128" s="318"/>
      <c r="AK128" s="318"/>
      <c r="AL128" s="318"/>
      <c r="AM128" s="318"/>
      <c r="AN128" s="318"/>
      <c r="AO128" s="318"/>
      <c r="AP128" s="318"/>
      <c r="AQ128" s="319"/>
      <c r="AR128" s="605" t="s">
        <v>750</v>
      </c>
      <c r="AS128" s="605" t="s">
        <v>1465</v>
      </c>
    </row>
    <row r="129" spans="2:45" ht="16.5" customHeight="1" x14ac:dyDescent="0.15">
      <c r="B129" s="946"/>
      <c r="C129" s="947"/>
      <c r="D129" s="947"/>
      <c r="E129" s="947"/>
      <c r="F129" s="947"/>
      <c r="G129" s="947"/>
      <c r="H129" s="947"/>
      <c r="I129" s="947"/>
      <c r="J129" s="948"/>
      <c r="K129" s="602" t="s">
        <v>158</v>
      </c>
      <c r="L129" s="926"/>
      <c r="M129" s="312" t="s">
        <v>2756</v>
      </c>
      <c r="N129" s="312"/>
      <c r="O129" s="312"/>
      <c r="P129" s="312"/>
      <c r="S129" s="287" t="s">
        <v>2697</v>
      </c>
      <c r="T129" s="287" t="s">
        <v>1816</v>
      </c>
      <c r="U129" s="926"/>
      <c r="V129" s="926"/>
      <c r="W129" s="926"/>
      <c r="X129" s="926"/>
      <c r="Y129" s="926"/>
      <c r="Z129" s="926"/>
      <c r="AA129" s="926"/>
      <c r="AB129" s="926"/>
      <c r="AC129" s="926"/>
      <c r="AD129" s="287" t="s">
        <v>1817</v>
      </c>
      <c r="AE129" s="926" t="s">
        <v>158</v>
      </c>
      <c r="AF129" s="926"/>
      <c r="AG129" s="312" t="s">
        <v>2735</v>
      </c>
      <c r="AI129" s="312"/>
      <c r="AJ129" s="312"/>
      <c r="AK129" s="312"/>
      <c r="AL129" s="312"/>
      <c r="AM129" s="312"/>
      <c r="AN129" s="312"/>
      <c r="AO129" s="312"/>
      <c r="AP129" s="312"/>
      <c r="AQ129" s="321"/>
      <c r="AR129" s="605"/>
      <c r="AS129" s="605"/>
    </row>
    <row r="130" spans="2:45" ht="16.5" customHeight="1" x14ac:dyDescent="0.15">
      <c r="B130" s="943" t="s">
        <v>1821</v>
      </c>
      <c r="C130" s="944"/>
      <c r="D130" s="944"/>
      <c r="E130" s="944"/>
      <c r="F130" s="944"/>
      <c r="G130" s="944"/>
      <c r="H130" s="944"/>
      <c r="I130" s="944"/>
      <c r="J130" s="945"/>
      <c r="K130" s="596" t="s">
        <v>158</v>
      </c>
      <c r="L130" s="942"/>
      <c r="M130" s="303" t="s">
        <v>1822</v>
      </c>
      <c r="N130" s="303"/>
      <c r="O130" s="303"/>
      <c r="P130" s="303"/>
      <c r="Q130" s="303"/>
      <c r="R130" s="303"/>
      <c r="S130" s="303"/>
      <c r="T130" s="942" t="s">
        <v>158</v>
      </c>
      <c r="U130" s="942"/>
      <c r="V130" s="303" t="s">
        <v>2883</v>
      </c>
      <c r="W130" s="303"/>
      <c r="X130" s="303"/>
      <c r="Y130" s="303"/>
      <c r="Z130" s="303"/>
      <c r="AA130" s="303"/>
      <c r="AB130" s="942" t="s">
        <v>158</v>
      </c>
      <c r="AC130" s="942"/>
      <c r="AD130" s="303" t="s">
        <v>2757</v>
      </c>
      <c r="AE130" s="303"/>
      <c r="AF130" s="303"/>
      <c r="AG130" s="303"/>
      <c r="AH130" s="303"/>
      <c r="AI130" s="303"/>
      <c r="AJ130" s="942" t="s">
        <v>158</v>
      </c>
      <c r="AK130" s="942"/>
      <c r="AL130" s="303" t="s">
        <v>2735</v>
      </c>
      <c r="AM130" s="303"/>
      <c r="AN130" s="303"/>
      <c r="AO130" s="303"/>
      <c r="AP130" s="303"/>
      <c r="AQ130" s="306"/>
      <c r="AR130" s="284" t="s">
        <v>750</v>
      </c>
      <c r="AS130" s="284" t="s">
        <v>1465</v>
      </c>
    </row>
    <row r="131" spans="2:45" ht="16.5" customHeight="1" x14ac:dyDescent="0.15">
      <c r="B131" s="943" t="s">
        <v>1823</v>
      </c>
      <c r="C131" s="944"/>
      <c r="D131" s="944"/>
      <c r="E131" s="944"/>
      <c r="F131" s="944"/>
      <c r="G131" s="944"/>
      <c r="H131" s="944"/>
      <c r="I131" s="944"/>
      <c r="J131" s="945"/>
      <c r="K131" s="596" t="s">
        <v>158</v>
      </c>
      <c r="L131" s="942"/>
      <c r="M131" s="303" t="s">
        <v>1824</v>
      </c>
      <c r="N131" s="303"/>
      <c r="O131" s="303"/>
      <c r="P131" s="303"/>
      <c r="Q131" s="942" t="s">
        <v>158</v>
      </c>
      <c r="R131" s="942"/>
      <c r="S131" s="303" t="s">
        <v>2758</v>
      </c>
      <c r="T131" s="303"/>
      <c r="U131" s="303"/>
      <c r="V131" s="289" t="s">
        <v>2697</v>
      </c>
      <c r="W131" s="303"/>
      <c r="X131" s="303"/>
      <c r="Y131" s="303"/>
      <c r="Z131" s="325" t="s">
        <v>2759</v>
      </c>
      <c r="AA131" s="289" t="s">
        <v>2699</v>
      </c>
      <c r="AB131" s="942"/>
      <c r="AC131" s="942"/>
      <c r="AD131" s="289" t="s">
        <v>694</v>
      </c>
      <c r="AE131" s="942"/>
      <c r="AF131" s="942"/>
      <c r="AG131" s="289" t="s">
        <v>695</v>
      </c>
      <c r="AH131" s="303"/>
      <c r="AI131" s="303"/>
      <c r="AJ131" s="325" t="s">
        <v>2760</v>
      </c>
      <c r="AK131" s="289" t="s">
        <v>2699</v>
      </c>
      <c r="AL131" s="942"/>
      <c r="AM131" s="942"/>
      <c r="AN131" s="289" t="s">
        <v>694</v>
      </c>
      <c r="AO131" s="942"/>
      <c r="AP131" s="942"/>
      <c r="AQ131" s="337" t="s">
        <v>695</v>
      </c>
      <c r="AR131" s="284" t="s">
        <v>750</v>
      </c>
      <c r="AS131" s="284" t="s">
        <v>1465</v>
      </c>
    </row>
    <row r="132" spans="2:45" ht="16.5" customHeight="1" x14ac:dyDescent="0.15">
      <c r="B132" s="943" t="s">
        <v>2884</v>
      </c>
      <c r="C132" s="944"/>
      <c r="D132" s="944"/>
      <c r="E132" s="944"/>
      <c r="F132" s="944"/>
      <c r="G132" s="944"/>
      <c r="H132" s="944"/>
      <c r="I132" s="944"/>
      <c r="J132" s="945"/>
      <c r="K132" s="596" t="s">
        <v>158</v>
      </c>
      <c r="L132" s="942"/>
      <c r="M132" s="303" t="s">
        <v>674</v>
      </c>
      <c r="N132" s="303"/>
      <c r="O132" s="303"/>
      <c r="P132" s="289" t="s">
        <v>2697</v>
      </c>
      <c r="Q132" s="942" t="s">
        <v>158</v>
      </c>
      <c r="R132" s="942"/>
      <c r="S132" s="303" t="s">
        <v>1825</v>
      </c>
      <c r="T132" s="303"/>
      <c r="U132" s="303"/>
      <c r="V132" s="303"/>
      <c r="W132" s="942" t="s">
        <v>158</v>
      </c>
      <c r="X132" s="942"/>
      <c r="Y132" s="303" t="s">
        <v>1826</v>
      </c>
      <c r="Z132" s="303"/>
      <c r="AA132" s="303"/>
      <c r="AB132" s="303"/>
      <c r="AC132" s="942" t="s">
        <v>158</v>
      </c>
      <c r="AD132" s="942"/>
      <c r="AE132" s="303" t="s">
        <v>1827</v>
      </c>
      <c r="AF132" s="303"/>
      <c r="AG132" s="303"/>
      <c r="AH132" s="303"/>
      <c r="AI132" s="942" t="s">
        <v>158</v>
      </c>
      <c r="AJ132" s="942"/>
      <c r="AK132" s="303" t="s">
        <v>1775</v>
      </c>
      <c r="AL132" s="303"/>
      <c r="AM132" s="303"/>
      <c r="AN132" s="303"/>
      <c r="AO132" s="303"/>
      <c r="AP132" s="303"/>
      <c r="AQ132" s="306"/>
      <c r="AR132" s="284" t="s">
        <v>750</v>
      </c>
      <c r="AS132" s="284" t="s">
        <v>1465</v>
      </c>
    </row>
    <row r="133" spans="2:45" ht="16.5" customHeight="1" x14ac:dyDescent="0.15">
      <c r="B133" s="939" t="s">
        <v>1828</v>
      </c>
      <c r="C133" s="940"/>
      <c r="D133" s="940"/>
      <c r="E133" s="940"/>
      <c r="F133" s="940"/>
      <c r="G133" s="940"/>
      <c r="H133" s="940"/>
      <c r="I133" s="940"/>
      <c r="J133" s="941"/>
      <c r="K133" s="596" t="s">
        <v>158</v>
      </c>
      <c r="L133" s="942"/>
      <c r="M133" s="303" t="s">
        <v>674</v>
      </c>
      <c r="N133" s="303"/>
      <c r="O133" s="303"/>
      <c r="P133" s="289" t="s">
        <v>2697</v>
      </c>
      <c r="Q133" s="942" t="s">
        <v>158</v>
      </c>
      <c r="R133" s="942"/>
      <c r="S133" s="303" t="s">
        <v>1825</v>
      </c>
      <c r="T133" s="303"/>
      <c r="U133" s="303"/>
      <c r="V133" s="303"/>
      <c r="W133" s="942" t="s">
        <v>158</v>
      </c>
      <c r="X133" s="942"/>
      <c r="Y133" s="303" t="s">
        <v>1826</v>
      </c>
      <c r="Z133" s="303"/>
      <c r="AA133" s="303"/>
      <c r="AB133" s="303"/>
      <c r="AC133" s="942" t="s">
        <v>158</v>
      </c>
      <c r="AD133" s="942"/>
      <c r="AE133" s="303" t="s">
        <v>1827</v>
      </c>
      <c r="AF133" s="303"/>
      <c r="AG133" s="303"/>
      <c r="AH133" s="303"/>
      <c r="AI133" s="942" t="s">
        <v>158</v>
      </c>
      <c r="AJ133" s="942"/>
      <c r="AK133" s="303" t="s">
        <v>1775</v>
      </c>
      <c r="AL133" s="303"/>
      <c r="AM133" s="303"/>
      <c r="AN133" s="303"/>
      <c r="AO133" s="303"/>
      <c r="AP133" s="303"/>
      <c r="AQ133" s="306"/>
      <c r="AR133" s="284" t="s">
        <v>750</v>
      </c>
      <c r="AS133" s="284" t="s">
        <v>1465</v>
      </c>
    </row>
    <row r="134" spans="2:45" ht="16.5" customHeight="1" x14ac:dyDescent="0.15">
      <c r="B134" s="932" t="s">
        <v>2761</v>
      </c>
      <c r="C134" s="933"/>
      <c r="D134" s="933"/>
      <c r="E134" s="933"/>
      <c r="F134" s="933"/>
      <c r="G134" s="933"/>
      <c r="H134" s="933"/>
      <c r="I134" s="933"/>
      <c r="J134" s="934"/>
      <c r="K134" s="526" t="s">
        <v>1829</v>
      </c>
      <c r="L134" s="527"/>
      <c r="M134" s="527"/>
      <c r="N134" s="527"/>
      <c r="O134" s="527"/>
      <c r="P134" s="528"/>
      <c r="Q134" s="938"/>
      <c r="R134" s="938"/>
      <c r="S134" s="938"/>
      <c r="T134" s="938"/>
      <c r="U134" s="938"/>
      <c r="V134" s="323" t="s">
        <v>710</v>
      </c>
      <c r="W134" s="526" t="s">
        <v>1830</v>
      </c>
      <c r="X134" s="527"/>
      <c r="Y134" s="527"/>
      <c r="Z134" s="527"/>
      <c r="AA134" s="527"/>
      <c r="AB134" s="528"/>
      <c r="AC134" s="938"/>
      <c r="AD134" s="938"/>
      <c r="AE134" s="938"/>
      <c r="AF134" s="938"/>
      <c r="AG134" s="938"/>
      <c r="AH134" s="323" t="s">
        <v>710</v>
      </c>
      <c r="AI134" s="303"/>
      <c r="AJ134" s="303"/>
      <c r="AK134" s="303"/>
      <c r="AL134" s="303"/>
      <c r="AM134" s="303"/>
      <c r="AN134" s="303"/>
      <c r="AO134" s="303"/>
      <c r="AP134" s="303"/>
      <c r="AQ134" s="306"/>
      <c r="AR134" s="604" t="s">
        <v>750</v>
      </c>
      <c r="AS134" s="605" t="s">
        <v>1465</v>
      </c>
    </row>
    <row r="135" spans="2:45" ht="16.5" customHeight="1" thickBot="1" x14ac:dyDescent="0.2">
      <c r="B135" s="935"/>
      <c r="C135" s="936"/>
      <c r="D135" s="936"/>
      <c r="E135" s="936"/>
      <c r="F135" s="936"/>
      <c r="G135" s="936"/>
      <c r="H135" s="936"/>
      <c r="I135" s="936"/>
      <c r="J135" s="937"/>
      <c r="K135" s="931" t="s">
        <v>158</v>
      </c>
      <c r="L135" s="508"/>
      <c r="M135" s="332" t="s">
        <v>2762</v>
      </c>
      <c r="N135" s="304"/>
      <c r="O135" s="338"/>
      <c r="P135" s="304" t="s">
        <v>2697</v>
      </c>
      <c r="Q135" s="508" t="s">
        <v>158</v>
      </c>
      <c r="R135" s="508"/>
      <c r="S135" s="332" t="s">
        <v>2763</v>
      </c>
      <c r="T135" s="304"/>
      <c r="U135" s="304"/>
      <c r="V135" s="304"/>
      <c r="W135" s="508" t="s">
        <v>158</v>
      </c>
      <c r="X135" s="508"/>
      <c r="Y135" s="332" t="s">
        <v>2764</v>
      </c>
      <c r="Z135" s="332"/>
      <c r="AA135" s="332"/>
      <c r="AB135" s="339" t="s">
        <v>2754</v>
      </c>
      <c r="AC135" s="508" t="s">
        <v>158</v>
      </c>
      <c r="AD135" s="508"/>
      <c r="AE135" s="332" t="s">
        <v>2765</v>
      </c>
      <c r="AF135" s="304"/>
      <c r="AG135" s="332"/>
      <c r="AH135" s="332"/>
      <c r="AI135" s="332"/>
      <c r="AJ135" s="332"/>
      <c r="AK135" s="304"/>
      <c r="AL135" s="304"/>
      <c r="AM135" s="332"/>
      <c r="AN135" s="304"/>
      <c r="AO135" s="304"/>
      <c r="AP135" s="332"/>
      <c r="AQ135" s="333"/>
      <c r="AR135" s="604"/>
      <c r="AS135" s="605"/>
    </row>
    <row r="136" spans="2:45" ht="15" customHeight="1" x14ac:dyDescent="0.15">
      <c r="AS136" s="284"/>
    </row>
    <row r="137" spans="2:45" ht="16.5" customHeight="1" x14ac:dyDescent="0.15">
      <c r="B137" s="340" t="s">
        <v>2766</v>
      </c>
      <c r="C137" s="318"/>
      <c r="D137" s="318"/>
      <c r="E137" s="318"/>
      <c r="F137" s="318" t="s">
        <v>2767</v>
      </c>
      <c r="G137" s="318"/>
      <c r="H137" s="318"/>
      <c r="I137" s="318"/>
      <c r="J137" s="302" t="s">
        <v>2697</v>
      </c>
      <c r="K137" s="533" t="s">
        <v>158</v>
      </c>
      <c r="L137" s="533"/>
      <c r="M137" s="318" t="s">
        <v>2768</v>
      </c>
      <c r="N137" s="318"/>
      <c r="O137" s="318"/>
      <c r="P137" s="318"/>
      <c r="Q137" s="533" t="s">
        <v>158</v>
      </c>
      <c r="R137" s="533"/>
      <c r="S137" s="318" t="s">
        <v>2769</v>
      </c>
      <c r="T137" s="318"/>
      <c r="U137" s="318"/>
      <c r="V137" s="318"/>
      <c r="W137" s="533" t="s">
        <v>158</v>
      </c>
      <c r="X137" s="533"/>
      <c r="Y137" s="318" t="s">
        <v>2770</v>
      </c>
      <c r="Z137" s="318"/>
      <c r="AA137" s="318"/>
      <c r="AB137" s="318"/>
      <c r="AC137" s="318"/>
      <c r="AD137" s="318"/>
      <c r="AE137" s="322"/>
      <c r="AF137" s="927" t="s">
        <v>1743</v>
      </c>
      <c r="AG137" s="928"/>
      <c r="AH137" s="928"/>
      <c r="AI137" s="929"/>
      <c r="AJ137" s="930" t="s">
        <v>1831</v>
      </c>
      <c r="AK137" s="930"/>
      <c r="AL137" s="930"/>
      <c r="AM137" s="930"/>
      <c r="AN137" s="930"/>
      <c r="AO137" s="930"/>
      <c r="AP137" s="930"/>
      <c r="AQ137" s="930"/>
      <c r="AS137" s="284"/>
    </row>
    <row r="138" spans="2:45" ht="16.5" customHeight="1" x14ac:dyDescent="0.15">
      <c r="B138" s="307"/>
      <c r="AE138" s="309"/>
      <c r="AF138" s="920"/>
      <c r="AG138" s="921"/>
      <c r="AH138" s="921"/>
      <c r="AI138" s="922"/>
      <c r="AJ138" s="574"/>
      <c r="AK138" s="533"/>
      <c r="AL138" s="533"/>
      <c r="AM138" s="533"/>
      <c r="AN138" s="533"/>
      <c r="AO138" s="533"/>
      <c r="AP138" s="533"/>
      <c r="AQ138" s="575"/>
      <c r="AR138" s="605" t="s">
        <v>750</v>
      </c>
      <c r="AS138" s="605" t="s">
        <v>1465</v>
      </c>
    </row>
    <row r="139" spans="2:45" ht="16.5" customHeight="1" x14ac:dyDescent="0.15">
      <c r="B139" s="307"/>
      <c r="AE139" s="309"/>
      <c r="AF139" s="923"/>
      <c r="AG139" s="924"/>
      <c r="AH139" s="924"/>
      <c r="AI139" s="925"/>
      <c r="AJ139" s="602"/>
      <c r="AK139" s="926"/>
      <c r="AL139" s="926"/>
      <c r="AM139" s="926"/>
      <c r="AN139" s="926"/>
      <c r="AO139" s="926"/>
      <c r="AP139" s="926"/>
      <c r="AQ139" s="603"/>
      <c r="AR139" s="605"/>
      <c r="AS139" s="605"/>
    </row>
    <row r="140" spans="2:45" ht="16.5" customHeight="1" x14ac:dyDescent="0.15">
      <c r="B140" s="307"/>
      <c r="AE140" s="309"/>
      <c r="AF140" s="927" t="s">
        <v>1743</v>
      </c>
      <c r="AG140" s="928"/>
      <c r="AH140" s="928"/>
      <c r="AI140" s="929"/>
      <c r="AJ140" s="930" t="s">
        <v>1832</v>
      </c>
      <c r="AK140" s="930"/>
      <c r="AL140" s="930"/>
      <c r="AM140" s="930"/>
      <c r="AN140" s="930"/>
      <c r="AO140" s="930"/>
      <c r="AP140" s="930"/>
      <c r="AQ140" s="930"/>
      <c r="AS140" s="284"/>
    </row>
    <row r="141" spans="2:45" ht="16.5" customHeight="1" x14ac:dyDescent="0.15">
      <c r="B141" s="307"/>
      <c r="AE141" s="309"/>
      <c r="AF141" s="920"/>
      <c r="AG141" s="921"/>
      <c r="AH141" s="921"/>
      <c r="AI141" s="922"/>
      <c r="AJ141" s="574"/>
      <c r="AK141" s="533"/>
      <c r="AL141" s="533"/>
      <c r="AM141" s="533"/>
      <c r="AN141" s="533"/>
      <c r="AO141" s="533"/>
      <c r="AP141" s="533"/>
      <c r="AQ141" s="575"/>
      <c r="AR141" s="605" t="s">
        <v>750</v>
      </c>
      <c r="AS141" s="605" t="s">
        <v>1465</v>
      </c>
    </row>
    <row r="142" spans="2:45" ht="16.5" customHeight="1" x14ac:dyDescent="0.15">
      <c r="B142" s="310"/>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3"/>
      <c r="AF142" s="923"/>
      <c r="AG142" s="924"/>
      <c r="AH142" s="924"/>
      <c r="AI142" s="925"/>
      <c r="AJ142" s="602"/>
      <c r="AK142" s="926"/>
      <c r="AL142" s="926"/>
      <c r="AM142" s="926"/>
      <c r="AN142" s="926"/>
      <c r="AO142" s="926"/>
      <c r="AP142" s="926"/>
      <c r="AQ142" s="603"/>
      <c r="AR142" s="605"/>
      <c r="AS142" s="605"/>
    </row>
    <row r="144" spans="2:45" ht="15" customHeight="1" x14ac:dyDescent="0.15">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row>
    <row r="145" spans="2:45" ht="15" customHeight="1" x14ac:dyDescent="0.15">
      <c r="B145" s="341"/>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S145" s="283" t="s">
        <v>2885</v>
      </c>
    </row>
    <row r="146" spans="2:45" ht="30" customHeight="1" x14ac:dyDescent="0.15">
      <c r="B146" s="545" t="s">
        <v>2771</v>
      </c>
      <c r="C146" s="545"/>
      <c r="D146" s="545"/>
      <c r="E146" s="545"/>
      <c r="F146" s="545"/>
      <c r="G146" s="545"/>
      <c r="H146" s="545"/>
      <c r="I146" s="545"/>
      <c r="J146" s="545"/>
      <c r="K146" s="545"/>
      <c r="L146" s="545"/>
      <c r="M146" s="545"/>
      <c r="N146" s="545"/>
      <c r="O146" s="545"/>
      <c r="P146" s="545"/>
      <c r="Q146" s="545"/>
      <c r="R146" s="545"/>
      <c r="S146" s="545"/>
      <c r="T146" s="545"/>
      <c r="U146" s="545"/>
      <c r="V146" s="545"/>
      <c r="W146" s="545"/>
      <c r="X146" s="545"/>
      <c r="Y146" s="545"/>
      <c r="Z146" s="545"/>
      <c r="AA146" s="545"/>
      <c r="AB146" s="545"/>
      <c r="AC146" s="545"/>
      <c r="AD146" s="545"/>
      <c r="AE146" s="545"/>
      <c r="AF146" s="545"/>
      <c r="AG146" s="545"/>
      <c r="AH146" s="545"/>
      <c r="AI146" s="545"/>
      <c r="AJ146" s="545"/>
      <c r="AK146" s="545"/>
      <c r="AL146" s="545"/>
      <c r="AM146" s="545"/>
      <c r="AN146" s="545"/>
      <c r="AO146" s="545"/>
      <c r="AP146" s="545"/>
      <c r="AQ146" s="545"/>
      <c r="AR146" s="545"/>
      <c r="AS146" s="545"/>
    </row>
    <row r="147" spans="2:45" s="341" customFormat="1" ht="15" customHeight="1" x14ac:dyDescent="0.15">
      <c r="B147" s="342"/>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row>
    <row r="148" spans="2:45" s="341" customFormat="1" ht="15" customHeight="1" x14ac:dyDescent="0.15">
      <c r="B148" s="342"/>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row>
    <row r="149" spans="2:45" s="341" customFormat="1" ht="15" customHeight="1" x14ac:dyDescent="0.15">
      <c r="B149" s="343" t="s">
        <v>1463</v>
      </c>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c r="AH149" s="344"/>
      <c r="AI149" s="344"/>
      <c r="AJ149" s="344"/>
      <c r="AK149" s="344"/>
    </row>
    <row r="150" spans="2:45" s="341" customFormat="1" ht="15" customHeight="1" x14ac:dyDescent="0.15">
      <c r="B150" s="131"/>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row>
    <row r="151" spans="2:45" s="341" customFormat="1" ht="15" customHeight="1" x14ac:dyDescent="0.15">
      <c r="B151" s="286" t="s">
        <v>1612</v>
      </c>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row>
    <row r="152" spans="2:45" s="341" customFormat="1" ht="15" customHeight="1" x14ac:dyDescent="0.15">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row>
    <row r="153" spans="2:45" s="341" customFormat="1" ht="15" customHeight="1" x14ac:dyDescent="0.15">
      <c r="B153" s="291" t="s">
        <v>2772</v>
      </c>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row>
    <row r="154" spans="2:45" s="341" customFormat="1" ht="9.9499999999999993" customHeight="1" thickBot="1" x14ac:dyDescent="0.2">
      <c r="B154" s="285"/>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row>
    <row r="155" spans="2:45" s="341" customFormat="1" ht="17.45" customHeight="1" x14ac:dyDescent="0.15">
      <c r="B155" s="521" t="s">
        <v>1613</v>
      </c>
      <c r="C155" s="522"/>
      <c r="D155" s="523"/>
      <c r="E155" s="524" t="s">
        <v>1614</v>
      </c>
      <c r="F155" s="525"/>
      <c r="G155" s="525" t="s">
        <v>1615</v>
      </c>
      <c r="H155" s="525"/>
      <c r="I155" s="526" t="s">
        <v>1276</v>
      </c>
      <c r="J155" s="527"/>
      <c r="K155" s="527"/>
      <c r="L155" s="527"/>
      <c r="M155" s="527"/>
      <c r="N155" s="527"/>
      <c r="O155" s="527"/>
      <c r="P155" s="527"/>
      <c r="Q155" s="527"/>
      <c r="R155" s="527"/>
      <c r="S155" s="527"/>
      <c r="T155" s="528"/>
      <c r="U155" s="529" t="s">
        <v>1616</v>
      </c>
      <c r="V155" s="529"/>
      <c r="W155" s="529"/>
      <c r="X155" s="529"/>
      <c r="Y155" s="529"/>
      <c r="Z155" s="529"/>
      <c r="AA155" s="529"/>
      <c r="AB155" s="529"/>
      <c r="AC155" s="529"/>
      <c r="AD155" s="529"/>
      <c r="AE155" s="529"/>
      <c r="AF155" s="529"/>
      <c r="AG155" s="529"/>
      <c r="AH155" s="529"/>
      <c r="AI155" s="529"/>
      <c r="AJ155" s="529"/>
      <c r="AK155" s="529"/>
      <c r="AL155" s="529"/>
      <c r="AM155" s="529"/>
      <c r="AN155" s="529"/>
      <c r="AO155" s="529"/>
      <c r="AP155" s="529"/>
      <c r="AQ155" s="529"/>
      <c r="AR155" s="530" t="s">
        <v>2773</v>
      </c>
      <c r="AS155" s="531"/>
    </row>
    <row r="156" spans="2:45" s="341" customFormat="1" ht="16.5" customHeight="1" x14ac:dyDescent="0.15">
      <c r="B156" s="540" t="s">
        <v>158</v>
      </c>
      <c r="C156" s="541"/>
      <c r="D156" s="542"/>
      <c r="E156" s="570">
        <v>1</v>
      </c>
      <c r="F156" s="544"/>
      <c r="G156" s="601" t="s">
        <v>1617</v>
      </c>
      <c r="H156" s="544"/>
      <c r="I156" s="345" t="s">
        <v>1618</v>
      </c>
      <c r="J156" s="346"/>
      <c r="K156" s="346"/>
      <c r="L156" s="346"/>
      <c r="M156" s="346"/>
      <c r="N156" s="346"/>
      <c r="O156" s="346"/>
      <c r="P156" s="346"/>
      <c r="Q156" s="346"/>
      <c r="R156" s="346"/>
      <c r="S156" s="346"/>
      <c r="T156" s="347"/>
      <c r="U156" s="345" t="s">
        <v>2774</v>
      </c>
      <c r="V156" s="346"/>
      <c r="W156" s="346"/>
      <c r="X156" s="346"/>
      <c r="Y156" s="346"/>
      <c r="Z156" s="346"/>
      <c r="AA156" s="346"/>
      <c r="AB156" s="346"/>
      <c r="AC156" s="346"/>
      <c r="AD156" s="346"/>
      <c r="AE156" s="346"/>
      <c r="AF156" s="346"/>
      <c r="AG156" s="346"/>
      <c r="AH156" s="346"/>
      <c r="AI156" s="346"/>
      <c r="AJ156" s="346"/>
      <c r="AK156" s="346"/>
      <c r="AL156" s="346"/>
      <c r="AM156" s="346"/>
      <c r="AN156" s="346"/>
      <c r="AO156" s="346"/>
      <c r="AP156" s="346"/>
      <c r="AQ156" s="347"/>
      <c r="AR156" s="537" t="s">
        <v>1465</v>
      </c>
      <c r="AS156" s="538"/>
    </row>
    <row r="157" spans="2:45" s="341" customFormat="1" ht="16.5" customHeight="1" x14ac:dyDescent="0.15">
      <c r="B157" s="563" t="s">
        <v>158</v>
      </c>
      <c r="C157" s="564"/>
      <c r="D157" s="565"/>
      <c r="E157" s="566">
        <v>1</v>
      </c>
      <c r="F157" s="567"/>
      <c r="G157" s="591" t="s">
        <v>1617</v>
      </c>
      <c r="H157" s="567"/>
      <c r="I157" s="348" t="s">
        <v>1837</v>
      </c>
      <c r="J157" s="329"/>
      <c r="K157" s="329"/>
      <c r="L157" s="329"/>
      <c r="M157" s="329"/>
      <c r="N157" s="329"/>
      <c r="O157" s="329"/>
      <c r="P157" s="329"/>
      <c r="Q157" s="329"/>
      <c r="R157" s="329"/>
      <c r="S157" s="329"/>
      <c r="T157" s="349"/>
      <c r="U157" s="348" t="s">
        <v>1619</v>
      </c>
      <c r="V157" s="329"/>
      <c r="W157" s="329"/>
      <c r="X157" s="329"/>
      <c r="Y157" s="329"/>
      <c r="Z157" s="329"/>
      <c r="AA157" s="329"/>
      <c r="AB157" s="329"/>
      <c r="AC157" s="329"/>
      <c r="AD157" s="329"/>
      <c r="AE157" s="329"/>
      <c r="AF157" s="329"/>
      <c r="AG157" s="329"/>
      <c r="AH157" s="329"/>
      <c r="AI157" s="329"/>
      <c r="AJ157" s="329"/>
      <c r="AK157" s="329"/>
      <c r="AL157" s="329"/>
      <c r="AM157" s="329"/>
      <c r="AN157" s="329"/>
      <c r="AO157" s="329"/>
      <c r="AP157" s="329"/>
      <c r="AQ157" s="349"/>
      <c r="AR157" s="519" t="s">
        <v>1465</v>
      </c>
      <c r="AS157" s="520"/>
    </row>
    <row r="158" spans="2:45" s="341" customFormat="1" ht="16.5" customHeight="1" x14ac:dyDescent="0.15">
      <c r="B158" s="514" t="s">
        <v>158</v>
      </c>
      <c r="C158" s="515"/>
      <c r="D158" s="516"/>
      <c r="E158" s="517">
        <v>1</v>
      </c>
      <c r="F158" s="518"/>
      <c r="G158" s="581" t="s">
        <v>1617</v>
      </c>
      <c r="H158" s="518"/>
      <c r="I158" s="350" t="s">
        <v>1838</v>
      </c>
      <c r="J158" s="351"/>
      <c r="K158" s="351"/>
      <c r="L158" s="351"/>
      <c r="M158" s="351"/>
      <c r="N158" s="351"/>
      <c r="O158" s="351"/>
      <c r="P158" s="351"/>
      <c r="Q158" s="351"/>
      <c r="R158" s="351"/>
      <c r="S158" s="351"/>
      <c r="T158" s="352"/>
      <c r="U158" s="350" t="s">
        <v>2775</v>
      </c>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2"/>
      <c r="AR158" s="519" t="s">
        <v>1465</v>
      </c>
      <c r="AS158" s="520"/>
    </row>
    <row r="159" spans="2:45" s="341" customFormat="1" ht="16.5" customHeight="1" x14ac:dyDescent="0.15">
      <c r="B159" s="514" t="s">
        <v>158</v>
      </c>
      <c r="C159" s="515"/>
      <c r="D159" s="516"/>
      <c r="E159" s="517">
        <v>1</v>
      </c>
      <c r="F159" s="518"/>
      <c r="G159" s="581" t="s">
        <v>1617</v>
      </c>
      <c r="H159" s="518"/>
      <c r="I159" s="350" t="s">
        <v>2776</v>
      </c>
      <c r="J159" s="351"/>
      <c r="K159" s="351"/>
      <c r="L159" s="351"/>
      <c r="M159" s="351"/>
      <c r="N159" s="351"/>
      <c r="O159" s="351"/>
      <c r="P159" s="351"/>
      <c r="Q159" s="351"/>
      <c r="R159" s="351"/>
      <c r="S159" s="351"/>
      <c r="T159" s="352"/>
      <c r="U159" s="350" t="s">
        <v>2886</v>
      </c>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2"/>
      <c r="AR159" s="519" t="s">
        <v>1465</v>
      </c>
      <c r="AS159" s="520"/>
    </row>
    <row r="160" spans="2:45" s="341" customFormat="1" ht="16.5" customHeight="1" x14ac:dyDescent="0.15">
      <c r="B160" s="514" t="s">
        <v>1465</v>
      </c>
      <c r="C160" s="515"/>
      <c r="D160" s="516"/>
      <c r="E160" s="517">
        <v>1</v>
      </c>
      <c r="F160" s="518"/>
      <c r="G160" s="581" t="s">
        <v>1617</v>
      </c>
      <c r="H160" s="518"/>
      <c r="I160" s="350" t="s">
        <v>1620</v>
      </c>
      <c r="J160" s="351"/>
      <c r="K160" s="351"/>
      <c r="L160" s="351"/>
      <c r="M160" s="351"/>
      <c r="N160" s="351"/>
      <c r="O160" s="351"/>
      <c r="P160" s="351"/>
      <c r="Q160" s="351"/>
      <c r="R160" s="351"/>
      <c r="S160" s="351"/>
      <c r="T160" s="352"/>
      <c r="U160" s="350" t="s">
        <v>1621</v>
      </c>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2"/>
      <c r="AR160" s="519" t="s">
        <v>1465</v>
      </c>
      <c r="AS160" s="520"/>
    </row>
    <row r="161" spans="2:45" s="341" customFormat="1" ht="16.5" customHeight="1" x14ac:dyDescent="0.15">
      <c r="B161" s="514" t="s">
        <v>1465</v>
      </c>
      <c r="C161" s="515"/>
      <c r="D161" s="516"/>
      <c r="E161" s="517">
        <v>1</v>
      </c>
      <c r="F161" s="518"/>
      <c r="G161" s="581" t="s">
        <v>1622</v>
      </c>
      <c r="H161" s="518"/>
      <c r="I161" s="350" t="s">
        <v>1623</v>
      </c>
      <c r="J161" s="351"/>
      <c r="K161" s="351"/>
      <c r="L161" s="351"/>
      <c r="M161" s="351"/>
      <c r="N161" s="351"/>
      <c r="O161" s="351"/>
      <c r="P161" s="351"/>
      <c r="Q161" s="351"/>
      <c r="R161" s="351"/>
      <c r="S161" s="351"/>
      <c r="T161" s="352"/>
      <c r="U161" s="350" t="s">
        <v>1624</v>
      </c>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2"/>
      <c r="AR161" s="519" t="s">
        <v>1465</v>
      </c>
      <c r="AS161" s="520"/>
    </row>
    <row r="162" spans="2:45" s="341" customFormat="1" ht="16.5" customHeight="1" x14ac:dyDescent="0.15">
      <c r="B162" s="514" t="s">
        <v>1465</v>
      </c>
      <c r="C162" s="515"/>
      <c r="D162" s="516"/>
      <c r="E162" s="517">
        <v>2</v>
      </c>
      <c r="F162" s="518"/>
      <c r="G162" s="581" t="s">
        <v>1617</v>
      </c>
      <c r="H162" s="518"/>
      <c r="I162" s="350" t="s">
        <v>1625</v>
      </c>
      <c r="J162" s="351"/>
      <c r="K162" s="351"/>
      <c r="L162" s="351"/>
      <c r="M162" s="351"/>
      <c r="N162" s="351"/>
      <c r="O162" s="351"/>
      <c r="P162" s="351"/>
      <c r="Q162" s="351"/>
      <c r="R162" s="351"/>
      <c r="S162" s="351"/>
      <c r="T162" s="352"/>
      <c r="U162" s="350" t="s">
        <v>1626</v>
      </c>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2"/>
      <c r="AR162" s="519" t="s">
        <v>1465</v>
      </c>
      <c r="AS162" s="520"/>
    </row>
    <row r="163" spans="2:45" s="341" customFormat="1" ht="16.5" customHeight="1" x14ac:dyDescent="0.15">
      <c r="B163" s="514" t="s">
        <v>1465</v>
      </c>
      <c r="C163" s="515"/>
      <c r="D163" s="516"/>
      <c r="E163" s="517">
        <v>2</v>
      </c>
      <c r="F163" s="518"/>
      <c r="G163" s="581" t="s">
        <v>1617</v>
      </c>
      <c r="H163" s="518"/>
      <c r="I163" s="350" t="s">
        <v>1627</v>
      </c>
      <c r="J163" s="351"/>
      <c r="K163" s="351"/>
      <c r="L163" s="351"/>
      <c r="M163" s="351"/>
      <c r="N163" s="351"/>
      <c r="O163" s="351"/>
      <c r="P163" s="351"/>
      <c r="Q163" s="351"/>
      <c r="R163" s="351"/>
      <c r="S163" s="351"/>
      <c r="T163" s="352"/>
      <c r="U163" s="350" t="s">
        <v>2777</v>
      </c>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2"/>
      <c r="AR163" s="519" t="s">
        <v>1465</v>
      </c>
      <c r="AS163" s="520"/>
    </row>
    <row r="164" spans="2:45" s="341" customFormat="1" ht="16.5" customHeight="1" x14ac:dyDescent="0.15">
      <c r="B164" s="514" t="s">
        <v>1465</v>
      </c>
      <c r="C164" s="515"/>
      <c r="D164" s="516"/>
      <c r="E164" s="517">
        <v>2</v>
      </c>
      <c r="F164" s="518"/>
      <c r="G164" s="581" t="s">
        <v>1617</v>
      </c>
      <c r="H164" s="518"/>
      <c r="I164" s="350" t="s">
        <v>2778</v>
      </c>
      <c r="J164" s="351"/>
      <c r="K164" s="351"/>
      <c r="L164" s="351"/>
      <c r="M164" s="351"/>
      <c r="N164" s="351"/>
      <c r="O164" s="351"/>
      <c r="P164" s="351"/>
      <c r="Q164" s="351"/>
      <c r="R164" s="351"/>
      <c r="S164" s="351"/>
      <c r="T164" s="352"/>
      <c r="U164" s="350" t="s">
        <v>2779</v>
      </c>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2"/>
      <c r="AR164" s="519" t="s">
        <v>1465</v>
      </c>
      <c r="AS164" s="520"/>
    </row>
    <row r="165" spans="2:45" s="341" customFormat="1" ht="16.5" customHeight="1" x14ac:dyDescent="0.15">
      <c r="B165" s="514" t="s">
        <v>1465</v>
      </c>
      <c r="C165" s="515"/>
      <c r="D165" s="516"/>
      <c r="E165" s="517">
        <v>2</v>
      </c>
      <c r="F165" s="518"/>
      <c r="G165" s="581" t="s">
        <v>1617</v>
      </c>
      <c r="H165" s="518"/>
      <c r="I165" s="350" t="s">
        <v>2780</v>
      </c>
      <c r="J165" s="351"/>
      <c r="K165" s="351"/>
      <c r="L165" s="351"/>
      <c r="M165" s="351"/>
      <c r="N165" s="351"/>
      <c r="O165" s="351"/>
      <c r="P165" s="351"/>
      <c r="Q165" s="351"/>
      <c r="R165" s="351"/>
      <c r="S165" s="351"/>
      <c r="T165" s="352"/>
      <c r="U165" s="350" t="s">
        <v>2887</v>
      </c>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2"/>
      <c r="AR165" s="519" t="s">
        <v>1465</v>
      </c>
      <c r="AS165" s="520"/>
    </row>
    <row r="166" spans="2:45" s="341" customFormat="1" ht="16.5" customHeight="1" x14ac:dyDescent="0.15">
      <c r="B166" s="514" t="s">
        <v>1465</v>
      </c>
      <c r="C166" s="515"/>
      <c r="D166" s="516"/>
      <c r="E166" s="517">
        <v>2</v>
      </c>
      <c r="F166" s="518"/>
      <c r="G166" s="581" t="s">
        <v>1617</v>
      </c>
      <c r="H166" s="518"/>
      <c r="I166" s="131" t="s">
        <v>2781</v>
      </c>
      <c r="J166" s="131"/>
      <c r="K166" s="131"/>
      <c r="L166" s="131"/>
      <c r="M166" s="131"/>
      <c r="N166" s="131"/>
      <c r="O166" s="131"/>
      <c r="P166" s="131"/>
      <c r="Q166" s="131"/>
      <c r="R166" s="131"/>
      <c r="S166" s="131"/>
      <c r="T166" s="131"/>
      <c r="U166" s="350" t="s">
        <v>2888</v>
      </c>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2"/>
      <c r="AR166" s="519" t="s">
        <v>1465</v>
      </c>
      <c r="AS166" s="520"/>
    </row>
    <row r="167" spans="2:45" s="341" customFormat="1" ht="16.5" customHeight="1" x14ac:dyDescent="0.15">
      <c r="B167" s="514" t="s">
        <v>1465</v>
      </c>
      <c r="C167" s="515"/>
      <c r="D167" s="516"/>
      <c r="E167" s="517">
        <v>1</v>
      </c>
      <c r="F167" s="518"/>
      <c r="G167" s="581" t="s">
        <v>1617</v>
      </c>
      <c r="H167" s="518"/>
      <c r="I167" s="350" t="s">
        <v>1628</v>
      </c>
      <c r="J167" s="351"/>
      <c r="K167" s="351"/>
      <c r="L167" s="351"/>
      <c r="M167" s="351"/>
      <c r="N167" s="351"/>
      <c r="O167" s="351"/>
      <c r="P167" s="351"/>
      <c r="Q167" s="351"/>
      <c r="R167" s="351"/>
      <c r="S167" s="351"/>
      <c r="T167" s="352"/>
      <c r="U167" s="350" t="s">
        <v>1629</v>
      </c>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2"/>
      <c r="AR167" s="519" t="s">
        <v>1465</v>
      </c>
      <c r="AS167" s="520"/>
    </row>
    <row r="168" spans="2:45" s="341" customFormat="1" ht="16.5" customHeight="1" thickBot="1" x14ac:dyDescent="0.2">
      <c r="B168" s="549" t="s">
        <v>1465</v>
      </c>
      <c r="C168" s="550"/>
      <c r="D168" s="551"/>
      <c r="E168" s="571">
        <v>1</v>
      </c>
      <c r="F168" s="553"/>
      <c r="G168" s="580" t="s">
        <v>1617</v>
      </c>
      <c r="H168" s="553"/>
      <c r="I168" s="353" t="s">
        <v>1630</v>
      </c>
      <c r="J168" s="354"/>
      <c r="K168" s="354"/>
      <c r="L168" s="354"/>
      <c r="M168" s="354"/>
      <c r="N168" s="354"/>
      <c r="O168" s="354"/>
      <c r="P168" s="354"/>
      <c r="Q168" s="354"/>
      <c r="R168" s="354"/>
      <c r="S168" s="354"/>
      <c r="T168" s="355"/>
      <c r="U168" s="353" t="s">
        <v>1631</v>
      </c>
      <c r="V168" s="354"/>
      <c r="W168" s="354"/>
      <c r="X168" s="354"/>
      <c r="Y168" s="354"/>
      <c r="Z168" s="354"/>
      <c r="AA168" s="354"/>
      <c r="AB168" s="354"/>
      <c r="AC168" s="354"/>
      <c r="AD168" s="354"/>
      <c r="AE168" s="354"/>
      <c r="AF168" s="354"/>
      <c r="AG168" s="354"/>
      <c r="AH168" s="354"/>
      <c r="AI168" s="354"/>
      <c r="AJ168" s="354"/>
      <c r="AK168" s="354"/>
      <c r="AL168" s="354"/>
      <c r="AM168" s="354"/>
      <c r="AN168" s="354"/>
      <c r="AO168" s="354"/>
      <c r="AP168" s="354"/>
      <c r="AQ168" s="355"/>
      <c r="AR168" s="512" t="s">
        <v>1465</v>
      </c>
      <c r="AS168" s="513"/>
    </row>
    <row r="169" spans="2:45" s="341" customFormat="1" ht="15" customHeight="1" x14ac:dyDescent="0.15">
      <c r="B169" s="131"/>
      <c r="C169" s="131"/>
      <c r="D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row>
    <row r="170" spans="2:45" s="341" customFormat="1" ht="15" customHeight="1" x14ac:dyDescent="0.15">
      <c r="B170" s="291" t="s">
        <v>1632</v>
      </c>
      <c r="C170" s="285"/>
      <c r="D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row>
    <row r="171" spans="2:45" s="341" customFormat="1" ht="9.9499999999999993" customHeight="1" thickBot="1" x14ac:dyDescent="0.2">
      <c r="B171" s="285"/>
      <c r="C171" s="285"/>
      <c r="D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row>
    <row r="172" spans="2:45" s="341" customFormat="1" ht="17.45" customHeight="1" x14ac:dyDescent="0.15">
      <c r="B172" s="521" t="s">
        <v>1613</v>
      </c>
      <c r="C172" s="522"/>
      <c r="D172" s="523"/>
      <c r="E172" s="524" t="s">
        <v>1614</v>
      </c>
      <c r="F172" s="525"/>
      <c r="G172" s="525" t="s">
        <v>1615</v>
      </c>
      <c r="H172" s="525"/>
      <c r="I172" s="526" t="s">
        <v>1276</v>
      </c>
      <c r="J172" s="527"/>
      <c r="K172" s="527"/>
      <c r="L172" s="527"/>
      <c r="M172" s="527"/>
      <c r="N172" s="527"/>
      <c r="O172" s="527"/>
      <c r="P172" s="527"/>
      <c r="Q172" s="527"/>
      <c r="R172" s="527"/>
      <c r="S172" s="527"/>
      <c r="T172" s="528"/>
      <c r="U172" s="529" t="s">
        <v>1616</v>
      </c>
      <c r="V172" s="529"/>
      <c r="W172" s="529"/>
      <c r="X172" s="529"/>
      <c r="Y172" s="529"/>
      <c r="Z172" s="529"/>
      <c r="AA172" s="529"/>
      <c r="AB172" s="529"/>
      <c r="AC172" s="529"/>
      <c r="AD172" s="529"/>
      <c r="AE172" s="529"/>
      <c r="AF172" s="529"/>
      <c r="AG172" s="529"/>
      <c r="AH172" s="529"/>
      <c r="AI172" s="529"/>
      <c r="AJ172" s="529"/>
      <c r="AK172" s="529"/>
      <c r="AL172" s="529"/>
      <c r="AM172" s="529"/>
      <c r="AN172" s="529"/>
      <c r="AO172" s="529"/>
      <c r="AP172" s="529"/>
      <c r="AQ172" s="529"/>
      <c r="AR172" s="530" t="s">
        <v>2773</v>
      </c>
      <c r="AS172" s="531"/>
    </row>
    <row r="173" spans="2:45" s="341" customFormat="1" ht="16.5" customHeight="1" x14ac:dyDescent="0.15">
      <c r="B173" s="540" t="s">
        <v>1465</v>
      </c>
      <c r="C173" s="541"/>
      <c r="D173" s="542"/>
      <c r="E173" s="570">
        <v>1</v>
      </c>
      <c r="F173" s="544"/>
      <c r="G173" s="601" t="s">
        <v>1622</v>
      </c>
      <c r="H173" s="544"/>
      <c r="I173" s="340" t="s">
        <v>1633</v>
      </c>
      <c r="J173" s="318"/>
      <c r="K173" s="318"/>
      <c r="L173" s="318"/>
      <c r="M173" s="318"/>
      <c r="N173" s="318"/>
      <c r="O173" s="318"/>
      <c r="P173" s="318"/>
      <c r="Q173" s="318"/>
      <c r="R173" s="318"/>
      <c r="S173" s="318"/>
      <c r="T173" s="322"/>
      <c r="U173" s="356" t="s">
        <v>1634</v>
      </c>
      <c r="V173" s="318"/>
      <c r="W173" s="318"/>
      <c r="X173" s="318"/>
      <c r="Y173" s="318"/>
      <c r="Z173" s="318"/>
      <c r="AA173" s="318"/>
      <c r="AB173" s="318"/>
      <c r="AC173" s="318"/>
      <c r="AD173" s="318"/>
      <c r="AE173" s="318"/>
      <c r="AF173" s="318"/>
      <c r="AG173" s="318"/>
      <c r="AH173" s="318"/>
      <c r="AI173" s="318"/>
      <c r="AJ173" s="318"/>
      <c r="AK173" s="318"/>
      <c r="AL173" s="318"/>
      <c r="AM173" s="318"/>
      <c r="AN173" s="318"/>
      <c r="AO173" s="318"/>
      <c r="AP173" s="318"/>
      <c r="AQ173" s="322"/>
      <c r="AR173" s="574" t="s">
        <v>1465</v>
      </c>
      <c r="AS173" s="575"/>
    </row>
    <row r="174" spans="2:45" s="341" customFormat="1" ht="16.5" customHeight="1" x14ac:dyDescent="0.15">
      <c r="B174" s="598"/>
      <c r="C174" s="599"/>
      <c r="D174" s="600"/>
      <c r="E174" s="571"/>
      <c r="F174" s="553"/>
      <c r="G174" s="580"/>
      <c r="H174" s="553"/>
      <c r="I174" s="310" t="s">
        <v>1635</v>
      </c>
      <c r="J174" s="312"/>
      <c r="K174" s="312"/>
      <c r="L174" s="312"/>
      <c r="M174" s="312"/>
      <c r="N174" s="312"/>
      <c r="O174" s="312"/>
      <c r="P174" s="312"/>
      <c r="Q174" s="312"/>
      <c r="R174" s="312"/>
      <c r="S174" s="312"/>
      <c r="T174" s="313"/>
      <c r="U174" s="310" t="s">
        <v>1636</v>
      </c>
      <c r="V174" s="312"/>
      <c r="W174" s="312"/>
      <c r="X174" s="312"/>
      <c r="Y174" s="312"/>
      <c r="Z174" s="312"/>
      <c r="AA174" s="312"/>
      <c r="AB174" s="312"/>
      <c r="AC174" s="312"/>
      <c r="AD174" s="312"/>
      <c r="AE174" s="312"/>
      <c r="AF174" s="312"/>
      <c r="AG174" s="312"/>
      <c r="AH174" s="312"/>
      <c r="AI174" s="312"/>
      <c r="AJ174" s="312"/>
      <c r="AK174" s="312"/>
      <c r="AL174" s="312"/>
      <c r="AM174" s="312"/>
      <c r="AN174" s="312"/>
      <c r="AO174" s="312"/>
      <c r="AP174" s="312"/>
      <c r="AQ174" s="313"/>
      <c r="AR174" s="602"/>
      <c r="AS174" s="603"/>
    </row>
    <row r="175" spans="2:45" s="341" customFormat="1" ht="16.5" customHeight="1" x14ac:dyDescent="0.15">
      <c r="B175" s="604" t="s">
        <v>1465</v>
      </c>
      <c r="C175" s="605"/>
      <c r="D175" s="606"/>
      <c r="E175" s="595">
        <v>1</v>
      </c>
      <c r="F175" s="531"/>
      <c r="G175" s="530" t="s">
        <v>1622</v>
      </c>
      <c r="H175" s="531"/>
      <c r="I175" s="305" t="s">
        <v>1637</v>
      </c>
      <c r="J175" s="303"/>
      <c r="K175" s="303"/>
      <c r="L175" s="303"/>
      <c r="M175" s="303"/>
      <c r="N175" s="303"/>
      <c r="O175" s="303"/>
      <c r="P175" s="303"/>
      <c r="Q175" s="303"/>
      <c r="R175" s="303"/>
      <c r="S175" s="303"/>
      <c r="T175" s="323"/>
      <c r="U175" s="305" t="s">
        <v>1638</v>
      </c>
      <c r="V175" s="303"/>
      <c r="W175" s="303"/>
      <c r="X175" s="303"/>
      <c r="Y175" s="303"/>
      <c r="Z175" s="303"/>
      <c r="AA175" s="303"/>
      <c r="AB175" s="303"/>
      <c r="AC175" s="303"/>
      <c r="AD175" s="303"/>
      <c r="AE175" s="303"/>
      <c r="AF175" s="303"/>
      <c r="AG175" s="303"/>
      <c r="AH175" s="303"/>
      <c r="AI175" s="303"/>
      <c r="AJ175" s="303"/>
      <c r="AK175" s="303"/>
      <c r="AL175" s="303"/>
      <c r="AM175" s="303"/>
      <c r="AN175" s="303"/>
      <c r="AO175" s="303"/>
      <c r="AP175" s="303"/>
      <c r="AQ175" s="323"/>
      <c r="AR175" s="596" t="s">
        <v>1465</v>
      </c>
      <c r="AS175" s="597"/>
    </row>
    <row r="176" spans="2:45" s="341" customFormat="1" ht="16.5" customHeight="1" x14ac:dyDescent="0.15">
      <c r="B176" s="532" t="s">
        <v>1465</v>
      </c>
      <c r="C176" s="533"/>
      <c r="D176" s="534"/>
      <c r="E176" s="595">
        <v>1</v>
      </c>
      <c r="F176" s="531"/>
      <c r="G176" s="530" t="s">
        <v>1622</v>
      </c>
      <c r="H176" s="531"/>
      <c r="I176" s="305" t="s">
        <v>2782</v>
      </c>
      <c r="J176" s="303"/>
      <c r="K176" s="303"/>
      <c r="L176" s="303"/>
      <c r="M176" s="303"/>
      <c r="N176" s="303"/>
      <c r="O176" s="303"/>
      <c r="P176" s="303"/>
      <c r="Q176" s="303"/>
      <c r="R176" s="303"/>
      <c r="S176" s="303"/>
      <c r="T176" s="323"/>
      <c r="U176" s="310" t="s">
        <v>2783</v>
      </c>
      <c r="V176" s="312"/>
      <c r="W176" s="312"/>
      <c r="X176" s="312"/>
      <c r="Y176" s="312"/>
      <c r="Z176" s="312"/>
      <c r="AA176" s="312"/>
      <c r="AB176" s="312"/>
      <c r="AC176" s="312"/>
      <c r="AD176" s="312"/>
      <c r="AE176" s="312"/>
      <c r="AF176" s="312"/>
      <c r="AG176" s="312"/>
      <c r="AH176" s="312"/>
      <c r="AI176" s="312"/>
      <c r="AJ176" s="312"/>
      <c r="AK176" s="312"/>
      <c r="AL176" s="312"/>
      <c r="AM176" s="312"/>
      <c r="AN176" s="312"/>
      <c r="AO176" s="312"/>
      <c r="AP176" s="312"/>
      <c r="AQ176" s="313"/>
      <c r="AR176" s="596" t="s">
        <v>1465</v>
      </c>
      <c r="AS176" s="597"/>
    </row>
    <row r="177" spans="2:45" s="341" customFormat="1" ht="15" customHeight="1" thickBot="1" x14ac:dyDescent="0.2">
      <c r="B177" s="607" t="s">
        <v>1465</v>
      </c>
      <c r="C177" s="608"/>
      <c r="D177" s="609"/>
      <c r="E177" s="595">
        <v>1</v>
      </c>
      <c r="F177" s="531"/>
      <c r="G177" s="530" t="s">
        <v>1622</v>
      </c>
      <c r="H177" s="531"/>
      <c r="I177" s="305" t="s">
        <v>2929</v>
      </c>
      <c r="J177" s="303"/>
      <c r="K177" s="303"/>
      <c r="L177" s="303"/>
      <c r="M177" s="303"/>
      <c r="N177" s="303"/>
      <c r="O177" s="303"/>
      <c r="P177" s="303"/>
      <c r="Q177" s="303"/>
      <c r="R177" s="303"/>
      <c r="S177" s="303"/>
      <c r="T177" s="323"/>
      <c r="U177" s="310" t="s">
        <v>2930</v>
      </c>
      <c r="V177" s="312"/>
      <c r="W177" s="312"/>
      <c r="X177" s="312"/>
      <c r="Y177" s="312"/>
      <c r="Z177" s="312"/>
      <c r="AA177" s="312"/>
      <c r="AB177" s="312"/>
      <c r="AC177" s="312"/>
      <c r="AD177" s="312"/>
      <c r="AE177" s="312"/>
      <c r="AF177" s="312"/>
      <c r="AG177" s="312"/>
      <c r="AH177" s="312"/>
      <c r="AI177" s="312"/>
      <c r="AJ177" s="312"/>
      <c r="AK177" s="312"/>
      <c r="AL177" s="312"/>
      <c r="AM177" s="312"/>
      <c r="AN177" s="312"/>
      <c r="AO177" s="312"/>
      <c r="AP177" s="312"/>
      <c r="AQ177" s="313"/>
      <c r="AR177" s="596" t="s">
        <v>1465</v>
      </c>
      <c r="AS177" s="597"/>
    </row>
    <row r="178" spans="2:45" s="341" customFormat="1" ht="15" customHeight="1" x14ac:dyDescent="0.15">
      <c r="B178" s="284"/>
      <c r="C178" s="284"/>
      <c r="D178" s="284"/>
      <c r="E178" s="357"/>
      <c r="F178" s="357"/>
      <c r="G178" s="357"/>
      <c r="H178" s="357"/>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284"/>
      <c r="AS178" s="284"/>
    </row>
    <row r="179" spans="2:45" s="341" customFormat="1" ht="15" customHeight="1" x14ac:dyDescent="0.15">
      <c r="B179" s="291" t="s">
        <v>1639</v>
      </c>
      <c r="C179" s="285"/>
      <c r="D179" s="131"/>
      <c r="E179" s="131"/>
      <c r="F179" s="131"/>
      <c r="G179" s="131"/>
      <c r="H179" s="131"/>
      <c r="I179" s="131"/>
      <c r="J179" s="131"/>
      <c r="K179" s="131"/>
      <c r="L179" s="131"/>
      <c r="M179" s="131"/>
      <c r="N179" s="131"/>
      <c r="O179" s="131"/>
      <c r="P179" s="131"/>
      <c r="Q179" s="131"/>
      <c r="R179" s="131"/>
      <c r="S179" s="131"/>
      <c r="T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284"/>
      <c r="AS179" s="284"/>
    </row>
    <row r="180" spans="2:45" s="341" customFormat="1" ht="9.9499999999999993" customHeight="1" thickBot="1" x14ac:dyDescent="0.2">
      <c r="B180" s="285"/>
      <c r="C180" s="285"/>
      <c r="D180" s="131"/>
      <c r="E180" s="131"/>
      <c r="F180" s="131"/>
      <c r="G180" s="131"/>
      <c r="H180" s="131"/>
      <c r="I180" s="131"/>
      <c r="J180" s="131"/>
      <c r="K180" s="131"/>
      <c r="L180" s="131"/>
      <c r="M180" s="131"/>
      <c r="N180" s="131"/>
      <c r="O180" s="131"/>
      <c r="P180" s="131"/>
      <c r="Q180" s="131"/>
      <c r="R180" s="131"/>
      <c r="S180" s="131"/>
      <c r="T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284"/>
      <c r="AS180" s="284"/>
    </row>
    <row r="181" spans="2:45" s="341" customFormat="1" ht="17.45" customHeight="1" x14ac:dyDescent="0.15">
      <c r="B181" s="521" t="s">
        <v>1613</v>
      </c>
      <c r="C181" s="522"/>
      <c r="D181" s="523"/>
      <c r="E181" s="524" t="s">
        <v>1614</v>
      </c>
      <c r="F181" s="525"/>
      <c r="G181" s="525" t="s">
        <v>1615</v>
      </c>
      <c r="H181" s="525"/>
      <c r="I181" s="526" t="s">
        <v>1276</v>
      </c>
      <c r="J181" s="527"/>
      <c r="K181" s="527"/>
      <c r="L181" s="527"/>
      <c r="M181" s="527"/>
      <c r="N181" s="527"/>
      <c r="O181" s="527"/>
      <c r="P181" s="527"/>
      <c r="Q181" s="527"/>
      <c r="R181" s="527"/>
      <c r="S181" s="527"/>
      <c r="T181" s="528"/>
      <c r="U181" s="529" t="s">
        <v>1616</v>
      </c>
      <c r="V181" s="529"/>
      <c r="W181" s="529"/>
      <c r="X181" s="529"/>
      <c r="Y181" s="529"/>
      <c r="Z181" s="529"/>
      <c r="AA181" s="529"/>
      <c r="AB181" s="529"/>
      <c r="AC181" s="529"/>
      <c r="AD181" s="529"/>
      <c r="AE181" s="529"/>
      <c r="AF181" s="529"/>
      <c r="AG181" s="529"/>
      <c r="AH181" s="529"/>
      <c r="AI181" s="529"/>
      <c r="AJ181" s="529"/>
      <c r="AK181" s="529"/>
      <c r="AL181" s="529"/>
      <c r="AM181" s="529"/>
      <c r="AN181" s="529"/>
      <c r="AO181" s="529"/>
      <c r="AP181" s="529"/>
      <c r="AQ181" s="529"/>
      <c r="AR181" s="530" t="s">
        <v>2773</v>
      </c>
      <c r="AS181" s="531"/>
    </row>
    <row r="182" spans="2:45" s="341" customFormat="1" ht="16.5" customHeight="1" x14ac:dyDescent="0.15">
      <c r="B182" s="514" t="s">
        <v>1465</v>
      </c>
      <c r="C182" s="515"/>
      <c r="D182" s="516"/>
      <c r="E182" s="517">
        <v>2</v>
      </c>
      <c r="F182" s="518"/>
      <c r="G182" s="581" t="s">
        <v>1617</v>
      </c>
      <c r="H182" s="518"/>
      <c r="I182" s="350" t="s">
        <v>1640</v>
      </c>
      <c r="J182" s="351"/>
      <c r="K182" s="351"/>
      <c r="L182" s="351"/>
      <c r="M182" s="351"/>
      <c r="N182" s="351"/>
      <c r="O182" s="351"/>
      <c r="P182" s="351"/>
      <c r="Q182" s="351"/>
      <c r="R182" s="351"/>
      <c r="S182" s="351"/>
      <c r="T182" s="352"/>
      <c r="U182" s="350" t="s">
        <v>1641</v>
      </c>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2"/>
      <c r="AR182" s="537" t="s">
        <v>1465</v>
      </c>
      <c r="AS182" s="538"/>
    </row>
    <row r="183" spans="2:45" s="341" customFormat="1" ht="16.5" customHeight="1" x14ac:dyDescent="0.15">
      <c r="B183" s="514" t="s">
        <v>1465</v>
      </c>
      <c r="C183" s="515"/>
      <c r="D183" s="516"/>
      <c r="E183" s="517">
        <v>2</v>
      </c>
      <c r="F183" s="518"/>
      <c r="G183" s="581" t="s">
        <v>1617</v>
      </c>
      <c r="H183" s="518"/>
      <c r="I183" s="350" t="s">
        <v>1642</v>
      </c>
      <c r="J183" s="351"/>
      <c r="K183" s="351"/>
      <c r="L183" s="351"/>
      <c r="M183" s="351"/>
      <c r="N183" s="351"/>
      <c r="O183" s="351"/>
      <c r="P183" s="351"/>
      <c r="Q183" s="351"/>
      <c r="R183" s="351"/>
      <c r="S183" s="351"/>
      <c r="T183" s="352"/>
      <c r="U183" s="350" t="s">
        <v>1643</v>
      </c>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2"/>
      <c r="AR183" s="519" t="s">
        <v>1465</v>
      </c>
      <c r="AS183" s="520"/>
    </row>
    <row r="184" spans="2:45" s="341" customFormat="1" ht="16.5" customHeight="1" x14ac:dyDescent="0.15">
      <c r="B184" s="514" t="s">
        <v>1465</v>
      </c>
      <c r="C184" s="515"/>
      <c r="D184" s="516"/>
      <c r="E184" s="517">
        <v>2</v>
      </c>
      <c r="F184" s="518"/>
      <c r="G184" s="581" t="s">
        <v>1617</v>
      </c>
      <c r="H184" s="518"/>
      <c r="I184" s="358" t="s">
        <v>1644</v>
      </c>
      <c r="J184" s="359"/>
      <c r="K184" s="359"/>
      <c r="L184" s="359"/>
      <c r="M184" s="359"/>
      <c r="N184" s="359"/>
      <c r="O184" s="359"/>
      <c r="P184" s="359"/>
      <c r="Q184" s="359"/>
      <c r="R184" s="359"/>
      <c r="S184" s="359"/>
      <c r="T184" s="360"/>
      <c r="U184" s="358" t="s">
        <v>1645</v>
      </c>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60"/>
      <c r="AR184" s="572" t="s">
        <v>1465</v>
      </c>
      <c r="AS184" s="573"/>
    </row>
    <row r="185" spans="2:45" s="341" customFormat="1" ht="16.5" customHeight="1" x14ac:dyDescent="0.15">
      <c r="B185" s="576"/>
      <c r="C185" s="577"/>
      <c r="D185" s="578"/>
      <c r="E185" s="582"/>
      <c r="F185" s="555"/>
      <c r="G185" s="594"/>
      <c r="H185" s="555"/>
      <c r="I185" s="307"/>
      <c r="J185" s="131"/>
      <c r="K185" s="131"/>
      <c r="L185" s="131"/>
      <c r="M185" s="131"/>
      <c r="N185" s="131"/>
      <c r="O185" s="131"/>
      <c r="P185" s="131"/>
      <c r="Q185" s="131"/>
      <c r="R185" s="131"/>
      <c r="S185" s="131"/>
      <c r="T185" s="309"/>
      <c r="U185" s="307" t="s">
        <v>1646</v>
      </c>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309"/>
      <c r="AR185" s="568"/>
      <c r="AS185" s="569"/>
    </row>
    <row r="186" spans="2:45" s="341" customFormat="1" ht="16.5" customHeight="1" x14ac:dyDescent="0.15">
      <c r="B186" s="514" t="s">
        <v>1465</v>
      </c>
      <c r="C186" s="515"/>
      <c r="D186" s="516"/>
      <c r="E186" s="517">
        <v>2</v>
      </c>
      <c r="F186" s="518"/>
      <c r="G186" s="581" t="s">
        <v>1617</v>
      </c>
      <c r="H186" s="518"/>
      <c r="I186" s="350" t="s">
        <v>2784</v>
      </c>
      <c r="J186" s="351"/>
      <c r="K186" s="351"/>
      <c r="L186" s="351"/>
      <c r="M186" s="351"/>
      <c r="N186" s="351"/>
      <c r="O186" s="351"/>
      <c r="P186" s="351"/>
      <c r="Q186" s="351"/>
      <c r="R186" s="351"/>
      <c r="S186" s="351"/>
      <c r="T186" s="352"/>
      <c r="U186" s="350" t="s">
        <v>2889</v>
      </c>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2"/>
      <c r="AR186" s="519" t="s">
        <v>1465</v>
      </c>
      <c r="AS186" s="520"/>
    </row>
    <row r="187" spans="2:45" s="341" customFormat="1" ht="16.5" customHeight="1" thickBot="1" x14ac:dyDescent="0.2">
      <c r="B187" s="583" t="s">
        <v>1465</v>
      </c>
      <c r="C187" s="584"/>
      <c r="D187" s="585"/>
      <c r="E187" s="586">
        <v>2</v>
      </c>
      <c r="F187" s="587"/>
      <c r="G187" s="588" t="s">
        <v>1617</v>
      </c>
      <c r="H187" s="587"/>
      <c r="I187" s="481" t="s">
        <v>2890</v>
      </c>
      <c r="J187" s="482"/>
      <c r="K187" s="482"/>
      <c r="L187" s="482"/>
      <c r="M187" s="482"/>
      <c r="N187" s="482"/>
      <c r="O187" s="482"/>
      <c r="P187" s="482"/>
      <c r="Q187" s="482"/>
      <c r="R187" s="482"/>
      <c r="S187" s="482"/>
      <c r="T187" s="483"/>
      <c r="U187" s="481" t="s">
        <v>2891</v>
      </c>
      <c r="V187" s="482"/>
      <c r="W187" s="482"/>
      <c r="X187" s="482"/>
      <c r="Y187" s="482"/>
      <c r="Z187" s="482"/>
      <c r="AA187" s="482"/>
      <c r="AB187" s="482"/>
      <c r="AC187" s="482"/>
      <c r="AD187" s="482"/>
      <c r="AE187" s="482"/>
      <c r="AF187" s="482"/>
      <c r="AG187" s="482"/>
      <c r="AH187" s="482"/>
      <c r="AI187" s="482"/>
      <c r="AJ187" s="482"/>
      <c r="AK187" s="482"/>
      <c r="AL187" s="482"/>
      <c r="AM187" s="482"/>
      <c r="AN187" s="482"/>
      <c r="AO187" s="482"/>
      <c r="AP187" s="482"/>
      <c r="AQ187" s="483"/>
      <c r="AR187" s="589" t="s">
        <v>1465</v>
      </c>
      <c r="AS187" s="590"/>
    </row>
    <row r="188" spans="2:45" s="341" customFormat="1" ht="16.5" customHeight="1" thickTop="1" x14ac:dyDescent="0.15">
      <c r="B188" s="563" t="s">
        <v>1465</v>
      </c>
      <c r="C188" s="564"/>
      <c r="D188" s="565"/>
      <c r="E188" s="566">
        <v>2</v>
      </c>
      <c r="F188" s="567"/>
      <c r="G188" s="591" t="s">
        <v>1617</v>
      </c>
      <c r="H188" s="567"/>
      <c r="I188" s="348" t="s">
        <v>1647</v>
      </c>
      <c r="J188" s="329"/>
      <c r="K188" s="329"/>
      <c r="L188" s="329"/>
      <c r="M188" s="329"/>
      <c r="N188" s="329"/>
      <c r="O188" s="329"/>
      <c r="P188" s="329"/>
      <c r="Q188" s="329"/>
      <c r="R188" s="329"/>
      <c r="S188" s="329"/>
      <c r="T188" s="349"/>
      <c r="U188" s="348" t="s">
        <v>1648</v>
      </c>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49"/>
      <c r="AR188" s="592" t="s">
        <v>1465</v>
      </c>
      <c r="AS188" s="593"/>
    </row>
    <row r="189" spans="2:45" s="341" customFormat="1" ht="16.5" customHeight="1" x14ac:dyDescent="0.15">
      <c r="B189" s="514" t="s">
        <v>1465</v>
      </c>
      <c r="C189" s="515"/>
      <c r="D189" s="516"/>
      <c r="E189" s="517">
        <v>2</v>
      </c>
      <c r="F189" s="518"/>
      <c r="G189" s="581" t="s">
        <v>1617</v>
      </c>
      <c r="H189" s="518"/>
      <c r="I189" s="350" t="s">
        <v>1649</v>
      </c>
      <c r="J189" s="351"/>
      <c r="K189" s="351"/>
      <c r="L189" s="351"/>
      <c r="M189" s="351"/>
      <c r="N189" s="351"/>
      <c r="O189" s="351"/>
      <c r="P189" s="351"/>
      <c r="Q189" s="351"/>
      <c r="R189" s="351"/>
      <c r="S189" s="351"/>
      <c r="T189" s="352"/>
      <c r="U189" s="350" t="s">
        <v>1650</v>
      </c>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2"/>
      <c r="AR189" s="519" t="s">
        <v>1465</v>
      </c>
      <c r="AS189" s="520"/>
    </row>
    <row r="190" spans="2:45" s="341" customFormat="1" ht="16.5" customHeight="1" x14ac:dyDescent="0.15">
      <c r="B190" s="514" t="s">
        <v>1465</v>
      </c>
      <c r="C190" s="515"/>
      <c r="D190" s="516"/>
      <c r="E190" s="517">
        <v>2</v>
      </c>
      <c r="F190" s="518"/>
      <c r="G190" s="581" t="s">
        <v>1617</v>
      </c>
      <c r="H190" s="518"/>
      <c r="I190" s="350" t="s">
        <v>1651</v>
      </c>
      <c r="J190" s="351"/>
      <c r="K190" s="351"/>
      <c r="L190" s="351"/>
      <c r="M190" s="351"/>
      <c r="N190" s="351"/>
      <c r="O190" s="351"/>
      <c r="P190" s="351"/>
      <c r="Q190" s="351"/>
      <c r="R190" s="351"/>
      <c r="S190" s="351"/>
      <c r="T190" s="352"/>
      <c r="U190" s="350" t="s">
        <v>1652</v>
      </c>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2"/>
      <c r="AR190" s="519" t="s">
        <v>1465</v>
      </c>
      <c r="AS190" s="520"/>
    </row>
    <row r="191" spans="2:45" s="341" customFormat="1" ht="16.5" customHeight="1" x14ac:dyDescent="0.15">
      <c r="B191" s="514" t="s">
        <v>1465</v>
      </c>
      <c r="C191" s="515"/>
      <c r="D191" s="516"/>
      <c r="E191" s="517">
        <v>2</v>
      </c>
      <c r="F191" s="518"/>
      <c r="G191" s="581" t="s">
        <v>1622</v>
      </c>
      <c r="H191" s="518"/>
      <c r="I191" s="350" t="s">
        <v>1653</v>
      </c>
      <c r="J191" s="351"/>
      <c r="K191" s="351"/>
      <c r="L191" s="351"/>
      <c r="M191" s="351"/>
      <c r="N191" s="351"/>
      <c r="O191" s="351"/>
      <c r="P191" s="351"/>
      <c r="Q191" s="351"/>
      <c r="R191" s="351"/>
      <c r="S191" s="351"/>
      <c r="T191" s="352"/>
      <c r="U191" s="350" t="s">
        <v>2892</v>
      </c>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2"/>
      <c r="AR191" s="519" t="s">
        <v>1465</v>
      </c>
      <c r="AS191" s="520"/>
    </row>
    <row r="192" spans="2:45" s="341" customFormat="1" ht="16.5" customHeight="1" x14ac:dyDescent="0.15">
      <c r="B192" s="514" t="s">
        <v>1465</v>
      </c>
      <c r="C192" s="515"/>
      <c r="D192" s="516"/>
      <c r="E192" s="517">
        <v>2</v>
      </c>
      <c r="F192" s="518"/>
      <c r="G192" s="581" t="s">
        <v>1617</v>
      </c>
      <c r="H192" s="518"/>
      <c r="I192" s="350" t="s">
        <v>1654</v>
      </c>
      <c r="J192" s="351"/>
      <c r="K192" s="351"/>
      <c r="L192" s="351"/>
      <c r="M192" s="351"/>
      <c r="N192" s="351"/>
      <c r="O192" s="351"/>
      <c r="P192" s="351"/>
      <c r="Q192" s="351"/>
      <c r="R192" s="351"/>
      <c r="S192" s="351"/>
      <c r="T192" s="352"/>
      <c r="U192" s="350" t="s">
        <v>1655</v>
      </c>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2"/>
      <c r="AR192" s="519" t="s">
        <v>1465</v>
      </c>
      <c r="AS192" s="520"/>
    </row>
    <row r="193" spans="2:45" s="341" customFormat="1" ht="16.5" customHeight="1" x14ac:dyDescent="0.15">
      <c r="B193" s="514" t="s">
        <v>1465</v>
      </c>
      <c r="C193" s="515"/>
      <c r="D193" s="516"/>
      <c r="E193" s="517">
        <v>2</v>
      </c>
      <c r="F193" s="518"/>
      <c r="G193" s="581" t="s">
        <v>1617</v>
      </c>
      <c r="H193" s="518"/>
      <c r="I193" s="350" t="s">
        <v>1656</v>
      </c>
      <c r="J193" s="351"/>
      <c r="K193" s="351"/>
      <c r="L193" s="351"/>
      <c r="M193" s="351"/>
      <c r="N193" s="351"/>
      <c r="O193" s="351"/>
      <c r="P193" s="351"/>
      <c r="Q193" s="351"/>
      <c r="R193" s="351"/>
      <c r="S193" s="351"/>
      <c r="T193" s="352"/>
      <c r="U193" s="350" t="s">
        <v>1657</v>
      </c>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2"/>
      <c r="AR193" s="519" t="s">
        <v>1465</v>
      </c>
      <c r="AS193" s="520"/>
    </row>
    <row r="194" spans="2:45" s="341" customFormat="1" ht="16.5" customHeight="1" x14ac:dyDescent="0.15">
      <c r="B194" s="514" t="s">
        <v>1465</v>
      </c>
      <c r="C194" s="515"/>
      <c r="D194" s="516"/>
      <c r="E194" s="582">
        <v>2</v>
      </c>
      <c r="F194" s="555"/>
      <c r="G194" s="581" t="s">
        <v>1622</v>
      </c>
      <c r="H194" s="518"/>
      <c r="I194" s="350" t="s">
        <v>1658</v>
      </c>
      <c r="J194" s="351"/>
      <c r="K194" s="351"/>
      <c r="L194" s="351"/>
      <c r="M194" s="351"/>
      <c r="N194" s="351"/>
      <c r="O194" s="351"/>
      <c r="P194" s="351"/>
      <c r="Q194" s="351"/>
      <c r="R194" s="351"/>
      <c r="S194" s="351"/>
      <c r="T194" s="352"/>
      <c r="U194" s="350" t="s">
        <v>1659</v>
      </c>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2"/>
      <c r="AR194" s="519" t="s">
        <v>1465</v>
      </c>
      <c r="AS194" s="520"/>
    </row>
    <row r="195" spans="2:45" s="341" customFormat="1" ht="16.5" customHeight="1" x14ac:dyDescent="0.15">
      <c r="B195" s="514" t="s">
        <v>1465</v>
      </c>
      <c r="C195" s="515"/>
      <c r="D195" s="516"/>
      <c r="E195" s="539" t="s">
        <v>1660</v>
      </c>
      <c r="F195" s="518"/>
      <c r="G195" s="517" t="s">
        <v>1622</v>
      </c>
      <c r="H195" s="518"/>
      <c r="I195" s="350" t="s">
        <v>1661</v>
      </c>
      <c r="J195" s="351"/>
      <c r="K195" s="351"/>
      <c r="L195" s="351"/>
      <c r="M195" s="351"/>
      <c r="N195" s="351"/>
      <c r="O195" s="351"/>
      <c r="P195" s="351"/>
      <c r="Q195" s="351"/>
      <c r="R195" s="351"/>
      <c r="S195" s="351"/>
      <c r="T195" s="352"/>
      <c r="U195" s="362" t="s">
        <v>1662</v>
      </c>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2"/>
      <c r="AR195" s="519" t="s">
        <v>1465</v>
      </c>
      <c r="AS195" s="520"/>
    </row>
    <row r="196" spans="2:45" s="341" customFormat="1" ht="16.5" customHeight="1" x14ac:dyDescent="0.15">
      <c r="B196" s="514" t="s">
        <v>1465</v>
      </c>
      <c r="C196" s="515"/>
      <c r="D196" s="516"/>
      <c r="E196" s="539">
        <v>2</v>
      </c>
      <c r="F196" s="518"/>
      <c r="G196" s="581" t="s">
        <v>1617</v>
      </c>
      <c r="H196" s="518"/>
      <c r="I196" s="350" t="s">
        <v>2893</v>
      </c>
      <c r="J196" s="351"/>
      <c r="K196" s="351"/>
      <c r="L196" s="351"/>
      <c r="M196" s="351"/>
      <c r="N196" s="351"/>
      <c r="O196" s="351"/>
      <c r="P196" s="351"/>
      <c r="Q196" s="351"/>
      <c r="R196" s="351"/>
      <c r="S196" s="351"/>
      <c r="T196" s="352"/>
      <c r="U196" s="350" t="s">
        <v>2894</v>
      </c>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2"/>
      <c r="AR196" s="519" t="s">
        <v>1465</v>
      </c>
      <c r="AS196" s="520"/>
    </row>
    <row r="197" spans="2:45" s="341" customFormat="1" ht="16.5" customHeight="1" thickBot="1" x14ac:dyDescent="0.2">
      <c r="B197" s="549" t="s">
        <v>1465</v>
      </c>
      <c r="C197" s="550"/>
      <c r="D197" s="551"/>
      <c r="E197" s="510">
        <v>2</v>
      </c>
      <c r="F197" s="511"/>
      <c r="G197" s="580" t="s">
        <v>1617</v>
      </c>
      <c r="H197" s="553"/>
      <c r="I197" s="353" t="s">
        <v>1663</v>
      </c>
      <c r="J197" s="354"/>
      <c r="K197" s="354"/>
      <c r="L197" s="354"/>
      <c r="M197" s="354"/>
      <c r="N197" s="354"/>
      <c r="O197" s="354"/>
      <c r="P197" s="354"/>
      <c r="Q197" s="354"/>
      <c r="R197" s="354"/>
      <c r="S197" s="354"/>
      <c r="T197" s="355"/>
      <c r="U197" s="353" t="s">
        <v>1664</v>
      </c>
      <c r="V197" s="354"/>
      <c r="W197" s="354"/>
      <c r="X197" s="354"/>
      <c r="Y197" s="354"/>
      <c r="Z197" s="354"/>
      <c r="AA197" s="354"/>
      <c r="AB197" s="354"/>
      <c r="AC197" s="354"/>
      <c r="AD197" s="354"/>
      <c r="AE197" s="354"/>
      <c r="AF197" s="354"/>
      <c r="AG197" s="354"/>
      <c r="AH197" s="354"/>
      <c r="AI197" s="354"/>
      <c r="AJ197" s="354"/>
      <c r="AK197" s="354"/>
      <c r="AL197" s="354"/>
      <c r="AM197" s="354"/>
      <c r="AN197" s="354"/>
      <c r="AO197" s="354"/>
      <c r="AP197" s="354"/>
      <c r="AQ197" s="355"/>
      <c r="AR197" s="512" t="s">
        <v>1465</v>
      </c>
      <c r="AS197" s="513"/>
    </row>
    <row r="198" spans="2:45" s="341" customFormat="1" ht="15" customHeight="1" x14ac:dyDescent="0.15">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row>
    <row r="199" spans="2:45" s="341" customFormat="1" ht="15" customHeight="1" x14ac:dyDescent="0.15">
      <c r="B199" s="291" t="s">
        <v>1665</v>
      </c>
      <c r="C199" s="285"/>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row>
    <row r="200" spans="2:45" s="341" customFormat="1" ht="9.9499999999999993" customHeight="1" thickBot="1" x14ac:dyDescent="0.2">
      <c r="B200" s="285"/>
      <c r="C200" s="285"/>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row>
    <row r="201" spans="2:45" s="341" customFormat="1" ht="17.45" customHeight="1" x14ac:dyDescent="0.15">
      <c r="B201" s="521" t="s">
        <v>1613</v>
      </c>
      <c r="C201" s="522"/>
      <c r="D201" s="523"/>
      <c r="E201" s="524" t="s">
        <v>1614</v>
      </c>
      <c r="F201" s="525"/>
      <c r="G201" s="526" t="s">
        <v>1276</v>
      </c>
      <c r="H201" s="527"/>
      <c r="I201" s="527"/>
      <c r="J201" s="527"/>
      <c r="K201" s="527"/>
      <c r="L201" s="527"/>
      <c r="M201" s="527"/>
      <c r="N201" s="527"/>
      <c r="O201" s="527"/>
      <c r="P201" s="527"/>
      <c r="Q201" s="527"/>
      <c r="R201" s="527"/>
      <c r="S201" s="527"/>
      <c r="T201" s="528"/>
      <c r="U201" s="529" t="s">
        <v>1616</v>
      </c>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30" t="s">
        <v>2773</v>
      </c>
      <c r="AS201" s="531"/>
    </row>
    <row r="202" spans="2:45" s="341" customFormat="1" ht="16.5" customHeight="1" x14ac:dyDescent="0.15">
      <c r="B202" s="532" t="s">
        <v>1465</v>
      </c>
      <c r="C202" s="533"/>
      <c r="D202" s="534"/>
      <c r="E202" s="535">
        <v>1</v>
      </c>
      <c r="F202" s="536"/>
      <c r="G202" s="345" t="s">
        <v>1666</v>
      </c>
      <c r="H202" s="363"/>
      <c r="I202" s="364"/>
      <c r="J202" s="346"/>
      <c r="K202" s="346"/>
      <c r="L202" s="346"/>
      <c r="M202" s="346"/>
      <c r="N202" s="346"/>
      <c r="O202" s="346"/>
      <c r="P202" s="346"/>
      <c r="Q202" s="346"/>
      <c r="R202" s="346"/>
      <c r="S202" s="346"/>
      <c r="T202" s="347"/>
      <c r="U202" s="340" t="s">
        <v>1667</v>
      </c>
      <c r="V202" s="318"/>
      <c r="W202" s="318"/>
      <c r="X202" s="318"/>
      <c r="Y202" s="318"/>
      <c r="Z202" s="318"/>
      <c r="AA202" s="318"/>
      <c r="AB202" s="318"/>
      <c r="AC202" s="318"/>
      <c r="AD202" s="318"/>
      <c r="AE202" s="318"/>
      <c r="AF202" s="318"/>
      <c r="AG202" s="318"/>
      <c r="AH202" s="318"/>
      <c r="AI202" s="318"/>
      <c r="AJ202" s="318"/>
      <c r="AK202" s="318"/>
      <c r="AL202" s="318"/>
      <c r="AM202" s="318"/>
      <c r="AN202" s="318"/>
      <c r="AO202" s="318"/>
      <c r="AP202" s="318"/>
      <c r="AQ202" s="322"/>
      <c r="AR202" s="519" t="s">
        <v>1465</v>
      </c>
      <c r="AS202" s="520"/>
    </row>
    <row r="203" spans="2:45" s="341" customFormat="1" ht="16.5" customHeight="1" x14ac:dyDescent="0.15">
      <c r="B203" s="514" t="s">
        <v>1465</v>
      </c>
      <c r="C203" s="515"/>
      <c r="D203" s="516"/>
      <c r="E203" s="517">
        <v>1</v>
      </c>
      <c r="F203" s="518"/>
      <c r="G203" s="350" t="s">
        <v>1668</v>
      </c>
      <c r="H203" s="365"/>
      <c r="I203" s="366"/>
      <c r="J203" s="351"/>
      <c r="K203" s="351"/>
      <c r="L203" s="351"/>
      <c r="M203" s="351"/>
      <c r="N203" s="351"/>
      <c r="O203" s="351"/>
      <c r="P203" s="351"/>
      <c r="Q203" s="351"/>
      <c r="R203" s="351"/>
      <c r="S203" s="351"/>
      <c r="T203" s="352"/>
      <c r="U203" s="350" t="s">
        <v>2895</v>
      </c>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2"/>
      <c r="AR203" s="519" t="s">
        <v>1465</v>
      </c>
      <c r="AS203" s="520"/>
    </row>
    <row r="204" spans="2:45" s="341" customFormat="1" ht="16.5" customHeight="1" x14ac:dyDescent="0.15">
      <c r="B204" s="514" t="s">
        <v>1465</v>
      </c>
      <c r="C204" s="515"/>
      <c r="D204" s="516"/>
      <c r="E204" s="517">
        <v>1</v>
      </c>
      <c r="F204" s="518"/>
      <c r="G204" s="350" t="s">
        <v>2896</v>
      </c>
      <c r="H204" s="365"/>
      <c r="I204" s="366"/>
      <c r="J204" s="351"/>
      <c r="K204" s="351"/>
      <c r="L204" s="351"/>
      <c r="M204" s="351"/>
      <c r="N204" s="351"/>
      <c r="O204" s="351"/>
      <c r="P204" s="351"/>
      <c r="Q204" s="351"/>
      <c r="R204" s="351"/>
      <c r="S204" s="351"/>
      <c r="T204" s="352"/>
      <c r="U204" s="350" t="s">
        <v>1669</v>
      </c>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2"/>
      <c r="AR204" s="519" t="s">
        <v>1465</v>
      </c>
      <c r="AS204" s="520"/>
    </row>
    <row r="205" spans="2:45" s="341" customFormat="1" ht="16.5" customHeight="1" x14ac:dyDescent="0.15">
      <c r="B205" s="576" t="s">
        <v>1465</v>
      </c>
      <c r="C205" s="577"/>
      <c r="D205" s="578"/>
      <c r="E205" s="554">
        <v>1</v>
      </c>
      <c r="F205" s="555"/>
      <c r="G205" s="358" t="s">
        <v>1670</v>
      </c>
      <c r="H205" s="359"/>
      <c r="I205" s="359"/>
      <c r="J205" s="359"/>
      <c r="K205" s="359"/>
      <c r="L205" s="359"/>
      <c r="M205" s="359"/>
      <c r="N205" s="359"/>
      <c r="O205" s="359"/>
      <c r="P205" s="359"/>
      <c r="Q205" s="359"/>
      <c r="R205" s="359"/>
      <c r="S205" s="359"/>
      <c r="T205" s="360"/>
      <c r="U205" s="358" t="s">
        <v>1671</v>
      </c>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60"/>
      <c r="AR205" s="572" t="s">
        <v>1465</v>
      </c>
      <c r="AS205" s="573"/>
    </row>
    <row r="206" spans="2:45" s="341" customFormat="1" ht="16.5" customHeight="1" x14ac:dyDescent="0.15">
      <c r="B206" s="563"/>
      <c r="C206" s="564"/>
      <c r="D206" s="565"/>
      <c r="E206" s="579"/>
      <c r="F206" s="567"/>
      <c r="G206" s="348"/>
      <c r="H206" s="329"/>
      <c r="I206" s="329"/>
      <c r="J206" s="329"/>
      <c r="K206" s="329"/>
      <c r="L206" s="329"/>
      <c r="M206" s="329"/>
      <c r="N206" s="329"/>
      <c r="O206" s="329"/>
      <c r="P206" s="329"/>
      <c r="Q206" s="329"/>
      <c r="R206" s="329"/>
      <c r="S206" s="329"/>
      <c r="T206" s="349"/>
      <c r="U206" s="348" t="s">
        <v>1672</v>
      </c>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49"/>
      <c r="AR206" s="568"/>
      <c r="AS206" s="569"/>
    </row>
    <row r="207" spans="2:45" s="341" customFormat="1" ht="16.5" customHeight="1" x14ac:dyDescent="0.15">
      <c r="B207" s="576" t="s">
        <v>1465</v>
      </c>
      <c r="C207" s="577"/>
      <c r="D207" s="578"/>
      <c r="E207" s="554">
        <v>1</v>
      </c>
      <c r="F207" s="555"/>
      <c r="G207" s="358" t="s">
        <v>2897</v>
      </c>
      <c r="H207" s="359"/>
      <c r="I207" s="359"/>
      <c r="J207" s="359"/>
      <c r="K207" s="359"/>
      <c r="L207" s="359"/>
      <c r="M207" s="359"/>
      <c r="N207" s="359"/>
      <c r="O207" s="359"/>
      <c r="P207" s="359"/>
      <c r="Q207" s="359"/>
      <c r="R207" s="359"/>
      <c r="S207" s="359"/>
      <c r="T207" s="360"/>
      <c r="U207" s="358" t="s">
        <v>1673</v>
      </c>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60"/>
      <c r="AR207" s="519" t="s">
        <v>1465</v>
      </c>
      <c r="AS207" s="520"/>
    </row>
    <row r="208" spans="2:45" s="341" customFormat="1" ht="16.5" customHeight="1" x14ac:dyDescent="0.15">
      <c r="B208" s="514" t="s">
        <v>1465</v>
      </c>
      <c r="C208" s="515"/>
      <c r="D208" s="516"/>
      <c r="E208" s="517">
        <v>1</v>
      </c>
      <c r="F208" s="518"/>
      <c r="G208" s="358" t="s">
        <v>1674</v>
      </c>
      <c r="H208" s="359"/>
      <c r="I208" s="359"/>
      <c r="J208" s="359"/>
      <c r="K208" s="359"/>
      <c r="L208" s="359"/>
      <c r="M208" s="359"/>
      <c r="N208" s="359"/>
      <c r="O208" s="359"/>
      <c r="P208" s="359"/>
      <c r="Q208" s="359"/>
      <c r="R208" s="359"/>
      <c r="S208" s="359"/>
      <c r="T208" s="360"/>
      <c r="U208" s="358" t="s">
        <v>2898</v>
      </c>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60"/>
      <c r="AR208" s="572" t="s">
        <v>1465</v>
      </c>
      <c r="AS208" s="573"/>
    </row>
    <row r="209" spans="2:45" s="341" customFormat="1" ht="16.5" customHeight="1" x14ac:dyDescent="0.15">
      <c r="B209" s="514"/>
      <c r="C209" s="515"/>
      <c r="D209" s="516"/>
      <c r="E209" s="517"/>
      <c r="F209" s="518"/>
      <c r="G209" s="307"/>
      <c r="H209" s="131"/>
      <c r="I209" s="131"/>
      <c r="J209" s="131"/>
      <c r="K209" s="131"/>
      <c r="L209" s="131"/>
      <c r="M209" s="131"/>
      <c r="N209" s="131"/>
      <c r="O209" s="131"/>
      <c r="P209" s="131"/>
      <c r="Q209" s="131"/>
      <c r="R209" s="131"/>
      <c r="S209" s="131"/>
      <c r="T209" s="309"/>
      <c r="U209" s="307" t="s">
        <v>2899</v>
      </c>
      <c r="AQ209" s="367"/>
      <c r="AR209" s="568"/>
      <c r="AS209" s="569"/>
    </row>
    <row r="210" spans="2:45" s="341" customFormat="1" ht="16.5" customHeight="1" x14ac:dyDescent="0.15">
      <c r="B210" s="514" t="s">
        <v>1465</v>
      </c>
      <c r="C210" s="515"/>
      <c r="D210" s="516"/>
      <c r="E210" s="517">
        <v>1</v>
      </c>
      <c r="F210" s="518"/>
      <c r="G210" s="358" t="s">
        <v>1675</v>
      </c>
      <c r="H210" s="359"/>
      <c r="I210" s="359"/>
      <c r="J210" s="359"/>
      <c r="K210" s="359"/>
      <c r="L210" s="359"/>
      <c r="M210" s="359"/>
      <c r="N210" s="359"/>
      <c r="O210" s="359"/>
      <c r="P210" s="359"/>
      <c r="Q210" s="359"/>
      <c r="R210" s="359"/>
      <c r="S210" s="359"/>
      <c r="T210" s="360"/>
      <c r="U210" s="358" t="s">
        <v>1676</v>
      </c>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60"/>
      <c r="AR210" s="572" t="s">
        <v>1465</v>
      </c>
      <c r="AS210" s="573"/>
    </row>
    <row r="211" spans="2:45" s="341" customFormat="1" ht="16.5" customHeight="1" x14ac:dyDescent="0.15">
      <c r="B211" s="514"/>
      <c r="C211" s="515"/>
      <c r="D211" s="516"/>
      <c r="E211" s="517"/>
      <c r="F211" s="518"/>
      <c r="G211" s="348"/>
      <c r="H211" s="329"/>
      <c r="I211" s="329"/>
      <c r="J211" s="329"/>
      <c r="K211" s="329"/>
      <c r="L211" s="329"/>
      <c r="M211" s="329"/>
      <c r="N211" s="329"/>
      <c r="O211" s="329"/>
      <c r="P211" s="329"/>
      <c r="Q211" s="329"/>
      <c r="R211" s="329"/>
      <c r="S211" s="329"/>
      <c r="T211" s="349"/>
      <c r="U211" s="368" t="s">
        <v>1677</v>
      </c>
      <c r="V211" s="369"/>
      <c r="W211" s="369"/>
      <c r="X211" s="369"/>
      <c r="Y211" s="369"/>
      <c r="Z211" s="369"/>
      <c r="AA211" s="369"/>
      <c r="AB211" s="369"/>
      <c r="AC211" s="369"/>
      <c r="AD211" s="369"/>
      <c r="AE211" s="369"/>
      <c r="AF211" s="369"/>
      <c r="AG211" s="369"/>
      <c r="AH211" s="369"/>
      <c r="AI211" s="369"/>
      <c r="AJ211" s="369"/>
      <c r="AK211" s="369"/>
      <c r="AL211" s="369"/>
      <c r="AM211" s="369"/>
      <c r="AN211" s="369"/>
      <c r="AO211" s="369"/>
      <c r="AP211" s="369"/>
      <c r="AQ211" s="370"/>
      <c r="AR211" s="568"/>
      <c r="AS211" s="569"/>
    </row>
    <row r="212" spans="2:45" s="341" customFormat="1" ht="16.5" customHeight="1" thickBot="1" x14ac:dyDescent="0.2">
      <c r="B212" s="549" t="s">
        <v>1465</v>
      </c>
      <c r="C212" s="550"/>
      <c r="D212" s="551"/>
      <c r="E212" s="571">
        <v>1</v>
      </c>
      <c r="F212" s="553"/>
      <c r="G212" s="353" t="s">
        <v>1678</v>
      </c>
      <c r="H212" s="371"/>
      <c r="I212" s="372"/>
      <c r="J212" s="354"/>
      <c r="K212" s="354"/>
      <c r="L212" s="354"/>
      <c r="M212" s="354"/>
      <c r="N212" s="354"/>
      <c r="O212" s="354"/>
      <c r="P212" s="354"/>
      <c r="Q212" s="354"/>
      <c r="R212" s="354"/>
      <c r="S212" s="354"/>
      <c r="T212" s="355"/>
      <c r="U212" s="353" t="s">
        <v>1679</v>
      </c>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5"/>
      <c r="AR212" s="512" t="s">
        <v>1465</v>
      </c>
      <c r="AS212" s="513"/>
    </row>
    <row r="213" spans="2:45" s="341" customFormat="1" ht="15" customHeight="1" x14ac:dyDescent="0.15"/>
    <row r="214" spans="2:45" s="341" customFormat="1" ht="15" customHeight="1" x14ac:dyDescent="0.15"/>
    <row r="215" spans="2:45" s="341" customFormat="1" ht="15" customHeight="1" x14ac:dyDescent="0.15">
      <c r="B215" s="131"/>
      <c r="C215" s="131"/>
      <c r="D215" s="131"/>
      <c r="E215" s="131"/>
      <c r="F215" s="131"/>
      <c r="G215" s="131"/>
      <c r="H215" s="131"/>
      <c r="I215" s="131"/>
      <c r="J215" s="131"/>
      <c r="K215" s="131"/>
      <c r="L215" s="131"/>
      <c r="AC215" s="131"/>
      <c r="AD215" s="131"/>
      <c r="AE215" s="131"/>
      <c r="AF215" s="131"/>
      <c r="AG215" s="131"/>
      <c r="AH215" s="131"/>
      <c r="AI215" s="131"/>
      <c r="AJ215" s="131"/>
      <c r="AK215" s="131"/>
      <c r="AQ215" s="131"/>
      <c r="AR215" s="131"/>
      <c r="AS215" s="283" t="s">
        <v>2900</v>
      </c>
    </row>
    <row r="216" spans="2:45" s="341" customFormat="1" ht="30" customHeight="1" x14ac:dyDescent="0.15">
      <c r="B216" s="545" t="s">
        <v>2785</v>
      </c>
      <c r="C216" s="545"/>
      <c r="D216" s="545"/>
      <c r="E216" s="545"/>
      <c r="F216" s="545"/>
      <c r="G216" s="545"/>
      <c r="H216" s="545"/>
      <c r="I216" s="545"/>
      <c r="J216" s="545"/>
      <c r="K216" s="545"/>
      <c r="L216" s="545"/>
      <c r="M216" s="545"/>
      <c r="N216" s="545"/>
      <c r="O216" s="545"/>
      <c r="P216" s="545"/>
      <c r="Q216" s="545"/>
      <c r="R216" s="545"/>
      <c r="S216" s="545"/>
      <c r="T216" s="545"/>
      <c r="U216" s="545"/>
      <c r="V216" s="545"/>
      <c r="W216" s="545"/>
      <c r="X216" s="545"/>
      <c r="Y216" s="545"/>
      <c r="Z216" s="545"/>
      <c r="AA216" s="545"/>
      <c r="AB216" s="545"/>
      <c r="AC216" s="545"/>
      <c r="AD216" s="545"/>
      <c r="AE216" s="545"/>
      <c r="AF216" s="545"/>
      <c r="AG216" s="545"/>
      <c r="AH216" s="545"/>
      <c r="AI216" s="545"/>
      <c r="AJ216" s="545"/>
      <c r="AK216" s="545"/>
      <c r="AL216" s="545"/>
      <c r="AM216" s="545"/>
      <c r="AN216" s="545"/>
      <c r="AO216" s="545"/>
      <c r="AP216" s="545"/>
      <c r="AQ216" s="545"/>
      <c r="AR216" s="545"/>
      <c r="AS216" s="545"/>
    </row>
    <row r="217" spans="2:45" s="341" customFormat="1" ht="15" customHeight="1" x14ac:dyDescent="0.15"/>
    <row r="218" spans="2:45" s="341" customFormat="1" ht="15" customHeight="1" x14ac:dyDescent="0.15"/>
    <row r="219" spans="2:45" s="341" customFormat="1" ht="15" customHeight="1" x14ac:dyDescent="0.15">
      <c r="B219" s="291" t="s">
        <v>1680</v>
      </c>
    </row>
    <row r="220" spans="2:45" s="341" customFormat="1" ht="9.9499999999999993" customHeight="1" thickBot="1" x14ac:dyDescent="0.2"/>
    <row r="221" spans="2:45" s="341" customFormat="1" ht="17.45" customHeight="1" x14ac:dyDescent="0.15">
      <c r="B221" s="521" t="s">
        <v>1613</v>
      </c>
      <c r="C221" s="522"/>
      <c r="D221" s="523"/>
      <c r="E221" s="524" t="s">
        <v>1614</v>
      </c>
      <c r="F221" s="525"/>
      <c r="G221" s="526" t="s">
        <v>1276</v>
      </c>
      <c r="H221" s="527"/>
      <c r="I221" s="527"/>
      <c r="J221" s="527"/>
      <c r="K221" s="527"/>
      <c r="L221" s="527"/>
      <c r="M221" s="527"/>
      <c r="N221" s="527"/>
      <c r="O221" s="527"/>
      <c r="P221" s="527"/>
      <c r="Q221" s="527"/>
      <c r="R221" s="527"/>
      <c r="S221" s="527"/>
      <c r="T221" s="528"/>
      <c r="U221" s="529" t="s">
        <v>1616</v>
      </c>
      <c r="V221" s="529"/>
      <c r="W221" s="529"/>
      <c r="X221" s="529"/>
      <c r="Y221" s="529"/>
      <c r="Z221" s="529"/>
      <c r="AA221" s="529"/>
      <c r="AB221" s="529"/>
      <c r="AC221" s="529"/>
      <c r="AD221" s="529"/>
      <c r="AE221" s="529"/>
      <c r="AF221" s="529"/>
      <c r="AG221" s="529"/>
      <c r="AH221" s="529"/>
      <c r="AI221" s="529"/>
      <c r="AJ221" s="529"/>
      <c r="AK221" s="529"/>
      <c r="AL221" s="529"/>
      <c r="AM221" s="529"/>
      <c r="AN221" s="529"/>
      <c r="AO221" s="529"/>
      <c r="AP221" s="529"/>
      <c r="AQ221" s="529"/>
      <c r="AR221" s="530" t="s">
        <v>2773</v>
      </c>
      <c r="AS221" s="531"/>
    </row>
    <row r="222" spans="2:45" s="341" customFormat="1" ht="16.5" customHeight="1" x14ac:dyDescent="0.15">
      <c r="B222" s="563" t="s">
        <v>1465</v>
      </c>
      <c r="C222" s="564"/>
      <c r="D222" s="565"/>
      <c r="E222" s="566">
        <v>1</v>
      </c>
      <c r="F222" s="567"/>
      <c r="G222" s="340" t="s">
        <v>1681</v>
      </c>
      <c r="H222" s="373"/>
      <c r="I222" s="373"/>
      <c r="J222" s="373"/>
      <c r="K222" s="373"/>
      <c r="L222" s="373"/>
      <c r="M222" s="373"/>
      <c r="N222" s="373"/>
      <c r="O222" s="373"/>
      <c r="P222" s="373"/>
      <c r="Q222" s="373"/>
      <c r="R222" s="373"/>
      <c r="S222" s="373"/>
      <c r="T222" s="374"/>
      <c r="U222" s="307" t="s">
        <v>1682</v>
      </c>
      <c r="V222" s="131"/>
      <c r="W222" s="131"/>
      <c r="X222" s="131"/>
      <c r="Z222" s="131"/>
      <c r="AA222" s="131"/>
      <c r="AB222" s="131"/>
      <c r="AC222" s="131"/>
      <c r="AD222" s="131"/>
      <c r="AE222" s="131"/>
      <c r="AF222" s="131"/>
      <c r="AG222" s="131"/>
      <c r="AH222" s="131"/>
      <c r="AI222" s="131"/>
      <c r="AJ222" s="131"/>
      <c r="AK222" s="131"/>
      <c r="AL222" s="131"/>
      <c r="AM222" s="131"/>
      <c r="AN222" s="131"/>
      <c r="AO222" s="131"/>
      <c r="AP222" s="131"/>
      <c r="AQ222" s="309"/>
      <c r="AR222" s="574" t="s">
        <v>1465</v>
      </c>
      <c r="AS222" s="575"/>
    </row>
    <row r="223" spans="2:45" s="341" customFormat="1" ht="16.5" customHeight="1" x14ac:dyDescent="0.15">
      <c r="B223" s="514"/>
      <c r="C223" s="515"/>
      <c r="D223" s="516"/>
      <c r="E223" s="517"/>
      <c r="F223" s="518"/>
      <c r="G223" s="375"/>
      <c r="H223" s="376"/>
      <c r="I223" s="376"/>
      <c r="J223" s="376"/>
      <c r="K223" s="376"/>
      <c r="L223" s="376"/>
      <c r="M223" s="376"/>
      <c r="N223" s="376"/>
      <c r="O223" s="376"/>
      <c r="P223" s="376"/>
      <c r="Q223" s="376"/>
      <c r="R223" s="376"/>
      <c r="S223" s="376"/>
      <c r="T223" s="377"/>
      <c r="U223" s="378" t="s">
        <v>1683</v>
      </c>
      <c r="AQ223" s="367"/>
      <c r="AR223" s="568"/>
      <c r="AS223" s="569"/>
    </row>
    <row r="224" spans="2:45" s="341" customFormat="1" ht="16.5" customHeight="1" x14ac:dyDescent="0.15">
      <c r="B224" s="514" t="s">
        <v>1465</v>
      </c>
      <c r="C224" s="515"/>
      <c r="D224" s="516"/>
      <c r="E224" s="517">
        <v>1</v>
      </c>
      <c r="F224" s="518"/>
      <c r="G224" s="350" t="s">
        <v>1684</v>
      </c>
      <c r="H224" s="379"/>
      <c r="I224" s="366"/>
      <c r="J224" s="351"/>
      <c r="K224" s="351"/>
      <c r="L224" s="351"/>
      <c r="M224" s="351"/>
      <c r="N224" s="351"/>
      <c r="O224" s="351"/>
      <c r="P224" s="351"/>
      <c r="Q224" s="351"/>
      <c r="R224" s="351"/>
      <c r="S224" s="351"/>
      <c r="T224" s="352"/>
      <c r="U224" s="350" t="s">
        <v>2786</v>
      </c>
      <c r="V224" s="351"/>
      <c r="W224" s="351"/>
      <c r="X224" s="351"/>
      <c r="Y224" s="366"/>
      <c r="Z224" s="351"/>
      <c r="AA224" s="351"/>
      <c r="AB224" s="351"/>
      <c r="AC224" s="351"/>
      <c r="AD224" s="351"/>
      <c r="AE224" s="351"/>
      <c r="AF224" s="351"/>
      <c r="AG224" s="351"/>
      <c r="AH224" s="351"/>
      <c r="AI224" s="351"/>
      <c r="AJ224" s="351"/>
      <c r="AK224" s="351"/>
      <c r="AL224" s="351"/>
      <c r="AM224" s="351"/>
      <c r="AN224" s="351"/>
      <c r="AO224" s="351"/>
      <c r="AP224" s="351"/>
      <c r="AQ224" s="352"/>
      <c r="AR224" s="519" t="s">
        <v>1465</v>
      </c>
      <c r="AS224" s="520"/>
    </row>
    <row r="225" spans="2:45" s="341" customFormat="1" ht="16.5" customHeight="1" x14ac:dyDescent="0.15">
      <c r="B225" s="514" t="s">
        <v>1465</v>
      </c>
      <c r="C225" s="515"/>
      <c r="D225" s="516"/>
      <c r="E225" s="517">
        <v>1</v>
      </c>
      <c r="F225" s="518"/>
      <c r="G225" s="358" t="s">
        <v>2787</v>
      </c>
      <c r="H225" s="380"/>
      <c r="I225" s="380"/>
      <c r="J225" s="380"/>
      <c r="K225" s="380"/>
      <c r="L225" s="380"/>
      <c r="M225" s="380"/>
      <c r="N225" s="380"/>
      <c r="O225" s="380"/>
      <c r="P225" s="380"/>
      <c r="Q225" s="380"/>
      <c r="R225" s="380"/>
      <c r="S225" s="380"/>
      <c r="T225" s="381"/>
      <c r="U225" s="358" t="s">
        <v>1685</v>
      </c>
      <c r="V225" s="359"/>
      <c r="W225" s="359"/>
      <c r="X225" s="359"/>
      <c r="Y225" s="382"/>
      <c r="Z225" s="359"/>
      <c r="AA225" s="359"/>
      <c r="AB225" s="359"/>
      <c r="AC225" s="359"/>
      <c r="AD225" s="359"/>
      <c r="AE225" s="359"/>
      <c r="AF225" s="359"/>
      <c r="AG225" s="359"/>
      <c r="AH225" s="359"/>
      <c r="AI225" s="359"/>
      <c r="AJ225" s="359"/>
      <c r="AK225" s="359"/>
      <c r="AL225" s="359"/>
      <c r="AM225" s="359"/>
      <c r="AN225" s="359"/>
      <c r="AO225" s="359"/>
      <c r="AP225" s="359"/>
      <c r="AQ225" s="360"/>
      <c r="AR225" s="572" t="s">
        <v>1465</v>
      </c>
      <c r="AS225" s="573"/>
    </row>
    <row r="226" spans="2:45" s="341" customFormat="1" ht="16.5" customHeight="1" x14ac:dyDescent="0.15">
      <c r="B226" s="514"/>
      <c r="C226" s="515"/>
      <c r="D226" s="516"/>
      <c r="E226" s="517"/>
      <c r="F226" s="518"/>
      <c r="G226" s="348"/>
      <c r="H226" s="376"/>
      <c r="I226" s="376"/>
      <c r="J226" s="376"/>
      <c r="K226" s="376"/>
      <c r="L226" s="376"/>
      <c r="M226" s="376"/>
      <c r="N226" s="376"/>
      <c r="O226" s="376"/>
      <c r="P226" s="376"/>
      <c r="Q226" s="376"/>
      <c r="R226" s="376"/>
      <c r="S226" s="376"/>
      <c r="T226" s="377"/>
      <c r="U226" s="368" t="s">
        <v>1686</v>
      </c>
      <c r="V226" s="369"/>
      <c r="W226" s="369"/>
      <c r="X226" s="369"/>
      <c r="Y226" s="369"/>
      <c r="Z226" s="369"/>
      <c r="AA226" s="369"/>
      <c r="AB226" s="369"/>
      <c r="AC226" s="369"/>
      <c r="AD226" s="369"/>
      <c r="AE226" s="369"/>
      <c r="AF226" s="369"/>
      <c r="AG226" s="369"/>
      <c r="AH226" s="369"/>
      <c r="AI226" s="369"/>
      <c r="AJ226" s="369"/>
      <c r="AK226" s="369"/>
      <c r="AL226" s="369"/>
      <c r="AM226" s="369"/>
      <c r="AN226" s="369"/>
      <c r="AO226" s="369"/>
      <c r="AP226" s="369"/>
      <c r="AQ226" s="370"/>
      <c r="AR226" s="568"/>
      <c r="AS226" s="569"/>
    </row>
    <row r="227" spans="2:45" s="341" customFormat="1" ht="16.5" customHeight="1" x14ac:dyDescent="0.15">
      <c r="B227" s="514" t="s">
        <v>1465</v>
      </c>
      <c r="C227" s="515"/>
      <c r="D227" s="516"/>
      <c r="E227" s="517">
        <v>1</v>
      </c>
      <c r="F227" s="518"/>
      <c r="G227" s="350" t="s">
        <v>1687</v>
      </c>
      <c r="H227" s="379"/>
      <c r="I227" s="366"/>
      <c r="J227" s="351"/>
      <c r="K227" s="351"/>
      <c r="L227" s="351"/>
      <c r="M227" s="351"/>
      <c r="N227" s="351"/>
      <c r="O227" s="351"/>
      <c r="P227" s="351"/>
      <c r="Q227" s="351"/>
      <c r="R227" s="351"/>
      <c r="S227" s="351"/>
      <c r="T227" s="352"/>
      <c r="U227" s="350" t="s">
        <v>1688</v>
      </c>
      <c r="V227" s="351"/>
      <c r="W227" s="351"/>
      <c r="X227" s="351"/>
      <c r="Y227" s="366"/>
      <c r="Z227" s="351"/>
      <c r="AA227" s="351"/>
      <c r="AB227" s="351"/>
      <c r="AC227" s="351"/>
      <c r="AD227" s="351"/>
      <c r="AE227" s="351"/>
      <c r="AF227" s="351"/>
      <c r="AG227" s="351"/>
      <c r="AH227" s="351"/>
      <c r="AI227" s="351"/>
      <c r="AJ227" s="351"/>
      <c r="AK227" s="351"/>
      <c r="AL227" s="351"/>
      <c r="AM227" s="351"/>
      <c r="AN227" s="351"/>
      <c r="AO227" s="351"/>
      <c r="AP227" s="351"/>
      <c r="AQ227" s="352"/>
      <c r="AR227" s="519" t="s">
        <v>1465</v>
      </c>
      <c r="AS227" s="520"/>
    </row>
    <row r="228" spans="2:45" s="341" customFormat="1" ht="16.5" customHeight="1" x14ac:dyDescent="0.15">
      <c r="B228" s="514" t="s">
        <v>1465</v>
      </c>
      <c r="C228" s="515"/>
      <c r="D228" s="516"/>
      <c r="E228" s="517">
        <v>1</v>
      </c>
      <c r="F228" s="518"/>
      <c r="G228" s="350" t="s">
        <v>1689</v>
      </c>
      <c r="H228" s="379"/>
      <c r="I228" s="366"/>
      <c r="J228" s="351"/>
      <c r="K228" s="351"/>
      <c r="L228" s="351"/>
      <c r="M228" s="351"/>
      <c r="N228" s="351"/>
      <c r="O228" s="351"/>
      <c r="P228" s="351"/>
      <c r="Q228" s="351"/>
      <c r="R228" s="351"/>
      <c r="S228" s="351"/>
      <c r="T228" s="352"/>
      <c r="U228" s="350" t="s">
        <v>1690</v>
      </c>
      <c r="V228" s="351"/>
      <c r="W228" s="351"/>
      <c r="X228" s="351"/>
      <c r="Y228" s="366"/>
      <c r="Z228" s="351"/>
      <c r="AA228" s="351"/>
      <c r="AB228" s="351"/>
      <c r="AC228" s="351"/>
      <c r="AD228" s="351"/>
      <c r="AE228" s="351"/>
      <c r="AF228" s="351"/>
      <c r="AG228" s="351"/>
      <c r="AH228" s="351"/>
      <c r="AI228" s="351"/>
      <c r="AJ228" s="351"/>
      <c r="AK228" s="351"/>
      <c r="AL228" s="351"/>
      <c r="AM228" s="351"/>
      <c r="AN228" s="351"/>
      <c r="AO228" s="351"/>
      <c r="AP228" s="351"/>
      <c r="AQ228" s="352"/>
      <c r="AR228" s="519" t="s">
        <v>1465</v>
      </c>
      <c r="AS228" s="520"/>
    </row>
    <row r="229" spans="2:45" s="341" customFormat="1" ht="16.5" customHeight="1" x14ac:dyDescent="0.15">
      <c r="B229" s="514" t="s">
        <v>1465</v>
      </c>
      <c r="C229" s="515"/>
      <c r="D229" s="516"/>
      <c r="E229" s="517">
        <v>1</v>
      </c>
      <c r="F229" s="518"/>
      <c r="G229" s="350" t="s">
        <v>1691</v>
      </c>
      <c r="H229" s="379"/>
      <c r="I229" s="366"/>
      <c r="J229" s="351"/>
      <c r="K229" s="351"/>
      <c r="L229" s="351"/>
      <c r="M229" s="351"/>
      <c r="N229" s="351"/>
      <c r="O229" s="351"/>
      <c r="P229" s="351"/>
      <c r="Q229" s="351"/>
      <c r="R229" s="351"/>
      <c r="S229" s="351"/>
      <c r="T229" s="352"/>
      <c r="U229" s="350" t="s">
        <v>1692</v>
      </c>
      <c r="V229" s="351"/>
      <c r="W229" s="351"/>
      <c r="X229" s="351"/>
      <c r="Y229" s="366"/>
      <c r="Z229" s="351"/>
      <c r="AA229" s="351"/>
      <c r="AB229" s="351"/>
      <c r="AC229" s="351"/>
      <c r="AD229" s="351"/>
      <c r="AE229" s="351"/>
      <c r="AF229" s="351"/>
      <c r="AG229" s="351"/>
      <c r="AH229" s="351"/>
      <c r="AI229" s="351"/>
      <c r="AJ229" s="351"/>
      <c r="AK229" s="351"/>
      <c r="AL229" s="351"/>
      <c r="AM229" s="351"/>
      <c r="AN229" s="351"/>
      <c r="AO229" s="351"/>
      <c r="AP229" s="351"/>
      <c r="AQ229" s="352"/>
      <c r="AR229" s="519" t="s">
        <v>1465</v>
      </c>
      <c r="AS229" s="520"/>
    </row>
    <row r="230" spans="2:45" s="341" customFormat="1" ht="16.5" customHeight="1" thickBot="1" x14ac:dyDescent="0.2">
      <c r="B230" s="549" t="s">
        <v>1465</v>
      </c>
      <c r="C230" s="550"/>
      <c r="D230" s="551"/>
      <c r="E230" s="571">
        <v>1</v>
      </c>
      <c r="F230" s="553"/>
      <c r="G230" s="353" t="s">
        <v>1693</v>
      </c>
      <c r="H230" s="383"/>
      <c r="I230" s="384"/>
      <c r="J230" s="354"/>
      <c r="K230" s="354"/>
      <c r="L230" s="354"/>
      <c r="M230" s="354"/>
      <c r="N230" s="354"/>
      <c r="O230" s="354"/>
      <c r="P230" s="354"/>
      <c r="Q230" s="354"/>
      <c r="R230" s="354"/>
      <c r="S230" s="354"/>
      <c r="T230" s="355"/>
      <c r="U230" s="353" t="s">
        <v>1694</v>
      </c>
      <c r="V230" s="354"/>
      <c r="W230" s="354"/>
      <c r="X230" s="354"/>
      <c r="Y230" s="384"/>
      <c r="Z230" s="354"/>
      <c r="AA230" s="354"/>
      <c r="AB230" s="354"/>
      <c r="AC230" s="354"/>
      <c r="AD230" s="354"/>
      <c r="AE230" s="354"/>
      <c r="AF230" s="354"/>
      <c r="AG230" s="354"/>
      <c r="AH230" s="354"/>
      <c r="AI230" s="354"/>
      <c r="AJ230" s="354"/>
      <c r="AK230" s="354"/>
      <c r="AL230" s="354"/>
      <c r="AM230" s="354"/>
      <c r="AN230" s="354"/>
      <c r="AO230" s="354"/>
      <c r="AP230" s="354"/>
      <c r="AQ230" s="355"/>
      <c r="AR230" s="512" t="s">
        <v>1465</v>
      </c>
      <c r="AS230" s="513"/>
    </row>
    <row r="231" spans="2:45" s="341" customFormat="1" ht="15" customHeight="1" x14ac:dyDescent="0.15"/>
    <row r="232" spans="2:45" s="341" customFormat="1" ht="15" customHeight="1" x14ac:dyDescent="0.15">
      <c r="B232" s="291" t="s">
        <v>2788</v>
      </c>
      <c r="C232" s="285"/>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row>
    <row r="233" spans="2:45" s="341" customFormat="1" ht="9.9499999999999993" customHeight="1" thickBot="1" x14ac:dyDescent="0.2">
      <c r="B233" s="285"/>
      <c r="C233" s="285"/>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row>
    <row r="234" spans="2:45" s="341" customFormat="1" ht="17.45" customHeight="1" x14ac:dyDescent="0.15">
      <c r="B234" s="521" t="s">
        <v>1613</v>
      </c>
      <c r="C234" s="522"/>
      <c r="D234" s="523"/>
      <c r="E234" s="524" t="s">
        <v>1614</v>
      </c>
      <c r="F234" s="525"/>
      <c r="G234" s="526" t="s">
        <v>1276</v>
      </c>
      <c r="H234" s="527"/>
      <c r="I234" s="527"/>
      <c r="J234" s="527"/>
      <c r="K234" s="527"/>
      <c r="L234" s="527"/>
      <c r="M234" s="527"/>
      <c r="N234" s="527"/>
      <c r="O234" s="527"/>
      <c r="P234" s="527"/>
      <c r="Q234" s="527"/>
      <c r="R234" s="527"/>
      <c r="S234" s="527"/>
      <c r="T234" s="528"/>
      <c r="U234" s="529" t="s">
        <v>1616</v>
      </c>
      <c r="V234" s="529"/>
      <c r="W234" s="529"/>
      <c r="X234" s="529"/>
      <c r="Y234" s="529"/>
      <c r="Z234" s="529"/>
      <c r="AA234" s="529"/>
      <c r="AB234" s="529"/>
      <c r="AC234" s="529"/>
      <c r="AD234" s="529"/>
      <c r="AE234" s="529"/>
      <c r="AF234" s="529"/>
      <c r="AG234" s="529"/>
      <c r="AH234" s="529"/>
      <c r="AI234" s="529"/>
      <c r="AJ234" s="529"/>
      <c r="AK234" s="529"/>
      <c r="AL234" s="529"/>
      <c r="AM234" s="529"/>
      <c r="AN234" s="529"/>
      <c r="AO234" s="529"/>
      <c r="AP234" s="529"/>
      <c r="AQ234" s="529"/>
      <c r="AR234" s="530" t="s">
        <v>2773</v>
      </c>
      <c r="AS234" s="531"/>
    </row>
    <row r="235" spans="2:45" s="341" customFormat="1" ht="16.5" customHeight="1" x14ac:dyDescent="0.15">
      <c r="B235" s="540" t="s">
        <v>1465</v>
      </c>
      <c r="C235" s="541"/>
      <c r="D235" s="542"/>
      <c r="E235" s="570">
        <v>2</v>
      </c>
      <c r="F235" s="544"/>
      <c r="G235" s="345" t="s">
        <v>1695</v>
      </c>
      <c r="H235" s="385"/>
      <c r="I235" s="364"/>
      <c r="J235" s="346"/>
      <c r="K235" s="346"/>
      <c r="L235" s="346"/>
      <c r="M235" s="346"/>
      <c r="N235" s="346"/>
      <c r="O235" s="346"/>
      <c r="P235" s="346"/>
      <c r="Q235" s="346"/>
      <c r="R235" s="346"/>
      <c r="S235" s="346"/>
      <c r="T235" s="347"/>
      <c r="U235" s="345" t="s">
        <v>1696</v>
      </c>
      <c r="V235" s="346"/>
      <c r="W235" s="346"/>
      <c r="X235" s="346"/>
      <c r="Y235" s="346"/>
      <c r="Z235" s="346"/>
      <c r="AA235" s="346"/>
      <c r="AB235" s="346"/>
      <c r="AC235" s="346"/>
      <c r="AD235" s="346"/>
      <c r="AE235" s="346"/>
      <c r="AF235" s="346"/>
      <c r="AG235" s="346"/>
      <c r="AH235" s="346"/>
      <c r="AI235" s="346"/>
      <c r="AJ235" s="346"/>
      <c r="AK235" s="346"/>
      <c r="AL235" s="346"/>
      <c r="AM235" s="346"/>
      <c r="AN235" s="346"/>
      <c r="AO235" s="346"/>
      <c r="AP235" s="346"/>
      <c r="AQ235" s="347"/>
      <c r="AR235" s="537" t="s">
        <v>1465</v>
      </c>
      <c r="AS235" s="538"/>
    </row>
    <row r="236" spans="2:45" s="341" customFormat="1" ht="16.5" customHeight="1" x14ac:dyDescent="0.15">
      <c r="B236" s="514" t="s">
        <v>1465</v>
      </c>
      <c r="C236" s="515"/>
      <c r="D236" s="516"/>
      <c r="E236" s="517">
        <v>2</v>
      </c>
      <c r="F236" s="518"/>
      <c r="G236" s="350" t="s">
        <v>1697</v>
      </c>
      <c r="H236" s="379"/>
      <c r="I236" s="366"/>
      <c r="J236" s="351"/>
      <c r="K236" s="351"/>
      <c r="L236" s="351"/>
      <c r="M236" s="351"/>
      <c r="N236" s="351"/>
      <c r="O236" s="351"/>
      <c r="P236" s="351"/>
      <c r="Q236" s="351"/>
      <c r="R236" s="351"/>
      <c r="S236" s="351"/>
      <c r="T236" s="352"/>
      <c r="U236" s="350" t="s">
        <v>1698</v>
      </c>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2"/>
      <c r="AR236" s="519" t="s">
        <v>1465</v>
      </c>
      <c r="AS236" s="520"/>
    </row>
    <row r="237" spans="2:45" s="341" customFormat="1" ht="16.5" customHeight="1" x14ac:dyDescent="0.15">
      <c r="B237" s="514" t="s">
        <v>1465</v>
      </c>
      <c r="C237" s="515"/>
      <c r="D237" s="516"/>
      <c r="E237" s="517">
        <v>2</v>
      </c>
      <c r="F237" s="518"/>
      <c r="G237" s="350" t="s">
        <v>1699</v>
      </c>
      <c r="H237" s="379"/>
      <c r="I237" s="366"/>
      <c r="J237" s="351"/>
      <c r="K237" s="351"/>
      <c r="L237" s="351"/>
      <c r="M237" s="351"/>
      <c r="N237" s="351"/>
      <c r="O237" s="351"/>
      <c r="P237" s="351"/>
      <c r="Q237" s="351"/>
      <c r="R237" s="351"/>
      <c r="S237" s="351"/>
      <c r="T237" s="352"/>
      <c r="U237" s="350" t="s">
        <v>1700</v>
      </c>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2"/>
      <c r="AR237" s="519" t="s">
        <v>1465</v>
      </c>
      <c r="AS237" s="520"/>
    </row>
    <row r="238" spans="2:45" s="341" customFormat="1" ht="16.5" customHeight="1" x14ac:dyDescent="0.15">
      <c r="B238" s="514" t="s">
        <v>1465</v>
      </c>
      <c r="C238" s="515"/>
      <c r="D238" s="516"/>
      <c r="E238" s="517">
        <v>2</v>
      </c>
      <c r="F238" s="518"/>
      <c r="G238" s="350" t="s">
        <v>1701</v>
      </c>
      <c r="H238" s="379"/>
      <c r="I238" s="366"/>
      <c r="J238" s="351"/>
      <c r="K238" s="351"/>
      <c r="L238" s="351"/>
      <c r="M238" s="351"/>
      <c r="N238" s="351"/>
      <c r="O238" s="351"/>
      <c r="P238" s="351"/>
      <c r="Q238" s="351"/>
      <c r="R238" s="351"/>
      <c r="S238" s="351"/>
      <c r="T238" s="352"/>
      <c r="U238" s="350" t="s">
        <v>2789</v>
      </c>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2"/>
      <c r="AR238" s="519" t="s">
        <v>1465</v>
      </c>
      <c r="AS238" s="520"/>
    </row>
    <row r="239" spans="2:45" s="341" customFormat="1" ht="16.5" customHeight="1" x14ac:dyDescent="0.15">
      <c r="B239" s="514" t="s">
        <v>1465</v>
      </c>
      <c r="C239" s="515"/>
      <c r="D239" s="516"/>
      <c r="E239" s="517">
        <v>2</v>
      </c>
      <c r="F239" s="518"/>
      <c r="G239" s="350" t="s">
        <v>1702</v>
      </c>
      <c r="H239" s="379"/>
      <c r="I239" s="366"/>
      <c r="J239" s="351"/>
      <c r="K239" s="351"/>
      <c r="L239" s="351"/>
      <c r="M239" s="351"/>
      <c r="N239" s="351"/>
      <c r="O239" s="351"/>
      <c r="P239" s="351"/>
      <c r="Q239" s="351"/>
      <c r="R239" s="351"/>
      <c r="S239" s="351"/>
      <c r="T239" s="352"/>
      <c r="U239" s="350" t="s">
        <v>2790</v>
      </c>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2"/>
      <c r="AR239" s="519" t="s">
        <v>1465</v>
      </c>
      <c r="AS239" s="520"/>
    </row>
    <row r="240" spans="2:45" s="341" customFormat="1" ht="16.5" customHeight="1" x14ac:dyDescent="0.15">
      <c r="B240" s="514" t="s">
        <v>1465</v>
      </c>
      <c r="C240" s="515"/>
      <c r="D240" s="516"/>
      <c r="E240" s="517">
        <v>2</v>
      </c>
      <c r="F240" s="518"/>
      <c r="G240" s="350" t="s">
        <v>1703</v>
      </c>
      <c r="H240" s="379"/>
      <c r="I240" s="366"/>
      <c r="J240" s="351"/>
      <c r="K240" s="351"/>
      <c r="L240" s="351"/>
      <c r="M240" s="351"/>
      <c r="N240" s="351"/>
      <c r="O240" s="351"/>
      <c r="P240" s="351"/>
      <c r="Q240" s="351"/>
      <c r="R240" s="351"/>
      <c r="S240" s="351"/>
      <c r="T240" s="352"/>
      <c r="U240" s="350" t="s">
        <v>1704</v>
      </c>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2"/>
      <c r="AR240" s="519" t="s">
        <v>1465</v>
      </c>
      <c r="AS240" s="520"/>
    </row>
    <row r="241" spans="2:45" s="341" customFormat="1" ht="16.5" customHeight="1" x14ac:dyDescent="0.15">
      <c r="B241" s="514" t="s">
        <v>1465</v>
      </c>
      <c r="C241" s="515"/>
      <c r="D241" s="516"/>
      <c r="E241" s="517">
        <v>2</v>
      </c>
      <c r="F241" s="518"/>
      <c r="G241" s="350" t="s">
        <v>1705</v>
      </c>
      <c r="H241" s="379"/>
      <c r="I241" s="366"/>
      <c r="J241" s="351"/>
      <c r="K241" s="351"/>
      <c r="L241" s="351"/>
      <c r="M241" s="351"/>
      <c r="N241" s="351"/>
      <c r="O241" s="351"/>
      <c r="P241" s="351"/>
      <c r="Q241" s="351"/>
      <c r="R241" s="351"/>
      <c r="S241" s="351"/>
      <c r="T241" s="352"/>
      <c r="U241" s="350" t="s">
        <v>1706</v>
      </c>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2"/>
      <c r="AR241" s="519" t="s">
        <v>1465</v>
      </c>
      <c r="AS241" s="520"/>
    </row>
    <row r="242" spans="2:45" s="341" customFormat="1" ht="16.5" customHeight="1" x14ac:dyDescent="0.15">
      <c r="B242" s="514" t="s">
        <v>1465</v>
      </c>
      <c r="C242" s="515"/>
      <c r="D242" s="516"/>
      <c r="E242" s="517">
        <v>2</v>
      </c>
      <c r="F242" s="518"/>
      <c r="G242" s="350" t="s">
        <v>1707</v>
      </c>
      <c r="H242" s="366"/>
      <c r="I242" s="366"/>
      <c r="J242" s="366"/>
      <c r="K242" s="366"/>
      <c r="L242" s="366"/>
      <c r="M242" s="366"/>
      <c r="N242" s="366"/>
      <c r="O242" s="366"/>
      <c r="P242" s="366"/>
      <c r="Q242" s="366"/>
      <c r="R242" s="366"/>
      <c r="S242" s="366"/>
      <c r="T242" s="386"/>
      <c r="U242" s="387" t="s">
        <v>2901</v>
      </c>
      <c r="V242" s="366"/>
      <c r="W242" s="366"/>
      <c r="X242" s="366"/>
      <c r="Y242" s="366"/>
      <c r="Z242" s="366"/>
      <c r="AA242" s="366"/>
      <c r="AB242" s="366"/>
      <c r="AC242" s="366"/>
      <c r="AD242" s="366"/>
      <c r="AE242" s="366"/>
      <c r="AF242" s="366"/>
      <c r="AG242" s="366"/>
      <c r="AH242" s="366"/>
      <c r="AI242" s="366"/>
      <c r="AJ242" s="366"/>
      <c r="AK242" s="366"/>
      <c r="AL242" s="366"/>
      <c r="AM242" s="366"/>
      <c r="AN242" s="366"/>
      <c r="AO242" s="366"/>
      <c r="AP242" s="366"/>
      <c r="AQ242" s="386"/>
      <c r="AR242" s="519" t="s">
        <v>1465</v>
      </c>
      <c r="AS242" s="520"/>
    </row>
    <row r="243" spans="2:45" s="341" customFormat="1" ht="16.5" customHeight="1" thickBot="1" x14ac:dyDescent="0.2">
      <c r="B243" s="556" t="s">
        <v>1465</v>
      </c>
      <c r="C243" s="557"/>
      <c r="D243" s="558"/>
      <c r="E243" s="559">
        <v>2</v>
      </c>
      <c r="F243" s="560"/>
      <c r="G243" s="361" t="s">
        <v>1708</v>
      </c>
      <c r="H243" s="388"/>
      <c r="I243" s="388"/>
      <c r="J243" s="388"/>
      <c r="K243" s="388"/>
      <c r="L243" s="388"/>
      <c r="M243" s="388"/>
      <c r="N243" s="388"/>
      <c r="O243" s="388"/>
      <c r="P243" s="388"/>
      <c r="Q243" s="388"/>
      <c r="R243" s="388"/>
      <c r="S243" s="388"/>
      <c r="T243" s="389"/>
      <c r="U243" s="390" t="s">
        <v>1709</v>
      </c>
      <c r="V243" s="388"/>
      <c r="W243" s="388"/>
      <c r="X243" s="388"/>
      <c r="Y243" s="388"/>
      <c r="Z243" s="388"/>
      <c r="AA243" s="388"/>
      <c r="AB243" s="388"/>
      <c r="AC243" s="388"/>
      <c r="AD243" s="388"/>
      <c r="AE243" s="388"/>
      <c r="AF243" s="388"/>
      <c r="AG243" s="388"/>
      <c r="AH243" s="388"/>
      <c r="AI243" s="388"/>
      <c r="AJ243" s="388"/>
      <c r="AK243" s="388"/>
      <c r="AL243" s="388"/>
      <c r="AM243" s="388"/>
      <c r="AN243" s="388"/>
      <c r="AO243" s="388"/>
      <c r="AP243" s="388"/>
      <c r="AQ243" s="389"/>
      <c r="AR243" s="561" t="s">
        <v>1465</v>
      </c>
      <c r="AS243" s="562"/>
    </row>
    <row r="244" spans="2:45" s="341" customFormat="1" ht="16.5" customHeight="1" thickTop="1" x14ac:dyDescent="0.15">
      <c r="B244" s="563" t="s">
        <v>1465</v>
      </c>
      <c r="C244" s="564"/>
      <c r="D244" s="565"/>
      <c r="E244" s="566">
        <v>2</v>
      </c>
      <c r="F244" s="567"/>
      <c r="G244" s="348" t="s">
        <v>1710</v>
      </c>
      <c r="H244" s="369"/>
      <c r="I244" s="369"/>
      <c r="J244" s="369"/>
      <c r="K244" s="369"/>
      <c r="L244" s="369"/>
      <c r="M244" s="369"/>
      <c r="N244" s="369"/>
      <c r="O244" s="369"/>
      <c r="P244" s="369"/>
      <c r="Q244" s="369"/>
      <c r="R244" s="369"/>
      <c r="S244" s="369"/>
      <c r="T244" s="370"/>
      <c r="U244" s="368" t="s">
        <v>1711</v>
      </c>
      <c r="V244" s="369"/>
      <c r="W244" s="369"/>
      <c r="X244" s="369"/>
      <c r="Y244" s="369"/>
      <c r="Z244" s="369"/>
      <c r="AA244" s="369"/>
      <c r="AB244" s="369"/>
      <c r="AC244" s="369"/>
      <c r="AD244" s="369"/>
      <c r="AE244" s="369"/>
      <c r="AF244" s="369"/>
      <c r="AG244" s="369"/>
      <c r="AH244" s="369"/>
      <c r="AI244" s="369"/>
      <c r="AJ244" s="369"/>
      <c r="AK244" s="369"/>
      <c r="AL244" s="369"/>
      <c r="AM244" s="369"/>
      <c r="AN244" s="369"/>
      <c r="AO244" s="369"/>
      <c r="AP244" s="369"/>
      <c r="AQ244" s="370"/>
      <c r="AR244" s="568" t="s">
        <v>1465</v>
      </c>
      <c r="AS244" s="569"/>
    </row>
    <row r="245" spans="2:45" s="341" customFormat="1" ht="16.5" customHeight="1" x14ac:dyDescent="0.15">
      <c r="B245" s="514" t="s">
        <v>1465</v>
      </c>
      <c r="C245" s="515"/>
      <c r="D245" s="516"/>
      <c r="E245" s="517">
        <v>2</v>
      </c>
      <c r="F245" s="518"/>
      <c r="G245" s="350" t="s">
        <v>1712</v>
      </c>
      <c r="H245" s="366"/>
      <c r="I245" s="366"/>
      <c r="J245" s="366"/>
      <c r="K245" s="366"/>
      <c r="L245" s="366"/>
      <c r="M245" s="366"/>
      <c r="N245" s="366"/>
      <c r="O245" s="366"/>
      <c r="P245" s="366"/>
      <c r="Q245" s="366"/>
      <c r="R245" s="366"/>
      <c r="S245" s="366"/>
      <c r="T245" s="386"/>
      <c r="U245" s="387" t="s">
        <v>1713</v>
      </c>
      <c r="V245" s="366"/>
      <c r="W245" s="366"/>
      <c r="X245" s="366"/>
      <c r="Y245" s="366"/>
      <c r="Z245" s="366"/>
      <c r="AA245" s="366"/>
      <c r="AB245" s="366"/>
      <c r="AC245" s="366"/>
      <c r="AD245" s="366"/>
      <c r="AE245" s="366"/>
      <c r="AF245" s="366"/>
      <c r="AG245" s="366"/>
      <c r="AH245" s="366"/>
      <c r="AI245" s="366"/>
      <c r="AJ245" s="366"/>
      <c r="AK245" s="366"/>
      <c r="AL245" s="366"/>
      <c r="AM245" s="366"/>
      <c r="AN245" s="366"/>
      <c r="AO245" s="366"/>
      <c r="AP245" s="366"/>
      <c r="AQ245" s="386"/>
      <c r="AR245" s="519" t="s">
        <v>1465</v>
      </c>
      <c r="AS245" s="520"/>
    </row>
    <row r="246" spans="2:45" s="341" customFormat="1" ht="16.5" customHeight="1" x14ac:dyDescent="0.15">
      <c r="B246" s="514" t="s">
        <v>1465</v>
      </c>
      <c r="C246" s="515"/>
      <c r="D246" s="516"/>
      <c r="E246" s="517">
        <v>2</v>
      </c>
      <c r="F246" s="518"/>
      <c r="G246" s="350" t="s">
        <v>2902</v>
      </c>
      <c r="H246" s="366"/>
      <c r="I246" s="366"/>
      <c r="J246" s="366"/>
      <c r="K246" s="366"/>
      <c r="L246" s="366"/>
      <c r="M246" s="366"/>
      <c r="N246" s="366"/>
      <c r="O246" s="366"/>
      <c r="P246" s="366"/>
      <c r="Q246" s="366"/>
      <c r="R246" s="366"/>
      <c r="S246" s="366"/>
      <c r="T246" s="386"/>
      <c r="U246" s="387" t="s">
        <v>1714</v>
      </c>
      <c r="V246" s="366"/>
      <c r="W246" s="366"/>
      <c r="X246" s="366"/>
      <c r="Y246" s="366"/>
      <c r="Z246" s="366"/>
      <c r="AA246" s="366"/>
      <c r="AB246" s="366"/>
      <c r="AC246" s="366"/>
      <c r="AD246" s="366"/>
      <c r="AE246" s="366"/>
      <c r="AF246" s="366"/>
      <c r="AG246" s="366"/>
      <c r="AH246" s="366"/>
      <c r="AI246" s="366"/>
      <c r="AJ246" s="366"/>
      <c r="AK246" s="366"/>
      <c r="AL246" s="366"/>
      <c r="AM246" s="366"/>
      <c r="AN246" s="366"/>
      <c r="AO246" s="366"/>
      <c r="AP246" s="366"/>
      <c r="AQ246" s="386"/>
      <c r="AR246" s="519" t="s">
        <v>1465</v>
      </c>
      <c r="AS246" s="520"/>
    </row>
    <row r="247" spans="2:45" s="341" customFormat="1" ht="16.5" customHeight="1" x14ac:dyDescent="0.15">
      <c r="B247" s="514" t="s">
        <v>1465</v>
      </c>
      <c r="C247" s="515"/>
      <c r="D247" s="516"/>
      <c r="E247" s="517">
        <v>2</v>
      </c>
      <c r="F247" s="518"/>
      <c r="G247" s="350" t="s">
        <v>1715</v>
      </c>
      <c r="H247" s="366"/>
      <c r="I247" s="366"/>
      <c r="J247" s="366"/>
      <c r="K247" s="366"/>
      <c r="L247" s="366"/>
      <c r="M247" s="366"/>
      <c r="N247" s="366"/>
      <c r="O247" s="366"/>
      <c r="P247" s="366"/>
      <c r="Q247" s="366"/>
      <c r="R247" s="366"/>
      <c r="S247" s="366"/>
      <c r="T247" s="386"/>
      <c r="U247" s="387" t="s">
        <v>1716</v>
      </c>
      <c r="V247" s="366"/>
      <c r="W247" s="366"/>
      <c r="X247" s="366"/>
      <c r="Y247" s="366"/>
      <c r="Z247" s="366"/>
      <c r="AA247" s="366"/>
      <c r="AB247" s="366"/>
      <c r="AC247" s="366"/>
      <c r="AD247" s="366"/>
      <c r="AE247" s="366"/>
      <c r="AF247" s="366"/>
      <c r="AG247" s="366"/>
      <c r="AH247" s="366"/>
      <c r="AI247" s="366"/>
      <c r="AJ247" s="366"/>
      <c r="AK247" s="366"/>
      <c r="AL247" s="366"/>
      <c r="AM247" s="366"/>
      <c r="AN247" s="366"/>
      <c r="AO247" s="366"/>
      <c r="AP247" s="366"/>
      <c r="AQ247" s="386"/>
      <c r="AR247" s="519" t="s">
        <v>1465</v>
      </c>
      <c r="AS247" s="520"/>
    </row>
    <row r="248" spans="2:45" s="341" customFormat="1" ht="16.5" customHeight="1" x14ac:dyDescent="0.15">
      <c r="B248" s="514" t="s">
        <v>1465</v>
      </c>
      <c r="C248" s="515"/>
      <c r="D248" s="516"/>
      <c r="E248" s="517">
        <v>2</v>
      </c>
      <c r="F248" s="518"/>
      <c r="G248" s="350" t="s">
        <v>1717</v>
      </c>
      <c r="H248" s="366"/>
      <c r="I248" s="366"/>
      <c r="J248" s="366"/>
      <c r="K248" s="366"/>
      <c r="L248" s="366"/>
      <c r="M248" s="366"/>
      <c r="N248" s="366"/>
      <c r="O248" s="366"/>
      <c r="P248" s="366"/>
      <c r="Q248" s="366"/>
      <c r="R248" s="366"/>
      <c r="S248" s="366"/>
      <c r="T248" s="386"/>
      <c r="U248" s="387" t="s">
        <v>2903</v>
      </c>
      <c r="V248" s="366"/>
      <c r="W248" s="366"/>
      <c r="X248" s="366"/>
      <c r="Y248" s="366"/>
      <c r="Z248" s="366"/>
      <c r="AA248" s="366"/>
      <c r="AB248" s="366"/>
      <c r="AC248" s="366"/>
      <c r="AD248" s="366"/>
      <c r="AE248" s="366"/>
      <c r="AF248" s="366"/>
      <c r="AG248" s="366"/>
      <c r="AH248" s="366"/>
      <c r="AI248" s="366"/>
      <c r="AJ248" s="366"/>
      <c r="AK248" s="366"/>
      <c r="AL248" s="366"/>
      <c r="AM248" s="366"/>
      <c r="AN248" s="366"/>
      <c r="AO248" s="366"/>
      <c r="AP248" s="366"/>
      <c r="AQ248" s="386"/>
      <c r="AR248" s="519" t="s">
        <v>1465</v>
      </c>
      <c r="AS248" s="520"/>
    </row>
    <row r="249" spans="2:45" s="341" customFormat="1" ht="16.5" customHeight="1" x14ac:dyDescent="0.15">
      <c r="B249" s="514" t="s">
        <v>1465</v>
      </c>
      <c r="C249" s="515"/>
      <c r="D249" s="516"/>
      <c r="E249" s="517">
        <v>2</v>
      </c>
      <c r="F249" s="518"/>
      <c r="G249" s="350" t="s">
        <v>1718</v>
      </c>
      <c r="H249" s="366"/>
      <c r="I249" s="366"/>
      <c r="J249" s="366"/>
      <c r="K249" s="366"/>
      <c r="L249" s="366"/>
      <c r="M249" s="366"/>
      <c r="N249" s="366"/>
      <c r="O249" s="366"/>
      <c r="P249" s="366"/>
      <c r="Q249" s="366"/>
      <c r="R249" s="366"/>
      <c r="S249" s="366"/>
      <c r="T249" s="386"/>
      <c r="U249" s="387" t="s">
        <v>2904</v>
      </c>
      <c r="V249" s="366"/>
      <c r="W249" s="366"/>
      <c r="X249" s="366"/>
      <c r="Y249" s="366"/>
      <c r="Z249" s="366"/>
      <c r="AA249" s="366"/>
      <c r="AB249" s="366"/>
      <c r="AC249" s="366"/>
      <c r="AD249" s="366"/>
      <c r="AE249" s="366"/>
      <c r="AF249" s="366"/>
      <c r="AG249" s="366"/>
      <c r="AH249" s="366"/>
      <c r="AI249" s="366"/>
      <c r="AJ249" s="366"/>
      <c r="AK249" s="366"/>
      <c r="AL249" s="366"/>
      <c r="AM249" s="366"/>
      <c r="AN249" s="366"/>
      <c r="AO249" s="366"/>
      <c r="AP249" s="366"/>
      <c r="AQ249" s="386"/>
      <c r="AR249" s="519" t="s">
        <v>1465</v>
      </c>
      <c r="AS249" s="520"/>
    </row>
    <row r="250" spans="2:45" s="341" customFormat="1" ht="16.5" customHeight="1" x14ac:dyDescent="0.15">
      <c r="B250" s="514" t="s">
        <v>1465</v>
      </c>
      <c r="C250" s="515"/>
      <c r="D250" s="516"/>
      <c r="E250" s="517">
        <v>2</v>
      </c>
      <c r="F250" s="518"/>
      <c r="G250" s="350" t="s">
        <v>2931</v>
      </c>
      <c r="H250" s="366"/>
      <c r="I250" s="366"/>
      <c r="J250" s="366"/>
      <c r="K250" s="366"/>
      <c r="L250" s="366"/>
      <c r="M250" s="366"/>
      <c r="N250" s="366"/>
      <c r="O250" s="366"/>
      <c r="P250" s="366"/>
      <c r="Q250" s="366"/>
      <c r="R250" s="366"/>
      <c r="S250" s="366"/>
      <c r="T250" s="386"/>
      <c r="U250" s="387" t="s">
        <v>2932</v>
      </c>
      <c r="V250" s="366"/>
      <c r="W250" s="366"/>
      <c r="X250" s="366"/>
      <c r="Y250" s="366"/>
      <c r="Z250" s="366"/>
      <c r="AA250" s="366"/>
      <c r="AB250" s="366"/>
      <c r="AC250" s="366"/>
      <c r="AD250" s="366"/>
      <c r="AE250" s="366"/>
      <c r="AF250" s="366"/>
      <c r="AG250" s="366"/>
      <c r="AH250" s="366"/>
      <c r="AI250" s="366"/>
      <c r="AJ250" s="366"/>
      <c r="AK250" s="366"/>
      <c r="AL250" s="366"/>
      <c r="AM250" s="366"/>
      <c r="AN250" s="366"/>
      <c r="AO250" s="366"/>
      <c r="AP250" s="366"/>
      <c r="AQ250" s="386"/>
      <c r="AR250" s="519" t="s">
        <v>1465</v>
      </c>
      <c r="AS250" s="520"/>
    </row>
    <row r="251" spans="2:45" s="341" customFormat="1" ht="16.5" customHeight="1" x14ac:dyDescent="0.15">
      <c r="B251" s="514" t="s">
        <v>1465</v>
      </c>
      <c r="C251" s="515"/>
      <c r="D251" s="516"/>
      <c r="E251" s="517">
        <v>2</v>
      </c>
      <c r="F251" s="518"/>
      <c r="G251" s="350" t="s">
        <v>2905</v>
      </c>
      <c r="H251" s="366"/>
      <c r="I251" s="366"/>
      <c r="J251" s="366"/>
      <c r="K251" s="366"/>
      <c r="L251" s="366"/>
      <c r="M251" s="366"/>
      <c r="N251" s="366"/>
      <c r="O251" s="366"/>
      <c r="P251" s="366"/>
      <c r="Q251" s="366"/>
      <c r="R251" s="366"/>
      <c r="S251" s="366"/>
      <c r="T251" s="386"/>
      <c r="U251" s="387" t="s">
        <v>2791</v>
      </c>
      <c r="V251" s="366"/>
      <c r="W251" s="366"/>
      <c r="X251" s="366"/>
      <c r="Y251" s="366"/>
      <c r="Z251" s="366"/>
      <c r="AA251" s="366"/>
      <c r="AB251" s="366"/>
      <c r="AC251" s="366"/>
      <c r="AD251" s="366"/>
      <c r="AE251" s="366"/>
      <c r="AF251" s="366"/>
      <c r="AG251" s="366"/>
      <c r="AH251" s="366"/>
      <c r="AI251" s="366"/>
      <c r="AJ251" s="366"/>
      <c r="AK251" s="366"/>
      <c r="AL251" s="366"/>
      <c r="AM251" s="366"/>
      <c r="AN251" s="366"/>
      <c r="AO251" s="366"/>
      <c r="AP251" s="366"/>
      <c r="AQ251" s="386"/>
      <c r="AR251" s="519" t="s">
        <v>1465</v>
      </c>
      <c r="AS251" s="520"/>
    </row>
    <row r="252" spans="2:45" s="341" customFormat="1" ht="16.5" customHeight="1" thickBot="1" x14ac:dyDescent="0.2">
      <c r="B252" s="507" t="s">
        <v>1465</v>
      </c>
      <c r="C252" s="508"/>
      <c r="D252" s="509"/>
      <c r="E252" s="510">
        <v>2</v>
      </c>
      <c r="F252" s="511"/>
      <c r="G252" s="310" t="s">
        <v>1693</v>
      </c>
      <c r="H252" s="391"/>
      <c r="I252" s="372"/>
      <c r="J252" s="312"/>
      <c r="K252" s="312"/>
      <c r="L252" s="312"/>
      <c r="M252" s="312"/>
      <c r="N252" s="312"/>
      <c r="O252" s="312"/>
      <c r="P252" s="312"/>
      <c r="Q252" s="312"/>
      <c r="R252" s="312"/>
      <c r="S252" s="312"/>
      <c r="T252" s="313"/>
      <c r="U252" s="310" t="s">
        <v>1719</v>
      </c>
      <c r="V252" s="312"/>
      <c r="W252" s="312"/>
      <c r="X252" s="312"/>
      <c r="Y252" s="372"/>
      <c r="Z252" s="312"/>
      <c r="AA252" s="312"/>
      <c r="AB252" s="312"/>
      <c r="AC252" s="312"/>
      <c r="AD252" s="312"/>
      <c r="AE252" s="312"/>
      <c r="AF252" s="312"/>
      <c r="AG252" s="312"/>
      <c r="AH252" s="312"/>
      <c r="AI252" s="312"/>
      <c r="AJ252" s="312"/>
      <c r="AK252" s="312"/>
      <c r="AL252" s="312"/>
      <c r="AM252" s="312"/>
      <c r="AN252" s="312"/>
      <c r="AO252" s="312"/>
      <c r="AP252" s="312"/>
      <c r="AQ252" s="313"/>
      <c r="AR252" s="512" t="s">
        <v>1465</v>
      </c>
      <c r="AS252" s="513"/>
    </row>
    <row r="253" spans="2:45" s="341" customFormat="1" ht="15" customHeight="1" x14ac:dyDescent="0.15"/>
    <row r="254" spans="2:45" s="341" customFormat="1" ht="15" customHeight="1" x14ac:dyDescent="0.15">
      <c r="B254" s="291" t="s">
        <v>2792</v>
      </c>
      <c r="C254" s="285"/>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row>
    <row r="255" spans="2:45" s="341" customFormat="1" ht="9.9499999999999993" customHeight="1" thickBot="1" x14ac:dyDescent="0.2">
      <c r="B255" s="285"/>
      <c r="C255" s="285"/>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row>
    <row r="256" spans="2:45" s="341" customFormat="1" ht="17.45" customHeight="1" x14ac:dyDescent="0.15">
      <c r="B256" s="546" t="s">
        <v>1613</v>
      </c>
      <c r="C256" s="522"/>
      <c r="D256" s="547"/>
      <c r="E256" s="548" t="s">
        <v>1614</v>
      </c>
      <c r="F256" s="524"/>
      <c r="G256" s="526" t="s">
        <v>1276</v>
      </c>
      <c r="H256" s="527"/>
      <c r="I256" s="527"/>
      <c r="J256" s="527"/>
      <c r="K256" s="527"/>
      <c r="L256" s="527"/>
      <c r="M256" s="527"/>
      <c r="N256" s="527"/>
      <c r="O256" s="527"/>
      <c r="P256" s="527"/>
      <c r="Q256" s="527"/>
      <c r="R256" s="527"/>
      <c r="S256" s="527"/>
      <c r="T256" s="528"/>
      <c r="U256" s="526" t="s">
        <v>1616</v>
      </c>
      <c r="V256" s="527"/>
      <c r="W256" s="527"/>
      <c r="X256" s="527"/>
      <c r="Y256" s="527"/>
      <c r="Z256" s="527"/>
      <c r="AA256" s="527"/>
      <c r="AB256" s="527"/>
      <c r="AC256" s="527"/>
      <c r="AD256" s="527"/>
      <c r="AE256" s="527"/>
      <c r="AF256" s="527"/>
      <c r="AG256" s="527"/>
      <c r="AH256" s="527"/>
      <c r="AI256" s="527"/>
      <c r="AJ256" s="527"/>
      <c r="AK256" s="527"/>
      <c r="AL256" s="527"/>
      <c r="AM256" s="527"/>
      <c r="AN256" s="527"/>
      <c r="AO256" s="527"/>
      <c r="AP256" s="527"/>
      <c r="AQ256" s="528"/>
      <c r="AR256" s="530" t="s">
        <v>2773</v>
      </c>
      <c r="AS256" s="531"/>
    </row>
    <row r="257" spans="2:45" s="341" customFormat="1" ht="16.5" customHeight="1" x14ac:dyDescent="0.15">
      <c r="B257" s="540" t="s">
        <v>1465</v>
      </c>
      <c r="C257" s="541"/>
      <c r="D257" s="542"/>
      <c r="E257" s="543">
        <v>2</v>
      </c>
      <c r="F257" s="544"/>
      <c r="G257" s="392" t="s">
        <v>2793</v>
      </c>
      <c r="H257" s="382"/>
      <c r="I257" s="382"/>
      <c r="J257" s="382"/>
      <c r="K257" s="382"/>
      <c r="L257" s="382"/>
      <c r="M257" s="382"/>
      <c r="N257" s="382"/>
      <c r="O257" s="382"/>
      <c r="P257" s="382"/>
      <c r="Q257" s="382"/>
      <c r="R257" s="382"/>
      <c r="S257" s="382"/>
      <c r="T257" s="393"/>
      <c r="U257" s="394" t="s">
        <v>1735</v>
      </c>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95"/>
      <c r="AR257" s="519" t="s">
        <v>1465</v>
      </c>
      <c r="AS257" s="520"/>
    </row>
    <row r="258" spans="2:45" s="341" customFormat="1" ht="16.5" customHeight="1" x14ac:dyDescent="0.15">
      <c r="B258" s="514" t="s">
        <v>1465</v>
      </c>
      <c r="C258" s="515"/>
      <c r="D258" s="516"/>
      <c r="E258" s="539">
        <v>2</v>
      </c>
      <c r="F258" s="518"/>
      <c r="G258" s="350" t="s">
        <v>2794</v>
      </c>
      <c r="H258" s="379"/>
      <c r="I258" s="366"/>
      <c r="J258" s="351"/>
      <c r="K258" s="351"/>
      <c r="L258" s="351"/>
      <c r="M258" s="351"/>
      <c r="N258" s="351"/>
      <c r="O258" s="351"/>
      <c r="P258" s="351"/>
      <c r="Q258" s="351"/>
      <c r="R258" s="351"/>
      <c r="S258" s="351"/>
      <c r="T258" s="352"/>
      <c r="U258" s="350" t="s">
        <v>2795</v>
      </c>
      <c r="V258" s="351"/>
      <c r="W258" s="351"/>
      <c r="X258" s="351"/>
      <c r="Y258" s="351"/>
      <c r="Z258" s="351"/>
      <c r="AA258" s="351"/>
      <c r="AB258" s="351"/>
      <c r="AC258" s="351"/>
      <c r="AD258" s="351"/>
      <c r="AE258" s="351"/>
      <c r="AF258" s="351"/>
      <c r="AG258" s="351"/>
      <c r="AH258" s="351"/>
      <c r="AI258" s="351"/>
      <c r="AJ258" s="351"/>
      <c r="AK258" s="351"/>
      <c r="AL258" s="351"/>
      <c r="AM258" s="351"/>
      <c r="AN258" s="351"/>
      <c r="AO258" s="351"/>
      <c r="AP258" s="351"/>
      <c r="AQ258" s="352"/>
      <c r="AR258" s="519" t="s">
        <v>1465</v>
      </c>
      <c r="AS258" s="520"/>
    </row>
    <row r="259" spans="2:45" s="341" customFormat="1" ht="16.5" customHeight="1" x14ac:dyDescent="0.15">
      <c r="B259" s="514" t="s">
        <v>1465</v>
      </c>
      <c r="C259" s="515"/>
      <c r="D259" s="516"/>
      <c r="E259" s="554">
        <v>2</v>
      </c>
      <c r="F259" s="555"/>
      <c r="G259" s="358" t="s">
        <v>2796</v>
      </c>
      <c r="H259" s="396"/>
      <c r="I259" s="382"/>
      <c r="J259" s="359"/>
      <c r="K259" s="359"/>
      <c r="L259" s="359"/>
      <c r="M259" s="359"/>
      <c r="N259" s="359"/>
      <c r="O259" s="359"/>
      <c r="P259" s="359"/>
      <c r="Q259" s="359"/>
      <c r="R259" s="359"/>
      <c r="S259" s="359"/>
      <c r="T259" s="360"/>
      <c r="U259" s="350" t="s">
        <v>2797</v>
      </c>
      <c r="V259" s="351"/>
      <c r="W259" s="351"/>
      <c r="X259" s="351"/>
      <c r="Y259" s="351"/>
      <c r="Z259" s="351"/>
      <c r="AA259" s="351"/>
      <c r="AB259" s="351"/>
      <c r="AC259" s="351"/>
      <c r="AD259" s="351"/>
      <c r="AE259" s="351"/>
      <c r="AF259" s="351"/>
      <c r="AG259" s="351"/>
      <c r="AH259" s="351"/>
      <c r="AI259" s="351"/>
      <c r="AJ259" s="351"/>
      <c r="AK259" s="351"/>
      <c r="AL259" s="351"/>
      <c r="AM259" s="351"/>
      <c r="AN259" s="351"/>
      <c r="AO259" s="351"/>
      <c r="AP259" s="351"/>
      <c r="AQ259" s="352"/>
      <c r="AR259" s="519" t="s">
        <v>1465</v>
      </c>
      <c r="AS259" s="520"/>
    </row>
    <row r="260" spans="2:45" s="341" customFormat="1" ht="16.5" customHeight="1" x14ac:dyDescent="0.15">
      <c r="B260" s="514" t="s">
        <v>1465</v>
      </c>
      <c r="C260" s="515"/>
      <c r="D260" s="516"/>
      <c r="E260" s="554">
        <v>2</v>
      </c>
      <c r="F260" s="555"/>
      <c r="G260" s="350" t="s">
        <v>2798</v>
      </c>
      <c r="H260" s="379"/>
      <c r="I260" s="366"/>
      <c r="J260" s="351"/>
      <c r="K260" s="351"/>
      <c r="L260" s="351"/>
      <c r="M260" s="351"/>
      <c r="N260" s="351"/>
      <c r="O260" s="351"/>
      <c r="P260" s="351"/>
      <c r="Q260" s="351"/>
      <c r="R260" s="351"/>
      <c r="S260" s="351"/>
      <c r="T260" s="352"/>
      <c r="U260" s="397"/>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9"/>
      <c r="AR260" s="519" t="s">
        <v>1465</v>
      </c>
      <c r="AS260" s="520"/>
    </row>
    <row r="261" spans="2:45" s="341" customFormat="1" ht="16.5" customHeight="1" x14ac:dyDescent="0.15">
      <c r="B261" s="514" t="s">
        <v>1465</v>
      </c>
      <c r="C261" s="515"/>
      <c r="D261" s="516"/>
      <c r="E261" s="539">
        <v>2</v>
      </c>
      <c r="F261" s="518"/>
      <c r="G261" s="350" t="s">
        <v>2799</v>
      </c>
      <c r="H261" s="379"/>
      <c r="I261" s="366"/>
      <c r="J261" s="351"/>
      <c r="K261" s="351"/>
      <c r="L261" s="351"/>
      <c r="M261" s="351"/>
      <c r="N261" s="351"/>
      <c r="O261" s="351"/>
      <c r="P261" s="351"/>
      <c r="Q261" s="351"/>
      <c r="R261" s="351"/>
      <c r="S261" s="351"/>
      <c r="T261" s="352"/>
      <c r="U261" s="397"/>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9"/>
      <c r="AR261" s="519" t="s">
        <v>1465</v>
      </c>
      <c r="AS261" s="520"/>
    </row>
    <row r="262" spans="2:45" s="341" customFormat="1" ht="16.5" customHeight="1" x14ac:dyDescent="0.15">
      <c r="B262" s="514" t="s">
        <v>1465</v>
      </c>
      <c r="C262" s="515"/>
      <c r="D262" s="516"/>
      <c r="E262" s="554">
        <v>2</v>
      </c>
      <c r="F262" s="555"/>
      <c r="G262" s="358" t="s">
        <v>2800</v>
      </c>
      <c r="H262" s="396"/>
      <c r="I262" s="382"/>
      <c r="J262" s="359"/>
      <c r="K262" s="359"/>
      <c r="L262" s="359"/>
      <c r="M262" s="359"/>
      <c r="N262" s="351"/>
      <c r="O262" s="351"/>
      <c r="P262" s="351"/>
      <c r="Q262" s="351"/>
      <c r="R262" s="351"/>
      <c r="S262" s="351"/>
      <c r="T262" s="352"/>
      <c r="U262" s="400"/>
      <c r="V262" s="401"/>
      <c r="W262" s="401"/>
      <c r="X262" s="401"/>
      <c r="Y262" s="401"/>
      <c r="Z262" s="401"/>
      <c r="AA262" s="401"/>
      <c r="AB262" s="401"/>
      <c r="AC262" s="401"/>
      <c r="AD262" s="401"/>
      <c r="AE262" s="401"/>
      <c r="AF262" s="401"/>
      <c r="AG262" s="401"/>
      <c r="AH262" s="401"/>
      <c r="AI262" s="401"/>
      <c r="AJ262" s="401"/>
      <c r="AK262" s="401"/>
      <c r="AL262" s="401"/>
      <c r="AM262" s="401"/>
      <c r="AN262" s="401"/>
      <c r="AO262" s="401"/>
      <c r="AP262" s="401"/>
      <c r="AQ262" s="402"/>
      <c r="AR262" s="519" t="s">
        <v>1465</v>
      </c>
      <c r="AS262" s="520"/>
    </row>
    <row r="263" spans="2:45" s="341" customFormat="1" ht="16.5" customHeight="1" thickBot="1" x14ac:dyDescent="0.2">
      <c r="B263" s="549" t="s">
        <v>1465</v>
      </c>
      <c r="C263" s="550"/>
      <c r="D263" s="551"/>
      <c r="E263" s="552">
        <v>2</v>
      </c>
      <c r="F263" s="553"/>
      <c r="G263" s="353" t="s">
        <v>2906</v>
      </c>
      <c r="H263" s="383"/>
      <c r="I263" s="384"/>
      <c r="J263" s="354"/>
      <c r="K263" s="354"/>
      <c r="L263" s="354"/>
      <c r="M263" s="354"/>
      <c r="N263" s="354"/>
      <c r="O263" s="354"/>
      <c r="P263" s="354"/>
      <c r="Q263" s="354"/>
      <c r="R263" s="354"/>
      <c r="S263" s="354"/>
      <c r="T263" s="355"/>
      <c r="U263" s="353" t="s">
        <v>2801</v>
      </c>
      <c r="V263" s="354"/>
      <c r="W263" s="354"/>
      <c r="X263" s="354"/>
      <c r="Y263" s="354"/>
      <c r="Z263" s="354"/>
      <c r="AA263" s="354"/>
      <c r="AB263" s="354"/>
      <c r="AC263" s="354"/>
      <c r="AD263" s="354"/>
      <c r="AE263" s="354"/>
      <c r="AF263" s="354"/>
      <c r="AG263" s="354"/>
      <c r="AH263" s="354"/>
      <c r="AI263" s="354"/>
      <c r="AJ263" s="354"/>
      <c r="AK263" s="354"/>
      <c r="AL263" s="354"/>
      <c r="AM263" s="354"/>
      <c r="AN263" s="354"/>
      <c r="AO263" s="354"/>
      <c r="AP263" s="354"/>
      <c r="AQ263" s="355"/>
      <c r="AR263" s="512" t="s">
        <v>1465</v>
      </c>
      <c r="AS263" s="513"/>
    </row>
    <row r="264" spans="2:45" s="341" customFormat="1" ht="15" customHeight="1" x14ac:dyDescent="0.15"/>
    <row r="265" spans="2:45" s="341" customFormat="1" ht="15" customHeight="1" x14ac:dyDescent="0.15">
      <c r="B265" s="291" t="s">
        <v>2802</v>
      </c>
      <c r="C265" s="285"/>
      <c r="D265" s="131"/>
      <c r="E265" s="131"/>
      <c r="F265" s="131"/>
      <c r="G265" s="131"/>
      <c r="H265" s="131"/>
      <c r="I265" s="131"/>
      <c r="J265" s="285"/>
      <c r="K265" s="285"/>
      <c r="L265" s="285"/>
      <c r="M265" s="285"/>
      <c r="N265" s="285"/>
      <c r="O265" s="285"/>
      <c r="P265" s="285"/>
      <c r="Q265" s="285"/>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row>
    <row r="266" spans="2:45" s="341" customFormat="1" ht="9.9499999999999993" customHeight="1" thickBot="1" x14ac:dyDescent="0.2">
      <c r="B266" s="285"/>
      <c r="C266" s="285"/>
      <c r="D266" s="131"/>
      <c r="E266" s="131"/>
      <c r="F266" s="131"/>
      <c r="G266" s="131"/>
      <c r="H266" s="131"/>
      <c r="I266" s="131"/>
      <c r="J266" s="285"/>
      <c r="K266" s="285"/>
      <c r="L266" s="285"/>
      <c r="M266" s="285"/>
      <c r="N266" s="285"/>
      <c r="O266" s="285"/>
      <c r="P266" s="285"/>
      <c r="Q266" s="285"/>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row>
    <row r="267" spans="2:45" s="341" customFormat="1" ht="17.45" customHeight="1" x14ac:dyDescent="0.15">
      <c r="B267" s="546" t="s">
        <v>1613</v>
      </c>
      <c r="C267" s="522"/>
      <c r="D267" s="547"/>
      <c r="E267" s="548" t="s">
        <v>1614</v>
      </c>
      <c r="F267" s="524"/>
      <c r="G267" s="526" t="s">
        <v>1276</v>
      </c>
      <c r="H267" s="527"/>
      <c r="I267" s="527"/>
      <c r="J267" s="527"/>
      <c r="K267" s="527"/>
      <c r="L267" s="527"/>
      <c r="M267" s="527"/>
      <c r="N267" s="527"/>
      <c r="O267" s="527"/>
      <c r="P267" s="527"/>
      <c r="Q267" s="527"/>
      <c r="R267" s="527"/>
      <c r="S267" s="527"/>
      <c r="T267" s="528"/>
      <c r="U267" s="526" t="s">
        <v>1616</v>
      </c>
      <c r="V267" s="527"/>
      <c r="W267" s="527"/>
      <c r="X267" s="527"/>
      <c r="Y267" s="527"/>
      <c r="Z267" s="527"/>
      <c r="AA267" s="527"/>
      <c r="AB267" s="527"/>
      <c r="AC267" s="527"/>
      <c r="AD267" s="527"/>
      <c r="AE267" s="527"/>
      <c r="AF267" s="527"/>
      <c r="AG267" s="527"/>
      <c r="AH267" s="527"/>
      <c r="AI267" s="527"/>
      <c r="AJ267" s="527"/>
      <c r="AK267" s="527"/>
      <c r="AL267" s="527"/>
      <c r="AM267" s="527"/>
      <c r="AN267" s="527"/>
      <c r="AO267" s="527"/>
      <c r="AP267" s="527"/>
      <c r="AQ267" s="528"/>
      <c r="AR267" s="530" t="s">
        <v>2773</v>
      </c>
      <c r="AS267" s="531"/>
    </row>
    <row r="268" spans="2:45" s="341" customFormat="1" ht="16.5" customHeight="1" x14ac:dyDescent="0.15">
      <c r="B268" s="540" t="s">
        <v>1465</v>
      </c>
      <c r="C268" s="541"/>
      <c r="D268" s="542"/>
      <c r="E268" s="543">
        <v>2</v>
      </c>
      <c r="F268" s="544"/>
      <c r="G268" s="392" t="s">
        <v>2793</v>
      </c>
      <c r="H268" s="382"/>
      <c r="I268" s="382"/>
      <c r="J268" s="382"/>
      <c r="K268" s="382"/>
      <c r="L268" s="382"/>
      <c r="M268" s="382"/>
      <c r="N268" s="382"/>
      <c r="O268" s="382"/>
      <c r="P268" s="382"/>
      <c r="Q268" s="382"/>
      <c r="R268" s="382"/>
      <c r="S268" s="382"/>
      <c r="T268" s="393"/>
      <c r="U268" s="392" t="s">
        <v>1735</v>
      </c>
      <c r="V268" s="382"/>
      <c r="W268" s="382"/>
      <c r="X268" s="382"/>
      <c r="Y268" s="382"/>
      <c r="Z268" s="382"/>
      <c r="AA268" s="382"/>
      <c r="AB268" s="382"/>
      <c r="AC268" s="382"/>
      <c r="AD268" s="382"/>
      <c r="AE268" s="382"/>
      <c r="AF268" s="382"/>
      <c r="AG268" s="382"/>
      <c r="AH268" s="382"/>
      <c r="AI268" s="382"/>
      <c r="AJ268" s="382"/>
      <c r="AK268" s="382"/>
      <c r="AL268" s="382"/>
      <c r="AM268" s="382"/>
      <c r="AN268" s="382"/>
      <c r="AO268" s="382"/>
      <c r="AP268" s="382"/>
      <c r="AQ268" s="393"/>
      <c r="AR268" s="537" t="s">
        <v>1465</v>
      </c>
      <c r="AS268" s="538"/>
    </row>
    <row r="269" spans="2:45" s="341" customFormat="1" ht="16.5" customHeight="1" x14ac:dyDescent="0.15">
      <c r="B269" s="514" t="s">
        <v>1465</v>
      </c>
      <c r="C269" s="515"/>
      <c r="D269" s="516"/>
      <c r="E269" s="539">
        <v>2</v>
      </c>
      <c r="F269" s="518"/>
      <c r="G269" s="350" t="s">
        <v>2907</v>
      </c>
      <c r="H269" s="379"/>
      <c r="I269" s="366"/>
      <c r="J269" s="351"/>
      <c r="K269" s="351"/>
      <c r="L269" s="351"/>
      <c r="M269" s="351"/>
      <c r="N269" s="351"/>
      <c r="O269" s="351"/>
      <c r="P269" s="351"/>
      <c r="Q269" s="351"/>
      <c r="R269" s="351"/>
      <c r="S269" s="351"/>
      <c r="T269" s="352"/>
      <c r="U269" s="350"/>
      <c r="V269" s="351"/>
      <c r="W269" s="351"/>
      <c r="X269" s="351"/>
      <c r="Y269" s="351"/>
      <c r="Z269" s="351"/>
      <c r="AA269" s="351"/>
      <c r="AB269" s="351"/>
      <c r="AC269" s="351"/>
      <c r="AD269" s="351"/>
      <c r="AE269" s="351"/>
      <c r="AF269" s="351"/>
      <c r="AG269" s="351"/>
      <c r="AH269" s="351"/>
      <c r="AI269" s="351"/>
      <c r="AJ269" s="351"/>
      <c r="AK269" s="351"/>
      <c r="AL269" s="351"/>
      <c r="AM269" s="351"/>
      <c r="AN269" s="351"/>
      <c r="AO269" s="351"/>
      <c r="AP269" s="351"/>
      <c r="AQ269" s="352"/>
      <c r="AR269" s="519" t="s">
        <v>1465</v>
      </c>
      <c r="AS269" s="520"/>
    </row>
    <row r="270" spans="2:45" s="341" customFormat="1" ht="16.5" customHeight="1" x14ac:dyDescent="0.15">
      <c r="B270" s="514" t="s">
        <v>1465</v>
      </c>
      <c r="C270" s="515"/>
      <c r="D270" s="516"/>
      <c r="E270" s="539">
        <v>2</v>
      </c>
      <c r="F270" s="518"/>
      <c r="G270" s="350" t="s">
        <v>2908</v>
      </c>
      <c r="H270" s="379"/>
      <c r="I270" s="366"/>
      <c r="J270" s="351"/>
      <c r="K270" s="351"/>
      <c r="L270" s="351"/>
      <c r="M270" s="351"/>
      <c r="N270" s="351"/>
      <c r="O270" s="351"/>
      <c r="P270" s="351"/>
      <c r="Q270" s="351"/>
      <c r="R270" s="351"/>
      <c r="S270" s="351"/>
      <c r="T270" s="352"/>
      <c r="U270" s="350"/>
      <c r="V270" s="351"/>
      <c r="W270" s="351"/>
      <c r="X270" s="351"/>
      <c r="Y270" s="351"/>
      <c r="Z270" s="351"/>
      <c r="AA270" s="351"/>
      <c r="AB270" s="351"/>
      <c r="AC270" s="351"/>
      <c r="AD270" s="351"/>
      <c r="AE270" s="351"/>
      <c r="AF270" s="351"/>
      <c r="AG270" s="351"/>
      <c r="AH270" s="351"/>
      <c r="AI270" s="351"/>
      <c r="AJ270" s="351"/>
      <c r="AK270" s="351"/>
      <c r="AL270" s="351"/>
      <c r="AM270" s="351"/>
      <c r="AN270" s="351"/>
      <c r="AO270" s="351"/>
      <c r="AP270" s="351"/>
      <c r="AQ270" s="352"/>
      <c r="AR270" s="519" t="s">
        <v>1465</v>
      </c>
      <c r="AS270" s="520"/>
    </row>
    <row r="271" spans="2:45" s="341" customFormat="1" ht="16.5" customHeight="1" x14ac:dyDescent="0.15">
      <c r="B271" s="514" t="s">
        <v>1465</v>
      </c>
      <c r="C271" s="515"/>
      <c r="D271" s="516"/>
      <c r="E271" s="539">
        <v>2</v>
      </c>
      <c r="F271" s="518"/>
      <c r="G271" s="350" t="s">
        <v>2909</v>
      </c>
      <c r="H271" s="379"/>
      <c r="I271" s="366"/>
      <c r="J271" s="351"/>
      <c r="K271" s="351"/>
      <c r="L271" s="351"/>
      <c r="M271" s="351"/>
      <c r="N271" s="351"/>
      <c r="O271" s="351"/>
      <c r="P271" s="351"/>
      <c r="Q271" s="351"/>
      <c r="R271" s="351"/>
      <c r="S271" s="351"/>
      <c r="T271" s="352"/>
      <c r="U271" s="350"/>
      <c r="V271" s="351"/>
      <c r="W271" s="351"/>
      <c r="X271" s="351"/>
      <c r="Y271" s="351"/>
      <c r="Z271" s="351"/>
      <c r="AA271" s="351"/>
      <c r="AB271" s="351"/>
      <c r="AC271" s="351"/>
      <c r="AD271" s="351"/>
      <c r="AE271" s="351"/>
      <c r="AF271" s="351"/>
      <c r="AG271" s="351"/>
      <c r="AH271" s="351"/>
      <c r="AI271" s="351"/>
      <c r="AJ271" s="351"/>
      <c r="AK271" s="351"/>
      <c r="AL271" s="351"/>
      <c r="AM271" s="351"/>
      <c r="AN271" s="351"/>
      <c r="AO271" s="351"/>
      <c r="AP271" s="351"/>
      <c r="AQ271" s="352"/>
      <c r="AR271" s="519" t="s">
        <v>1465</v>
      </c>
      <c r="AS271" s="520"/>
    </row>
    <row r="272" spans="2:45" s="341" customFormat="1" ht="16.5" customHeight="1" x14ac:dyDescent="0.15">
      <c r="B272" s="514" t="s">
        <v>1465</v>
      </c>
      <c r="C272" s="515"/>
      <c r="D272" s="516"/>
      <c r="E272" s="539">
        <v>2</v>
      </c>
      <c r="F272" s="518"/>
      <c r="G272" s="387" t="s">
        <v>2910</v>
      </c>
      <c r="H272" s="366"/>
      <c r="I272" s="366"/>
      <c r="J272" s="366"/>
      <c r="K272" s="366"/>
      <c r="L272" s="366"/>
      <c r="M272" s="366"/>
      <c r="N272" s="366"/>
      <c r="O272" s="366"/>
      <c r="P272" s="366"/>
      <c r="Q272" s="366"/>
      <c r="R272" s="366"/>
      <c r="S272" s="366"/>
      <c r="T272" s="386"/>
      <c r="U272" s="387"/>
      <c r="V272" s="366"/>
      <c r="W272" s="366"/>
      <c r="X272" s="366"/>
      <c r="Y272" s="366"/>
      <c r="Z272" s="366"/>
      <c r="AA272" s="366"/>
      <c r="AB272" s="366"/>
      <c r="AC272" s="366"/>
      <c r="AD272" s="366"/>
      <c r="AE272" s="366"/>
      <c r="AF272" s="366"/>
      <c r="AG272" s="366"/>
      <c r="AH272" s="366"/>
      <c r="AI272" s="366"/>
      <c r="AJ272" s="366"/>
      <c r="AK272" s="366"/>
      <c r="AL272" s="366"/>
      <c r="AM272" s="366"/>
      <c r="AN272" s="366"/>
      <c r="AO272" s="366"/>
      <c r="AP272" s="366"/>
      <c r="AQ272" s="386"/>
      <c r="AR272" s="519" t="s">
        <v>1465</v>
      </c>
      <c r="AS272" s="520"/>
    </row>
    <row r="273" spans="1:46" s="341" customFormat="1" ht="16.5" customHeight="1" x14ac:dyDescent="0.15">
      <c r="B273" s="514" t="s">
        <v>1465</v>
      </c>
      <c r="C273" s="515"/>
      <c r="D273" s="516"/>
      <c r="E273" s="539">
        <v>2</v>
      </c>
      <c r="F273" s="518"/>
      <c r="G273" s="387" t="s">
        <v>2911</v>
      </c>
      <c r="H273" s="366"/>
      <c r="I273" s="366"/>
      <c r="J273" s="366"/>
      <c r="K273" s="366"/>
      <c r="L273" s="366"/>
      <c r="M273" s="366"/>
      <c r="N273" s="366"/>
      <c r="O273" s="366"/>
      <c r="P273" s="366"/>
      <c r="Q273" s="366"/>
      <c r="R273" s="366"/>
      <c r="S273" s="366"/>
      <c r="T273" s="386"/>
      <c r="U273" s="387"/>
      <c r="V273" s="366"/>
      <c r="W273" s="366"/>
      <c r="X273" s="366"/>
      <c r="Y273" s="366"/>
      <c r="Z273" s="366"/>
      <c r="AA273" s="366"/>
      <c r="AB273" s="366"/>
      <c r="AC273" s="366"/>
      <c r="AD273" s="366"/>
      <c r="AE273" s="366"/>
      <c r="AF273" s="366"/>
      <c r="AG273" s="366"/>
      <c r="AH273" s="366"/>
      <c r="AI273" s="366"/>
      <c r="AJ273" s="366"/>
      <c r="AK273" s="366"/>
      <c r="AL273" s="366"/>
      <c r="AM273" s="366"/>
      <c r="AN273" s="366"/>
      <c r="AO273" s="366"/>
      <c r="AP273" s="366"/>
      <c r="AQ273" s="386"/>
      <c r="AR273" s="519" t="s">
        <v>1465</v>
      </c>
      <c r="AS273" s="520"/>
    </row>
    <row r="274" spans="1:46" s="341" customFormat="1" ht="16.5" customHeight="1" x14ac:dyDescent="0.15">
      <c r="B274" s="514" t="s">
        <v>1465</v>
      </c>
      <c r="C274" s="515"/>
      <c r="D274" s="516"/>
      <c r="E274" s="539">
        <v>2</v>
      </c>
      <c r="F274" s="518"/>
      <c r="G274" s="387" t="s">
        <v>2912</v>
      </c>
      <c r="H274" s="366"/>
      <c r="I274" s="366"/>
      <c r="J274" s="366"/>
      <c r="K274" s="366"/>
      <c r="L274" s="366"/>
      <c r="M274" s="366"/>
      <c r="N274" s="366"/>
      <c r="O274" s="366"/>
      <c r="P274" s="366"/>
      <c r="Q274" s="366"/>
      <c r="R274" s="366"/>
      <c r="S274" s="366"/>
      <c r="T274" s="386"/>
      <c r="U274" s="387"/>
      <c r="V274" s="366"/>
      <c r="W274" s="366"/>
      <c r="X274" s="366"/>
      <c r="Y274" s="366"/>
      <c r="Z274" s="366"/>
      <c r="AA274" s="366"/>
      <c r="AB274" s="366"/>
      <c r="AC274" s="366"/>
      <c r="AD274" s="366"/>
      <c r="AE274" s="366"/>
      <c r="AF274" s="366"/>
      <c r="AG274" s="366"/>
      <c r="AH274" s="366"/>
      <c r="AI274" s="366"/>
      <c r="AJ274" s="366"/>
      <c r="AK274" s="366"/>
      <c r="AL274" s="366"/>
      <c r="AM274" s="366"/>
      <c r="AN274" s="366"/>
      <c r="AO274" s="366"/>
      <c r="AP274" s="366"/>
      <c r="AQ274" s="386"/>
      <c r="AR274" s="519" t="s">
        <v>1465</v>
      </c>
      <c r="AS274" s="520"/>
    </row>
    <row r="275" spans="1:46" s="341" customFormat="1" ht="16.5" customHeight="1" x14ac:dyDescent="0.15">
      <c r="B275" s="514" t="s">
        <v>1465</v>
      </c>
      <c r="C275" s="515"/>
      <c r="D275" s="516"/>
      <c r="E275" s="539">
        <v>2</v>
      </c>
      <c r="F275" s="518"/>
      <c r="G275" s="387" t="s">
        <v>2913</v>
      </c>
      <c r="H275" s="366"/>
      <c r="I275" s="366"/>
      <c r="J275" s="366"/>
      <c r="K275" s="366"/>
      <c r="L275" s="366"/>
      <c r="M275" s="366"/>
      <c r="N275" s="366"/>
      <c r="O275" s="366"/>
      <c r="P275" s="366"/>
      <c r="Q275" s="366"/>
      <c r="R275" s="366"/>
      <c r="S275" s="366"/>
      <c r="T275" s="386"/>
      <c r="U275" s="387"/>
      <c r="V275" s="366"/>
      <c r="W275" s="366"/>
      <c r="X275" s="366"/>
      <c r="Y275" s="366"/>
      <c r="Z275" s="366"/>
      <c r="AA275" s="366"/>
      <c r="AB275" s="366"/>
      <c r="AC275" s="366"/>
      <c r="AD275" s="366"/>
      <c r="AE275" s="366"/>
      <c r="AF275" s="366"/>
      <c r="AG275" s="366"/>
      <c r="AH275" s="366"/>
      <c r="AI275" s="366"/>
      <c r="AJ275" s="366"/>
      <c r="AK275" s="366"/>
      <c r="AL275" s="366"/>
      <c r="AM275" s="366"/>
      <c r="AN275" s="366"/>
      <c r="AO275" s="366"/>
      <c r="AP275" s="366"/>
      <c r="AQ275" s="386"/>
      <c r="AR275" s="519" t="s">
        <v>1465</v>
      </c>
      <c r="AS275" s="520"/>
    </row>
    <row r="276" spans="1:46" s="341" customFormat="1" ht="16.5" customHeight="1" x14ac:dyDescent="0.15">
      <c r="B276" s="514" t="s">
        <v>1465</v>
      </c>
      <c r="C276" s="515"/>
      <c r="D276" s="516"/>
      <c r="E276" s="539">
        <v>2</v>
      </c>
      <c r="F276" s="518"/>
      <c r="G276" s="387" t="s">
        <v>2914</v>
      </c>
      <c r="H276" s="366"/>
      <c r="I276" s="366"/>
      <c r="J276" s="366"/>
      <c r="K276" s="366"/>
      <c r="L276" s="366"/>
      <c r="M276" s="366"/>
      <c r="N276" s="366"/>
      <c r="O276" s="366"/>
      <c r="P276" s="366"/>
      <c r="Q276" s="366"/>
      <c r="R276" s="366"/>
      <c r="S276" s="366"/>
      <c r="T276" s="386"/>
      <c r="U276" s="387"/>
      <c r="V276" s="366"/>
      <c r="W276" s="366"/>
      <c r="X276" s="366"/>
      <c r="Y276" s="366"/>
      <c r="Z276" s="366"/>
      <c r="AA276" s="366"/>
      <c r="AB276" s="366"/>
      <c r="AC276" s="366"/>
      <c r="AD276" s="366"/>
      <c r="AE276" s="366"/>
      <c r="AF276" s="366"/>
      <c r="AG276" s="366"/>
      <c r="AH276" s="366"/>
      <c r="AI276" s="366"/>
      <c r="AJ276" s="366"/>
      <c r="AK276" s="366"/>
      <c r="AL276" s="366"/>
      <c r="AM276" s="366"/>
      <c r="AN276" s="366"/>
      <c r="AO276" s="366"/>
      <c r="AP276" s="366"/>
      <c r="AQ276" s="386"/>
      <c r="AR276" s="519" t="s">
        <v>1465</v>
      </c>
      <c r="AS276" s="520"/>
    </row>
    <row r="277" spans="1:46" s="341" customFormat="1" ht="16.5" customHeight="1" x14ac:dyDescent="0.15">
      <c r="B277" s="514" t="s">
        <v>1465</v>
      </c>
      <c r="C277" s="515"/>
      <c r="D277" s="516"/>
      <c r="E277" s="539">
        <v>2</v>
      </c>
      <c r="F277" s="518"/>
      <c r="G277" s="387" t="s">
        <v>2915</v>
      </c>
      <c r="H277" s="366"/>
      <c r="I277" s="366"/>
      <c r="J277" s="366"/>
      <c r="K277" s="366"/>
      <c r="L277" s="366"/>
      <c r="M277" s="366"/>
      <c r="N277" s="366"/>
      <c r="O277" s="366"/>
      <c r="P277" s="366"/>
      <c r="Q277" s="366"/>
      <c r="R277" s="366"/>
      <c r="S277" s="366"/>
      <c r="T277" s="386"/>
      <c r="U277" s="387" t="s">
        <v>1736</v>
      </c>
      <c r="V277" s="366"/>
      <c r="W277" s="366"/>
      <c r="X277" s="366"/>
      <c r="Y277" s="366"/>
      <c r="Z277" s="366"/>
      <c r="AA277" s="366"/>
      <c r="AB277" s="366"/>
      <c r="AC277" s="366"/>
      <c r="AD277" s="366"/>
      <c r="AE277" s="366"/>
      <c r="AF277" s="366"/>
      <c r="AG277" s="366"/>
      <c r="AH277" s="366"/>
      <c r="AI277" s="366"/>
      <c r="AJ277" s="366"/>
      <c r="AK277" s="366"/>
      <c r="AL277" s="366"/>
      <c r="AM277" s="366"/>
      <c r="AN277" s="366"/>
      <c r="AO277" s="366"/>
      <c r="AP277" s="366"/>
      <c r="AQ277" s="386"/>
      <c r="AR277" s="519" t="s">
        <v>1465</v>
      </c>
      <c r="AS277" s="520"/>
    </row>
    <row r="278" spans="1:46" s="341" customFormat="1" ht="16.5" customHeight="1" thickBot="1" x14ac:dyDescent="0.2">
      <c r="B278" s="507" t="s">
        <v>1465</v>
      </c>
      <c r="C278" s="508"/>
      <c r="D278" s="509"/>
      <c r="E278" s="510">
        <v>2</v>
      </c>
      <c r="F278" s="511"/>
      <c r="G278" s="310" t="s">
        <v>2916</v>
      </c>
      <c r="H278" s="391"/>
      <c r="I278" s="372"/>
      <c r="J278" s="312"/>
      <c r="K278" s="312"/>
      <c r="L278" s="312"/>
      <c r="M278" s="312"/>
      <c r="N278" s="312"/>
      <c r="O278" s="312"/>
      <c r="P278" s="312"/>
      <c r="Q278" s="312"/>
      <c r="R278" s="312"/>
      <c r="S278" s="312"/>
      <c r="T278" s="313"/>
      <c r="U278" s="310" t="s">
        <v>1719</v>
      </c>
      <c r="V278" s="312"/>
      <c r="W278" s="312"/>
      <c r="X278" s="312"/>
      <c r="Y278" s="372"/>
      <c r="Z278" s="312"/>
      <c r="AA278" s="312"/>
      <c r="AB278" s="312"/>
      <c r="AC278" s="312"/>
      <c r="AD278" s="312"/>
      <c r="AE278" s="312"/>
      <c r="AF278" s="312"/>
      <c r="AG278" s="312"/>
      <c r="AH278" s="312"/>
      <c r="AI278" s="312"/>
      <c r="AJ278" s="312"/>
      <c r="AK278" s="312"/>
      <c r="AL278" s="312"/>
      <c r="AM278" s="312"/>
      <c r="AN278" s="312"/>
      <c r="AO278" s="312"/>
      <c r="AP278" s="312"/>
      <c r="AQ278" s="313"/>
      <c r="AR278" s="512" t="s">
        <v>1465</v>
      </c>
      <c r="AS278" s="513"/>
    </row>
    <row r="279" spans="1:46" s="341" customFormat="1" ht="15" customHeight="1" x14ac:dyDescent="0.15"/>
    <row r="280" spans="1:46" s="341" customFormat="1" ht="15" customHeight="1" x14ac:dyDescent="0.15"/>
    <row r="281" spans="1:46" ht="15" customHeight="1" x14ac:dyDescent="0.15">
      <c r="A281" s="341"/>
      <c r="M281" s="341"/>
      <c r="N281" s="341"/>
      <c r="O281" s="341"/>
      <c r="P281" s="341"/>
      <c r="Q281" s="341"/>
      <c r="R281" s="341"/>
      <c r="S281" s="341"/>
      <c r="T281" s="341"/>
      <c r="U281" s="341"/>
      <c r="V281" s="341"/>
      <c r="W281" s="341"/>
      <c r="X281" s="341"/>
      <c r="Y281" s="341"/>
      <c r="Z281" s="341"/>
      <c r="AA281" s="341"/>
      <c r="AB281" s="341"/>
      <c r="AL281" s="341"/>
      <c r="AM281" s="341"/>
      <c r="AN281" s="341"/>
      <c r="AO281" s="341"/>
      <c r="AP281" s="341"/>
      <c r="AS281" s="283" t="s">
        <v>2917</v>
      </c>
      <c r="AT281" s="341"/>
    </row>
    <row r="282" spans="1:46" ht="30" customHeight="1" x14ac:dyDescent="0.15">
      <c r="A282" s="341"/>
      <c r="B282" s="545" t="s">
        <v>2803</v>
      </c>
      <c r="C282" s="545"/>
      <c r="D282" s="545"/>
      <c r="E282" s="545"/>
      <c r="F282" s="545"/>
      <c r="G282" s="545"/>
      <c r="H282" s="545"/>
      <c r="I282" s="545"/>
      <c r="J282" s="545"/>
      <c r="K282" s="545"/>
      <c r="L282" s="545"/>
      <c r="M282" s="545"/>
      <c r="N282" s="545"/>
      <c r="O282" s="545"/>
      <c r="P282" s="545"/>
      <c r="Q282" s="545"/>
      <c r="R282" s="545"/>
      <c r="S282" s="545"/>
      <c r="T282" s="545"/>
      <c r="U282" s="545"/>
      <c r="V282" s="545"/>
      <c r="W282" s="545"/>
      <c r="X282" s="545"/>
      <c r="Y282" s="545"/>
      <c r="Z282" s="545"/>
      <c r="AA282" s="545"/>
      <c r="AB282" s="545"/>
      <c r="AC282" s="545"/>
      <c r="AD282" s="545"/>
      <c r="AE282" s="545"/>
      <c r="AF282" s="545"/>
      <c r="AG282" s="545"/>
      <c r="AH282" s="545"/>
      <c r="AI282" s="545"/>
      <c r="AJ282" s="545"/>
      <c r="AK282" s="545"/>
      <c r="AL282" s="545"/>
      <c r="AM282" s="545"/>
      <c r="AN282" s="545"/>
      <c r="AO282" s="545"/>
      <c r="AP282" s="545"/>
      <c r="AQ282" s="545"/>
      <c r="AR282" s="545"/>
      <c r="AS282" s="545"/>
      <c r="AT282" s="341"/>
    </row>
    <row r="283" spans="1:46" ht="15" customHeight="1" x14ac:dyDescent="0.15">
      <c r="A283" s="341"/>
      <c r="B283" s="341"/>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row>
    <row r="284" spans="1:46" ht="15" customHeight="1" x14ac:dyDescent="0.15">
      <c r="A284" s="341"/>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row>
    <row r="285" spans="1:46" s="341" customFormat="1" ht="15" customHeight="1" x14ac:dyDescent="0.15">
      <c r="B285" s="291" t="s">
        <v>2804</v>
      </c>
      <c r="C285" s="285"/>
      <c r="D285" s="131"/>
      <c r="E285" s="131"/>
      <c r="F285" s="131"/>
      <c r="G285" s="131"/>
      <c r="H285" s="131"/>
      <c r="I285" s="131"/>
      <c r="J285" s="285"/>
      <c r="K285" s="285"/>
      <c r="L285" s="285"/>
      <c r="M285" s="285"/>
      <c r="N285" s="285"/>
      <c r="O285" s="285"/>
      <c r="P285" s="285"/>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row>
    <row r="286" spans="1:46" s="341" customFormat="1" ht="9.9499999999999993" customHeight="1" thickBot="1" x14ac:dyDescent="0.2">
      <c r="B286" s="285"/>
      <c r="C286" s="285"/>
      <c r="D286" s="131"/>
      <c r="E286" s="131"/>
      <c r="F286" s="131"/>
      <c r="G286" s="131"/>
      <c r="H286" s="131"/>
      <c r="I286" s="131"/>
      <c r="J286" s="285"/>
      <c r="K286" s="285"/>
      <c r="L286" s="285"/>
      <c r="M286" s="285"/>
      <c r="N286" s="285"/>
      <c r="O286" s="285"/>
      <c r="P286" s="285"/>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row>
    <row r="287" spans="1:46" s="341" customFormat="1" ht="17.45" customHeight="1" x14ac:dyDescent="0.15">
      <c r="B287" s="546" t="s">
        <v>1613</v>
      </c>
      <c r="C287" s="522"/>
      <c r="D287" s="547"/>
      <c r="E287" s="548" t="s">
        <v>1614</v>
      </c>
      <c r="F287" s="524"/>
      <c r="G287" s="526" t="s">
        <v>1276</v>
      </c>
      <c r="H287" s="527"/>
      <c r="I287" s="527"/>
      <c r="J287" s="527"/>
      <c r="K287" s="527"/>
      <c r="L287" s="527"/>
      <c r="M287" s="527"/>
      <c r="N287" s="527"/>
      <c r="O287" s="527"/>
      <c r="P287" s="527"/>
      <c r="Q287" s="527"/>
      <c r="R287" s="527"/>
      <c r="S287" s="527"/>
      <c r="T287" s="528"/>
      <c r="U287" s="526" t="s">
        <v>1616</v>
      </c>
      <c r="V287" s="527"/>
      <c r="W287" s="527"/>
      <c r="X287" s="527"/>
      <c r="Y287" s="527"/>
      <c r="Z287" s="527"/>
      <c r="AA287" s="527"/>
      <c r="AB287" s="527"/>
      <c r="AC287" s="527"/>
      <c r="AD287" s="527"/>
      <c r="AE287" s="527"/>
      <c r="AF287" s="527"/>
      <c r="AG287" s="527"/>
      <c r="AH287" s="527"/>
      <c r="AI287" s="527"/>
      <c r="AJ287" s="527"/>
      <c r="AK287" s="527"/>
      <c r="AL287" s="527"/>
      <c r="AM287" s="527"/>
      <c r="AN287" s="527"/>
      <c r="AO287" s="527"/>
      <c r="AP287" s="527"/>
      <c r="AQ287" s="528"/>
      <c r="AR287" s="530" t="s">
        <v>2773</v>
      </c>
      <c r="AS287" s="531"/>
    </row>
    <row r="288" spans="1:46" s="341" customFormat="1" ht="16.5" customHeight="1" x14ac:dyDescent="0.15">
      <c r="B288" s="540" t="s">
        <v>1465</v>
      </c>
      <c r="C288" s="541"/>
      <c r="D288" s="542"/>
      <c r="E288" s="543">
        <v>2</v>
      </c>
      <c r="F288" s="544"/>
      <c r="G288" s="392" t="s">
        <v>2793</v>
      </c>
      <c r="H288" s="382"/>
      <c r="I288" s="382"/>
      <c r="J288" s="382"/>
      <c r="K288" s="382"/>
      <c r="L288" s="382"/>
      <c r="M288" s="382"/>
      <c r="N288" s="382"/>
      <c r="O288" s="382"/>
      <c r="P288" s="382"/>
      <c r="Q288" s="382"/>
      <c r="R288" s="382"/>
      <c r="S288" s="382"/>
      <c r="T288" s="393"/>
      <c r="U288" s="392" t="s">
        <v>1735</v>
      </c>
      <c r="V288" s="382"/>
      <c r="W288" s="382"/>
      <c r="X288" s="382"/>
      <c r="Y288" s="382"/>
      <c r="Z288" s="382"/>
      <c r="AA288" s="382"/>
      <c r="AB288" s="382"/>
      <c r="AC288" s="382"/>
      <c r="AD288" s="382"/>
      <c r="AE288" s="382"/>
      <c r="AF288" s="382"/>
      <c r="AG288" s="382"/>
      <c r="AH288" s="382"/>
      <c r="AI288" s="382"/>
      <c r="AJ288" s="382"/>
      <c r="AK288" s="382"/>
      <c r="AL288" s="382"/>
      <c r="AM288" s="382"/>
      <c r="AN288" s="382"/>
      <c r="AO288" s="382"/>
      <c r="AP288" s="382"/>
      <c r="AQ288" s="393"/>
      <c r="AR288" s="537" t="s">
        <v>1465</v>
      </c>
      <c r="AS288" s="538"/>
    </row>
    <row r="289" spans="2:45" s="341" customFormat="1" ht="16.5" customHeight="1" x14ac:dyDescent="0.15">
      <c r="B289" s="514" t="s">
        <v>1465</v>
      </c>
      <c r="C289" s="515"/>
      <c r="D289" s="516"/>
      <c r="E289" s="539">
        <v>2</v>
      </c>
      <c r="F289" s="518"/>
      <c r="G289" s="350" t="s">
        <v>2907</v>
      </c>
      <c r="H289" s="379"/>
      <c r="I289" s="366"/>
      <c r="J289" s="351"/>
      <c r="K289" s="351"/>
      <c r="L289" s="351"/>
      <c r="M289" s="351"/>
      <c r="N289" s="351"/>
      <c r="O289" s="351"/>
      <c r="P289" s="351"/>
      <c r="Q289" s="351"/>
      <c r="R289" s="351"/>
      <c r="S289" s="351"/>
      <c r="T289" s="352"/>
      <c r="U289" s="350" t="s">
        <v>2805</v>
      </c>
      <c r="V289" s="351"/>
      <c r="W289" s="351"/>
      <c r="X289" s="351"/>
      <c r="Y289" s="351"/>
      <c r="Z289" s="351"/>
      <c r="AA289" s="351"/>
      <c r="AB289" s="351"/>
      <c r="AC289" s="351"/>
      <c r="AD289" s="351"/>
      <c r="AE289" s="351"/>
      <c r="AF289" s="351"/>
      <c r="AG289" s="351"/>
      <c r="AH289" s="351"/>
      <c r="AI289" s="351"/>
      <c r="AJ289" s="351"/>
      <c r="AK289" s="351"/>
      <c r="AL289" s="351"/>
      <c r="AM289" s="351"/>
      <c r="AN289" s="351"/>
      <c r="AO289" s="351"/>
      <c r="AP289" s="351"/>
      <c r="AQ289" s="352"/>
      <c r="AR289" s="519" t="s">
        <v>1465</v>
      </c>
      <c r="AS289" s="520"/>
    </row>
    <row r="290" spans="2:45" s="341" customFormat="1" ht="16.5" customHeight="1" x14ac:dyDescent="0.15">
      <c r="B290" s="514" t="s">
        <v>1465</v>
      </c>
      <c r="C290" s="515"/>
      <c r="D290" s="516"/>
      <c r="E290" s="539">
        <v>2</v>
      </c>
      <c r="F290" s="518"/>
      <c r="G290" s="350" t="s">
        <v>2908</v>
      </c>
      <c r="H290" s="379"/>
      <c r="I290" s="366"/>
      <c r="J290" s="351"/>
      <c r="K290" s="351"/>
      <c r="L290" s="351"/>
      <c r="M290" s="351"/>
      <c r="N290" s="351"/>
      <c r="O290" s="351"/>
      <c r="P290" s="351"/>
      <c r="Q290" s="351"/>
      <c r="R290" s="351"/>
      <c r="S290" s="351"/>
      <c r="T290" s="352"/>
      <c r="U290" s="350"/>
      <c r="V290" s="351"/>
      <c r="W290" s="351"/>
      <c r="X290" s="351"/>
      <c r="Y290" s="351"/>
      <c r="Z290" s="351"/>
      <c r="AA290" s="351"/>
      <c r="AB290" s="351"/>
      <c r="AC290" s="351"/>
      <c r="AD290" s="351"/>
      <c r="AE290" s="351"/>
      <c r="AF290" s="351"/>
      <c r="AG290" s="351"/>
      <c r="AH290" s="351"/>
      <c r="AI290" s="351"/>
      <c r="AJ290" s="351"/>
      <c r="AK290" s="351"/>
      <c r="AL290" s="351"/>
      <c r="AM290" s="351"/>
      <c r="AN290" s="351"/>
      <c r="AO290" s="351"/>
      <c r="AP290" s="351"/>
      <c r="AQ290" s="352"/>
      <c r="AR290" s="519" t="s">
        <v>1465</v>
      </c>
      <c r="AS290" s="520"/>
    </row>
    <row r="291" spans="2:45" s="341" customFormat="1" ht="16.5" customHeight="1" x14ac:dyDescent="0.15">
      <c r="B291" s="514" t="s">
        <v>1465</v>
      </c>
      <c r="C291" s="515"/>
      <c r="D291" s="516"/>
      <c r="E291" s="539">
        <v>2</v>
      </c>
      <c r="F291" s="518"/>
      <c r="G291" s="350" t="s">
        <v>2909</v>
      </c>
      <c r="H291" s="379"/>
      <c r="I291" s="366"/>
      <c r="J291" s="351"/>
      <c r="K291" s="351"/>
      <c r="L291" s="351"/>
      <c r="M291" s="351"/>
      <c r="N291" s="351"/>
      <c r="O291" s="351"/>
      <c r="P291" s="351"/>
      <c r="Q291" s="351"/>
      <c r="R291" s="351"/>
      <c r="S291" s="351"/>
      <c r="T291" s="352"/>
      <c r="U291" s="350"/>
      <c r="V291" s="351"/>
      <c r="W291" s="351"/>
      <c r="X291" s="351"/>
      <c r="Y291" s="351"/>
      <c r="Z291" s="351"/>
      <c r="AA291" s="351"/>
      <c r="AB291" s="351"/>
      <c r="AC291" s="351"/>
      <c r="AD291" s="351"/>
      <c r="AE291" s="351"/>
      <c r="AF291" s="351"/>
      <c r="AG291" s="351"/>
      <c r="AH291" s="351"/>
      <c r="AI291" s="351"/>
      <c r="AJ291" s="351"/>
      <c r="AK291" s="351"/>
      <c r="AL291" s="351"/>
      <c r="AM291" s="351"/>
      <c r="AN291" s="351"/>
      <c r="AO291" s="351"/>
      <c r="AP291" s="351"/>
      <c r="AQ291" s="352"/>
      <c r="AR291" s="519" t="s">
        <v>1465</v>
      </c>
      <c r="AS291" s="520"/>
    </row>
    <row r="292" spans="2:45" s="341" customFormat="1" ht="16.5" customHeight="1" x14ac:dyDescent="0.15">
      <c r="B292" s="514" t="s">
        <v>1465</v>
      </c>
      <c r="C292" s="515"/>
      <c r="D292" s="516"/>
      <c r="E292" s="539">
        <v>2</v>
      </c>
      <c r="F292" s="518"/>
      <c r="G292" s="387" t="s">
        <v>2910</v>
      </c>
      <c r="H292" s="366"/>
      <c r="I292" s="366"/>
      <c r="J292" s="366"/>
      <c r="K292" s="366"/>
      <c r="L292" s="366"/>
      <c r="M292" s="366"/>
      <c r="N292" s="366"/>
      <c r="O292" s="366"/>
      <c r="P292" s="366"/>
      <c r="Q292" s="366"/>
      <c r="R292" s="366"/>
      <c r="S292" s="366"/>
      <c r="T292" s="386"/>
      <c r="U292" s="387"/>
      <c r="V292" s="366"/>
      <c r="W292" s="366"/>
      <c r="X292" s="366"/>
      <c r="Y292" s="366"/>
      <c r="Z292" s="366"/>
      <c r="AA292" s="366"/>
      <c r="AB292" s="366"/>
      <c r="AC292" s="366"/>
      <c r="AD292" s="366"/>
      <c r="AE292" s="366"/>
      <c r="AF292" s="366"/>
      <c r="AG292" s="366"/>
      <c r="AH292" s="366"/>
      <c r="AI292" s="366"/>
      <c r="AJ292" s="366"/>
      <c r="AK292" s="366"/>
      <c r="AL292" s="366"/>
      <c r="AM292" s="366"/>
      <c r="AN292" s="366"/>
      <c r="AO292" s="366"/>
      <c r="AP292" s="366"/>
      <c r="AQ292" s="386"/>
      <c r="AR292" s="519" t="s">
        <v>1465</v>
      </c>
      <c r="AS292" s="520"/>
    </row>
    <row r="293" spans="2:45" s="341" customFormat="1" ht="16.5" customHeight="1" x14ac:dyDescent="0.15">
      <c r="B293" s="514" t="s">
        <v>1465</v>
      </c>
      <c r="C293" s="515"/>
      <c r="D293" s="516"/>
      <c r="E293" s="539">
        <v>2</v>
      </c>
      <c r="F293" s="518"/>
      <c r="G293" s="387" t="s">
        <v>2911</v>
      </c>
      <c r="H293" s="366"/>
      <c r="I293" s="366"/>
      <c r="J293" s="366"/>
      <c r="K293" s="366"/>
      <c r="L293" s="366"/>
      <c r="M293" s="366"/>
      <c r="N293" s="366"/>
      <c r="O293" s="366"/>
      <c r="P293" s="366"/>
      <c r="Q293" s="366"/>
      <c r="R293" s="366"/>
      <c r="S293" s="366"/>
      <c r="T293" s="386"/>
      <c r="U293" s="387"/>
      <c r="V293" s="366"/>
      <c r="W293" s="366"/>
      <c r="X293" s="366"/>
      <c r="Y293" s="366"/>
      <c r="Z293" s="366"/>
      <c r="AA293" s="366"/>
      <c r="AB293" s="366"/>
      <c r="AC293" s="366"/>
      <c r="AD293" s="366"/>
      <c r="AE293" s="366"/>
      <c r="AF293" s="366"/>
      <c r="AG293" s="366"/>
      <c r="AH293" s="366"/>
      <c r="AI293" s="366"/>
      <c r="AJ293" s="366"/>
      <c r="AK293" s="366"/>
      <c r="AL293" s="366"/>
      <c r="AM293" s="366"/>
      <c r="AN293" s="366"/>
      <c r="AO293" s="366"/>
      <c r="AP293" s="366"/>
      <c r="AQ293" s="386"/>
      <c r="AR293" s="519" t="s">
        <v>1465</v>
      </c>
      <c r="AS293" s="520"/>
    </row>
    <row r="294" spans="2:45" s="341" customFormat="1" ht="16.5" customHeight="1" x14ac:dyDescent="0.15">
      <c r="B294" s="514" t="s">
        <v>1465</v>
      </c>
      <c r="C294" s="515"/>
      <c r="D294" s="516"/>
      <c r="E294" s="539">
        <v>2</v>
      </c>
      <c r="F294" s="518"/>
      <c r="G294" s="387" t="s">
        <v>2912</v>
      </c>
      <c r="H294" s="366"/>
      <c r="I294" s="366"/>
      <c r="J294" s="366"/>
      <c r="K294" s="366"/>
      <c r="L294" s="366"/>
      <c r="M294" s="366"/>
      <c r="N294" s="366"/>
      <c r="O294" s="366"/>
      <c r="P294" s="366"/>
      <c r="Q294" s="366"/>
      <c r="R294" s="366"/>
      <c r="S294" s="366"/>
      <c r="T294" s="386"/>
      <c r="U294" s="387"/>
      <c r="V294" s="366"/>
      <c r="W294" s="366"/>
      <c r="X294" s="366"/>
      <c r="Y294" s="366"/>
      <c r="Z294" s="366"/>
      <c r="AA294" s="366"/>
      <c r="AB294" s="366"/>
      <c r="AC294" s="366"/>
      <c r="AD294" s="366"/>
      <c r="AE294" s="366"/>
      <c r="AF294" s="366"/>
      <c r="AG294" s="366"/>
      <c r="AH294" s="366"/>
      <c r="AI294" s="366"/>
      <c r="AJ294" s="366"/>
      <c r="AK294" s="366"/>
      <c r="AL294" s="366"/>
      <c r="AM294" s="366"/>
      <c r="AN294" s="366"/>
      <c r="AO294" s="366"/>
      <c r="AP294" s="366"/>
      <c r="AQ294" s="386"/>
      <c r="AR294" s="519" t="s">
        <v>1465</v>
      </c>
      <c r="AS294" s="520"/>
    </row>
    <row r="295" spans="2:45" s="341" customFormat="1" ht="16.5" customHeight="1" x14ac:dyDescent="0.15">
      <c r="B295" s="514" t="s">
        <v>1465</v>
      </c>
      <c r="C295" s="515"/>
      <c r="D295" s="516"/>
      <c r="E295" s="539">
        <v>2</v>
      </c>
      <c r="F295" s="518"/>
      <c r="G295" s="387" t="s">
        <v>2913</v>
      </c>
      <c r="H295" s="366"/>
      <c r="I295" s="366"/>
      <c r="J295" s="366"/>
      <c r="K295" s="366"/>
      <c r="L295" s="366"/>
      <c r="M295" s="366"/>
      <c r="N295" s="366"/>
      <c r="O295" s="366"/>
      <c r="P295" s="366"/>
      <c r="Q295" s="366"/>
      <c r="R295" s="366"/>
      <c r="S295" s="366"/>
      <c r="T295" s="386"/>
      <c r="U295" s="387"/>
      <c r="V295" s="366"/>
      <c r="W295" s="366"/>
      <c r="X295" s="366"/>
      <c r="Y295" s="366"/>
      <c r="Z295" s="366"/>
      <c r="AA295" s="366"/>
      <c r="AB295" s="366"/>
      <c r="AC295" s="366"/>
      <c r="AD295" s="366"/>
      <c r="AE295" s="366"/>
      <c r="AF295" s="366"/>
      <c r="AG295" s="366"/>
      <c r="AH295" s="366"/>
      <c r="AI295" s="366"/>
      <c r="AJ295" s="366"/>
      <c r="AK295" s="366"/>
      <c r="AL295" s="366"/>
      <c r="AM295" s="366"/>
      <c r="AN295" s="366"/>
      <c r="AO295" s="366"/>
      <c r="AP295" s="366"/>
      <c r="AQ295" s="386"/>
      <c r="AR295" s="519" t="s">
        <v>1465</v>
      </c>
      <c r="AS295" s="520"/>
    </row>
    <row r="296" spans="2:45" s="341" customFormat="1" ht="16.5" customHeight="1" x14ac:dyDescent="0.15">
      <c r="B296" s="514" t="s">
        <v>1465</v>
      </c>
      <c r="C296" s="515"/>
      <c r="D296" s="516"/>
      <c r="E296" s="539">
        <v>2</v>
      </c>
      <c r="F296" s="518"/>
      <c r="G296" s="387" t="s">
        <v>2914</v>
      </c>
      <c r="H296" s="366"/>
      <c r="I296" s="366"/>
      <c r="J296" s="366"/>
      <c r="K296" s="366"/>
      <c r="L296" s="366"/>
      <c r="M296" s="366"/>
      <c r="N296" s="366"/>
      <c r="O296" s="366"/>
      <c r="P296" s="366"/>
      <c r="Q296" s="366"/>
      <c r="R296" s="366"/>
      <c r="S296" s="366"/>
      <c r="T296" s="386"/>
      <c r="U296" s="387"/>
      <c r="V296" s="366"/>
      <c r="W296" s="366"/>
      <c r="X296" s="366"/>
      <c r="Y296" s="366"/>
      <c r="Z296" s="366"/>
      <c r="AA296" s="366"/>
      <c r="AB296" s="366"/>
      <c r="AC296" s="366"/>
      <c r="AD296" s="366"/>
      <c r="AE296" s="366"/>
      <c r="AF296" s="366"/>
      <c r="AG296" s="366"/>
      <c r="AH296" s="366"/>
      <c r="AI296" s="366"/>
      <c r="AJ296" s="366"/>
      <c r="AK296" s="366"/>
      <c r="AL296" s="366"/>
      <c r="AM296" s="366"/>
      <c r="AN296" s="366"/>
      <c r="AO296" s="366"/>
      <c r="AP296" s="366"/>
      <c r="AQ296" s="386"/>
      <c r="AR296" s="519" t="s">
        <v>1465</v>
      </c>
      <c r="AS296" s="520"/>
    </row>
    <row r="297" spans="2:45" s="341" customFormat="1" ht="16.5" customHeight="1" x14ac:dyDescent="0.15">
      <c r="B297" s="514" t="s">
        <v>1465</v>
      </c>
      <c r="C297" s="515"/>
      <c r="D297" s="516"/>
      <c r="E297" s="539">
        <v>2</v>
      </c>
      <c r="F297" s="518"/>
      <c r="G297" s="387" t="s">
        <v>2915</v>
      </c>
      <c r="H297" s="366"/>
      <c r="I297" s="366"/>
      <c r="J297" s="366"/>
      <c r="K297" s="366"/>
      <c r="L297" s="366"/>
      <c r="M297" s="366"/>
      <c r="N297" s="366"/>
      <c r="O297" s="366"/>
      <c r="P297" s="366"/>
      <c r="Q297" s="366"/>
      <c r="R297" s="366"/>
      <c r="S297" s="366"/>
      <c r="T297" s="386"/>
      <c r="U297" s="387" t="s">
        <v>1736</v>
      </c>
      <c r="V297" s="366"/>
      <c r="W297" s="366"/>
      <c r="X297" s="366"/>
      <c r="Y297" s="366"/>
      <c r="Z297" s="366"/>
      <c r="AA297" s="366"/>
      <c r="AB297" s="366"/>
      <c r="AC297" s="366"/>
      <c r="AD297" s="366"/>
      <c r="AE297" s="366"/>
      <c r="AF297" s="366"/>
      <c r="AG297" s="366"/>
      <c r="AH297" s="366"/>
      <c r="AI297" s="366"/>
      <c r="AJ297" s="366"/>
      <c r="AK297" s="366"/>
      <c r="AL297" s="366"/>
      <c r="AM297" s="366"/>
      <c r="AN297" s="366"/>
      <c r="AO297" s="366"/>
      <c r="AP297" s="366"/>
      <c r="AQ297" s="386"/>
      <c r="AR297" s="519" t="s">
        <v>1465</v>
      </c>
      <c r="AS297" s="520"/>
    </row>
    <row r="298" spans="2:45" s="341" customFormat="1" ht="16.5" customHeight="1" x14ac:dyDescent="0.15">
      <c r="B298" s="514" t="s">
        <v>158</v>
      </c>
      <c r="C298" s="515"/>
      <c r="D298" s="516"/>
      <c r="E298" s="539">
        <v>2</v>
      </c>
      <c r="F298" s="518"/>
      <c r="G298" s="387" t="s">
        <v>2918</v>
      </c>
      <c r="H298" s="366"/>
      <c r="I298" s="366"/>
      <c r="J298" s="366"/>
      <c r="K298" s="366"/>
      <c r="L298" s="366"/>
      <c r="M298" s="366"/>
      <c r="N298" s="366"/>
      <c r="O298" s="366"/>
      <c r="P298" s="366"/>
      <c r="Q298" s="366"/>
      <c r="R298" s="366"/>
      <c r="S298" s="366"/>
      <c r="T298" s="386"/>
      <c r="U298" s="387" t="s">
        <v>2919</v>
      </c>
      <c r="V298" s="366"/>
      <c r="W298" s="366"/>
      <c r="X298" s="366"/>
      <c r="Y298" s="366"/>
      <c r="Z298" s="366"/>
      <c r="AA298" s="366"/>
      <c r="AB298" s="366"/>
      <c r="AC298" s="366"/>
      <c r="AD298" s="366"/>
      <c r="AE298" s="366"/>
      <c r="AF298" s="366"/>
      <c r="AG298" s="366"/>
      <c r="AH298" s="366"/>
      <c r="AI298" s="366"/>
      <c r="AJ298" s="366"/>
      <c r="AK298" s="366"/>
      <c r="AL298" s="366"/>
      <c r="AM298" s="366"/>
      <c r="AN298" s="366"/>
      <c r="AO298" s="366"/>
      <c r="AP298" s="366"/>
      <c r="AQ298" s="386"/>
      <c r="AR298" s="519" t="s">
        <v>1465</v>
      </c>
      <c r="AS298" s="520"/>
    </row>
    <row r="299" spans="2:45" s="341" customFormat="1" ht="16.5" customHeight="1" x14ac:dyDescent="0.15">
      <c r="B299" s="514" t="s">
        <v>158</v>
      </c>
      <c r="C299" s="515"/>
      <c r="D299" s="516"/>
      <c r="E299" s="539">
        <v>2</v>
      </c>
      <c r="F299" s="518"/>
      <c r="G299" s="387" t="s">
        <v>2920</v>
      </c>
      <c r="H299" s="366"/>
      <c r="I299" s="366"/>
      <c r="J299" s="366"/>
      <c r="K299" s="366"/>
      <c r="L299" s="366"/>
      <c r="M299" s="366"/>
      <c r="N299" s="366"/>
      <c r="O299" s="366"/>
      <c r="P299" s="366"/>
      <c r="Q299" s="366"/>
      <c r="R299" s="366"/>
      <c r="S299" s="366"/>
      <c r="T299" s="386"/>
      <c r="U299" s="387" t="s">
        <v>2919</v>
      </c>
      <c r="V299" s="366"/>
      <c r="W299" s="366"/>
      <c r="X299" s="366"/>
      <c r="Y299" s="366"/>
      <c r="Z299" s="366"/>
      <c r="AA299" s="366"/>
      <c r="AB299" s="366"/>
      <c r="AC299" s="366"/>
      <c r="AD299" s="366"/>
      <c r="AE299" s="366"/>
      <c r="AF299" s="366"/>
      <c r="AG299" s="366"/>
      <c r="AH299" s="366"/>
      <c r="AI299" s="366"/>
      <c r="AJ299" s="366"/>
      <c r="AK299" s="366"/>
      <c r="AL299" s="366"/>
      <c r="AM299" s="366"/>
      <c r="AN299" s="366"/>
      <c r="AO299" s="366"/>
      <c r="AP299" s="366"/>
      <c r="AQ299" s="386"/>
      <c r="AR299" s="519" t="s">
        <v>1465</v>
      </c>
      <c r="AS299" s="520"/>
    </row>
    <row r="300" spans="2:45" s="341" customFormat="1" ht="16.5" customHeight="1" x14ac:dyDescent="0.15">
      <c r="B300" s="514" t="s">
        <v>158</v>
      </c>
      <c r="C300" s="515"/>
      <c r="D300" s="516"/>
      <c r="E300" s="539">
        <v>2</v>
      </c>
      <c r="F300" s="518"/>
      <c r="G300" s="387" t="s">
        <v>2921</v>
      </c>
      <c r="H300" s="366"/>
      <c r="I300" s="366"/>
      <c r="J300" s="366"/>
      <c r="K300" s="366"/>
      <c r="L300" s="366"/>
      <c r="M300" s="366"/>
      <c r="N300" s="366"/>
      <c r="O300" s="366"/>
      <c r="P300" s="366"/>
      <c r="Q300" s="366"/>
      <c r="R300" s="366"/>
      <c r="S300" s="366"/>
      <c r="T300" s="386"/>
      <c r="U300" s="387" t="s">
        <v>2919</v>
      </c>
      <c r="V300" s="366"/>
      <c r="W300" s="366"/>
      <c r="X300" s="366"/>
      <c r="Y300" s="366"/>
      <c r="Z300" s="366"/>
      <c r="AA300" s="366"/>
      <c r="AB300" s="366"/>
      <c r="AC300" s="366"/>
      <c r="AD300" s="366"/>
      <c r="AE300" s="366"/>
      <c r="AF300" s="366"/>
      <c r="AG300" s="366"/>
      <c r="AH300" s="366"/>
      <c r="AI300" s="366"/>
      <c r="AJ300" s="366"/>
      <c r="AK300" s="366"/>
      <c r="AL300" s="366"/>
      <c r="AM300" s="366"/>
      <c r="AN300" s="366"/>
      <c r="AO300" s="366"/>
      <c r="AP300" s="366"/>
      <c r="AQ300" s="386"/>
      <c r="AR300" s="519" t="s">
        <v>1465</v>
      </c>
      <c r="AS300" s="520"/>
    </row>
    <row r="301" spans="2:45" s="341" customFormat="1" ht="16.5" customHeight="1" thickBot="1" x14ac:dyDescent="0.2">
      <c r="B301" s="507" t="s">
        <v>1465</v>
      </c>
      <c r="C301" s="508"/>
      <c r="D301" s="509"/>
      <c r="E301" s="510">
        <v>2</v>
      </c>
      <c r="F301" s="511"/>
      <c r="G301" s="310" t="s">
        <v>2916</v>
      </c>
      <c r="H301" s="391"/>
      <c r="I301" s="372"/>
      <c r="J301" s="312"/>
      <c r="K301" s="312"/>
      <c r="L301" s="312"/>
      <c r="M301" s="312"/>
      <c r="N301" s="312"/>
      <c r="O301" s="312"/>
      <c r="P301" s="312"/>
      <c r="Q301" s="312"/>
      <c r="R301" s="312"/>
      <c r="S301" s="312"/>
      <c r="T301" s="313"/>
      <c r="U301" s="310" t="s">
        <v>1719</v>
      </c>
      <c r="V301" s="312"/>
      <c r="W301" s="312"/>
      <c r="X301" s="312"/>
      <c r="Y301" s="372"/>
      <c r="Z301" s="312"/>
      <c r="AA301" s="312"/>
      <c r="AB301" s="312"/>
      <c r="AC301" s="312"/>
      <c r="AD301" s="312"/>
      <c r="AE301" s="312"/>
      <c r="AF301" s="312"/>
      <c r="AG301" s="312"/>
      <c r="AH301" s="312"/>
      <c r="AI301" s="312"/>
      <c r="AJ301" s="312"/>
      <c r="AK301" s="312"/>
      <c r="AL301" s="312"/>
      <c r="AM301" s="312"/>
      <c r="AN301" s="312"/>
      <c r="AO301" s="312"/>
      <c r="AP301" s="312"/>
      <c r="AQ301" s="313"/>
      <c r="AR301" s="512" t="s">
        <v>1465</v>
      </c>
      <c r="AS301" s="513"/>
    </row>
    <row r="303" spans="2:45" ht="15" customHeight="1" x14ac:dyDescent="0.15">
      <c r="B303" s="291" t="s">
        <v>2806</v>
      </c>
      <c r="C303" s="285"/>
      <c r="AQ303" s="341"/>
      <c r="AR303" s="341"/>
      <c r="AS303" s="341"/>
    </row>
    <row r="304" spans="2:45" ht="9.9499999999999993" customHeight="1" thickBot="1" x14ac:dyDescent="0.2">
      <c r="B304" s="285"/>
      <c r="C304" s="285"/>
      <c r="AQ304" s="341"/>
      <c r="AR304" s="341"/>
      <c r="AS304" s="341"/>
    </row>
    <row r="305" spans="2:45" ht="17.45" customHeight="1" x14ac:dyDescent="0.15">
      <c r="B305" s="521" t="s">
        <v>1613</v>
      </c>
      <c r="C305" s="522"/>
      <c r="D305" s="523"/>
      <c r="E305" s="524" t="s">
        <v>1614</v>
      </c>
      <c r="F305" s="525"/>
      <c r="G305" s="526" t="s">
        <v>1276</v>
      </c>
      <c r="H305" s="527"/>
      <c r="I305" s="527"/>
      <c r="J305" s="527"/>
      <c r="K305" s="527"/>
      <c r="L305" s="527"/>
      <c r="M305" s="527"/>
      <c r="N305" s="527"/>
      <c r="O305" s="527"/>
      <c r="P305" s="527"/>
      <c r="Q305" s="527"/>
      <c r="R305" s="527"/>
      <c r="S305" s="527"/>
      <c r="T305" s="528"/>
      <c r="U305" s="529" t="s">
        <v>1616</v>
      </c>
      <c r="V305" s="529"/>
      <c r="W305" s="529"/>
      <c r="X305" s="529"/>
      <c r="Y305" s="529"/>
      <c r="Z305" s="529"/>
      <c r="AA305" s="529"/>
      <c r="AB305" s="529"/>
      <c r="AC305" s="529"/>
      <c r="AD305" s="529"/>
      <c r="AE305" s="529"/>
      <c r="AF305" s="529"/>
      <c r="AG305" s="529"/>
      <c r="AH305" s="529"/>
      <c r="AI305" s="529"/>
      <c r="AJ305" s="529"/>
      <c r="AK305" s="529"/>
      <c r="AL305" s="529"/>
      <c r="AM305" s="529"/>
      <c r="AN305" s="529"/>
      <c r="AO305" s="529"/>
      <c r="AP305" s="529"/>
      <c r="AQ305" s="529"/>
      <c r="AR305" s="530" t="s">
        <v>2773</v>
      </c>
      <c r="AS305" s="531"/>
    </row>
    <row r="306" spans="2:45" ht="16.5" customHeight="1" x14ac:dyDescent="0.15">
      <c r="B306" s="532" t="s">
        <v>1465</v>
      </c>
      <c r="C306" s="533"/>
      <c r="D306" s="534"/>
      <c r="E306" s="535">
        <v>2</v>
      </c>
      <c r="F306" s="536"/>
      <c r="G306" s="340" t="s">
        <v>1720</v>
      </c>
      <c r="H306" s="403"/>
      <c r="I306" s="404"/>
      <c r="J306" s="318"/>
      <c r="K306" s="318"/>
      <c r="L306" s="318"/>
      <c r="M306" s="318"/>
      <c r="N306" s="318"/>
      <c r="O306" s="318"/>
      <c r="P306" s="318"/>
      <c r="Q306" s="318"/>
      <c r="R306" s="318"/>
      <c r="S306" s="318"/>
      <c r="T306" s="322"/>
      <c r="U306" s="340" t="s">
        <v>1721</v>
      </c>
      <c r="V306" s="318"/>
      <c r="W306" s="318"/>
      <c r="X306" s="318"/>
      <c r="Y306" s="318"/>
      <c r="Z306" s="318"/>
      <c r="AA306" s="318"/>
      <c r="AB306" s="318"/>
      <c r="AC306" s="318"/>
      <c r="AD306" s="318"/>
      <c r="AE306" s="318"/>
      <c r="AF306" s="318"/>
      <c r="AG306" s="318"/>
      <c r="AH306" s="318"/>
      <c r="AI306" s="318"/>
      <c r="AJ306" s="318"/>
      <c r="AK306" s="318"/>
      <c r="AL306" s="318"/>
      <c r="AM306" s="318"/>
      <c r="AN306" s="318"/>
      <c r="AO306" s="318"/>
      <c r="AP306" s="318"/>
      <c r="AQ306" s="322"/>
      <c r="AR306" s="537" t="s">
        <v>1465</v>
      </c>
      <c r="AS306" s="538"/>
    </row>
    <row r="307" spans="2:45" ht="16.5" customHeight="1" x14ac:dyDescent="0.15">
      <c r="B307" s="514" t="s">
        <v>1465</v>
      </c>
      <c r="C307" s="515"/>
      <c r="D307" s="516"/>
      <c r="E307" s="517">
        <v>2</v>
      </c>
      <c r="F307" s="518"/>
      <c r="G307" s="350" t="s">
        <v>1722</v>
      </c>
      <c r="H307" s="379"/>
      <c r="I307" s="366"/>
      <c r="J307" s="351"/>
      <c r="K307" s="351"/>
      <c r="L307" s="351"/>
      <c r="M307" s="351"/>
      <c r="N307" s="351"/>
      <c r="O307" s="351"/>
      <c r="P307" s="351"/>
      <c r="Q307" s="351"/>
      <c r="R307" s="351"/>
      <c r="S307" s="351"/>
      <c r="T307" s="352"/>
      <c r="U307" s="350" t="s">
        <v>1723</v>
      </c>
      <c r="V307" s="351"/>
      <c r="W307" s="351"/>
      <c r="X307" s="351"/>
      <c r="Y307" s="351"/>
      <c r="Z307" s="351"/>
      <c r="AA307" s="351"/>
      <c r="AB307" s="351"/>
      <c r="AC307" s="351"/>
      <c r="AD307" s="351"/>
      <c r="AE307" s="351"/>
      <c r="AF307" s="351"/>
      <c r="AG307" s="351"/>
      <c r="AH307" s="351"/>
      <c r="AI307" s="351"/>
      <c r="AJ307" s="351"/>
      <c r="AK307" s="351"/>
      <c r="AL307" s="351"/>
      <c r="AM307" s="351"/>
      <c r="AN307" s="351"/>
      <c r="AO307" s="351"/>
      <c r="AP307" s="351"/>
      <c r="AQ307" s="352"/>
      <c r="AR307" s="519" t="s">
        <v>1465</v>
      </c>
      <c r="AS307" s="520"/>
    </row>
    <row r="308" spans="2:45" ht="16.5" customHeight="1" x14ac:dyDescent="0.15">
      <c r="B308" s="514" t="s">
        <v>1465</v>
      </c>
      <c r="C308" s="515"/>
      <c r="D308" s="516"/>
      <c r="E308" s="517">
        <v>2</v>
      </c>
      <c r="F308" s="518"/>
      <c r="G308" s="350" t="s">
        <v>1724</v>
      </c>
      <c r="H308" s="379"/>
      <c r="I308" s="366"/>
      <c r="J308" s="351"/>
      <c r="K308" s="351"/>
      <c r="L308" s="351"/>
      <c r="M308" s="351"/>
      <c r="N308" s="351"/>
      <c r="O308" s="351"/>
      <c r="P308" s="351"/>
      <c r="Q308" s="351"/>
      <c r="R308" s="351"/>
      <c r="S308" s="351"/>
      <c r="T308" s="352"/>
      <c r="U308" s="350" t="s">
        <v>2807</v>
      </c>
      <c r="V308" s="351"/>
      <c r="W308" s="351"/>
      <c r="X308" s="351"/>
      <c r="Y308" s="351"/>
      <c r="Z308" s="351"/>
      <c r="AA308" s="351"/>
      <c r="AB308" s="351"/>
      <c r="AC308" s="351"/>
      <c r="AD308" s="351"/>
      <c r="AE308" s="351"/>
      <c r="AF308" s="351"/>
      <c r="AG308" s="351"/>
      <c r="AH308" s="351"/>
      <c r="AI308" s="351"/>
      <c r="AJ308" s="351"/>
      <c r="AK308" s="351"/>
      <c r="AL308" s="351"/>
      <c r="AM308" s="351"/>
      <c r="AN308" s="351"/>
      <c r="AO308" s="351"/>
      <c r="AP308" s="351"/>
      <c r="AQ308" s="352"/>
      <c r="AR308" s="519" t="s">
        <v>1465</v>
      </c>
      <c r="AS308" s="520"/>
    </row>
    <row r="309" spans="2:45" ht="16.5" customHeight="1" x14ac:dyDescent="0.15">
      <c r="B309" s="514" t="s">
        <v>1465</v>
      </c>
      <c r="C309" s="515"/>
      <c r="D309" s="516"/>
      <c r="E309" s="517">
        <v>2</v>
      </c>
      <c r="F309" s="518"/>
      <c r="G309" s="387" t="s">
        <v>1725</v>
      </c>
      <c r="H309" s="366"/>
      <c r="I309" s="366"/>
      <c r="J309" s="366"/>
      <c r="K309" s="366"/>
      <c r="L309" s="366"/>
      <c r="M309" s="366"/>
      <c r="N309" s="366"/>
      <c r="O309" s="366"/>
      <c r="P309" s="366"/>
      <c r="Q309" s="366"/>
      <c r="R309" s="366"/>
      <c r="S309" s="366"/>
      <c r="T309" s="386"/>
      <c r="U309" s="387" t="s">
        <v>2922</v>
      </c>
      <c r="V309" s="366"/>
      <c r="W309" s="366"/>
      <c r="X309" s="366"/>
      <c r="Y309" s="366"/>
      <c r="Z309" s="366"/>
      <c r="AA309" s="366"/>
      <c r="AB309" s="366"/>
      <c r="AC309" s="366"/>
      <c r="AD309" s="366"/>
      <c r="AE309" s="366"/>
      <c r="AF309" s="366"/>
      <c r="AG309" s="366"/>
      <c r="AH309" s="366"/>
      <c r="AI309" s="366"/>
      <c r="AJ309" s="366"/>
      <c r="AK309" s="366"/>
      <c r="AL309" s="366"/>
      <c r="AM309" s="366"/>
      <c r="AN309" s="366"/>
      <c r="AO309" s="366"/>
      <c r="AP309" s="366"/>
      <c r="AQ309" s="386"/>
      <c r="AR309" s="519" t="s">
        <v>1465</v>
      </c>
      <c r="AS309" s="520"/>
    </row>
    <row r="310" spans="2:45" ht="16.5" customHeight="1" x14ac:dyDescent="0.15">
      <c r="B310" s="514" t="s">
        <v>1465</v>
      </c>
      <c r="C310" s="515"/>
      <c r="D310" s="516"/>
      <c r="E310" s="517">
        <v>2</v>
      </c>
      <c r="F310" s="518"/>
      <c r="G310" s="387" t="s">
        <v>1726</v>
      </c>
      <c r="H310" s="366"/>
      <c r="I310" s="366"/>
      <c r="J310" s="366"/>
      <c r="K310" s="366"/>
      <c r="L310" s="366"/>
      <c r="M310" s="366"/>
      <c r="N310" s="366"/>
      <c r="O310" s="366"/>
      <c r="P310" s="366"/>
      <c r="Q310" s="366"/>
      <c r="R310" s="366"/>
      <c r="S310" s="366"/>
      <c r="T310" s="386"/>
      <c r="U310" s="387" t="s">
        <v>1727</v>
      </c>
      <c r="V310" s="366"/>
      <c r="W310" s="366"/>
      <c r="X310" s="366"/>
      <c r="Y310" s="366"/>
      <c r="Z310" s="366"/>
      <c r="AA310" s="366"/>
      <c r="AB310" s="366"/>
      <c r="AC310" s="366"/>
      <c r="AD310" s="366"/>
      <c r="AE310" s="366"/>
      <c r="AF310" s="366"/>
      <c r="AG310" s="366"/>
      <c r="AH310" s="366"/>
      <c r="AI310" s="366"/>
      <c r="AJ310" s="366"/>
      <c r="AK310" s="366"/>
      <c r="AL310" s="366"/>
      <c r="AM310" s="366"/>
      <c r="AN310" s="366"/>
      <c r="AO310" s="366"/>
      <c r="AP310" s="366"/>
      <c r="AQ310" s="386"/>
      <c r="AR310" s="519" t="s">
        <v>1465</v>
      </c>
      <c r="AS310" s="520"/>
    </row>
    <row r="311" spans="2:45" ht="16.5" customHeight="1" x14ac:dyDescent="0.15">
      <c r="B311" s="514" t="s">
        <v>1465</v>
      </c>
      <c r="C311" s="515"/>
      <c r="D311" s="516"/>
      <c r="E311" s="517">
        <v>2</v>
      </c>
      <c r="F311" s="518"/>
      <c r="G311" s="387" t="s">
        <v>1728</v>
      </c>
      <c r="H311" s="366"/>
      <c r="I311" s="366"/>
      <c r="J311" s="366"/>
      <c r="K311" s="366"/>
      <c r="L311" s="366"/>
      <c r="M311" s="366"/>
      <c r="N311" s="366"/>
      <c r="O311" s="366"/>
      <c r="P311" s="366"/>
      <c r="Q311" s="366"/>
      <c r="R311" s="366"/>
      <c r="S311" s="366"/>
      <c r="T311" s="386"/>
      <c r="U311" s="387" t="s">
        <v>1729</v>
      </c>
      <c r="V311" s="366"/>
      <c r="W311" s="366"/>
      <c r="X311" s="366"/>
      <c r="Y311" s="366"/>
      <c r="Z311" s="366"/>
      <c r="AA311" s="366"/>
      <c r="AB311" s="366"/>
      <c r="AC311" s="366"/>
      <c r="AD311" s="366"/>
      <c r="AE311" s="366"/>
      <c r="AF311" s="366"/>
      <c r="AG311" s="366"/>
      <c r="AH311" s="366"/>
      <c r="AI311" s="366"/>
      <c r="AJ311" s="366"/>
      <c r="AK311" s="366"/>
      <c r="AL311" s="366"/>
      <c r="AM311" s="366"/>
      <c r="AN311" s="366"/>
      <c r="AO311" s="366"/>
      <c r="AP311" s="366"/>
      <c r="AQ311" s="386"/>
      <c r="AR311" s="519" t="s">
        <v>1465</v>
      </c>
      <c r="AS311" s="520"/>
    </row>
    <row r="312" spans="2:45" ht="16.5" customHeight="1" x14ac:dyDescent="0.15">
      <c r="B312" s="514" t="s">
        <v>1465</v>
      </c>
      <c r="C312" s="515"/>
      <c r="D312" s="516"/>
      <c r="E312" s="517">
        <v>2</v>
      </c>
      <c r="F312" s="518"/>
      <c r="G312" s="387" t="s">
        <v>1730</v>
      </c>
      <c r="H312" s="366"/>
      <c r="I312" s="366"/>
      <c r="J312" s="366"/>
      <c r="K312" s="366"/>
      <c r="L312" s="366"/>
      <c r="M312" s="366"/>
      <c r="N312" s="366"/>
      <c r="O312" s="366"/>
      <c r="P312" s="366"/>
      <c r="Q312" s="366"/>
      <c r="R312" s="366"/>
      <c r="S312" s="366"/>
      <c r="T312" s="386"/>
      <c r="U312" s="387" t="s">
        <v>2808</v>
      </c>
      <c r="V312" s="366"/>
      <c r="W312" s="366"/>
      <c r="X312" s="366"/>
      <c r="Y312" s="366"/>
      <c r="Z312" s="366"/>
      <c r="AA312" s="366"/>
      <c r="AB312" s="366"/>
      <c r="AC312" s="366"/>
      <c r="AD312" s="366"/>
      <c r="AE312" s="366"/>
      <c r="AF312" s="366"/>
      <c r="AG312" s="366"/>
      <c r="AH312" s="366"/>
      <c r="AI312" s="366"/>
      <c r="AJ312" s="366"/>
      <c r="AK312" s="366"/>
      <c r="AL312" s="366"/>
      <c r="AM312" s="366"/>
      <c r="AN312" s="366"/>
      <c r="AO312" s="366"/>
      <c r="AP312" s="366"/>
      <c r="AQ312" s="386"/>
      <c r="AR312" s="519" t="s">
        <v>1465</v>
      </c>
      <c r="AS312" s="520"/>
    </row>
    <row r="313" spans="2:45" ht="16.5" customHeight="1" x14ac:dyDescent="0.15">
      <c r="B313" s="514" t="s">
        <v>1465</v>
      </c>
      <c r="C313" s="515"/>
      <c r="D313" s="516"/>
      <c r="E313" s="517">
        <v>2</v>
      </c>
      <c r="F313" s="518"/>
      <c r="G313" s="387" t="s">
        <v>1731</v>
      </c>
      <c r="H313" s="366"/>
      <c r="I313" s="366"/>
      <c r="J313" s="366"/>
      <c r="K313" s="366"/>
      <c r="L313" s="366"/>
      <c r="M313" s="366"/>
      <c r="N313" s="366"/>
      <c r="O313" s="366"/>
      <c r="P313" s="366"/>
      <c r="Q313" s="366"/>
      <c r="R313" s="366"/>
      <c r="S313" s="366"/>
      <c r="T313" s="386"/>
      <c r="U313" s="387" t="s">
        <v>1732</v>
      </c>
      <c r="V313" s="366"/>
      <c r="W313" s="366"/>
      <c r="X313" s="366"/>
      <c r="Y313" s="366"/>
      <c r="Z313" s="366"/>
      <c r="AA313" s="366"/>
      <c r="AB313" s="366"/>
      <c r="AC313" s="366"/>
      <c r="AD313" s="366"/>
      <c r="AE313" s="366"/>
      <c r="AF313" s="366"/>
      <c r="AG313" s="366"/>
      <c r="AH313" s="366"/>
      <c r="AI313" s="366"/>
      <c r="AJ313" s="366"/>
      <c r="AK313" s="366"/>
      <c r="AL313" s="366"/>
      <c r="AM313" s="366"/>
      <c r="AN313" s="366"/>
      <c r="AO313" s="366"/>
      <c r="AP313" s="366"/>
      <c r="AQ313" s="386"/>
      <c r="AR313" s="519" t="s">
        <v>1465</v>
      </c>
      <c r="AS313" s="520"/>
    </row>
    <row r="314" spans="2:45" ht="16.5" customHeight="1" x14ac:dyDescent="0.15">
      <c r="B314" s="514" t="s">
        <v>1465</v>
      </c>
      <c r="C314" s="515"/>
      <c r="D314" s="516"/>
      <c r="E314" s="517">
        <v>2</v>
      </c>
      <c r="F314" s="518"/>
      <c r="G314" s="387" t="s">
        <v>1733</v>
      </c>
      <c r="H314" s="366"/>
      <c r="I314" s="366"/>
      <c r="J314" s="366"/>
      <c r="K314" s="366"/>
      <c r="L314" s="366"/>
      <c r="M314" s="366"/>
      <c r="N314" s="366"/>
      <c r="O314" s="366"/>
      <c r="P314" s="366"/>
      <c r="Q314" s="366"/>
      <c r="R314" s="366"/>
      <c r="S314" s="366"/>
      <c r="T314" s="386"/>
      <c r="U314" s="387" t="s">
        <v>1734</v>
      </c>
      <c r="V314" s="366"/>
      <c r="W314" s="366"/>
      <c r="X314" s="366"/>
      <c r="Y314" s="366"/>
      <c r="Z314" s="366"/>
      <c r="AA314" s="366"/>
      <c r="AB314" s="366"/>
      <c r="AC314" s="366"/>
      <c r="AD314" s="366"/>
      <c r="AE314" s="366"/>
      <c r="AF314" s="366"/>
      <c r="AG314" s="366"/>
      <c r="AH314" s="366"/>
      <c r="AI314" s="366"/>
      <c r="AJ314" s="366"/>
      <c r="AK314" s="366"/>
      <c r="AL314" s="366"/>
      <c r="AM314" s="366"/>
      <c r="AN314" s="366"/>
      <c r="AO314" s="366"/>
      <c r="AP314" s="366"/>
      <c r="AQ314" s="386"/>
      <c r="AR314" s="519" t="s">
        <v>1465</v>
      </c>
      <c r="AS314" s="520"/>
    </row>
    <row r="315" spans="2:45" ht="16.5" customHeight="1" thickBot="1" x14ac:dyDescent="0.2">
      <c r="B315" s="507" t="s">
        <v>1465</v>
      </c>
      <c r="C315" s="508"/>
      <c r="D315" s="509"/>
      <c r="E315" s="510">
        <v>2</v>
      </c>
      <c r="F315" s="511"/>
      <c r="G315" s="310" t="s">
        <v>1693</v>
      </c>
      <c r="H315" s="391"/>
      <c r="I315" s="372"/>
      <c r="J315" s="312"/>
      <c r="K315" s="312"/>
      <c r="L315" s="312"/>
      <c r="M315" s="312"/>
      <c r="N315" s="312"/>
      <c r="O315" s="312"/>
      <c r="P315" s="312"/>
      <c r="Q315" s="312"/>
      <c r="R315" s="312"/>
      <c r="S315" s="312"/>
      <c r="T315" s="313"/>
      <c r="U315" s="310" t="s">
        <v>1719</v>
      </c>
      <c r="V315" s="312"/>
      <c r="W315" s="312"/>
      <c r="X315" s="312"/>
      <c r="Y315" s="372"/>
      <c r="Z315" s="312"/>
      <c r="AA315" s="312"/>
      <c r="AB315" s="312"/>
      <c r="AC315" s="312"/>
      <c r="AD315" s="312"/>
      <c r="AE315" s="312"/>
      <c r="AF315" s="312"/>
      <c r="AG315" s="312"/>
      <c r="AH315" s="312"/>
      <c r="AI315" s="312"/>
      <c r="AJ315" s="312"/>
      <c r="AK315" s="312"/>
      <c r="AL315" s="312"/>
      <c r="AM315" s="312"/>
      <c r="AN315" s="312"/>
      <c r="AO315" s="312"/>
      <c r="AP315" s="312"/>
      <c r="AQ315" s="313"/>
      <c r="AR315" s="512" t="s">
        <v>1465</v>
      </c>
      <c r="AS315" s="513"/>
    </row>
  </sheetData>
  <mergeCells count="953">
    <mergeCell ref="Q5:AD5"/>
    <mergeCell ref="AI5:AJ5"/>
    <mergeCell ref="AK5:AL5"/>
    <mergeCell ref="AN5:AO5"/>
    <mergeCell ref="AQ5:AR5"/>
    <mergeCell ref="B12:I12"/>
    <mergeCell ref="J12:AA12"/>
    <mergeCell ref="AB12:AE12"/>
    <mergeCell ref="AF12:AG12"/>
    <mergeCell ref="AH12:AK12"/>
    <mergeCell ref="AL12:AM12"/>
    <mergeCell ref="AN12:AQ12"/>
    <mergeCell ref="B13:C13"/>
    <mergeCell ref="D13:G13"/>
    <mergeCell ref="H13:I13"/>
    <mergeCell ref="J13:M13"/>
    <mergeCell ref="N13:O13"/>
    <mergeCell ref="P13:S13"/>
    <mergeCell ref="T13:U13"/>
    <mergeCell ref="V13:Y13"/>
    <mergeCell ref="Z14:AA14"/>
    <mergeCell ref="AB14:AE14"/>
    <mergeCell ref="AF14:AG14"/>
    <mergeCell ref="AH14:AK14"/>
    <mergeCell ref="AL14:AM14"/>
    <mergeCell ref="AN14:AQ14"/>
    <mergeCell ref="AR13:AR15"/>
    <mergeCell ref="AS13:AS15"/>
    <mergeCell ref="B14:C14"/>
    <mergeCell ref="D14:G14"/>
    <mergeCell ref="H14:I14"/>
    <mergeCell ref="J14:M14"/>
    <mergeCell ref="N14:O14"/>
    <mergeCell ref="P14:S14"/>
    <mergeCell ref="T14:U14"/>
    <mergeCell ref="V14:Y14"/>
    <mergeCell ref="Z13:AA13"/>
    <mergeCell ref="AB13:AE13"/>
    <mergeCell ref="AF13:AG13"/>
    <mergeCell ref="AH13:AK13"/>
    <mergeCell ref="AL13:AM13"/>
    <mergeCell ref="AN13:AQ13"/>
    <mergeCell ref="T15:U15"/>
    <mergeCell ref="V15:Y15"/>
    <mergeCell ref="Z15:AA15"/>
    <mergeCell ref="AB15:AE15"/>
    <mergeCell ref="AF15:AG15"/>
    <mergeCell ref="AH15:AP15"/>
    <mergeCell ref="B15:C15"/>
    <mergeCell ref="D15:G15"/>
    <mergeCell ref="H15:I15"/>
    <mergeCell ref="J15:M15"/>
    <mergeCell ref="N15:O15"/>
    <mergeCell ref="P15:S15"/>
    <mergeCell ref="AF19:AH19"/>
    <mergeCell ref="AI19:AJ19"/>
    <mergeCell ref="AL19:AM19"/>
    <mergeCell ref="AO19:AP19"/>
    <mergeCell ref="AR19:AR20"/>
    <mergeCell ref="AS19:AS20"/>
    <mergeCell ref="B19:J20"/>
    <mergeCell ref="K19:L19"/>
    <mergeCell ref="M19:P19"/>
    <mergeCell ref="Q19:R19"/>
    <mergeCell ref="S19:V19"/>
    <mergeCell ref="W19:AE19"/>
    <mergeCell ref="K20:L20"/>
    <mergeCell ref="M20:P20"/>
    <mergeCell ref="Q20:R20"/>
    <mergeCell ref="S20:V20"/>
    <mergeCell ref="W20:AE20"/>
    <mergeCell ref="AF20:AG20"/>
    <mergeCell ref="AH20:AK20"/>
    <mergeCell ref="AL20:AM20"/>
    <mergeCell ref="AN20:AQ20"/>
    <mergeCell ref="B22:J22"/>
    <mergeCell ref="K22:M22"/>
    <mergeCell ref="N22:O22"/>
    <mergeCell ref="Q22:R22"/>
    <mergeCell ref="T22:U22"/>
    <mergeCell ref="AS22:AS25"/>
    <mergeCell ref="B23:J23"/>
    <mergeCell ref="K23:M23"/>
    <mergeCell ref="N23:O23"/>
    <mergeCell ref="Q23:R23"/>
    <mergeCell ref="T23:U23"/>
    <mergeCell ref="W23:AE23"/>
    <mergeCell ref="AF23:AH23"/>
    <mergeCell ref="AI23:AJ23"/>
    <mergeCell ref="AL23:AM23"/>
    <mergeCell ref="W22:AE22"/>
    <mergeCell ref="AF22:AH22"/>
    <mergeCell ref="AI22:AJ22"/>
    <mergeCell ref="AL22:AM22"/>
    <mergeCell ref="AO22:AP22"/>
    <mergeCell ref="AR22:AR25"/>
    <mergeCell ref="AO23:AP23"/>
    <mergeCell ref="AF24:AH24"/>
    <mergeCell ref="AI24:AJ24"/>
    <mergeCell ref="AL24:AM24"/>
    <mergeCell ref="AO24:AP24"/>
    <mergeCell ref="B25:J25"/>
    <mergeCell ref="K25:M25"/>
    <mergeCell ref="N25:O25"/>
    <mergeCell ref="Q25:R25"/>
    <mergeCell ref="T25:U25"/>
    <mergeCell ref="W25:AE25"/>
    <mergeCell ref="AF25:AH25"/>
    <mergeCell ref="AI25:AJ25"/>
    <mergeCell ref="AL25:AM25"/>
    <mergeCell ref="B24:J24"/>
    <mergeCell ref="K24:M24"/>
    <mergeCell ref="N24:O24"/>
    <mergeCell ref="Q24:R24"/>
    <mergeCell ref="T24:U24"/>
    <mergeCell ref="W24:AE24"/>
    <mergeCell ref="AO26:AP26"/>
    <mergeCell ref="B30:I32"/>
    <mergeCell ref="J30:M30"/>
    <mergeCell ref="N30:Z30"/>
    <mergeCell ref="AA30:AD30"/>
    <mergeCell ref="AE30:AQ30"/>
    <mergeCell ref="AO25:AP25"/>
    <mergeCell ref="B26:J26"/>
    <mergeCell ref="K26:M26"/>
    <mergeCell ref="N26:O26"/>
    <mergeCell ref="Q26:R26"/>
    <mergeCell ref="T26:U26"/>
    <mergeCell ref="W26:AE26"/>
    <mergeCell ref="AF26:AH26"/>
    <mergeCell ref="AI26:AJ26"/>
    <mergeCell ref="AL26:AM26"/>
    <mergeCell ref="AR30:AR32"/>
    <mergeCell ref="AS30:AS32"/>
    <mergeCell ref="J31:M31"/>
    <mergeCell ref="N31:Z31"/>
    <mergeCell ref="AA31:AD31"/>
    <mergeCell ref="AE31:AQ31"/>
    <mergeCell ref="J32:M32"/>
    <mergeCell ref="N32:Z32"/>
    <mergeCell ref="AA32:AD32"/>
    <mergeCell ref="AE32:AQ32"/>
    <mergeCell ref="B33:I35"/>
    <mergeCell ref="J33:M33"/>
    <mergeCell ref="N33:Z33"/>
    <mergeCell ref="AA33:AD33"/>
    <mergeCell ref="AE33:AQ33"/>
    <mergeCell ref="AR33:AR35"/>
    <mergeCell ref="AS36:AS38"/>
    <mergeCell ref="J37:M37"/>
    <mergeCell ref="N37:Z37"/>
    <mergeCell ref="AS33:AS35"/>
    <mergeCell ref="J34:M34"/>
    <mergeCell ref="N34:Z34"/>
    <mergeCell ref="AA34:AD34"/>
    <mergeCell ref="AE34:AQ34"/>
    <mergeCell ref="J35:M35"/>
    <mergeCell ref="N35:Z35"/>
    <mergeCell ref="AA35:AD35"/>
    <mergeCell ref="AE35:AQ35"/>
    <mergeCell ref="AA37:AD37"/>
    <mergeCell ref="AE37:AQ37"/>
    <mergeCell ref="J38:M38"/>
    <mergeCell ref="N38:Z38"/>
    <mergeCell ref="AA38:AD38"/>
    <mergeCell ref="AE38:AQ38"/>
    <mergeCell ref="AS39:AS40"/>
    <mergeCell ref="C40:H40"/>
    <mergeCell ref="J40:M40"/>
    <mergeCell ref="N40:Z40"/>
    <mergeCell ref="AA40:AD40"/>
    <mergeCell ref="AE40:AQ40"/>
    <mergeCell ref="B39:I39"/>
    <mergeCell ref="J39:M39"/>
    <mergeCell ref="N39:Z39"/>
    <mergeCell ref="AA39:AD39"/>
    <mergeCell ref="AE39:AQ39"/>
    <mergeCell ref="AR39:AR40"/>
    <mergeCell ref="B36:I38"/>
    <mergeCell ref="J36:M36"/>
    <mergeCell ref="N36:Z36"/>
    <mergeCell ref="AA36:AD36"/>
    <mergeCell ref="AE36:AQ36"/>
    <mergeCell ref="AR36:AR38"/>
    <mergeCell ref="Z44:AA44"/>
    <mergeCell ref="AB44:AQ44"/>
    <mergeCell ref="AR44:AR46"/>
    <mergeCell ref="AS44:AS46"/>
    <mergeCell ref="B45:C45"/>
    <mergeCell ref="D45:AQ45"/>
    <mergeCell ref="B46:I46"/>
    <mergeCell ref="J46:AQ46"/>
    <mergeCell ref="B44:C44"/>
    <mergeCell ref="D44:I44"/>
    <mergeCell ref="J44:K44"/>
    <mergeCell ref="L44:Q44"/>
    <mergeCell ref="R44:S44"/>
    <mergeCell ref="T44:Y44"/>
    <mergeCell ref="AS50:AS54"/>
    <mergeCell ref="B51:C51"/>
    <mergeCell ref="D51:K51"/>
    <mergeCell ref="L51:Q51"/>
    <mergeCell ref="R51:AG51"/>
    <mergeCell ref="AH51:AI51"/>
    <mergeCell ref="AJ51:AQ51"/>
    <mergeCell ref="B50:C50"/>
    <mergeCell ref="D50:I50"/>
    <mergeCell ref="J50:K50"/>
    <mergeCell ref="L50:Q50"/>
    <mergeCell ref="R50:S50"/>
    <mergeCell ref="T50:Y50"/>
    <mergeCell ref="B52:E54"/>
    <mergeCell ref="F52:I52"/>
    <mergeCell ref="J52:X52"/>
    <mergeCell ref="Y52:AB52"/>
    <mergeCell ref="AC52:AG52"/>
    <mergeCell ref="AH52:AK52"/>
    <mergeCell ref="Z50:AA50"/>
    <mergeCell ref="AB50:AQ50"/>
    <mergeCell ref="AR50:AR54"/>
    <mergeCell ref="AL52:AQ52"/>
    <mergeCell ref="F53:I53"/>
    <mergeCell ref="K53:M53"/>
    <mergeCell ref="O53:Q53"/>
    <mergeCell ref="R53:AQ53"/>
    <mergeCell ref="F54:I54"/>
    <mergeCell ref="J54:X54"/>
    <mergeCell ref="Y54:AB54"/>
    <mergeCell ref="AC54:AQ54"/>
    <mergeCell ref="Z58:AA58"/>
    <mergeCell ref="AB58:AQ58"/>
    <mergeCell ref="AR58:AR62"/>
    <mergeCell ref="AS58:AS62"/>
    <mergeCell ref="B59:C59"/>
    <mergeCell ref="D59:K59"/>
    <mergeCell ref="L59:Q59"/>
    <mergeCell ref="R59:AG59"/>
    <mergeCell ref="AH59:AI59"/>
    <mergeCell ref="AJ59:AQ59"/>
    <mergeCell ref="B58:C58"/>
    <mergeCell ref="D58:I58"/>
    <mergeCell ref="J58:K58"/>
    <mergeCell ref="L58:Q58"/>
    <mergeCell ref="R58:S58"/>
    <mergeCell ref="T58:Y58"/>
    <mergeCell ref="B66:C67"/>
    <mergeCell ref="D66:I67"/>
    <mergeCell ref="J66:K67"/>
    <mergeCell ref="L66:S67"/>
    <mergeCell ref="T66:U67"/>
    <mergeCell ref="V66:Y67"/>
    <mergeCell ref="AL60:AQ60"/>
    <mergeCell ref="F61:I61"/>
    <mergeCell ref="K61:M61"/>
    <mergeCell ref="O61:Q61"/>
    <mergeCell ref="R61:AQ61"/>
    <mergeCell ref="F62:I62"/>
    <mergeCell ref="J62:X62"/>
    <mergeCell ref="Y62:AB62"/>
    <mergeCell ref="AC62:AQ62"/>
    <mergeCell ref="B60:E62"/>
    <mergeCell ref="F60:I60"/>
    <mergeCell ref="J60:X60"/>
    <mergeCell ref="Y60:AB60"/>
    <mergeCell ref="AC60:AG60"/>
    <mergeCell ref="AH60:AK60"/>
    <mergeCell ref="Z66:AA66"/>
    <mergeCell ref="AB66:AG66"/>
    <mergeCell ref="AH66:AI66"/>
    <mergeCell ref="AJ66:AQ66"/>
    <mergeCell ref="AR66:AR71"/>
    <mergeCell ref="AS66:AS71"/>
    <mergeCell ref="Z67:AA67"/>
    <mergeCell ref="AB67:AG67"/>
    <mergeCell ref="AH67:AI67"/>
    <mergeCell ref="AJ67:AQ67"/>
    <mergeCell ref="B69:E71"/>
    <mergeCell ref="F69:I69"/>
    <mergeCell ref="J69:X69"/>
    <mergeCell ref="Y69:AB69"/>
    <mergeCell ref="AC69:AG69"/>
    <mergeCell ref="AH69:AK69"/>
    <mergeCell ref="AL69:AQ69"/>
    <mergeCell ref="F70:I70"/>
    <mergeCell ref="B68:C68"/>
    <mergeCell ref="D68:I68"/>
    <mergeCell ref="J68:K68"/>
    <mergeCell ref="L68:Q68"/>
    <mergeCell ref="R68:S68"/>
    <mergeCell ref="T68:Y68"/>
    <mergeCell ref="K70:M70"/>
    <mergeCell ref="O70:Q70"/>
    <mergeCell ref="R70:AQ70"/>
    <mergeCell ref="F71:I71"/>
    <mergeCell ref="J71:X71"/>
    <mergeCell ref="Y71:AB71"/>
    <mergeCell ref="AC71:AQ71"/>
    <mergeCell ref="Z68:AA68"/>
    <mergeCell ref="AB68:AQ68"/>
    <mergeCell ref="AI84:AJ84"/>
    <mergeCell ref="AR84:AR85"/>
    <mergeCell ref="AS84:AS85"/>
    <mergeCell ref="K85:L85"/>
    <mergeCell ref="Q85:R85"/>
    <mergeCell ref="Z85:AQ85"/>
    <mergeCell ref="Q79:AD79"/>
    <mergeCell ref="B84:J85"/>
    <mergeCell ref="K84:L84"/>
    <mergeCell ref="Q84:R84"/>
    <mergeCell ref="W84:X84"/>
    <mergeCell ref="AC84:AD84"/>
    <mergeCell ref="AS86:AS87"/>
    <mergeCell ref="K87:L87"/>
    <mergeCell ref="Q87:R87"/>
    <mergeCell ref="W87:X87"/>
    <mergeCell ref="AC87:AD87"/>
    <mergeCell ref="B86:J87"/>
    <mergeCell ref="K86:L86"/>
    <mergeCell ref="Q86:R86"/>
    <mergeCell ref="W86:X86"/>
    <mergeCell ref="AC86:AD86"/>
    <mergeCell ref="AI86:AJ86"/>
    <mergeCell ref="K89:L89"/>
    <mergeCell ref="R89:S89"/>
    <mergeCell ref="Y89:Z89"/>
    <mergeCell ref="AR89:AR95"/>
    <mergeCell ref="K94:P94"/>
    <mergeCell ref="Q94:R94"/>
    <mergeCell ref="AF94:AQ94"/>
    <mergeCell ref="K95:P95"/>
    <mergeCell ref="AR86:AR87"/>
    <mergeCell ref="AR96:AR97"/>
    <mergeCell ref="AS96:AS97"/>
    <mergeCell ref="K97:L97"/>
    <mergeCell ref="Q97:R97"/>
    <mergeCell ref="W97:X97"/>
    <mergeCell ref="AC97:AD97"/>
    <mergeCell ref="Q95:R95"/>
    <mergeCell ref="AF95:AG95"/>
    <mergeCell ref="B96:J97"/>
    <mergeCell ref="K96:L96"/>
    <mergeCell ref="Q96:R96"/>
    <mergeCell ref="AA96:AB96"/>
    <mergeCell ref="AS89:AS95"/>
    <mergeCell ref="K90:P90"/>
    <mergeCell ref="Q90:AQ90"/>
    <mergeCell ref="K91:P91"/>
    <mergeCell ref="Q91:AE91"/>
    <mergeCell ref="AF91:AQ91"/>
    <mergeCell ref="K92:P93"/>
    <mergeCell ref="Q92:R92"/>
    <mergeCell ref="AF92:AG92"/>
    <mergeCell ref="Q93:R93"/>
    <mergeCell ref="B88:J95"/>
    <mergeCell ref="K88:L88"/>
    <mergeCell ref="B98:J98"/>
    <mergeCell ref="K98:L98"/>
    <mergeCell ref="Q98:R98"/>
    <mergeCell ref="W98:X98"/>
    <mergeCell ref="AR98:AR100"/>
    <mergeCell ref="AS98:AS100"/>
    <mergeCell ref="B99:J99"/>
    <mergeCell ref="K99:L99"/>
    <mergeCell ref="Q99:R99"/>
    <mergeCell ref="W99:X99"/>
    <mergeCell ref="AR101:AR106"/>
    <mergeCell ref="AS101:AS106"/>
    <mergeCell ref="R102:S102"/>
    <mergeCell ref="Y102:Z102"/>
    <mergeCell ref="Y103:Z103"/>
    <mergeCell ref="AE103:AP103"/>
    <mergeCell ref="K104:L104"/>
    <mergeCell ref="B100:J100"/>
    <mergeCell ref="K100:L100"/>
    <mergeCell ref="Q100:R100"/>
    <mergeCell ref="AB100:AJ100"/>
    <mergeCell ref="AK100:AL100"/>
    <mergeCell ref="AM100:AQ100"/>
    <mergeCell ref="R104:S104"/>
    <mergeCell ref="Y104:Z104"/>
    <mergeCell ref="Y105:Z105"/>
    <mergeCell ref="AE105:AP105"/>
    <mergeCell ref="R106:S106"/>
    <mergeCell ref="Y106:Z106"/>
    <mergeCell ref="B101:J106"/>
    <mergeCell ref="K101:L101"/>
    <mergeCell ref="R101:S101"/>
    <mergeCell ref="AS108:AS109"/>
    <mergeCell ref="B109:J109"/>
    <mergeCell ref="K109:M109"/>
    <mergeCell ref="N109:O109"/>
    <mergeCell ref="Q109:S109"/>
    <mergeCell ref="T109:U109"/>
    <mergeCell ref="X109:AA109"/>
    <mergeCell ref="AB109:AF109"/>
    <mergeCell ref="AH109:AK109"/>
    <mergeCell ref="AL109:AP109"/>
    <mergeCell ref="B108:J108"/>
    <mergeCell ref="K108:U108"/>
    <mergeCell ref="V108:AF108"/>
    <mergeCell ref="AH108:AK108"/>
    <mergeCell ref="AL108:AP108"/>
    <mergeCell ref="AR108:AR109"/>
    <mergeCell ref="AR110:AR115"/>
    <mergeCell ref="AS110:AS115"/>
    <mergeCell ref="B111:J114"/>
    <mergeCell ref="K111:L111"/>
    <mergeCell ref="V111:W111"/>
    <mergeCell ref="AG111:AH111"/>
    <mergeCell ref="K112:L112"/>
    <mergeCell ref="V112:W112"/>
    <mergeCell ref="AG112:AH112"/>
    <mergeCell ref="K113:L113"/>
    <mergeCell ref="B110:J110"/>
    <mergeCell ref="K110:L110"/>
    <mergeCell ref="Q110:R110"/>
    <mergeCell ref="W110:X110"/>
    <mergeCell ref="AC110:AD110"/>
    <mergeCell ref="AI110:AJ110"/>
    <mergeCell ref="AK115:AL115"/>
    <mergeCell ref="B116:J116"/>
    <mergeCell ref="K116:L116"/>
    <mergeCell ref="Q116:R116"/>
    <mergeCell ref="W116:X116"/>
    <mergeCell ref="AC116:AD116"/>
    <mergeCell ref="AI116:AJ116"/>
    <mergeCell ref="V113:W113"/>
    <mergeCell ref="AG113:AH113"/>
    <mergeCell ref="K114:L114"/>
    <mergeCell ref="V114:W114"/>
    <mergeCell ref="AG114:AH114"/>
    <mergeCell ref="B115:J115"/>
    <mergeCell ref="K115:M115"/>
    <mergeCell ref="N115:O115"/>
    <mergeCell ref="R115:Z115"/>
    <mergeCell ref="AA115:AJ115"/>
    <mergeCell ref="AR120:AR121"/>
    <mergeCell ref="AS120:AS121"/>
    <mergeCell ref="B121:J121"/>
    <mergeCell ref="K121:L121"/>
    <mergeCell ref="Q121:R121"/>
    <mergeCell ref="W121:X121"/>
    <mergeCell ref="AC121:AD121"/>
    <mergeCell ref="AI121:AJ121"/>
    <mergeCell ref="V119:W119"/>
    <mergeCell ref="AG119:AH119"/>
    <mergeCell ref="B120:J120"/>
    <mergeCell ref="K120:L120"/>
    <mergeCell ref="Q120:R120"/>
    <mergeCell ref="X120:Y120"/>
    <mergeCell ref="AR116:AR119"/>
    <mergeCell ref="AS116:AS119"/>
    <mergeCell ref="B117:J119"/>
    <mergeCell ref="K117:L117"/>
    <mergeCell ref="V117:W117"/>
    <mergeCell ref="AG117:AH117"/>
    <mergeCell ref="K118:L118"/>
    <mergeCell ref="V118:W118"/>
    <mergeCell ref="AG118:AH118"/>
    <mergeCell ref="K119:L119"/>
    <mergeCell ref="K127:P127"/>
    <mergeCell ref="Q127:R127"/>
    <mergeCell ref="AA127:AB127"/>
    <mergeCell ref="AK127:AP127"/>
    <mergeCell ref="W124:X124"/>
    <mergeCell ref="AC124:AD124"/>
    <mergeCell ref="AI124:AJ124"/>
    <mergeCell ref="K125:P125"/>
    <mergeCell ref="Q125:R125"/>
    <mergeCell ref="AA125:AB125"/>
    <mergeCell ref="AG125:AH125"/>
    <mergeCell ref="B128:J129"/>
    <mergeCell ref="K128:L128"/>
    <mergeCell ref="Q128:R128"/>
    <mergeCell ref="W128:X128"/>
    <mergeCell ref="AR128:AR129"/>
    <mergeCell ref="AS128:AS129"/>
    <mergeCell ref="K129:L129"/>
    <mergeCell ref="U129:AC129"/>
    <mergeCell ref="AE129:AF129"/>
    <mergeCell ref="B122:J127"/>
    <mergeCell ref="K122:L122"/>
    <mergeCell ref="AR122:AR127"/>
    <mergeCell ref="AS122:AS127"/>
    <mergeCell ref="K123:P124"/>
    <mergeCell ref="Q123:R123"/>
    <mergeCell ref="X123:Y123"/>
    <mergeCell ref="AD123:AE123"/>
    <mergeCell ref="AJ123:AK123"/>
    <mergeCell ref="Q124:R124"/>
    <mergeCell ref="K126:P126"/>
    <mergeCell ref="Q126:R126"/>
    <mergeCell ref="W126:X126"/>
    <mergeCell ref="AC126:AP126"/>
    <mergeCell ref="AL131:AM131"/>
    <mergeCell ref="AO131:AP131"/>
    <mergeCell ref="B132:J132"/>
    <mergeCell ref="K132:L132"/>
    <mergeCell ref="Q132:R132"/>
    <mergeCell ref="W132:X132"/>
    <mergeCell ref="AC132:AD132"/>
    <mergeCell ref="AI132:AJ132"/>
    <mergeCell ref="B130:J130"/>
    <mergeCell ref="K130:L130"/>
    <mergeCell ref="T130:U130"/>
    <mergeCell ref="AB130:AC130"/>
    <mergeCell ref="AJ130:AK130"/>
    <mergeCell ref="B131:J131"/>
    <mergeCell ref="K131:L131"/>
    <mergeCell ref="Q131:R131"/>
    <mergeCell ref="AB131:AC131"/>
    <mergeCell ref="AE131:AF131"/>
    <mergeCell ref="B134:J135"/>
    <mergeCell ref="K134:P134"/>
    <mergeCell ref="Q134:U134"/>
    <mergeCell ref="W134:AB134"/>
    <mergeCell ref="AC134:AG134"/>
    <mergeCell ref="AR134:AR135"/>
    <mergeCell ref="B133:J133"/>
    <mergeCell ref="K133:L133"/>
    <mergeCell ref="Q133:R133"/>
    <mergeCell ref="W133:X133"/>
    <mergeCell ref="AC133:AD133"/>
    <mergeCell ref="AI133:AJ133"/>
    <mergeCell ref="AF138:AI139"/>
    <mergeCell ref="AJ138:AQ139"/>
    <mergeCell ref="AR138:AR139"/>
    <mergeCell ref="AS138:AS139"/>
    <mergeCell ref="AF140:AI140"/>
    <mergeCell ref="AJ140:AQ140"/>
    <mergeCell ref="AS134:AS135"/>
    <mergeCell ref="K135:L135"/>
    <mergeCell ref="Q135:R135"/>
    <mergeCell ref="W135:X135"/>
    <mergeCell ref="AC135:AD135"/>
    <mergeCell ref="K137:L137"/>
    <mergeCell ref="Q137:R137"/>
    <mergeCell ref="W137:X137"/>
    <mergeCell ref="AF137:AI137"/>
    <mergeCell ref="AJ137:AQ137"/>
    <mergeCell ref="AF141:AI142"/>
    <mergeCell ref="AJ141:AQ142"/>
    <mergeCell ref="AR141:AR142"/>
    <mergeCell ref="AS141:AS142"/>
    <mergeCell ref="B146:AS146"/>
    <mergeCell ref="B155:D155"/>
    <mergeCell ref="E155:F155"/>
    <mergeCell ref="G155:H155"/>
    <mergeCell ref="I155:T155"/>
    <mergeCell ref="U155:AQ155"/>
    <mergeCell ref="B158:D158"/>
    <mergeCell ref="E158:F158"/>
    <mergeCell ref="G158:H158"/>
    <mergeCell ref="AR158:AS158"/>
    <mergeCell ref="B159:D159"/>
    <mergeCell ref="E159:F159"/>
    <mergeCell ref="G159:H159"/>
    <mergeCell ref="AR159:AS159"/>
    <mergeCell ref="AR155:AS155"/>
    <mergeCell ref="B156:D156"/>
    <mergeCell ref="E156:F156"/>
    <mergeCell ref="G156:H156"/>
    <mergeCell ref="AR156:AS156"/>
    <mergeCell ref="B157:D157"/>
    <mergeCell ref="E157:F157"/>
    <mergeCell ref="G157:H157"/>
    <mergeCell ref="AR157:AS157"/>
    <mergeCell ref="B162:D162"/>
    <mergeCell ref="E162:F162"/>
    <mergeCell ref="G162:H162"/>
    <mergeCell ref="AR162:AS162"/>
    <mergeCell ref="B163:D163"/>
    <mergeCell ref="E163:F163"/>
    <mergeCell ref="G163:H163"/>
    <mergeCell ref="AR163:AS163"/>
    <mergeCell ref="B160:D160"/>
    <mergeCell ref="E160:F160"/>
    <mergeCell ref="G160:H160"/>
    <mergeCell ref="AR160:AS160"/>
    <mergeCell ref="B161:D161"/>
    <mergeCell ref="E161:F161"/>
    <mergeCell ref="G161:H161"/>
    <mergeCell ref="AR161:AS161"/>
    <mergeCell ref="B166:D166"/>
    <mergeCell ref="E166:F166"/>
    <mergeCell ref="G166:H166"/>
    <mergeCell ref="AR166:AS166"/>
    <mergeCell ref="B167:D167"/>
    <mergeCell ref="E167:F167"/>
    <mergeCell ref="G167:H167"/>
    <mergeCell ref="AR167:AS167"/>
    <mergeCell ref="B164:D164"/>
    <mergeCell ref="E164:F164"/>
    <mergeCell ref="G164:H164"/>
    <mergeCell ref="AR164:AS164"/>
    <mergeCell ref="B165:D165"/>
    <mergeCell ref="E165:F165"/>
    <mergeCell ref="G165:H165"/>
    <mergeCell ref="AR165:AS165"/>
    <mergeCell ref="B173:D174"/>
    <mergeCell ref="E173:F174"/>
    <mergeCell ref="G173:H174"/>
    <mergeCell ref="AR173:AS174"/>
    <mergeCell ref="B175:D175"/>
    <mergeCell ref="E175:F175"/>
    <mergeCell ref="G175:H175"/>
    <mergeCell ref="AR175:AS175"/>
    <mergeCell ref="B168:D168"/>
    <mergeCell ref="E168:F168"/>
    <mergeCell ref="G168:H168"/>
    <mergeCell ref="AR168:AS168"/>
    <mergeCell ref="B172:D172"/>
    <mergeCell ref="E172:F172"/>
    <mergeCell ref="G172:H172"/>
    <mergeCell ref="I172:T172"/>
    <mergeCell ref="U172:AQ172"/>
    <mergeCell ref="AR172:AS172"/>
    <mergeCell ref="B182:D182"/>
    <mergeCell ref="E182:F182"/>
    <mergeCell ref="G182:H182"/>
    <mergeCell ref="AR182:AS182"/>
    <mergeCell ref="B183:D183"/>
    <mergeCell ref="E183:F183"/>
    <mergeCell ref="G183:H183"/>
    <mergeCell ref="AR183:AS183"/>
    <mergeCell ref="B176:D176"/>
    <mergeCell ref="E176:F176"/>
    <mergeCell ref="G176:H176"/>
    <mergeCell ref="AR176:AS176"/>
    <mergeCell ref="B181:D181"/>
    <mergeCell ref="E181:F181"/>
    <mergeCell ref="G181:H181"/>
    <mergeCell ref="I181:T181"/>
    <mergeCell ref="U181:AQ181"/>
    <mergeCell ref="AR181:AS181"/>
    <mergeCell ref="B177:D177"/>
    <mergeCell ref="E177:F177"/>
    <mergeCell ref="G177:H177"/>
    <mergeCell ref="AR177:AS177"/>
    <mergeCell ref="B187:D187"/>
    <mergeCell ref="E187:F187"/>
    <mergeCell ref="G187:H187"/>
    <mergeCell ref="AR187:AS187"/>
    <mergeCell ref="B188:D188"/>
    <mergeCell ref="E188:F188"/>
    <mergeCell ref="G188:H188"/>
    <mergeCell ref="AR188:AS188"/>
    <mergeCell ref="B184:D185"/>
    <mergeCell ref="E184:F185"/>
    <mergeCell ref="G184:H185"/>
    <mergeCell ref="AR184:AS185"/>
    <mergeCell ref="B186:D186"/>
    <mergeCell ref="E186:F186"/>
    <mergeCell ref="G186:H186"/>
    <mergeCell ref="AR186:AS186"/>
    <mergeCell ref="B191:D191"/>
    <mergeCell ref="E191:F191"/>
    <mergeCell ref="G191:H191"/>
    <mergeCell ref="AR191:AS191"/>
    <mergeCell ref="B192:D192"/>
    <mergeCell ref="E192:F192"/>
    <mergeCell ref="G192:H192"/>
    <mergeCell ref="AR192:AS192"/>
    <mergeCell ref="B189:D189"/>
    <mergeCell ref="E189:F189"/>
    <mergeCell ref="G189:H189"/>
    <mergeCell ref="AR189:AS189"/>
    <mergeCell ref="B190:D190"/>
    <mergeCell ref="E190:F190"/>
    <mergeCell ref="G190:H190"/>
    <mergeCell ref="AR190:AS190"/>
    <mergeCell ref="B195:D195"/>
    <mergeCell ref="E195:F195"/>
    <mergeCell ref="G195:H195"/>
    <mergeCell ref="AR195:AS195"/>
    <mergeCell ref="B196:D196"/>
    <mergeCell ref="E196:F196"/>
    <mergeCell ref="G196:H196"/>
    <mergeCell ref="AR196:AS196"/>
    <mergeCell ref="B193:D193"/>
    <mergeCell ref="E193:F193"/>
    <mergeCell ref="G193:H193"/>
    <mergeCell ref="AR193:AS193"/>
    <mergeCell ref="B194:D194"/>
    <mergeCell ref="E194:F194"/>
    <mergeCell ref="G194:H194"/>
    <mergeCell ref="AR194:AS194"/>
    <mergeCell ref="B202:D202"/>
    <mergeCell ref="E202:F202"/>
    <mergeCell ref="AR202:AS202"/>
    <mergeCell ref="B203:D203"/>
    <mergeCell ref="E203:F203"/>
    <mergeCell ref="AR203:AS203"/>
    <mergeCell ref="B197:D197"/>
    <mergeCell ref="E197:F197"/>
    <mergeCell ref="G197:H197"/>
    <mergeCell ref="AR197:AS197"/>
    <mergeCell ref="B201:D201"/>
    <mergeCell ref="E201:F201"/>
    <mergeCell ref="G201:T201"/>
    <mergeCell ref="U201:AQ201"/>
    <mergeCell ref="AR201:AS201"/>
    <mergeCell ref="B207:D207"/>
    <mergeCell ref="E207:F207"/>
    <mergeCell ref="AR207:AS207"/>
    <mergeCell ref="B208:D209"/>
    <mergeCell ref="E208:F209"/>
    <mergeCell ref="AR208:AS209"/>
    <mergeCell ref="B204:D204"/>
    <mergeCell ref="E204:F204"/>
    <mergeCell ref="AR204:AS204"/>
    <mergeCell ref="B205:D206"/>
    <mergeCell ref="E205:F206"/>
    <mergeCell ref="AR205:AS206"/>
    <mergeCell ref="B216:AS216"/>
    <mergeCell ref="B221:D221"/>
    <mergeCell ref="E221:F221"/>
    <mergeCell ref="G221:T221"/>
    <mergeCell ref="U221:AQ221"/>
    <mergeCell ref="AR221:AS221"/>
    <mergeCell ref="B210:D211"/>
    <mergeCell ref="E210:F211"/>
    <mergeCell ref="AR210:AS211"/>
    <mergeCell ref="B212:D212"/>
    <mergeCell ref="E212:F212"/>
    <mergeCell ref="AR212:AS212"/>
    <mergeCell ref="B225:D226"/>
    <mergeCell ref="E225:F226"/>
    <mergeCell ref="AR225:AS226"/>
    <mergeCell ref="B227:D227"/>
    <mergeCell ref="E227:F227"/>
    <mergeCell ref="AR227:AS227"/>
    <mergeCell ref="B222:D223"/>
    <mergeCell ref="E222:F223"/>
    <mergeCell ref="AR222:AS223"/>
    <mergeCell ref="B224:D224"/>
    <mergeCell ref="E224:F224"/>
    <mergeCell ref="AR224:AS224"/>
    <mergeCell ref="B230:D230"/>
    <mergeCell ref="E230:F230"/>
    <mergeCell ref="AR230:AS230"/>
    <mergeCell ref="B234:D234"/>
    <mergeCell ref="E234:F234"/>
    <mergeCell ref="G234:T234"/>
    <mergeCell ref="U234:AQ234"/>
    <mergeCell ref="AR234:AS234"/>
    <mergeCell ref="B228:D228"/>
    <mergeCell ref="E228:F228"/>
    <mergeCell ref="AR228:AS228"/>
    <mergeCell ref="B229:D229"/>
    <mergeCell ref="E229:F229"/>
    <mergeCell ref="AR229:AS229"/>
    <mergeCell ref="B237:D237"/>
    <mergeCell ref="E237:F237"/>
    <mergeCell ref="AR237:AS237"/>
    <mergeCell ref="B238:D238"/>
    <mergeCell ref="E238:F238"/>
    <mergeCell ref="AR238:AS238"/>
    <mergeCell ref="B235:D235"/>
    <mergeCell ref="E235:F235"/>
    <mergeCell ref="AR235:AS235"/>
    <mergeCell ref="B236:D236"/>
    <mergeCell ref="E236:F236"/>
    <mergeCell ref="AR236:AS236"/>
    <mergeCell ref="B241:D241"/>
    <mergeCell ref="E241:F241"/>
    <mergeCell ref="AR241:AS241"/>
    <mergeCell ref="B242:D242"/>
    <mergeCell ref="E242:F242"/>
    <mergeCell ref="AR242:AS242"/>
    <mergeCell ref="B239:D239"/>
    <mergeCell ref="E239:F239"/>
    <mergeCell ref="AR239:AS239"/>
    <mergeCell ref="B240:D240"/>
    <mergeCell ref="E240:F240"/>
    <mergeCell ref="AR240:AS240"/>
    <mergeCell ref="B245:D245"/>
    <mergeCell ref="E245:F245"/>
    <mergeCell ref="AR245:AS245"/>
    <mergeCell ref="B246:D246"/>
    <mergeCell ref="E246:F246"/>
    <mergeCell ref="AR246:AS246"/>
    <mergeCell ref="B243:D243"/>
    <mergeCell ref="E243:F243"/>
    <mergeCell ref="AR243:AS243"/>
    <mergeCell ref="B244:D244"/>
    <mergeCell ref="E244:F244"/>
    <mergeCell ref="AR244:AS244"/>
    <mergeCell ref="B249:D249"/>
    <mergeCell ref="E249:F249"/>
    <mergeCell ref="AR249:AS249"/>
    <mergeCell ref="B251:D251"/>
    <mergeCell ref="E251:F251"/>
    <mergeCell ref="AR251:AS251"/>
    <mergeCell ref="B247:D247"/>
    <mergeCell ref="E247:F247"/>
    <mergeCell ref="AR247:AS247"/>
    <mergeCell ref="B248:D248"/>
    <mergeCell ref="E248:F248"/>
    <mergeCell ref="AR248:AS248"/>
    <mergeCell ref="B250:D250"/>
    <mergeCell ref="E250:F250"/>
    <mergeCell ref="AR250:AS250"/>
    <mergeCell ref="B257:D257"/>
    <mergeCell ref="E257:F257"/>
    <mergeCell ref="AR257:AS257"/>
    <mergeCell ref="B258:D258"/>
    <mergeCell ref="E258:F258"/>
    <mergeCell ref="AR258:AS258"/>
    <mergeCell ref="B252:D252"/>
    <mergeCell ref="E252:F252"/>
    <mergeCell ref="AR252:AS252"/>
    <mergeCell ref="B256:D256"/>
    <mergeCell ref="E256:F256"/>
    <mergeCell ref="G256:T256"/>
    <mergeCell ref="U256:AQ256"/>
    <mergeCell ref="AR256:AS256"/>
    <mergeCell ref="B261:D261"/>
    <mergeCell ref="E261:F261"/>
    <mergeCell ref="AR261:AS261"/>
    <mergeCell ref="B262:D262"/>
    <mergeCell ref="E262:F262"/>
    <mergeCell ref="AR262:AS262"/>
    <mergeCell ref="B259:D259"/>
    <mergeCell ref="E259:F259"/>
    <mergeCell ref="AR259:AS259"/>
    <mergeCell ref="B260:D260"/>
    <mergeCell ref="E260:F260"/>
    <mergeCell ref="AR260:AS260"/>
    <mergeCell ref="B268:D268"/>
    <mergeCell ref="E268:F268"/>
    <mergeCell ref="AR268:AS268"/>
    <mergeCell ref="B269:D269"/>
    <mergeCell ref="E269:F269"/>
    <mergeCell ref="AR269:AS269"/>
    <mergeCell ref="B263:D263"/>
    <mergeCell ref="E263:F263"/>
    <mergeCell ref="AR263:AS263"/>
    <mergeCell ref="B267:D267"/>
    <mergeCell ref="E267:F267"/>
    <mergeCell ref="G267:T267"/>
    <mergeCell ref="U267:AQ267"/>
    <mergeCell ref="AR267:AS267"/>
    <mergeCell ref="B272:D272"/>
    <mergeCell ref="E272:F272"/>
    <mergeCell ref="AR272:AS272"/>
    <mergeCell ref="B273:D273"/>
    <mergeCell ref="E273:F273"/>
    <mergeCell ref="AR273:AS273"/>
    <mergeCell ref="B270:D270"/>
    <mergeCell ref="E270:F270"/>
    <mergeCell ref="AR270:AS270"/>
    <mergeCell ref="B271:D271"/>
    <mergeCell ref="E271:F271"/>
    <mergeCell ref="AR271:AS271"/>
    <mergeCell ref="B276:D276"/>
    <mergeCell ref="E276:F276"/>
    <mergeCell ref="AR276:AS276"/>
    <mergeCell ref="B277:D277"/>
    <mergeCell ref="E277:F277"/>
    <mergeCell ref="AR277:AS277"/>
    <mergeCell ref="B274:D274"/>
    <mergeCell ref="E274:F274"/>
    <mergeCell ref="AR274:AS274"/>
    <mergeCell ref="B275:D275"/>
    <mergeCell ref="E275:F275"/>
    <mergeCell ref="AR275:AS275"/>
    <mergeCell ref="B288:D288"/>
    <mergeCell ref="E288:F288"/>
    <mergeCell ref="AR288:AS288"/>
    <mergeCell ref="B289:D289"/>
    <mergeCell ref="E289:F289"/>
    <mergeCell ref="AR289:AS289"/>
    <mergeCell ref="B278:D278"/>
    <mergeCell ref="E278:F278"/>
    <mergeCell ref="AR278:AS278"/>
    <mergeCell ref="B282:AS282"/>
    <mergeCell ref="B287:D287"/>
    <mergeCell ref="E287:F287"/>
    <mergeCell ref="G287:T287"/>
    <mergeCell ref="U287:AQ287"/>
    <mergeCell ref="AR287:AS287"/>
    <mergeCell ref="B292:D292"/>
    <mergeCell ref="E292:F292"/>
    <mergeCell ref="AR292:AS292"/>
    <mergeCell ref="B293:D293"/>
    <mergeCell ref="E293:F293"/>
    <mergeCell ref="AR293:AS293"/>
    <mergeCell ref="B290:D290"/>
    <mergeCell ref="E290:F290"/>
    <mergeCell ref="AR290:AS290"/>
    <mergeCell ref="B291:D291"/>
    <mergeCell ref="E291:F291"/>
    <mergeCell ref="AR291:AS291"/>
    <mergeCell ref="B296:D296"/>
    <mergeCell ref="E296:F296"/>
    <mergeCell ref="AR296:AS296"/>
    <mergeCell ref="B297:D297"/>
    <mergeCell ref="E297:F297"/>
    <mergeCell ref="AR297:AS297"/>
    <mergeCell ref="B294:D294"/>
    <mergeCell ref="E294:F294"/>
    <mergeCell ref="AR294:AS294"/>
    <mergeCell ref="B295:D295"/>
    <mergeCell ref="E295:F295"/>
    <mergeCell ref="AR295:AS295"/>
    <mergeCell ref="B300:D300"/>
    <mergeCell ref="E300:F300"/>
    <mergeCell ref="AR300:AS300"/>
    <mergeCell ref="B301:D301"/>
    <mergeCell ref="E301:F301"/>
    <mergeCell ref="AR301:AS301"/>
    <mergeCell ref="B298:D298"/>
    <mergeCell ref="E298:F298"/>
    <mergeCell ref="AR298:AS298"/>
    <mergeCell ref="B299:D299"/>
    <mergeCell ref="E299:F299"/>
    <mergeCell ref="AR299:AS299"/>
    <mergeCell ref="B307:D307"/>
    <mergeCell ref="E307:F307"/>
    <mergeCell ref="AR307:AS307"/>
    <mergeCell ref="B308:D308"/>
    <mergeCell ref="E308:F308"/>
    <mergeCell ref="AR308:AS308"/>
    <mergeCell ref="B305:D305"/>
    <mergeCell ref="E305:F305"/>
    <mergeCell ref="G305:T305"/>
    <mergeCell ref="U305:AQ305"/>
    <mergeCell ref="AR305:AS305"/>
    <mergeCell ref="B306:D306"/>
    <mergeCell ref="E306:F306"/>
    <mergeCell ref="AR306:AS306"/>
    <mergeCell ref="B311:D311"/>
    <mergeCell ref="E311:F311"/>
    <mergeCell ref="AR311:AS311"/>
    <mergeCell ref="B312:D312"/>
    <mergeCell ref="E312:F312"/>
    <mergeCell ref="AR312:AS312"/>
    <mergeCell ref="B309:D309"/>
    <mergeCell ref="E309:F309"/>
    <mergeCell ref="AR309:AS309"/>
    <mergeCell ref="B310:D310"/>
    <mergeCell ref="E310:F310"/>
    <mergeCell ref="AR310:AS310"/>
    <mergeCell ref="B315:D315"/>
    <mergeCell ref="E315:F315"/>
    <mergeCell ref="AR315:AS315"/>
    <mergeCell ref="B313:D313"/>
    <mergeCell ref="E313:F313"/>
    <mergeCell ref="AR313:AS313"/>
    <mergeCell ref="B314:D314"/>
    <mergeCell ref="E314:F314"/>
    <mergeCell ref="AR314:AS314"/>
  </mergeCells>
  <phoneticPr fontId="47"/>
  <conditionalFormatting sqref="N30:Z40 AE30:AQ40">
    <cfRule type="expression" dxfId="0" priority="1">
      <formula>IF($Q$20="■",TRUE,FALSE)</formula>
    </cfRule>
  </conditionalFormatting>
  <dataValidations count="3">
    <dataValidation type="list" allowBlank="1" showInputMessage="1" prompt="選択" sqref="L96:L103 AS84 W137:X137 AS88:AS89 AS30 AS22 AS33 B268:D278 J44:K44 R44:S44 Z44:AA44 AH51:AI51 AS44 J50:K50 R50:S50 Z50:AA50 B50:C51 T66:U67 Z66:AA68 AH66:AI67 B66:C68 K84:L89 Q84:R84 W84:X84 AC84:AD84 AI84:AJ84 AI86:AJ86 R89:S89 Y89:Z89 AF92:AH92 AF95:AH95 AS19 AG97 K110:L114 Q110:R110 W110:X110 AC110:AD110 AI110:AJ110 K116:L122 Q116:R116 W116:X116 AC116:AD116 AI116:AJ116 AG117:AH119 W121:X121 AC121:AD121 AI121:AJ121 K128:L133 T130:U130 AB130:AC130 AJ130:AK130 AR73:AR74 K137:L137 Q137:R137 AC86:AD87 AJ123:AK123 AI124:AJ124 AD123:AE123 X123:Y123 W86:X87 AS98 AS116 AS122 B173:D173 B210:D210 B212:D212 B222:D222 B224:D225 B227:D230 B306:D315 B207:D208 B182:D184 B202:D205 AS86 B257:D263 AK100:AL100 AS12:AS13 Q19:R20 R68:S68 AS50 AS58 AS66 K19:L20 AL20:AM20 AF20:AG20 AS36 AS39 B44:C45 AH59:AI59 J58:K58 R58:S58 Z58:AA58 B58:C59 J66:K68 AS120 AA96:AB97 K97:L97 AK97:AL97 W97:X99 Q92:R100 Q86:R87 AS96 AS101:AS103 Q120:R121 AS108 AG111:AH114 V111:W114 AK115:AL115 X120:Y120 V117:W119 AS110 AG125:AH125 AS128 W124:X124 AC124:AD124 AE129:AF129 Q131:R133 W132:X133 AC132:AD133 AS138 AS141 AR186:AR197 AC97 AA125:AB125 AR268:AR278 AR173 AR288:AR301 AR227:AR230 B298:B300 AR224:AR225 AR222 AR202:AR205 AR212 Y102:Z106 B156:D168 AR257:AR263 Q123:R128 AF12:AG15 B13:C15 Z13:AA15 N13:O15 AL12:AM14 T13:U15 H13:I15 K96:K106 AI132:AJ133 K135:L135 AF135 Q135:R135 AK135:AL135 W135:X135 AN135:AO135 W126:X128 AS130:AS134 B175:D177 AR182:AR184 AR207:AR208 AR210 AR306:AR315 AA127:AB127 AC135:AD135 AR175:AR177 R101:S106 AD105:AE106 AD102:AE103 AR156:AR168 B186:D197 B288:D297 B301:D301 AR235:AR252 B235:D252" xr:uid="{8820DF41-8817-49B2-86D3-9FA90D17ABC4}">
      <formula1>"□,☑"</formula1>
    </dataValidation>
    <dataValidation type="list" allowBlank="1" showInputMessage="1" sqref="AB14:AE14 AN14:AQ14" xr:uid="{F414FC27-D20B-45F5-91FE-A9F916B4D131}">
      <formula1>"その他,性能証明,すまい給付金,劣化対策,こどもみらい"</formula1>
    </dataValidation>
    <dataValidation type="list" allowBlank="1" showInputMessage="1" prompt="選択" sqref="AE117:AF119" xr:uid="{DCA9C1B0-0459-4F1E-9B8B-9000E00CDE94}">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4" manualBreakCount="4">
    <brk id="76" max="45" man="1"/>
    <brk id="143" max="45" man="1"/>
    <brk id="213" max="45" man="1"/>
    <brk id="279" max="45" man="1"/>
  </rowBreaks>
  <drawing r:id="rId2"/>
  <legacy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8" tint="0.79998168889431442"/>
  </sheetPr>
  <dimension ref="A3:AL328"/>
  <sheetViews>
    <sheetView showGridLines="0" zoomScaleNormal="100" zoomScaleSheetLayoutView="100" workbookViewId="0">
      <pane ySplit="2" topLeftCell="A169" activePane="bottomLeft" state="frozen"/>
      <selection pane="bottomLeft" activeCell="AD186" sqref="AD186"/>
    </sheetView>
  </sheetViews>
  <sheetFormatPr defaultColWidth="2.5" defaultRowHeight="15" customHeight="1" x14ac:dyDescent="0.15"/>
  <cols>
    <col min="1" max="73" width="2.5" style="1" customWidth="1"/>
    <col min="74" max="16384" width="2.5" style="1"/>
  </cols>
  <sheetData>
    <row r="3" spans="1:38" ht="15" customHeight="1" x14ac:dyDescent="0.15">
      <c r="A3" s="13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row>
    <row r="4" spans="1:38" ht="15" customHeight="1" x14ac:dyDescent="0.15">
      <c r="A4" s="131"/>
      <c r="B4" s="131" t="s">
        <v>686</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38" ht="15" customHeight="1" x14ac:dyDescent="0.15">
      <c r="A5" s="131"/>
      <c r="B5" s="131" t="s">
        <v>1234</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row>
    <row r="6" spans="1:38" ht="15" customHeight="1" x14ac:dyDescent="0.15">
      <c r="A6" s="131"/>
      <c r="B6" s="131"/>
      <c r="C6" s="131" t="s">
        <v>1235</v>
      </c>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row>
    <row r="7" spans="1:38" ht="15" customHeight="1" x14ac:dyDescent="0.15">
      <c r="A7" s="131"/>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row>
    <row r="8" spans="1:38" ht="15" customHeight="1" x14ac:dyDescent="0.15">
      <c r="A8" s="131"/>
      <c r="B8" s="131" t="s">
        <v>1236</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row>
    <row r="9" spans="1:38" ht="15" customHeight="1" x14ac:dyDescent="0.15">
      <c r="A9" s="131"/>
      <c r="B9" s="131"/>
      <c r="C9" s="131" t="s">
        <v>1462</v>
      </c>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row>
    <row r="10" spans="1:38" ht="15" customHeight="1" x14ac:dyDescent="0.15">
      <c r="A10" s="131"/>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row>
    <row r="11" spans="1:38" ht="15" customHeight="1" x14ac:dyDescent="0.15">
      <c r="A11" s="131"/>
      <c r="B11" s="131" t="s">
        <v>1237</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row>
    <row r="12" spans="1:38" ht="15" customHeight="1" x14ac:dyDescent="0.15">
      <c r="A12" s="131"/>
      <c r="B12" s="131"/>
      <c r="C12" s="131" t="s">
        <v>1506</v>
      </c>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row>
    <row r="13" spans="1:38" ht="15" customHeight="1" x14ac:dyDescent="0.15">
      <c r="A13" s="131"/>
      <c r="B13" s="131"/>
      <c r="C13" s="131" t="s">
        <v>1238</v>
      </c>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row>
    <row r="14" spans="1:38" ht="15" customHeight="1" x14ac:dyDescent="0.15">
      <c r="A14" s="131"/>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row>
    <row r="15" spans="1:38" ht="15" customHeight="1" x14ac:dyDescent="0.15">
      <c r="A15" s="131"/>
      <c r="B15" s="131"/>
      <c r="C15" s="131" t="s">
        <v>1507</v>
      </c>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131"/>
    </row>
    <row r="16" spans="1:38" ht="15" customHeight="1" x14ac:dyDescent="0.15">
      <c r="A16" s="131"/>
      <c r="B16" s="131"/>
      <c r="C16" s="13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131"/>
    </row>
    <row r="17" spans="1:38" ht="15" customHeight="1" x14ac:dyDescent="0.15">
      <c r="A17" s="131"/>
      <c r="B17" s="131"/>
      <c r="C17" s="131" t="s">
        <v>1508</v>
      </c>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row>
    <row r="18" spans="1:38" ht="15" customHeight="1" x14ac:dyDescent="0.15">
      <c r="A18" s="131"/>
      <c r="B18" s="131"/>
      <c r="C18" s="131" t="s">
        <v>1239</v>
      </c>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row>
    <row r="19" spans="1:38" ht="15" customHeight="1" x14ac:dyDescent="0.15">
      <c r="A19" s="131"/>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row>
    <row r="20" spans="1:38" ht="15" customHeight="1" x14ac:dyDescent="0.15">
      <c r="A20" s="131"/>
      <c r="B20" s="131"/>
      <c r="C20" s="131" t="s">
        <v>2521</v>
      </c>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row>
    <row r="21" spans="1:38" ht="15" customHeight="1" x14ac:dyDescent="0.15">
      <c r="A21" s="131"/>
      <c r="B21" s="131"/>
      <c r="C21" s="131" t="s">
        <v>2520</v>
      </c>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row>
    <row r="22" spans="1:38" ht="15" customHeight="1" x14ac:dyDescent="0.15">
      <c r="A22" s="131"/>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row>
    <row r="23" spans="1:38" ht="15" customHeight="1" x14ac:dyDescent="0.15">
      <c r="A23" s="131"/>
      <c r="B23" s="131"/>
      <c r="C23" s="131" t="s">
        <v>1509</v>
      </c>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row>
    <row r="24" spans="1:38" ht="15" customHeight="1" x14ac:dyDescent="0.15">
      <c r="A24" s="131"/>
      <c r="B24" s="131"/>
      <c r="C24" s="131" t="s">
        <v>1240</v>
      </c>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row>
    <row r="25" spans="1:38" ht="15" customHeight="1" x14ac:dyDescent="0.15">
      <c r="A25" s="131"/>
      <c r="B25" s="131"/>
      <c r="C25" s="131" t="s">
        <v>1241</v>
      </c>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row>
    <row r="26" spans="1:38" ht="15" customHeight="1" x14ac:dyDescent="0.15">
      <c r="A26" s="131"/>
      <c r="B26" s="131"/>
      <c r="C26" s="131" t="s">
        <v>1242</v>
      </c>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row>
    <row r="27" spans="1:38" ht="15" customHeight="1" x14ac:dyDescent="0.15">
      <c r="A27" s="131"/>
      <c r="B27" s="131"/>
      <c r="C27" s="131" t="s">
        <v>1243</v>
      </c>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row>
    <row r="28" spans="1:38" ht="15" customHeight="1" x14ac:dyDescent="0.15">
      <c r="A28" s="131"/>
      <c r="B28" s="131"/>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row>
    <row r="29" spans="1:38" ht="15" customHeight="1" x14ac:dyDescent="0.15">
      <c r="A29" s="131"/>
      <c r="B29" s="131"/>
      <c r="C29" s="131" t="s">
        <v>2518</v>
      </c>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row>
    <row r="30" spans="1:38" ht="15" customHeight="1" x14ac:dyDescent="0.15">
      <c r="A30" s="131"/>
      <c r="B30" s="131"/>
      <c r="C30" s="131" t="s">
        <v>1244</v>
      </c>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row>
    <row r="31" spans="1:38" ht="15" customHeight="1" x14ac:dyDescent="0.15">
      <c r="A31" s="131"/>
      <c r="B31" s="131"/>
      <c r="C31" s="131" t="s">
        <v>2519</v>
      </c>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row>
    <row r="32" spans="1:38" ht="15" customHeight="1" x14ac:dyDescent="0.15">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row>
    <row r="33" spans="1:38" ht="15" customHeight="1" x14ac:dyDescent="0.15">
      <c r="A33" s="131"/>
      <c r="B33" s="131"/>
      <c r="C33" s="131" t="s">
        <v>1510</v>
      </c>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row>
    <row r="34" spans="1:38" ht="15" customHeight="1" x14ac:dyDescent="0.15">
      <c r="A34" s="131"/>
      <c r="B34" s="131"/>
      <c r="C34" s="131" t="s">
        <v>1245</v>
      </c>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row>
    <row r="35" spans="1:38" ht="15" customHeight="1" x14ac:dyDescent="0.15">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row>
    <row r="36" spans="1:38" ht="15" customHeight="1" x14ac:dyDescent="0.15">
      <c r="A36" s="131"/>
      <c r="B36" s="131"/>
      <c r="C36" s="131" t="s">
        <v>1511</v>
      </c>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row>
    <row r="37" spans="1:38" ht="15" customHeight="1" x14ac:dyDescent="0.15">
      <c r="A37" s="131"/>
      <c r="B37" s="131"/>
      <c r="C37" s="131" t="s">
        <v>1246</v>
      </c>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row>
    <row r="38" spans="1:38" ht="15" customHeight="1" x14ac:dyDescent="0.15">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row>
    <row r="39" spans="1:38" ht="15" customHeight="1" x14ac:dyDescent="0.15">
      <c r="A39" s="131"/>
      <c r="B39" s="131"/>
      <c r="C39" s="131" t="s">
        <v>2522</v>
      </c>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row>
    <row r="40" spans="1:38" ht="15" customHeight="1" x14ac:dyDescent="0.15">
      <c r="A40" s="131"/>
      <c r="B40" s="131"/>
      <c r="C40" s="131" t="s">
        <v>2523</v>
      </c>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row>
    <row r="41" spans="1:38" ht="15" customHeight="1" x14ac:dyDescent="0.15">
      <c r="A41" s="131"/>
      <c r="B41" s="131"/>
      <c r="C41" s="131" t="s">
        <v>2524</v>
      </c>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row>
    <row r="42" spans="1:38" ht="15" customHeight="1" x14ac:dyDescent="0.15">
      <c r="A42" s="131"/>
      <c r="B42" s="131"/>
      <c r="C42" s="131" t="s">
        <v>2525</v>
      </c>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row>
    <row r="43" spans="1:38" ht="15" customHeight="1" x14ac:dyDescent="0.15">
      <c r="A43" s="131"/>
      <c r="B43" s="131"/>
      <c r="C43" s="131" t="s">
        <v>2526</v>
      </c>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row>
    <row r="44" spans="1:38" ht="15" customHeight="1" x14ac:dyDescent="0.15">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row>
    <row r="45" spans="1:38" ht="15" customHeight="1" x14ac:dyDescent="0.15">
      <c r="A45" s="131"/>
      <c r="B45" s="131"/>
      <c r="C45" s="131" t="s">
        <v>2527</v>
      </c>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row>
    <row r="46" spans="1:38" ht="15" customHeight="1" x14ac:dyDescent="0.15">
      <c r="A46" s="131"/>
      <c r="B46" s="131"/>
      <c r="C46" s="131" t="s">
        <v>2528</v>
      </c>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row>
    <row r="47" spans="1:38" ht="15" customHeight="1" x14ac:dyDescent="0.15">
      <c r="A47" s="131"/>
      <c r="B47" s="131"/>
      <c r="C47" s="131" t="s">
        <v>2529</v>
      </c>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row>
    <row r="48" spans="1:38" ht="15" customHeight="1" x14ac:dyDescent="0.15">
      <c r="A48" s="131"/>
      <c r="B48" s="131"/>
      <c r="C48" s="131" t="s">
        <v>2530</v>
      </c>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row>
    <row r="49" spans="1:38" ht="15" customHeight="1" x14ac:dyDescent="0.15">
      <c r="A49" s="131"/>
      <c r="B49" s="131"/>
      <c r="C49" s="131" t="s">
        <v>2531</v>
      </c>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row>
    <row r="50" spans="1:38" ht="15" customHeight="1" x14ac:dyDescent="0.15">
      <c r="A50" s="131"/>
      <c r="B50" s="131"/>
      <c r="C50" s="131" t="s">
        <v>2532</v>
      </c>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row>
    <row r="51" spans="1:38" ht="15" customHeight="1" x14ac:dyDescent="0.15">
      <c r="A51" s="131"/>
      <c r="B51" s="131"/>
      <c r="C51" s="131" t="s">
        <v>2533</v>
      </c>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row>
    <row r="52" spans="1:38" ht="15" customHeight="1" x14ac:dyDescent="0.15">
      <c r="A52" s="131"/>
      <c r="B52" s="131"/>
      <c r="C52" s="131" t="s">
        <v>2534</v>
      </c>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row>
    <row r="53" spans="1:38" ht="15" customHeight="1" x14ac:dyDescent="0.15">
      <c r="A53" s="131"/>
      <c r="B53" s="131"/>
      <c r="C53" s="131" t="s">
        <v>2535</v>
      </c>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row>
    <row r="54" spans="1:38" ht="15" customHeight="1" x14ac:dyDescent="0.15">
      <c r="A54" s="131"/>
      <c r="B54" s="131"/>
      <c r="C54" s="131" t="s">
        <v>2536</v>
      </c>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row>
    <row r="55" spans="1:38" ht="15" customHeight="1" x14ac:dyDescent="0.15">
      <c r="A55" s="131"/>
      <c r="B55" s="131"/>
      <c r="C55" s="131" t="s">
        <v>2537</v>
      </c>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row>
    <row r="56" spans="1:38" ht="15" customHeight="1" x14ac:dyDescent="0.15">
      <c r="A56" s="131"/>
      <c r="B56" s="131"/>
      <c r="C56" s="131" t="s">
        <v>2538</v>
      </c>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row>
    <row r="57" spans="1:38" ht="15" customHeight="1" x14ac:dyDescent="0.15">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row>
    <row r="58" spans="1:38" ht="15" customHeight="1" x14ac:dyDescent="0.15">
      <c r="A58" s="131"/>
      <c r="B58" s="131"/>
      <c r="C58" s="131" t="s">
        <v>1512</v>
      </c>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row>
    <row r="59" spans="1:38" ht="15" customHeight="1" x14ac:dyDescent="0.15">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row>
    <row r="60" spans="1:38" ht="15" customHeight="1" x14ac:dyDescent="0.15">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row>
    <row r="61" spans="1:38" ht="15" customHeight="1" x14ac:dyDescent="0.15">
      <c r="A61" s="131"/>
      <c r="B61" s="131" t="s">
        <v>1248</v>
      </c>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row>
    <row r="62" spans="1:38" ht="15" customHeight="1" x14ac:dyDescent="0.15">
      <c r="A62" s="131"/>
      <c r="B62" s="131"/>
      <c r="C62" s="131" t="s">
        <v>1513</v>
      </c>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row>
    <row r="63" spans="1:38" ht="15" customHeight="1" x14ac:dyDescent="0.15">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row>
    <row r="64" spans="1:38" ht="15" customHeight="1" x14ac:dyDescent="0.15">
      <c r="A64" s="131"/>
      <c r="B64" s="131"/>
      <c r="C64" s="131" t="s">
        <v>1514</v>
      </c>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row>
    <row r="65" spans="1:38" ht="15" customHeight="1" x14ac:dyDescent="0.15">
      <c r="A65" s="131"/>
      <c r="B65" s="131"/>
      <c r="C65" s="131" t="s">
        <v>1249</v>
      </c>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row>
    <row r="66" spans="1:38" ht="15" customHeight="1" x14ac:dyDescent="0.15">
      <c r="A66" s="131"/>
      <c r="B66" s="131"/>
      <c r="C66" s="131" t="s">
        <v>1250</v>
      </c>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row>
    <row r="67" spans="1:38" ht="15" customHeight="1" x14ac:dyDescent="0.15">
      <c r="A67" s="131"/>
      <c r="B67" s="131"/>
      <c r="C67" s="131" t="s">
        <v>1251</v>
      </c>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row>
    <row r="68" spans="1:38" ht="15" customHeight="1" x14ac:dyDescent="0.15">
      <c r="A68" s="131"/>
      <c r="B68" s="131"/>
      <c r="C68" s="131" t="s">
        <v>1252</v>
      </c>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row>
    <row r="69" spans="1:38" ht="15" customHeight="1" x14ac:dyDescent="0.15">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row>
    <row r="70" spans="1:38" ht="15" customHeight="1" x14ac:dyDescent="0.15">
      <c r="A70" s="131"/>
      <c r="B70" s="131"/>
      <c r="C70" s="131" t="s">
        <v>1515</v>
      </c>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row>
    <row r="71" spans="1:38" ht="15" customHeight="1" x14ac:dyDescent="0.15">
      <c r="A71" s="131"/>
      <c r="B71" s="131"/>
      <c r="C71" s="131" t="s">
        <v>1253</v>
      </c>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row>
    <row r="72" spans="1:38" ht="15" customHeight="1" x14ac:dyDescent="0.15">
      <c r="A72" s="131"/>
      <c r="B72" s="131"/>
      <c r="C72" s="131" t="s">
        <v>1245</v>
      </c>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row>
    <row r="73" spans="1:38" ht="15" customHeight="1" x14ac:dyDescent="0.15">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row>
    <row r="74" spans="1:38" ht="15" customHeight="1" x14ac:dyDescent="0.15">
      <c r="A74" s="131"/>
      <c r="B74" s="131"/>
      <c r="C74" s="131" t="s">
        <v>1516</v>
      </c>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row>
    <row r="75" spans="1:38" ht="15" customHeight="1" x14ac:dyDescent="0.15">
      <c r="A75" s="131"/>
      <c r="B75" s="131"/>
      <c r="C75" s="131" t="s">
        <v>1254</v>
      </c>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row>
    <row r="76" spans="1:38" ht="15" customHeight="1" x14ac:dyDescent="0.15">
      <c r="A76" s="131"/>
      <c r="B76" s="131"/>
      <c r="C76" s="131" t="s">
        <v>1255</v>
      </c>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row>
    <row r="77" spans="1:38" ht="15" customHeight="1" x14ac:dyDescent="0.15">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row>
    <row r="78" spans="1:38" ht="15" customHeight="1" x14ac:dyDescent="0.15">
      <c r="A78" s="131"/>
      <c r="B78" s="131"/>
      <c r="C78" s="131" t="s">
        <v>1517</v>
      </c>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row>
    <row r="79" spans="1:38" ht="15" customHeight="1" x14ac:dyDescent="0.15">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row>
    <row r="80" spans="1:38" ht="15" customHeight="1" x14ac:dyDescent="0.15">
      <c r="A80" s="131"/>
      <c r="B80" s="131"/>
      <c r="C80" s="131" t="s">
        <v>2539</v>
      </c>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row>
    <row r="81" spans="1:38" ht="15" customHeight="1" x14ac:dyDescent="0.15">
      <c r="A81" s="131"/>
      <c r="B81" s="131"/>
      <c r="C81" s="131" t="s">
        <v>2540</v>
      </c>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row>
    <row r="82" spans="1:38" ht="15" customHeight="1" x14ac:dyDescent="0.15">
      <c r="A82" s="131"/>
      <c r="B82" s="131"/>
      <c r="C82" s="131" t="s">
        <v>2541</v>
      </c>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row>
    <row r="83" spans="1:38" ht="15" customHeight="1" x14ac:dyDescent="0.15">
      <c r="A83" s="131"/>
      <c r="B83" s="131"/>
      <c r="C83" s="131" t="s">
        <v>2542</v>
      </c>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row>
    <row r="84" spans="1:38" ht="15" customHeight="1" x14ac:dyDescent="0.15">
      <c r="A84" s="131"/>
      <c r="B84" s="131"/>
      <c r="C84" s="131" t="s">
        <v>2543</v>
      </c>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row>
    <row r="85" spans="1:38" ht="15" customHeight="1" x14ac:dyDescent="0.15">
      <c r="A85" s="131"/>
      <c r="B85" s="131"/>
      <c r="C85" s="131" t="s">
        <v>2544</v>
      </c>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row>
    <row r="86" spans="1:38" ht="15" customHeight="1" x14ac:dyDescent="0.15">
      <c r="A86" s="131"/>
      <c r="B86" s="131"/>
      <c r="C86" s="131" t="s">
        <v>2545</v>
      </c>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row>
    <row r="87" spans="1:38" ht="15" customHeight="1" x14ac:dyDescent="0.15">
      <c r="A87" s="131"/>
      <c r="B87" s="131"/>
      <c r="C87" s="131" t="s">
        <v>2547</v>
      </c>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row>
    <row r="88" spans="1:38" ht="15" customHeight="1" x14ac:dyDescent="0.15">
      <c r="A88" s="131"/>
      <c r="B88" s="131"/>
      <c r="C88" s="131" t="s">
        <v>2546</v>
      </c>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row>
    <row r="89" spans="1:38" ht="15" customHeight="1" x14ac:dyDescent="0.15">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row>
    <row r="90" spans="1:38" ht="15" customHeight="1" x14ac:dyDescent="0.15">
      <c r="A90" s="131"/>
      <c r="B90" s="131"/>
      <c r="C90" s="131" t="s">
        <v>1518</v>
      </c>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row>
    <row r="91" spans="1:38" ht="15" customHeight="1" x14ac:dyDescent="0.15">
      <c r="A91" s="131"/>
      <c r="B91" s="131"/>
      <c r="C91" s="131" t="s">
        <v>1252</v>
      </c>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row>
    <row r="92" spans="1:38" ht="15" customHeight="1" x14ac:dyDescent="0.15">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row>
    <row r="93" spans="1:38" ht="15" customHeight="1" x14ac:dyDescent="0.15">
      <c r="A93" s="131"/>
      <c r="B93" s="131"/>
      <c r="C93" s="131" t="s">
        <v>1519</v>
      </c>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row>
    <row r="94" spans="1:38" ht="15" customHeight="1" x14ac:dyDescent="0.15">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row>
    <row r="95" spans="1:38" ht="15" customHeight="1" x14ac:dyDescent="0.15">
      <c r="A95" s="131"/>
      <c r="B95" s="131"/>
      <c r="C95" s="131" t="s">
        <v>2548</v>
      </c>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row>
    <row r="96" spans="1:38" ht="15" customHeight="1" x14ac:dyDescent="0.15">
      <c r="A96" s="131"/>
      <c r="B96" s="131"/>
      <c r="C96" s="131" t="s">
        <v>2550</v>
      </c>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row>
    <row r="97" spans="1:38" ht="15" customHeight="1" x14ac:dyDescent="0.15">
      <c r="A97" s="131"/>
      <c r="B97" s="131"/>
      <c r="C97" s="131" t="s">
        <v>2549</v>
      </c>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row>
    <row r="98" spans="1:38" ht="15" customHeight="1" x14ac:dyDescent="0.15">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row>
    <row r="99" spans="1:38" ht="15" customHeight="1" x14ac:dyDescent="0.15">
      <c r="A99" s="131"/>
      <c r="B99" s="131"/>
      <c r="C99" s="131" t="s">
        <v>2552</v>
      </c>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row>
    <row r="100" spans="1:38" ht="15" customHeight="1" x14ac:dyDescent="0.15">
      <c r="A100" s="131"/>
      <c r="B100" s="131"/>
      <c r="C100" s="131" t="s">
        <v>2551</v>
      </c>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row>
    <row r="101" spans="1:38" ht="15" customHeight="1" x14ac:dyDescent="0.15">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row>
    <row r="102" spans="1:38" ht="15" customHeight="1" x14ac:dyDescent="0.15">
      <c r="A102" s="131"/>
      <c r="B102" s="131"/>
      <c r="C102" s="131" t="s">
        <v>2553</v>
      </c>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row>
    <row r="103" spans="1:38" ht="15" customHeight="1" x14ac:dyDescent="0.15">
      <c r="A103" s="131"/>
      <c r="B103" s="131"/>
      <c r="C103" s="131" t="s">
        <v>2554</v>
      </c>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row>
    <row r="104" spans="1:38" ht="15" customHeight="1" x14ac:dyDescent="0.15">
      <c r="A104" s="131"/>
      <c r="B104" s="131"/>
      <c r="C104" s="131" t="s">
        <v>2555</v>
      </c>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row>
    <row r="105" spans="1:38" ht="15" customHeight="1" x14ac:dyDescent="0.15">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row>
    <row r="106" spans="1:38" ht="15" customHeight="1" x14ac:dyDescent="0.15">
      <c r="A106" s="131"/>
      <c r="B106" s="131"/>
      <c r="C106" s="131" t="s">
        <v>1520</v>
      </c>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row>
    <row r="107" spans="1:38" ht="15" customHeight="1" x14ac:dyDescent="0.15">
      <c r="A107" s="131"/>
      <c r="B107" s="131"/>
      <c r="C107" s="131" t="s">
        <v>1245</v>
      </c>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row>
    <row r="108" spans="1:38" ht="15" customHeight="1" x14ac:dyDescent="0.15">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row>
    <row r="109" spans="1:38" ht="15" customHeight="1" x14ac:dyDescent="0.15">
      <c r="A109" s="131"/>
      <c r="B109" s="131"/>
      <c r="C109" s="131" t="s">
        <v>1521</v>
      </c>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row>
    <row r="110" spans="1:38" ht="15" customHeight="1" x14ac:dyDescent="0.15">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row>
    <row r="111" spans="1:38" ht="15" customHeight="1" x14ac:dyDescent="0.15">
      <c r="A111" s="131"/>
      <c r="B111" s="131"/>
      <c r="C111" s="131" t="s">
        <v>1559</v>
      </c>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row>
    <row r="112" spans="1:38" ht="15" customHeight="1" x14ac:dyDescent="0.15">
      <c r="A112" s="131"/>
      <c r="B112" s="131"/>
      <c r="C112" s="131" t="s">
        <v>2556</v>
      </c>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row>
    <row r="113" spans="1:38" ht="15" customHeight="1" x14ac:dyDescent="0.15">
      <c r="A113" s="131"/>
      <c r="B113" s="131"/>
      <c r="C113" s="131" t="s">
        <v>2557</v>
      </c>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row>
    <row r="114" spans="1:38" ht="15" customHeight="1" x14ac:dyDescent="0.15">
      <c r="A114" s="131"/>
      <c r="B114" s="131"/>
      <c r="C114" s="131" t="s">
        <v>2558</v>
      </c>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row>
    <row r="115" spans="1:38" ht="15" customHeight="1" x14ac:dyDescent="0.15">
      <c r="A115" s="131"/>
      <c r="B115" s="131"/>
      <c r="C115" s="131" t="s">
        <v>2559</v>
      </c>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row>
    <row r="116" spans="1:38" ht="15" customHeight="1" x14ac:dyDescent="0.15">
      <c r="A116" s="131"/>
      <c r="B116" s="131"/>
      <c r="C116" s="131" t="s">
        <v>2520</v>
      </c>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row>
    <row r="117" spans="1:38" ht="15" customHeight="1" x14ac:dyDescent="0.15">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row>
    <row r="118" spans="1:38" ht="15" customHeight="1" x14ac:dyDescent="0.15">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row>
    <row r="119" spans="1:38" ht="15" customHeight="1" x14ac:dyDescent="0.15">
      <c r="A119" s="131"/>
      <c r="B119" s="131"/>
      <c r="C119" s="131" t="s">
        <v>2560</v>
      </c>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row>
    <row r="120" spans="1:38" ht="15" customHeight="1" x14ac:dyDescent="0.15">
      <c r="A120" s="131"/>
      <c r="B120" s="131"/>
      <c r="C120" s="131" t="s">
        <v>2561</v>
      </c>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row>
    <row r="121" spans="1:38" ht="15" customHeight="1" x14ac:dyDescent="0.15">
      <c r="A121" s="131"/>
      <c r="B121" s="131"/>
      <c r="C121" s="131" t="s">
        <v>2562</v>
      </c>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row>
    <row r="122" spans="1:38" ht="15" customHeight="1" x14ac:dyDescent="0.15">
      <c r="A122" s="131"/>
      <c r="B122" s="131"/>
      <c r="C122" s="131" t="s">
        <v>2563</v>
      </c>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row>
    <row r="123" spans="1:38" ht="15" customHeight="1" x14ac:dyDescent="0.15">
      <c r="A123" s="131"/>
      <c r="B123" s="131"/>
      <c r="C123" s="131" t="s">
        <v>2564</v>
      </c>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row>
    <row r="124" spans="1:38" ht="15" customHeight="1" x14ac:dyDescent="0.15">
      <c r="A124" s="131"/>
      <c r="B124" s="131"/>
      <c r="C124" s="131" t="s">
        <v>2565</v>
      </c>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row>
    <row r="125" spans="1:38" ht="15" customHeight="1" x14ac:dyDescent="0.15">
      <c r="A125" s="131"/>
      <c r="B125" s="131"/>
      <c r="C125" s="131" t="s">
        <v>2566</v>
      </c>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row>
    <row r="126" spans="1:38" ht="15" customHeight="1" x14ac:dyDescent="0.15">
      <c r="A126" s="131"/>
      <c r="B126" s="131"/>
      <c r="C126" s="131" t="s">
        <v>2567</v>
      </c>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row>
    <row r="127" spans="1:38" ht="15" customHeight="1" x14ac:dyDescent="0.15">
      <c r="A127" s="131"/>
      <c r="B127" s="131"/>
      <c r="C127" s="131" t="s">
        <v>2568</v>
      </c>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row>
    <row r="128" spans="1:38" ht="15" customHeight="1" x14ac:dyDescent="0.15">
      <c r="A128" s="131"/>
      <c r="B128" s="131"/>
      <c r="C128" s="131" t="s">
        <v>2569</v>
      </c>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row>
    <row r="129" spans="1:38" ht="15" customHeight="1" x14ac:dyDescent="0.15">
      <c r="A129" s="131"/>
      <c r="B129" s="131"/>
      <c r="C129" s="131" t="s">
        <v>2570</v>
      </c>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row>
    <row r="130" spans="1:38" ht="15" customHeight="1" x14ac:dyDescent="0.15">
      <c r="A130" s="131"/>
      <c r="B130" s="131"/>
      <c r="C130" s="131" t="s">
        <v>2571</v>
      </c>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row>
    <row r="131" spans="1:38" ht="15" customHeight="1" x14ac:dyDescent="0.15">
      <c r="A131" s="131"/>
      <c r="B131" s="131"/>
      <c r="C131" s="131" t="s">
        <v>2572</v>
      </c>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row>
    <row r="132" spans="1:38" ht="15" customHeight="1" x14ac:dyDescent="0.15">
      <c r="A132" s="131"/>
      <c r="B132" s="131"/>
      <c r="C132" s="131" t="s">
        <v>2573</v>
      </c>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row>
    <row r="133" spans="1:38" ht="15" customHeight="1" x14ac:dyDescent="0.15">
      <c r="A133" s="131"/>
      <c r="B133" s="131"/>
      <c r="C133" s="131" t="s">
        <v>2574</v>
      </c>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row>
    <row r="134" spans="1:38" ht="15" customHeight="1" x14ac:dyDescent="0.15">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row>
    <row r="135" spans="1:38" ht="15" customHeight="1" x14ac:dyDescent="0.15">
      <c r="A135" s="131"/>
      <c r="B135" s="131"/>
      <c r="C135" s="131" t="s">
        <v>2575</v>
      </c>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row>
    <row r="136" spans="1:38" ht="15" customHeight="1" x14ac:dyDescent="0.15">
      <c r="A136" s="131"/>
      <c r="B136" s="131"/>
      <c r="C136" s="131" t="s">
        <v>2576</v>
      </c>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row>
    <row r="137" spans="1:38" ht="15" customHeight="1" x14ac:dyDescent="0.15">
      <c r="A137" s="131"/>
      <c r="B137" s="131"/>
      <c r="C137" s="131" t="s">
        <v>2577</v>
      </c>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row>
    <row r="138" spans="1:38" ht="15" customHeight="1" x14ac:dyDescent="0.15">
      <c r="A138" s="131"/>
      <c r="B138" s="131"/>
      <c r="C138" s="131" t="s">
        <v>2578</v>
      </c>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row>
    <row r="139" spans="1:38" ht="15" customHeight="1" x14ac:dyDescent="0.15">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row>
    <row r="140" spans="1:38" ht="15" customHeight="1" x14ac:dyDescent="0.15">
      <c r="A140" s="131"/>
      <c r="B140" s="131"/>
      <c r="C140" s="131" t="s">
        <v>2579</v>
      </c>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row>
    <row r="141" spans="1:38" ht="15" customHeight="1" x14ac:dyDescent="0.15">
      <c r="A141" s="131"/>
      <c r="B141" s="131"/>
      <c r="C141" s="131" t="s">
        <v>2580</v>
      </c>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row>
    <row r="142" spans="1:38" ht="15" customHeight="1" x14ac:dyDescent="0.15">
      <c r="A142" s="131"/>
      <c r="B142" s="131"/>
      <c r="C142" s="131" t="s">
        <v>2581</v>
      </c>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row>
    <row r="143" spans="1:38" ht="15" customHeight="1" x14ac:dyDescent="0.15">
      <c r="A143" s="131"/>
      <c r="B143" s="131"/>
      <c r="C143" s="131" t="s">
        <v>2582</v>
      </c>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row>
    <row r="144" spans="1:38" ht="15" customHeight="1" x14ac:dyDescent="0.15">
      <c r="A144" s="131"/>
      <c r="B144" s="131"/>
      <c r="C144" s="131" t="s">
        <v>2583</v>
      </c>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row>
    <row r="145" spans="1:38" ht="15" customHeight="1" x14ac:dyDescent="0.15">
      <c r="A145" s="131"/>
      <c r="B145" s="131"/>
      <c r="C145" s="131" t="s">
        <v>2584</v>
      </c>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row>
    <row r="146" spans="1:38" ht="15" customHeight="1" x14ac:dyDescent="0.15">
      <c r="A146" s="131"/>
      <c r="B146" s="131"/>
      <c r="C146" s="131" t="s">
        <v>2585</v>
      </c>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row>
    <row r="147" spans="1:38" ht="15" customHeight="1" x14ac:dyDescent="0.15">
      <c r="A147" s="131"/>
      <c r="B147" s="131"/>
      <c r="C147" s="131" t="s">
        <v>2586</v>
      </c>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row>
    <row r="148" spans="1:38" ht="15" customHeight="1" x14ac:dyDescent="0.15">
      <c r="A148" s="131"/>
      <c r="B148" s="131"/>
      <c r="C148" s="131" t="s">
        <v>2587</v>
      </c>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row>
    <row r="149" spans="1:38" ht="15" customHeight="1" x14ac:dyDescent="0.15">
      <c r="A149" s="131"/>
      <c r="B149" s="131"/>
      <c r="C149" s="131" t="s">
        <v>2588</v>
      </c>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row>
    <row r="150" spans="1:38" ht="15" customHeight="1" x14ac:dyDescent="0.15">
      <c r="A150" s="131"/>
      <c r="B150" s="131"/>
      <c r="C150" s="131" t="s">
        <v>2595</v>
      </c>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row>
    <row r="151" spans="1:38" ht="15" customHeight="1" x14ac:dyDescent="0.15">
      <c r="A151" s="131"/>
      <c r="B151" s="131"/>
      <c r="C151" s="131" t="s">
        <v>2594</v>
      </c>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row>
    <row r="152" spans="1:38" ht="15" customHeight="1" x14ac:dyDescent="0.15">
      <c r="A152" s="131"/>
      <c r="B152" s="131"/>
      <c r="C152" s="131"/>
      <c r="D152" s="131" t="s">
        <v>1256</v>
      </c>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row>
    <row r="153" spans="1:38" ht="15" customHeight="1" x14ac:dyDescent="0.15">
      <c r="A153" s="131"/>
      <c r="B153" s="131"/>
      <c r="C153" s="131"/>
      <c r="D153" s="131" t="s">
        <v>2589</v>
      </c>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row>
    <row r="154" spans="1:38" ht="15" customHeight="1" x14ac:dyDescent="0.15">
      <c r="A154" s="131"/>
      <c r="B154" s="131"/>
      <c r="C154" s="131"/>
      <c r="D154" s="131" t="s">
        <v>2590</v>
      </c>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row>
    <row r="155" spans="1:38" ht="15" customHeight="1" x14ac:dyDescent="0.15">
      <c r="A155" s="131"/>
      <c r="B155" s="131"/>
      <c r="C155" s="131"/>
      <c r="D155" s="131" t="s">
        <v>2591</v>
      </c>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row>
    <row r="156" spans="1:38" ht="15" customHeight="1" x14ac:dyDescent="0.15">
      <c r="A156" s="131"/>
      <c r="B156" s="131"/>
      <c r="C156" s="131"/>
      <c r="D156" s="131" t="s">
        <v>2592</v>
      </c>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row>
    <row r="157" spans="1:38" ht="15" customHeight="1" x14ac:dyDescent="0.15">
      <c r="A157" s="131"/>
      <c r="B157" s="131"/>
      <c r="C157" s="131"/>
      <c r="D157" s="131" t="s">
        <v>2593</v>
      </c>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row>
    <row r="158" spans="1:38" ht="15" customHeight="1" x14ac:dyDescent="0.15">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row>
    <row r="159" spans="1:38" ht="15" customHeight="1" x14ac:dyDescent="0.15">
      <c r="A159" s="131"/>
      <c r="B159" s="131"/>
      <c r="C159" s="131" t="s">
        <v>2596</v>
      </c>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row>
    <row r="160" spans="1:38" ht="15" customHeight="1" x14ac:dyDescent="0.15">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row>
    <row r="161" spans="1:38" ht="15" customHeight="1" x14ac:dyDescent="0.15">
      <c r="A161" s="131"/>
      <c r="B161" s="131"/>
      <c r="C161" s="131" t="s">
        <v>2597</v>
      </c>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row>
    <row r="162" spans="1:38" ht="15" customHeight="1" x14ac:dyDescent="0.15">
      <c r="A162" s="131"/>
      <c r="B162" s="131"/>
      <c r="C162" s="131" t="s">
        <v>2598</v>
      </c>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row>
    <row r="163" spans="1:38" ht="15" customHeight="1" x14ac:dyDescent="0.15">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row>
    <row r="164" spans="1:38" ht="15" customHeight="1" x14ac:dyDescent="0.15">
      <c r="A164" s="131"/>
      <c r="B164" s="131"/>
      <c r="C164" s="131" t="s">
        <v>1560</v>
      </c>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row>
    <row r="165" spans="1:38" ht="15" customHeight="1" x14ac:dyDescent="0.15">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row>
    <row r="166" spans="1:38" ht="15" customHeight="1" x14ac:dyDescent="0.15">
      <c r="A166" s="131"/>
      <c r="B166" s="131"/>
      <c r="C166" s="131" t="s">
        <v>1561</v>
      </c>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row>
    <row r="167" spans="1:38" ht="15" customHeight="1" x14ac:dyDescent="0.15">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c r="AI167" s="131"/>
      <c r="AJ167" s="131"/>
      <c r="AK167" s="131"/>
      <c r="AL167" s="131"/>
    </row>
    <row r="168" spans="1:38" ht="15" customHeight="1" x14ac:dyDescent="0.15">
      <c r="A168" s="131"/>
      <c r="B168" s="131"/>
      <c r="C168" s="131" t="s">
        <v>2599</v>
      </c>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row>
    <row r="169" spans="1:38" ht="15" customHeight="1" x14ac:dyDescent="0.15">
      <c r="A169" s="131"/>
      <c r="B169" s="131"/>
      <c r="C169" s="131" t="s">
        <v>1257</v>
      </c>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row>
    <row r="170" spans="1:38" ht="15" customHeight="1" x14ac:dyDescent="0.15">
      <c r="A170" s="131"/>
      <c r="B170" s="131"/>
      <c r="C170" s="131" t="s">
        <v>1258</v>
      </c>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row>
    <row r="171" spans="1:38" ht="15" customHeight="1" x14ac:dyDescent="0.15">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row>
    <row r="172" spans="1:38" ht="15" customHeight="1" x14ac:dyDescent="0.15">
      <c r="A172" s="131"/>
      <c r="B172" s="131"/>
      <c r="C172" s="131" t="s">
        <v>2600</v>
      </c>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c r="AI172" s="131"/>
      <c r="AJ172" s="131"/>
      <c r="AK172" s="131"/>
      <c r="AL172" s="131"/>
    </row>
    <row r="173" spans="1:38" ht="15" customHeight="1" x14ac:dyDescent="0.15">
      <c r="A173" s="131"/>
      <c r="B173" s="131"/>
      <c r="C173" s="131" t="s">
        <v>2601</v>
      </c>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row>
    <row r="174" spans="1:38" ht="15" customHeight="1" x14ac:dyDescent="0.15">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row>
    <row r="175" spans="1:38" ht="15" customHeight="1" x14ac:dyDescent="0.15">
      <c r="A175" s="131"/>
      <c r="B175" s="131"/>
      <c r="C175" s="131" t="s">
        <v>1562</v>
      </c>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row>
    <row r="176" spans="1:38" ht="15" customHeight="1" x14ac:dyDescent="0.15">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row>
    <row r="177" spans="1:38" ht="15" customHeight="1" x14ac:dyDescent="0.15">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row>
    <row r="178" spans="1:38" ht="15" customHeight="1" x14ac:dyDescent="0.15">
      <c r="A178" s="131"/>
      <c r="B178" s="131"/>
      <c r="C178" s="1203" t="s">
        <v>2445</v>
      </c>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row>
    <row r="179" spans="1:38" ht="15" customHeight="1" x14ac:dyDescent="0.15">
      <c r="A179" s="131"/>
      <c r="B179" s="131"/>
      <c r="C179" s="1203" t="s">
        <v>2446</v>
      </c>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row>
    <row r="180" spans="1:38" ht="15" customHeight="1" x14ac:dyDescent="0.15">
      <c r="A180" s="131"/>
      <c r="B180" s="131"/>
      <c r="C180" s="1203" t="s">
        <v>2447</v>
      </c>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row>
    <row r="181" spans="1:38" ht="15" customHeight="1" x14ac:dyDescent="0.15">
      <c r="A181" s="131"/>
      <c r="B181" s="131"/>
      <c r="C181" s="1203" t="s">
        <v>2448</v>
      </c>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row>
    <row r="182" spans="1:38" ht="15" customHeight="1" x14ac:dyDescent="0.15">
      <c r="A182" s="131"/>
      <c r="B182" s="131"/>
      <c r="C182" s="1203" t="s">
        <v>2449</v>
      </c>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row>
    <row r="183" spans="1:38" ht="15" customHeight="1" x14ac:dyDescent="0.15">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row>
    <row r="184" spans="1:38" ht="15" customHeight="1" x14ac:dyDescent="0.15">
      <c r="A184" s="131"/>
      <c r="B184" s="131"/>
      <c r="C184" s="1204" t="s">
        <v>2450</v>
      </c>
      <c r="D184" s="1202"/>
      <c r="E184" s="1202"/>
      <c r="F184" s="1202"/>
      <c r="G184" s="1202"/>
      <c r="H184" s="1202"/>
      <c r="I184" s="1202"/>
      <c r="J184" s="1202"/>
      <c r="K184" s="1202"/>
      <c r="L184" s="1202"/>
      <c r="M184" s="1202"/>
      <c r="N184" s="1202"/>
      <c r="O184" s="1202"/>
      <c r="P184" s="1202"/>
      <c r="Q184" s="1202"/>
      <c r="R184" s="1202"/>
      <c r="S184" s="1202"/>
      <c r="T184" s="1202"/>
      <c r="U184" s="1202"/>
      <c r="V184" s="1202"/>
      <c r="W184" s="1202"/>
      <c r="X184" s="1202"/>
      <c r="Y184" s="1202"/>
      <c r="Z184" s="1202"/>
      <c r="AA184" s="1202"/>
      <c r="AB184" s="1202"/>
      <c r="AC184" s="1202"/>
      <c r="AD184" s="1202"/>
      <c r="AE184" s="1202"/>
      <c r="AF184" s="1202"/>
      <c r="AG184" s="1202"/>
      <c r="AH184" s="1202"/>
      <c r="AI184" s="131"/>
      <c r="AJ184" s="131"/>
      <c r="AK184" s="131"/>
      <c r="AL184" s="131"/>
    </row>
    <row r="185" spans="1:38" ht="15" customHeight="1" x14ac:dyDescent="0.15">
      <c r="A185" s="131"/>
      <c r="B185" s="131"/>
      <c r="C185" s="1204" t="s">
        <v>2602</v>
      </c>
      <c r="D185" s="1202"/>
      <c r="E185" s="1202"/>
      <c r="F185" s="1202"/>
      <c r="G185" s="1202"/>
      <c r="H185" s="1202"/>
      <c r="I185" s="1202"/>
      <c r="J185" s="1202"/>
      <c r="K185" s="1202"/>
      <c r="L185" s="1202"/>
      <c r="M185" s="1202"/>
      <c r="N185" s="1202"/>
      <c r="O185" s="1202"/>
      <c r="P185" s="1202"/>
      <c r="Q185" s="1202"/>
      <c r="R185" s="1202"/>
      <c r="S185" s="1202"/>
      <c r="T185" s="1202"/>
      <c r="U185" s="1202"/>
      <c r="V185" s="1202"/>
      <c r="W185" s="1202"/>
      <c r="X185" s="1202"/>
      <c r="Y185" s="1202"/>
      <c r="Z185" s="1202"/>
      <c r="AA185" s="1202"/>
      <c r="AB185" s="1202"/>
      <c r="AC185" s="1202"/>
      <c r="AD185" s="1202"/>
      <c r="AE185" s="1202"/>
      <c r="AF185" s="1202"/>
      <c r="AG185" s="1202"/>
      <c r="AH185" s="1202"/>
      <c r="AI185" s="131"/>
      <c r="AJ185" s="131"/>
      <c r="AK185" s="131"/>
      <c r="AL185" s="131"/>
    </row>
    <row r="186" spans="1:38" ht="15" customHeight="1" x14ac:dyDescent="0.15">
      <c r="A186" s="131"/>
      <c r="B186" s="131"/>
      <c r="C186" s="1204" t="s">
        <v>2603</v>
      </c>
      <c r="D186" s="1202"/>
      <c r="E186" s="1202"/>
      <c r="F186" s="1202"/>
      <c r="G186" s="1202"/>
      <c r="H186" s="1202"/>
      <c r="I186" s="1202"/>
      <c r="J186" s="1202"/>
      <c r="K186" s="1202"/>
      <c r="L186" s="1202"/>
      <c r="M186" s="1202"/>
      <c r="N186" s="1202"/>
      <c r="O186" s="1202"/>
      <c r="P186" s="1202"/>
      <c r="Q186" s="1202"/>
      <c r="R186" s="1202"/>
      <c r="S186" s="1202"/>
      <c r="T186" s="1202"/>
      <c r="U186" s="1202"/>
      <c r="V186" s="1202"/>
      <c r="W186" s="1202"/>
      <c r="X186" s="1202"/>
      <c r="Y186" s="1202"/>
      <c r="Z186" s="1202"/>
      <c r="AA186" s="1202"/>
      <c r="AB186" s="1202"/>
      <c r="AC186" s="1202"/>
      <c r="AD186" s="1202"/>
      <c r="AE186" s="1202"/>
      <c r="AF186" s="1202"/>
      <c r="AG186" s="1202"/>
      <c r="AH186" s="1202"/>
      <c r="AI186" s="131"/>
      <c r="AJ186" s="131"/>
      <c r="AK186" s="131"/>
      <c r="AL186" s="131"/>
    </row>
    <row r="187" spans="1:38" ht="15" customHeight="1" x14ac:dyDescent="0.15">
      <c r="A187" s="131"/>
      <c r="B187" s="131"/>
      <c r="C187" s="1204" t="s">
        <v>2604</v>
      </c>
      <c r="D187" s="1202"/>
      <c r="E187" s="1202"/>
      <c r="F187" s="1202"/>
      <c r="G187" s="1202"/>
      <c r="H187" s="1202"/>
      <c r="I187" s="1202"/>
      <c r="J187" s="1202"/>
      <c r="K187" s="1202"/>
      <c r="L187" s="1202"/>
      <c r="M187" s="1202"/>
      <c r="N187" s="1202"/>
      <c r="O187" s="1202"/>
      <c r="P187" s="1202"/>
      <c r="Q187" s="1202"/>
      <c r="R187" s="1202"/>
      <c r="S187" s="1202"/>
      <c r="T187" s="1202"/>
      <c r="U187" s="1202"/>
      <c r="V187" s="1202"/>
      <c r="W187" s="1202"/>
      <c r="X187" s="1202"/>
      <c r="Y187" s="1202"/>
      <c r="Z187" s="1202"/>
      <c r="AA187" s="1202"/>
      <c r="AB187" s="1202"/>
      <c r="AC187" s="1202"/>
      <c r="AD187" s="1202"/>
      <c r="AE187" s="1202"/>
      <c r="AF187" s="1202"/>
      <c r="AG187" s="1202"/>
      <c r="AH187" s="1202"/>
      <c r="AI187" s="131"/>
      <c r="AJ187" s="131"/>
      <c r="AK187" s="131"/>
      <c r="AL187" s="131"/>
    </row>
    <row r="188" spans="1:38" ht="15" customHeight="1" x14ac:dyDescent="0.15">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c r="AI188" s="131"/>
      <c r="AJ188" s="131"/>
      <c r="AK188" s="131"/>
      <c r="AL188" s="131"/>
    </row>
    <row r="189" spans="1:38" ht="15" customHeight="1" x14ac:dyDescent="0.15">
      <c r="A189" s="131"/>
      <c r="B189" s="131"/>
      <c r="C189" s="131" t="s">
        <v>2605</v>
      </c>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c r="AI189" s="131"/>
      <c r="AJ189" s="131"/>
      <c r="AK189" s="131"/>
      <c r="AL189" s="131"/>
    </row>
    <row r="190" spans="1:38" ht="15" customHeight="1" x14ac:dyDescent="0.15">
      <c r="A190" s="131"/>
      <c r="B190" s="131"/>
      <c r="C190" s="131" t="s">
        <v>2607</v>
      </c>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1"/>
      <c r="AJ190" s="131"/>
      <c r="AK190" s="131"/>
      <c r="AL190" s="131"/>
    </row>
    <row r="191" spans="1:38" ht="15" customHeight="1" x14ac:dyDescent="0.15">
      <c r="A191" s="131"/>
      <c r="B191" s="131"/>
      <c r="C191" s="131" t="s">
        <v>2606</v>
      </c>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row>
    <row r="192" spans="1:38" ht="15" customHeight="1" x14ac:dyDescent="0.15">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row>
    <row r="193" spans="1:38" ht="15" customHeight="1" x14ac:dyDescent="0.15">
      <c r="A193" s="131"/>
      <c r="B193" s="131"/>
      <c r="C193" s="131" t="s">
        <v>2451</v>
      </c>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c r="AI193" s="131"/>
      <c r="AJ193" s="131"/>
      <c r="AK193" s="131"/>
      <c r="AL193" s="131"/>
    </row>
    <row r="194" spans="1:38" ht="15" customHeight="1" x14ac:dyDescent="0.15">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c r="AI194" s="131"/>
      <c r="AJ194" s="131"/>
      <c r="AK194" s="131"/>
      <c r="AL194" s="131"/>
    </row>
    <row r="195" spans="1:38" ht="15" customHeight="1" x14ac:dyDescent="0.15">
      <c r="A195" s="131"/>
      <c r="B195" s="131"/>
      <c r="C195" s="131" t="s">
        <v>2452</v>
      </c>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c r="AI195" s="131"/>
      <c r="AJ195" s="131"/>
      <c r="AK195" s="131"/>
      <c r="AL195" s="131"/>
    </row>
    <row r="196" spans="1:38" ht="15" customHeight="1" x14ac:dyDescent="0.15">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c r="AI196" s="131"/>
      <c r="AJ196" s="131"/>
      <c r="AK196" s="131"/>
      <c r="AL196" s="131"/>
    </row>
    <row r="197" spans="1:38" ht="15" customHeight="1" x14ac:dyDescent="0.15">
      <c r="A197" s="131"/>
      <c r="B197" s="131" t="s">
        <v>1259</v>
      </c>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c r="AI197" s="131"/>
      <c r="AJ197" s="131"/>
      <c r="AK197" s="131"/>
      <c r="AL197" s="131"/>
    </row>
    <row r="198" spans="1:38" ht="15" customHeight="1" x14ac:dyDescent="0.15">
      <c r="A198" s="131"/>
      <c r="B198" s="131"/>
      <c r="C198" s="131" t="s">
        <v>2608</v>
      </c>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row>
    <row r="199" spans="1:38" ht="15" customHeight="1" x14ac:dyDescent="0.15">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row>
    <row r="200" spans="1:38" ht="15" customHeight="1" x14ac:dyDescent="0.15">
      <c r="A200" s="131"/>
      <c r="B200" s="131"/>
      <c r="C200" s="131" t="s">
        <v>1522</v>
      </c>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row>
    <row r="201" spans="1:38" ht="15" customHeight="1" x14ac:dyDescent="0.15">
      <c r="A201" s="131"/>
      <c r="B201" s="131"/>
      <c r="C201" s="131" t="s">
        <v>1260</v>
      </c>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c r="AI201" s="131"/>
      <c r="AJ201" s="131"/>
      <c r="AK201" s="131"/>
      <c r="AL201" s="131"/>
    </row>
    <row r="202" spans="1:38" ht="15" customHeight="1" x14ac:dyDescent="0.15">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1"/>
    </row>
    <row r="203" spans="1:38" ht="15" customHeight="1" x14ac:dyDescent="0.15">
      <c r="A203" s="131"/>
      <c r="B203" s="131"/>
      <c r="C203" s="131" t="s">
        <v>1523</v>
      </c>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c r="AI203" s="131"/>
      <c r="AJ203" s="131"/>
      <c r="AK203" s="131"/>
      <c r="AL203" s="131"/>
    </row>
    <row r="204" spans="1:38" ht="15" customHeight="1" x14ac:dyDescent="0.15">
      <c r="A204" s="131"/>
      <c r="B204" s="131"/>
      <c r="C204" s="131" t="s">
        <v>1261</v>
      </c>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c r="AI204" s="131"/>
      <c r="AJ204" s="131"/>
      <c r="AK204" s="131"/>
      <c r="AL204" s="131"/>
    </row>
    <row r="205" spans="1:38" ht="15" customHeight="1" x14ac:dyDescent="0.15">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c r="AI205" s="131"/>
      <c r="AJ205" s="131"/>
      <c r="AK205" s="131"/>
      <c r="AL205" s="131"/>
    </row>
    <row r="206" spans="1:38" ht="15" customHeight="1" x14ac:dyDescent="0.15">
      <c r="A206" s="131"/>
      <c r="B206" s="131"/>
      <c r="C206" s="131" t="s">
        <v>1524</v>
      </c>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c r="AI206" s="131"/>
      <c r="AJ206" s="131"/>
      <c r="AK206" s="131"/>
      <c r="AL206" s="131"/>
    </row>
    <row r="207" spans="1:38" ht="15" customHeight="1" x14ac:dyDescent="0.15">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c r="AI207" s="131"/>
      <c r="AJ207" s="131"/>
      <c r="AK207" s="131"/>
      <c r="AL207" s="131"/>
    </row>
    <row r="208" spans="1:38" ht="15" customHeight="1" x14ac:dyDescent="0.15">
      <c r="A208" s="131"/>
      <c r="B208" s="131"/>
      <c r="C208" s="131" t="s">
        <v>1525</v>
      </c>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c r="AI208" s="131"/>
      <c r="AJ208" s="131"/>
      <c r="AK208" s="131"/>
      <c r="AL208" s="131"/>
    </row>
    <row r="209" spans="1:38" ht="15" customHeight="1" x14ac:dyDescent="0.15">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c r="AI209" s="131"/>
      <c r="AJ209" s="131"/>
      <c r="AK209" s="131"/>
      <c r="AL209" s="131"/>
    </row>
    <row r="210" spans="1:38" ht="15" customHeight="1" x14ac:dyDescent="0.15">
      <c r="A210" s="131"/>
      <c r="B210" s="131"/>
      <c r="C210" s="131" t="s">
        <v>2609</v>
      </c>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c r="AI210" s="131"/>
      <c r="AJ210" s="131"/>
      <c r="AK210" s="131"/>
      <c r="AL210" s="131"/>
    </row>
    <row r="211" spans="1:38" ht="15" customHeight="1" x14ac:dyDescent="0.15">
      <c r="A211" s="131"/>
      <c r="B211" s="131"/>
      <c r="C211" s="131" t="s">
        <v>2610</v>
      </c>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1"/>
      <c r="AJ211" s="131"/>
      <c r="AK211" s="131"/>
      <c r="AL211" s="131"/>
    </row>
    <row r="212" spans="1:38" ht="15" customHeight="1" x14ac:dyDescent="0.15">
      <c r="A212" s="131"/>
      <c r="B212" s="131"/>
      <c r="C212" s="131" t="s">
        <v>2611</v>
      </c>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c r="AI212" s="131"/>
      <c r="AJ212" s="131"/>
      <c r="AK212" s="131"/>
      <c r="AL212" s="131"/>
    </row>
    <row r="213" spans="1:38" ht="15" customHeight="1" x14ac:dyDescent="0.15">
      <c r="A213" s="131"/>
      <c r="B213" s="131"/>
      <c r="C213" s="131" t="s">
        <v>2612</v>
      </c>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c r="AI213" s="131"/>
      <c r="AJ213" s="131"/>
      <c r="AK213" s="131"/>
      <c r="AL213" s="131"/>
    </row>
    <row r="214" spans="1:38" ht="15" customHeight="1" x14ac:dyDescent="0.15">
      <c r="A214" s="131"/>
      <c r="B214" s="131"/>
      <c r="C214" s="131" t="s">
        <v>2614</v>
      </c>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c r="AI214" s="131"/>
      <c r="AJ214" s="131"/>
      <c r="AK214" s="131"/>
      <c r="AL214" s="131"/>
    </row>
    <row r="215" spans="1:38" ht="15" customHeight="1" x14ac:dyDescent="0.15">
      <c r="A215" s="131"/>
      <c r="B215" s="131"/>
      <c r="C215" s="131" t="s">
        <v>2613</v>
      </c>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c r="AI215" s="131"/>
      <c r="AJ215" s="131"/>
      <c r="AK215" s="131"/>
      <c r="AL215" s="131"/>
    </row>
    <row r="216" spans="1:38" ht="15" customHeight="1" x14ac:dyDescent="0.15">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c r="AI216" s="131"/>
      <c r="AJ216" s="131"/>
      <c r="AK216" s="131"/>
      <c r="AL216" s="131"/>
    </row>
    <row r="217" spans="1:38" ht="15" customHeight="1" x14ac:dyDescent="0.15">
      <c r="A217" s="131"/>
      <c r="B217" s="131"/>
      <c r="C217" s="131" t="s">
        <v>2615</v>
      </c>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c r="AI217" s="131"/>
      <c r="AJ217" s="131"/>
      <c r="AK217" s="131"/>
      <c r="AL217" s="131"/>
    </row>
    <row r="218" spans="1:38" ht="15" customHeight="1" x14ac:dyDescent="0.15">
      <c r="A218" s="131"/>
      <c r="B218" s="131"/>
      <c r="C218" s="131" t="s">
        <v>1607</v>
      </c>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row>
    <row r="219" spans="1:38" ht="15" customHeight="1" x14ac:dyDescent="0.15">
      <c r="A219" s="131"/>
      <c r="B219" s="131"/>
      <c r="C219" s="131" t="s">
        <v>2616</v>
      </c>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row>
    <row r="220" spans="1:38" ht="15" customHeight="1" x14ac:dyDescent="0.15">
      <c r="A220" s="131"/>
      <c r="B220" s="131"/>
      <c r="C220" s="131" t="s">
        <v>2617</v>
      </c>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row>
    <row r="221" spans="1:38" ht="15" customHeight="1" x14ac:dyDescent="0.15">
      <c r="A221" s="131"/>
      <c r="B221" s="131"/>
      <c r="C221" s="131" t="s">
        <v>2618</v>
      </c>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c r="AI221" s="131"/>
      <c r="AJ221" s="131"/>
      <c r="AK221" s="131"/>
      <c r="AL221" s="131"/>
    </row>
    <row r="222" spans="1:38" ht="15" customHeight="1" x14ac:dyDescent="0.15">
      <c r="A222" s="131"/>
      <c r="B222" s="131"/>
      <c r="C222" s="131" t="s">
        <v>2619</v>
      </c>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c r="AI222" s="131"/>
      <c r="AJ222" s="131"/>
      <c r="AK222" s="131"/>
      <c r="AL222" s="131"/>
    </row>
    <row r="223" spans="1:38" ht="15" customHeight="1" x14ac:dyDescent="0.15">
      <c r="A223" s="131"/>
      <c r="B223" s="131"/>
      <c r="C223" s="131" t="s">
        <v>2620</v>
      </c>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c r="AI223" s="131"/>
      <c r="AJ223" s="131"/>
      <c r="AK223" s="131"/>
      <c r="AL223" s="131"/>
    </row>
    <row r="224" spans="1:38" ht="15" customHeight="1" x14ac:dyDescent="0.15">
      <c r="A224" s="131"/>
      <c r="B224" s="131"/>
      <c r="C224" s="131" t="s">
        <v>2621</v>
      </c>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c r="AI224" s="131"/>
      <c r="AJ224" s="131"/>
      <c r="AK224" s="131"/>
      <c r="AL224" s="131"/>
    </row>
    <row r="225" spans="1:38" ht="15" customHeight="1" x14ac:dyDescent="0.1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c r="AI225" s="131"/>
      <c r="AJ225" s="131"/>
      <c r="AK225" s="131"/>
      <c r="AL225" s="131"/>
    </row>
    <row r="226" spans="1:38" ht="15" customHeight="1" x14ac:dyDescent="0.15">
      <c r="A226" s="131"/>
      <c r="B226" s="131"/>
      <c r="C226" s="131" t="s">
        <v>2622</v>
      </c>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c r="AI226" s="131"/>
      <c r="AJ226" s="131"/>
      <c r="AK226" s="131"/>
      <c r="AL226" s="131"/>
    </row>
    <row r="227" spans="1:38" ht="15" customHeight="1" x14ac:dyDescent="0.15">
      <c r="A227" s="131"/>
      <c r="B227" s="131"/>
      <c r="C227" s="131" t="s">
        <v>2623</v>
      </c>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1"/>
    </row>
    <row r="228" spans="1:38" ht="15" customHeight="1" x14ac:dyDescent="0.15">
      <c r="A228" s="131"/>
      <c r="B228" s="131"/>
      <c r="C228" s="131" t="s">
        <v>2624</v>
      </c>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c r="AI228" s="131"/>
      <c r="AJ228" s="131"/>
      <c r="AK228" s="131"/>
      <c r="AL228" s="131"/>
    </row>
    <row r="229" spans="1:38" ht="15" customHeight="1" x14ac:dyDescent="0.15">
      <c r="A229" s="131"/>
      <c r="B229" s="131"/>
      <c r="C229" s="131" t="s">
        <v>2625</v>
      </c>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row>
    <row r="230" spans="1:38" ht="15" customHeight="1" x14ac:dyDescent="0.15">
      <c r="A230" s="131"/>
      <c r="B230" s="131"/>
      <c r="C230" s="131" t="s">
        <v>2626</v>
      </c>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c r="AI230" s="131"/>
      <c r="AJ230" s="131"/>
      <c r="AK230" s="131"/>
      <c r="AL230" s="131"/>
    </row>
    <row r="231" spans="1:38" ht="15" customHeight="1" x14ac:dyDescent="0.15">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c r="AI231" s="131"/>
      <c r="AJ231" s="131"/>
      <c r="AK231" s="131"/>
      <c r="AL231" s="131"/>
    </row>
    <row r="232" spans="1:38" ht="15" customHeight="1" x14ac:dyDescent="0.15">
      <c r="A232" s="131"/>
      <c r="B232" s="131"/>
      <c r="C232" s="131" t="s">
        <v>1546</v>
      </c>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row>
    <row r="233" spans="1:38" ht="15" customHeight="1" x14ac:dyDescent="0.15">
      <c r="A233" s="131"/>
      <c r="B233" s="131"/>
      <c r="C233" s="131" t="s">
        <v>1547</v>
      </c>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row>
    <row r="234" spans="1:38" ht="15" customHeight="1" x14ac:dyDescent="0.15">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c r="AI234" s="131"/>
      <c r="AJ234" s="131"/>
      <c r="AK234" s="131"/>
      <c r="AL234" s="131"/>
    </row>
    <row r="235" spans="1:38" ht="15" customHeight="1" x14ac:dyDescent="0.1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row>
    <row r="236" spans="1:38" ht="15" customHeight="1" x14ac:dyDescent="0.15">
      <c r="A236" s="131"/>
      <c r="B236" s="131"/>
      <c r="C236" s="131" t="s">
        <v>2627</v>
      </c>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c r="AI236" s="131"/>
      <c r="AJ236" s="131"/>
      <c r="AK236" s="131"/>
      <c r="AL236" s="131"/>
    </row>
    <row r="237" spans="1:38" ht="15" customHeight="1" x14ac:dyDescent="0.15">
      <c r="A237" s="131"/>
      <c r="B237" s="131"/>
      <c r="C237" s="131" t="s">
        <v>2628</v>
      </c>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c r="AI237" s="131"/>
      <c r="AJ237" s="131"/>
      <c r="AK237" s="131"/>
      <c r="AL237" s="131"/>
    </row>
    <row r="238" spans="1:38" ht="15" customHeight="1" x14ac:dyDescent="0.15">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c r="AI238" s="131"/>
      <c r="AJ238" s="131"/>
      <c r="AK238" s="131"/>
      <c r="AL238" s="131"/>
    </row>
    <row r="239" spans="1:38" ht="15" customHeight="1" x14ac:dyDescent="0.15">
      <c r="A239" s="131"/>
      <c r="B239" s="131"/>
      <c r="C239" s="131" t="s">
        <v>2629</v>
      </c>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row>
    <row r="240" spans="1:38" ht="15" customHeight="1" x14ac:dyDescent="0.15">
      <c r="A240" s="131"/>
      <c r="B240" s="131"/>
      <c r="C240" s="131" t="s">
        <v>2630</v>
      </c>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c r="AI240" s="131"/>
      <c r="AJ240" s="131"/>
      <c r="AK240" s="131"/>
      <c r="AL240" s="131"/>
    </row>
    <row r="241" spans="1:38" ht="15" customHeight="1" x14ac:dyDescent="0.15">
      <c r="A241" s="131"/>
      <c r="B241" s="131"/>
      <c r="C241" s="131" t="s">
        <v>2631</v>
      </c>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row>
    <row r="242" spans="1:38" ht="15" customHeight="1" x14ac:dyDescent="0.15">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row>
    <row r="243" spans="1:38" ht="15" customHeight="1" x14ac:dyDescent="0.15">
      <c r="A243" s="131"/>
      <c r="B243" s="131"/>
      <c r="C243" s="131" t="s">
        <v>2453</v>
      </c>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row>
    <row r="244" spans="1:38" ht="15" customHeight="1" x14ac:dyDescent="0.15">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c r="AI244" s="131"/>
      <c r="AJ244" s="131"/>
      <c r="AK244" s="131"/>
      <c r="AL244" s="131"/>
    </row>
    <row r="245" spans="1:38" ht="15" customHeight="1" x14ac:dyDescent="0.15">
      <c r="A245" s="131"/>
      <c r="B245" s="131"/>
      <c r="C245" s="131" t="s">
        <v>2632</v>
      </c>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row>
    <row r="246" spans="1:38" ht="15" customHeight="1" x14ac:dyDescent="0.15">
      <c r="A246" s="131"/>
      <c r="B246" s="131"/>
      <c r="C246" s="131" t="s">
        <v>2633</v>
      </c>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1"/>
    </row>
    <row r="247" spans="1:38" ht="15" customHeight="1" x14ac:dyDescent="0.15">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c r="AI247" s="131"/>
      <c r="AJ247" s="131"/>
      <c r="AK247" s="131"/>
      <c r="AL247" s="131"/>
    </row>
    <row r="248" spans="1:38" ht="15" customHeight="1" x14ac:dyDescent="0.15">
      <c r="A248" s="131"/>
      <c r="B248" s="131"/>
      <c r="C248" s="131" t="s">
        <v>2634</v>
      </c>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c r="AI248" s="131"/>
      <c r="AJ248" s="131"/>
      <c r="AK248" s="131"/>
      <c r="AL248" s="131"/>
    </row>
    <row r="249" spans="1:38" ht="15" customHeight="1" x14ac:dyDescent="0.15">
      <c r="A249" s="131"/>
      <c r="B249" s="131"/>
      <c r="C249" s="131" t="s">
        <v>2635</v>
      </c>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1"/>
    </row>
    <row r="250" spans="1:38" ht="15" customHeight="1" x14ac:dyDescent="0.15">
      <c r="A250" s="131"/>
      <c r="B250" s="131"/>
      <c r="C250" s="131" t="s">
        <v>2636</v>
      </c>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c r="AI250" s="131"/>
      <c r="AJ250" s="131"/>
      <c r="AK250" s="131"/>
      <c r="AL250" s="131"/>
    </row>
    <row r="251" spans="1:38" ht="15" customHeight="1" x14ac:dyDescent="0.15">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c r="AI251" s="131"/>
      <c r="AJ251" s="131"/>
      <c r="AK251" s="131"/>
      <c r="AL251" s="131"/>
    </row>
    <row r="252" spans="1:38" ht="15" customHeight="1" x14ac:dyDescent="0.15">
      <c r="A252" s="131"/>
      <c r="B252" s="131"/>
      <c r="C252" s="131" t="s">
        <v>2637</v>
      </c>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row>
    <row r="253" spans="1:38" ht="15" customHeight="1" x14ac:dyDescent="0.15">
      <c r="A253" s="131"/>
      <c r="B253" s="131"/>
      <c r="C253" s="131" t="s">
        <v>2638</v>
      </c>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row>
    <row r="254" spans="1:38" ht="15" customHeight="1" x14ac:dyDescent="0.15">
      <c r="A254" s="131"/>
      <c r="B254" s="131"/>
      <c r="C254" s="131" t="s">
        <v>2639</v>
      </c>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row>
    <row r="255" spans="1:38" ht="15" customHeight="1" x14ac:dyDescent="0.15">
      <c r="A255" s="131"/>
      <c r="B255" s="131"/>
      <c r="C255" s="131" t="s">
        <v>2640</v>
      </c>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row>
    <row r="256" spans="1:38" ht="15" customHeight="1" x14ac:dyDescent="0.15">
      <c r="A256" s="131"/>
      <c r="B256" s="131"/>
      <c r="C256" s="131" t="s">
        <v>2641</v>
      </c>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row>
    <row r="257" spans="1:38" ht="15" customHeight="1" x14ac:dyDescent="0.15">
      <c r="A257" s="131"/>
      <c r="B257" s="131"/>
      <c r="C257" s="131" t="s">
        <v>2642</v>
      </c>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row>
    <row r="258" spans="1:38" ht="15" customHeight="1" x14ac:dyDescent="0.15">
      <c r="A258" s="131"/>
      <c r="B258" s="131"/>
      <c r="C258" s="131" t="s">
        <v>2643</v>
      </c>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row>
    <row r="259" spans="1:38" ht="15" customHeight="1" x14ac:dyDescent="0.15">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row>
    <row r="260" spans="1:38" ht="15" customHeight="1" x14ac:dyDescent="0.15">
      <c r="A260" s="131"/>
      <c r="B260" s="131"/>
      <c r="C260" s="131" t="s">
        <v>1526</v>
      </c>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row>
    <row r="261" spans="1:38" ht="15" customHeight="1" x14ac:dyDescent="0.15">
      <c r="A261" s="131"/>
      <c r="B261" s="131"/>
      <c r="C261" s="131" t="s">
        <v>1262</v>
      </c>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row>
    <row r="262" spans="1:38" ht="15" customHeight="1" x14ac:dyDescent="0.15">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row>
    <row r="263" spans="1:38" ht="15" customHeight="1" x14ac:dyDescent="0.15">
      <c r="A263" s="131"/>
      <c r="B263" s="131"/>
      <c r="C263" s="131" t="s">
        <v>1527</v>
      </c>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row>
    <row r="264" spans="1:38" ht="15" customHeight="1" x14ac:dyDescent="0.15">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row>
    <row r="265" spans="1:38" ht="15" customHeight="1" x14ac:dyDescent="0.15">
      <c r="A265" s="131"/>
      <c r="B265" s="131"/>
      <c r="C265" s="131" t="s">
        <v>1528</v>
      </c>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row>
    <row r="266" spans="1:38" ht="15" customHeight="1" x14ac:dyDescent="0.15">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row>
    <row r="267" spans="1:38" ht="15" customHeight="1" x14ac:dyDescent="0.15">
      <c r="A267" s="131"/>
      <c r="B267" s="131"/>
      <c r="C267" s="131" t="s">
        <v>1529</v>
      </c>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row>
    <row r="268" spans="1:38" ht="15" customHeight="1" x14ac:dyDescent="0.15">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row>
    <row r="269" spans="1:38" ht="15" customHeight="1" x14ac:dyDescent="0.15">
      <c r="A269" s="131"/>
      <c r="B269" s="131"/>
      <c r="C269" s="131" t="s">
        <v>1530</v>
      </c>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row>
    <row r="270" spans="1:38" ht="15" customHeight="1" x14ac:dyDescent="0.15">
      <c r="A270" s="131"/>
      <c r="B270" s="131"/>
      <c r="C270" s="131" t="s">
        <v>1318</v>
      </c>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row>
    <row r="271" spans="1:38" ht="15" customHeight="1" x14ac:dyDescent="0.15">
      <c r="A271" s="131"/>
      <c r="B271" s="131"/>
      <c r="C271" s="131" t="s">
        <v>1263</v>
      </c>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row>
    <row r="272" spans="1:38" ht="15" customHeight="1" x14ac:dyDescent="0.15">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row>
    <row r="273" spans="1:38" ht="15" customHeight="1" x14ac:dyDescent="0.15">
      <c r="A273" s="131"/>
      <c r="B273" s="131"/>
      <c r="C273" s="131" t="s">
        <v>1608</v>
      </c>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row>
    <row r="274" spans="1:38" ht="15" customHeight="1" x14ac:dyDescent="0.15">
      <c r="A274" s="131"/>
      <c r="B274" s="131"/>
      <c r="C274" s="131" t="s">
        <v>1609</v>
      </c>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row>
    <row r="275" spans="1:38" ht="15" customHeight="1" x14ac:dyDescent="0.15">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row>
    <row r="276" spans="1:38" ht="15" customHeight="1" x14ac:dyDescent="0.15">
      <c r="A276" s="131"/>
      <c r="B276" s="131"/>
      <c r="C276" s="131" t="s">
        <v>2644</v>
      </c>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row>
    <row r="277" spans="1:38" ht="15" customHeight="1" x14ac:dyDescent="0.15">
      <c r="A277" s="131"/>
      <c r="B277" s="131"/>
      <c r="C277" s="131" t="s">
        <v>1610</v>
      </c>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row>
    <row r="278" spans="1:38" ht="15" customHeight="1" x14ac:dyDescent="0.15">
      <c r="A278" s="131"/>
      <c r="B278" s="131"/>
      <c r="C278" s="131" t="s">
        <v>1263</v>
      </c>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row>
    <row r="279" spans="1:38" ht="15" customHeight="1" x14ac:dyDescent="0.15">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row>
    <row r="280" spans="1:38" ht="15" customHeight="1" x14ac:dyDescent="0.15">
      <c r="A280" s="131"/>
      <c r="B280" s="131"/>
      <c r="C280" s="131" t="s">
        <v>2645</v>
      </c>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row>
    <row r="281" spans="1:38" ht="15" customHeight="1" x14ac:dyDescent="0.15">
      <c r="A281" s="131"/>
      <c r="B281" s="131"/>
      <c r="C281" s="131" t="s">
        <v>1500</v>
      </c>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row>
    <row r="282" spans="1:38" ht="15" customHeight="1" x14ac:dyDescent="0.15">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row>
    <row r="283" spans="1:38" ht="15" customHeight="1" x14ac:dyDescent="0.15">
      <c r="A283" s="131"/>
      <c r="B283" s="131"/>
      <c r="C283" s="131" t="s">
        <v>1611</v>
      </c>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row>
    <row r="284" spans="1:38" ht="15" customHeight="1" x14ac:dyDescent="0.15">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row>
    <row r="285" spans="1:38" ht="15" customHeight="1" x14ac:dyDescent="0.15">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row>
    <row r="286" spans="1:38" ht="15" customHeight="1" x14ac:dyDescent="0.15">
      <c r="A286" s="131"/>
      <c r="B286" s="131" t="s">
        <v>1264</v>
      </c>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row>
    <row r="287" spans="1:38" ht="15" customHeight="1" x14ac:dyDescent="0.15">
      <c r="A287" s="131"/>
      <c r="B287" s="131"/>
      <c r="C287" s="131" t="s">
        <v>1531</v>
      </c>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row>
    <row r="288" spans="1:38" ht="15" customHeight="1" x14ac:dyDescent="0.15">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row>
    <row r="289" spans="1:38" ht="15" customHeight="1" x14ac:dyDescent="0.15">
      <c r="A289" s="131"/>
      <c r="B289" s="131"/>
      <c r="C289" s="131" t="s">
        <v>1532</v>
      </c>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row>
    <row r="290" spans="1:38" ht="15" customHeight="1" x14ac:dyDescent="0.15">
      <c r="A290" s="131"/>
      <c r="B290" s="131"/>
      <c r="C290" s="131" t="s">
        <v>1265</v>
      </c>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row>
    <row r="291" spans="1:38" ht="15" customHeight="1" x14ac:dyDescent="0.15">
      <c r="A291" s="131"/>
      <c r="B291" s="131"/>
      <c r="C291" s="131" t="s">
        <v>1266</v>
      </c>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row>
    <row r="292" spans="1:38" ht="15" customHeight="1" x14ac:dyDescent="0.15">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row>
    <row r="293" spans="1:38" ht="15" customHeight="1" x14ac:dyDescent="0.15">
      <c r="A293" s="131"/>
      <c r="B293" s="131"/>
      <c r="C293" s="131" t="s">
        <v>1533</v>
      </c>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row>
    <row r="294" spans="1:38" ht="15" customHeight="1" x14ac:dyDescent="0.15">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row>
    <row r="295" spans="1:38" ht="15" customHeight="1" x14ac:dyDescent="0.15">
      <c r="A295" s="131"/>
      <c r="B295" s="131"/>
      <c r="C295" s="131" t="s">
        <v>1534</v>
      </c>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row>
    <row r="296" spans="1:38" ht="15" customHeight="1" x14ac:dyDescent="0.15">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row>
    <row r="297" spans="1:38" ht="15" customHeight="1" x14ac:dyDescent="0.15">
      <c r="A297" s="131"/>
      <c r="B297" s="131"/>
      <c r="C297" s="131" t="s">
        <v>1535</v>
      </c>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row>
    <row r="298" spans="1:38" ht="15" customHeight="1" x14ac:dyDescent="0.15">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row>
    <row r="299" spans="1:38" ht="15" customHeight="1" x14ac:dyDescent="0.15">
      <c r="A299" s="131"/>
      <c r="B299" s="131"/>
      <c r="C299" s="131" t="s">
        <v>1536</v>
      </c>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row>
    <row r="300" spans="1:38" ht="15" customHeight="1" x14ac:dyDescent="0.15">
      <c r="A300" s="131"/>
      <c r="B300" s="131"/>
      <c r="C300" s="131" t="s">
        <v>1267</v>
      </c>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row>
    <row r="301" spans="1:38" ht="15" customHeight="1" x14ac:dyDescent="0.15">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row>
    <row r="302" spans="1:38" ht="15" customHeight="1" x14ac:dyDescent="0.15">
      <c r="A302" s="131"/>
      <c r="B302" s="131"/>
      <c r="C302" s="131" t="s">
        <v>1537</v>
      </c>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row>
    <row r="303" spans="1:38" ht="15" customHeight="1" x14ac:dyDescent="0.15">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row>
    <row r="304" spans="1:38" ht="15" customHeight="1" x14ac:dyDescent="0.15">
      <c r="A304" s="131"/>
      <c r="B304" s="131"/>
      <c r="C304" s="131" t="s">
        <v>1538</v>
      </c>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row>
    <row r="305" spans="1:38" ht="15" customHeight="1" x14ac:dyDescent="0.1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row>
    <row r="306" spans="1:38" ht="15" customHeight="1" x14ac:dyDescent="0.15">
      <c r="A306" s="131"/>
      <c r="B306" s="131" t="s">
        <v>1268</v>
      </c>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row>
    <row r="307" spans="1:38" ht="15" customHeight="1" x14ac:dyDescent="0.15">
      <c r="A307" s="131"/>
      <c r="B307" s="131"/>
      <c r="C307" s="131" t="s">
        <v>1539</v>
      </c>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row>
    <row r="308" spans="1:38" ht="15" customHeight="1" x14ac:dyDescent="0.15">
      <c r="A308" s="131"/>
      <c r="B308" s="131"/>
      <c r="C308" s="131" t="s">
        <v>1269</v>
      </c>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row>
    <row r="309" spans="1:38" ht="15" customHeight="1" x14ac:dyDescent="0.15">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row>
    <row r="310" spans="1:38" ht="15" customHeight="1" x14ac:dyDescent="0.15">
      <c r="A310" s="131"/>
      <c r="B310" s="131"/>
      <c r="C310" s="131" t="s">
        <v>1540</v>
      </c>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row>
    <row r="311" spans="1:38" ht="15" customHeight="1" x14ac:dyDescent="0.15">
      <c r="A311" s="131"/>
      <c r="B311" s="131"/>
      <c r="C311" s="131" t="s">
        <v>1270</v>
      </c>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row>
    <row r="312" spans="1:38" ht="15" customHeight="1" x14ac:dyDescent="0.15">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row>
    <row r="313" spans="1:38" ht="15" customHeight="1" x14ac:dyDescent="0.15">
      <c r="A313" s="131"/>
      <c r="B313" s="131"/>
      <c r="C313" s="131" t="s">
        <v>1541</v>
      </c>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row>
    <row r="314" spans="1:38" ht="15" customHeight="1" x14ac:dyDescent="0.15">
      <c r="A314" s="131"/>
      <c r="B314" s="131"/>
      <c r="C314" s="131" t="s">
        <v>1271</v>
      </c>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row>
    <row r="315" spans="1:38" ht="15" customHeight="1" x14ac:dyDescent="0.1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row>
    <row r="316" spans="1:38" ht="15" customHeight="1" x14ac:dyDescent="0.15">
      <c r="A316" s="131"/>
      <c r="B316" s="131"/>
      <c r="C316" s="131" t="s">
        <v>1542</v>
      </c>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row>
    <row r="317" spans="1:38" ht="15" customHeight="1" x14ac:dyDescent="0.15">
      <c r="A317" s="131"/>
      <c r="B317" s="131"/>
      <c r="C317" s="131" t="s">
        <v>1247</v>
      </c>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row>
    <row r="318" spans="1:38" ht="15" customHeight="1" x14ac:dyDescent="0.15">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row>
    <row r="319" spans="1:38" ht="15" customHeight="1" x14ac:dyDescent="0.15">
      <c r="A319" s="131"/>
      <c r="B319" s="131"/>
      <c r="C319" s="131" t="s">
        <v>1543</v>
      </c>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row>
    <row r="320" spans="1:38" ht="15" customHeight="1" x14ac:dyDescent="0.15">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row>
    <row r="321" spans="1:36" ht="15" customHeight="1" x14ac:dyDescent="0.15">
      <c r="A321" s="131"/>
      <c r="B321" s="131"/>
      <c r="C321" s="131" t="s">
        <v>1544</v>
      </c>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row>
    <row r="322" spans="1:36" ht="15" customHeight="1" x14ac:dyDescent="0.15">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row>
    <row r="323" spans="1:36" ht="15" customHeight="1" x14ac:dyDescent="0.15">
      <c r="A323" s="131"/>
      <c r="B323" s="131"/>
      <c r="C323" s="131" t="s">
        <v>2647</v>
      </c>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row>
    <row r="324" spans="1:36" ht="15" customHeight="1" x14ac:dyDescent="0.15">
      <c r="A324" s="131"/>
      <c r="B324" s="131"/>
      <c r="C324" s="131" t="s">
        <v>2646</v>
      </c>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row>
    <row r="325" spans="1:36" ht="15" customHeight="1" x14ac:dyDescent="0.1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row>
    <row r="326" spans="1:36" ht="15" customHeight="1" x14ac:dyDescent="0.15">
      <c r="A326" s="131"/>
      <c r="B326" s="131"/>
      <c r="C326" s="131" t="s">
        <v>1545</v>
      </c>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row>
    <row r="327" spans="1:36" ht="15" customHeight="1" x14ac:dyDescent="0.15">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row>
    <row r="328" spans="1:36" ht="15" customHeight="1" x14ac:dyDescent="0.15">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row>
  </sheetData>
  <phoneticPr fontId="21"/>
  <printOptions horizontalCentered="1"/>
  <pageMargins left="0.39370078740157483" right="0.39370078740157483" top="0.19685039370078741" bottom="0.19685039370078741" header="0.19685039370078741" footer="0.19685039370078741"/>
  <pageSetup paperSize="9" scale="95" orientation="portrait" blackAndWhite="1" horizontalDpi="4294967293" r:id="rId1"/>
  <rowBreaks count="5" manualBreakCount="5">
    <brk id="59" max="37" man="1"/>
    <brk id="117" max="37" man="1"/>
    <brk id="176" max="37" man="1"/>
    <brk id="234" max="37" man="1"/>
    <brk id="284" max="37"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B803-667E-469E-A492-8B70CD06B6C9}">
  <sheetPr>
    <tabColor theme="8" tint="0.39997558519241921"/>
  </sheetPr>
  <dimension ref="A1:AR716"/>
  <sheetViews>
    <sheetView showGridLines="0" zoomScaleNormal="100" zoomScaleSheetLayoutView="100" workbookViewId="0">
      <pane ySplit="2" topLeftCell="A3" activePane="bottomLeft" state="frozen"/>
      <selection pane="bottomLeft" activeCell="A3" sqref="A3"/>
    </sheetView>
  </sheetViews>
  <sheetFormatPr defaultColWidth="2.625" defaultRowHeight="12" x14ac:dyDescent="0.15"/>
  <cols>
    <col min="1" max="1" width="2.625" style="251" customWidth="1"/>
    <col min="2" max="8" width="2.625" style="251"/>
    <col min="9" max="9" width="2.625" style="251" customWidth="1"/>
    <col min="10" max="14" width="2.625" style="251"/>
    <col min="15" max="15" width="2.625" style="251" customWidth="1"/>
    <col min="16" max="34" width="2.625" style="251"/>
    <col min="35" max="46" width="2.625" style="251" customWidth="1"/>
    <col min="47" max="50" width="2.625" style="251"/>
    <col min="51" max="51" width="2.625" style="251" customWidth="1"/>
    <col min="52" max="16384" width="2.625" style="251"/>
  </cols>
  <sheetData>
    <row r="1" spans="1:39" ht="15" customHeight="1" x14ac:dyDescent="0.15">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row>
    <row r="2" spans="1:39" ht="15" customHeight="1" x14ac:dyDescent="0.15">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row>
    <row r="3" spans="1:39" ht="15" customHeight="1" x14ac:dyDescent="0.15">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row>
    <row r="4" spans="1:39" ht="15" customHeight="1" x14ac:dyDescent="0.15">
      <c r="A4" s="245"/>
      <c r="B4" s="245" t="s">
        <v>2199</v>
      </c>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8"/>
    </row>
    <row r="5" spans="1:39" ht="15" customHeight="1" x14ac:dyDescent="0.15">
      <c r="A5" s="245"/>
      <c r="B5" s="245" t="s">
        <v>2200</v>
      </c>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8"/>
    </row>
    <row r="6" spans="1:39" ht="15" customHeight="1" x14ac:dyDescent="0.15">
      <c r="A6" s="245"/>
      <c r="B6" s="245"/>
      <c r="C6" s="245" t="s">
        <v>2201</v>
      </c>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8"/>
    </row>
    <row r="7" spans="1:39" ht="15" customHeight="1" x14ac:dyDescent="0.15">
      <c r="A7" s="245"/>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8"/>
    </row>
    <row r="8" spans="1:39" ht="15" customHeight="1" x14ac:dyDescent="0.15">
      <c r="A8" s="245"/>
      <c r="B8" s="245" t="s">
        <v>2202</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8"/>
    </row>
    <row r="9" spans="1:39" ht="15" customHeight="1" x14ac:dyDescent="0.15">
      <c r="A9" s="245"/>
      <c r="B9" s="245"/>
      <c r="C9" s="245" t="s">
        <v>2203</v>
      </c>
      <c r="D9" s="245" t="s">
        <v>2204</v>
      </c>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8"/>
    </row>
    <row r="10" spans="1:39" ht="15" customHeight="1" x14ac:dyDescent="0.15">
      <c r="A10" s="245"/>
      <c r="B10" s="245"/>
      <c r="C10" s="245"/>
      <c r="D10" s="245" t="s">
        <v>2205</v>
      </c>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8"/>
    </row>
    <row r="11" spans="1:39" ht="15" customHeight="1" x14ac:dyDescent="0.15">
      <c r="A11" s="245"/>
      <c r="B11" s="245"/>
      <c r="C11" s="245"/>
      <c r="D11" s="245" t="s">
        <v>2206</v>
      </c>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8"/>
    </row>
    <row r="12" spans="1:39" ht="15" customHeight="1" x14ac:dyDescent="0.15">
      <c r="A12" s="245"/>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8"/>
    </row>
    <row r="13" spans="1:39" ht="15" customHeight="1" x14ac:dyDescent="0.15">
      <c r="A13" s="245"/>
      <c r="B13" s="245"/>
      <c r="C13" s="245" t="s">
        <v>2207</v>
      </c>
      <c r="D13" s="245" t="s">
        <v>2208</v>
      </c>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8"/>
    </row>
    <row r="14" spans="1:39" ht="15" customHeight="1" x14ac:dyDescent="0.15">
      <c r="A14" s="245"/>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8"/>
    </row>
    <row r="15" spans="1:39" ht="15" customHeight="1" x14ac:dyDescent="0.15">
      <c r="A15" s="245"/>
      <c r="B15" s="245"/>
      <c r="C15" s="245" t="s">
        <v>2209</v>
      </c>
      <c r="D15" s="245" t="s">
        <v>2210</v>
      </c>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8"/>
    </row>
    <row r="16" spans="1:39" ht="15" customHeight="1" x14ac:dyDescent="0.15">
      <c r="A16" s="245"/>
      <c r="B16" s="245"/>
      <c r="C16" s="245"/>
      <c r="D16" s="245" t="s">
        <v>2211</v>
      </c>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8"/>
    </row>
    <row r="17" spans="1:39" ht="15" customHeight="1" x14ac:dyDescent="0.15">
      <c r="A17" s="245"/>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8"/>
    </row>
    <row r="18" spans="1:39" ht="15" customHeight="1" x14ac:dyDescent="0.15">
      <c r="A18" s="245"/>
      <c r="B18" s="245" t="s">
        <v>2213</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8"/>
    </row>
    <row r="19" spans="1:39" ht="15" customHeight="1" x14ac:dyDescent="0.15">
      <c r="A19" s="245"/>
      <c r="B19" s="245"/>
      <c r="C19" s="245" t="s">
        <v>2203</v>
      </c>
      <c r="D19" s="245" t="s">
        <v>2214</v>
      </c>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8"/>
    </row>
    <row r="20" spans="1:39" ht="15" customHeight="1" x14ac:dyDescent="0.15">
      <c r="A20" s="245"/>
      <c r="B20" s="245"/>
      <c r="C20" s="245"/>
      <c r="D20" s="245" t="s">
        <v>2215</v>
      </c>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8"/>
    </row>
    <row r="21" spans="1:39" ht="15" customHeight="1" x14ac:dyDescent="0.15">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8"/>
    </row>
    <row r="22" spans="1:39" ht="15" customHeight="1" x14ac:dyDescent="0.15">
      <c r="A22" s="245"/>
      <c r="B22" s="245"/>
      <c r="C22" s="245" t="s">
        <v>2207</v>
      </c>
      <c r="D22" s="245" t="s">
        <v>2216</v>
      </c>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8"/>
    </row>
    <row r="23" spans="1:39" ht="15" customHeight="1" x14ac:dyDescent="0.15">
      <c r="A23" s="245"/>
      <c r="B23" s="245"/>
      <c r="C23" s="245"/>
      <c r="D23" s="245" t="s">
        <v>2217</v>
      </c>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8"/>
    </row>
    <row r="24" spans="1:39" ht="15" customHeight="1" x14ac:dyDescent="0.15">
      <c r="A24" s="245"/>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8"/>
    </row>
    <row r="25" spans="1:39" ht="15" customHeight="1" x14ac:dyDescent="0.15">
      <c r="A25" s="245"/>
      <c r="B25" s="245"/>
      <c r="C25" s="245" t="s">
        <v>2209</v>
      </c>
      <c r="D25" s="245" t="s">
        <v>2218</v>
      </c>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8"/>
    </row>
    <row r="26" spans="1:39" ht="15" customHeight="1" x14ac:dyDescent="0.15">
      <c r="A26" s="245"/>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8"/>
    </row>
    <row r="27" spans="1:39" ht="15" customHeight="1" x14ac:dyDescent="0.15">
      <c r="A27" s="245"/>
      <c r="B27" s="245"/>
      <c r="C27" s="245" t="s">
        <v>2212</v>
      </c>
      <c r="D27" s="245" t="s">
        <v>2219</v>
      </c>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8"/>
    </row>
    <row r="28" spans="1:39" ht="15" customHeight="1" x14ac:dyDescent="0.15">
      <c r="A28" s="245"/>
      <c r="B28" s="245"/>
      <c r="C28" s="245"/>
      <c r="D28" s="245" t="s">
        <v>2220</v>
      </c>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8"/>
    </row>
    <row r="29" spans="1:39" ht="15" customHeight="1" x14ac:dyDescent="0.15">
      <c r="A29" s="245"/>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8"/>
    </row>
    <row r="30" spans="1:39" ht="15" customHeight="1" x14ac:dyDescent="0.15">
      <c r="A30" s="245"/>
      <c r="B30" s="245"/>
      <c r="C30" s="245" t="s">
        <v>2222</v>
      </c>
      <c r="D30" s="245" t="s">
        <v>2221</v>
      </c>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8"/>
    </row>
    <row r="31" spans="1:39" ht="15" customHeight="1" x14ac:dyDescent="0.15">
      <c r="A31" s="245"/>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8"/>
    </row>
    <row r="32" spans="1:39" ht="15" customHeight="1" x14ac:dyDescent="0.15">
      <c r="A32" s="245"/>
      <c r="B32" s="245"/>
      <c r="C32" s="245" t="s">
        <v>2223</v>
      </c>
      <c r="D32" s="245" t="s">
        <v>2224</v>
      </c>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8"/>
    </row>
    <row r="33" spans="1:39" ht="15" customHeight="1" x14ac:dyDescent="0.15">
      <c r="A33" s="245"/>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8"/>
    </row>
    <row r="34" spans="1:39" ht="30" customHeight="1" x14ac:dyDescent="0.15">
      <c r="A34" s="245"/>
      <c r="B34" s="1178" t="s">
        <v>714</v>
      </c>
      <c r="C34" s="1179"/>
      <c r="D34" s="1179"/>
      <c r="E34" s="1179"/>
      <c r="F34" s="1179"/>
      <c r="G34" s="1179"/>
      <c r="H34" s="1179"/>
      <c r="I34" s="1179"/>
      <c r="J34" s="1179"/>
      <c r="K34" s="1179"/>
      <c r="L34" s="1179"/>
      <c r="M34" s="1179"/>
      <c r="N34" s="1179"/>
      <c r="O34" s="1179"/>
      <c r="P34" s="1179"/>
      <c r="Q34" s="1179"/>
      <c r="R34" s="1179"/>
      <c r="S34" s="1179"/>
      <c r="T34" s="1179"/>
      <c r="U34" s="1179"/>
      <c r="V34" s="1179"/>
      <c r="W34" s="1179"/>
      <c r="X34" s="1179"/>
      <c r="Y34" s="1179"/>
      <c r="Z34" s="1179"/>
      <c r="AA34" s="1179"/>
      <c r="AB34" s="1179"/>
      <c r="AC34" s="1179"/>
      <c r="AD34" s="1179"/>
      <c r="AE34" s="1180"/>
      <c r="AF34" s="1181" t="s">
        <v>2004</v>
      </c>
      <c r="AG34" s="1182"/>
      <c r="AH34" s="1182"/>
      <c r="AI34" s="1182"/>
      <c r="AJ34" s="1182"/>
      <c r="AK34" s="1182"/>
      <c r="AL34" s="253"/>
      <c r="AM34" s="245"/>
    </row>
    <row r="35" spans="1:39" ht="30" customHeight="1" x14ac:dyDescent="0.15">
      <c r="A35" s="245"/>
      <c r="B35" s="1183" t="s">
        <v>2005</v>
      </c>
      <c r="C35" s="1183"/>
      <c r="D35" s="1183"/>
      <c r="E35" s="1183"/>
      <c r="F35" s="1183"/>
      <c r="G35" s="1183"/>
      <c r="H35" s="1183"/>
      <c r="I35" s="1183"/>
      <c r="J35" s="1183" t="s">
        <v>2006</v>
      </c>
      <c r="K35" s="1183"/>
      <c r="L35" s="1183"/>
      <c r="M35" s="1183"/>
      <c r="N35" s="1183"/>
      <c r="O35" s="1183"/>
      <c r="P35" s="1183"/>
      <c r="Q35" s="1183"/>
      <c r="R35" s="1183"/>
      <c r="S35" s="1183"/>
      <c r="T35" s="1183"/>
      <c r="U35" s="1183"/>
      <c r="V35" s="1183"/>
      <c r="W35" s="1183"/>
      <c r="X35" s="1183"/>
      <c r="Y35" s="1183"/>
      <c r="Z35" s="1183"/>
      <c r="AA35" s="1183"/>
      <c r="AB35" s="1183"/>
      <c r="AC35" s="1183"/>
      <c r="AD35" s="1183"/>
      <c r="AE35" s="1183"/>
      <c r="AF35" s="1178" t="s">
        <v>1272</v>
      </c>
      <c r="AG35" s="1179"/>
      <c r="AH35" s="1179"/>
      <c r="AI35" s="1179"/>
      <c r="AJ35" s="1179"/>
      <c r="AK35" s="1179"/>
      <c r="AL35" s="243"/>
      <c r="AM35" s="245"/>
    </row>
    <row r="36" spans="1:39" ht="30" customHeight="1" x14ac:dyDescent="0.15">
      <c r="A36" s="245"/>
      <c r="B36" s="1183" t="s">
        <v>2007</v>
      </c>
      <c r="C36" s="1183"/>
      <c r="D36" s="1183"/>
      <c r="E36" s="1183"/>
      <c r="F36" s="1183"/>
      <c r="G36" s="1183"/>
      <c r="H36" s="1183"/>
      <c r="I36" s="1183"/>
      <c r="J36" s="1188" t="s">
        <v>2008</v>
      </c>
      <c r="K36" s="1189"/>
      <c r="L36" s="1189"/>
      <c r="M36" s="1189"/>
      <c r="N36" s="1189"/>
      <c r="O36" s="1189"/>
      <c r="P36" s="1189"/>
      <c r="Q36" s="1189"/>
      <c r="R36" s="1189"/>
      <c r="S36" s="1189"/>
      <c r="T36" s="1189"/>
      <c r="U36" s="1189"/>
      <c r="V36" s="1189"/>
      <c r="W36" s="1189"/>
      <c r="X36" s="1189"/>
      <c r="Y36" s="1189"/>
      <c r="Z36" s="1189"/>
      <c r="AA36" s="1189"/>
      <c r="AB36" s="1189"/>
      <c r="AC36" s="1189"/>
      <c r="AD36" s="1189"/>
      <c r="AE36" s="1190"/>
      <c r="AF36" s="1178" t="s">
        <v>698</v>
      </c>
      <c r="AG36" s="1179"/>
      <c r="AH36" s="1179"/>
      <c r="AI36" s="1179"/>
      <c r="AJ36" s="1179"/>
      <c r="AK36" s="1179"/>
      <c r="AL36" s="243"/>
      <c r="AM36" s="245"/>
    </row>
    <row r="37" spans="1:39" ht="15" customHeight="1" x14ac:dyDescent="0.15">
      <c r="A37" s="245"/>
      <c r="B37" s="249"/>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50"/>
      <c r="AG37" s="250"/>
      <c r="AH37" s="250"/>
      <c r="AI37" s="250"/>
      <c r="AJ37" s="250"/>
      <c r="AK37" s="250"/>
      <c r="AL37" s="245"/>
      <c r="AM37" s="245"/>
    </row>
    <row r="38" spans="1:39" ht="15" customHeight="1" x14ac:dyDescent="0.15">
      <c r="A38" s="245"/>
      <c r="B38" s="249"/>
      <c r="C38" s="249" t="s">
        <v>2225</v>
      </c>
      <c r="D38" s="249" t="s">
        <v>2226</v>
      </c>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50"/>
      <c r="AG38" s="250"/>
      <c r="AH38" s="250"/>
      <c r="AI38" s="250"/>
      <c r="AJ38" s="250"/>
      <c r="AK38" s="250"/>
      <c r="AL38" s="245"/>
      <c r="AM38" s="245"/>
    </row>
    <row r="39" spans="1:39" ht="15" customHeight="1" x14ac:dyDescent="0.15">
      <c r="A39" s="245"/>
      <c r="B39" s="249"/>
      <c r="C39" s="249"/>
      <c r="D39" s="249" t="s">
        <v>2227</v>
      </c>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50"/>
      <c r="AG39" s="250"/>
      <c r="AH39" s="250"/>
      <c r="AI39" s="250"/>
      <c r="AJ39" s="250"/>
      <c r="AK39" s="250"/>
      <c r="AL39" s="245"/>
      <c r="AM39" s="245"/>
    </row>
    <row r="40" spans="1:39" ht="15" customHeight="1" x14ac:dyDescent="0.15">
      <c r="A40" s="245"/>
      <c r="B40" s="245"/>
      <c r="C40" s="245"/>
      <c r="D40" s="245" t="s">
        <v>2228</v>
      </c>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245"/>
      <c r="AL40" s="245"/>
      <c r="AM40" s="245"/>
    </row>
    <row r="41" spans="1:39" ht="15" customHeight="1" x14ac:dyDescent="0.15">
      <c r="A41" s="249"/>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5"/>
    </row>
    <row r="42" spans="1:39" ht="30" customHeight="1" x14ac:dyDescent="0.15">
      <c r="A42" s="245"/>
      <c r="B42" s="1191" t="s">
        <v>714</v>
      </c>
      <c r="C42" s="1192"/>
      <c r="D42" s="1192"/>
      <c r="E42" s="1192"/>
      <c r="F42" s="1192"/>
      <c r="G42" s="1192"/>
      <c r="H42" s="1192"/>
      <c r="I42" s="1192"/>
      <c r="J42" s="1192"/>
      <c r="K42" s="1192"/>
      <c r="L42" s="1192"/>
      <c r="M42" s="1192"/>
      <c r="N42" s="1192"/>
      <c r="O42" s="1192"/>
      <c r="P42" s="1192"/>
      <c r="Q42" s="1192"/>
      <c r="R42" s="1192"/>
      <c r="S42" s="1192"/>
      <c r="T42" s="1192"/>
      <c r="U42" s="1192"/>
      <c r="V42" s="1192"/>
      <c r="W42" s="1192"/>
      <c r="X42" s="1192"/>
      <c r="Y42" s="1192"/>
      <c r="Z42" s="1192"/>
      <c r="AA42" s="1192"/>
      <c r="AB42" s="1192"/>
      <c r="AC42" s="1192"/>
      <c r="AD42" s="1192"/>
      <c r="AE42" s="1193"/>
      <c r="AF42" s="1181" t="s">
        <v>2004</v>
      </c>
      <c r="AG42" s="1182"/>
      <c r="AH42" s="1182"/>
      <c r="AI42" s="1182"/>
      <c r="AJ42" s="1182"/>
      <c r="AK42" s="1182"/>
      <c r="AL42" s="253"/>
      <c r="AM42" s="245"/>
    </row>
    <row r="43" spans="1:39" ht="39.950000000000003" customHeight="1" x14ac:dyDescent="0.15">
      <c r="A43" s="245"/>
      <c r="B43" s="1194"/>
      <c r="C43" s="1195"/>
      <c r="D43" s="1195"/>
      <c r="E43" s="1195"/>
      <c r="F43" s="1195"/>
      <c r="G43" s="1195"/>
      <c r="H43" s="1195"/>
      <c r="I43" s="1195"/>
      <c r="J43" s="1195"/>
      <c r="K43" s="1195"/>
      <c r="L43" s="1195"/>
      <c r="M43" s="1195"/>
      <c r="N43" s="1195"/>
      <c r="O43" s="1195"/>
      <c r="P43" s="1195"/>
      <c r="Q43" s="1195"/>
      <c r="R43" s="1195"/>
      <c r="S43" s="1195"/>
      <c r="T43" s="1195"/>
      <c r="U43" s="1195"/>
      <c r="V43" s="1195"/>
      <c r="W43" s="1195"/>
      <c r="X43" s="1195"/>
      <c r="Y43" s="1195"/>
      <c r="Z43" s="1195"/>
      <c r="AA43" s="1195"/>
      <c r="AB43" s="1195"/>
      <c r="AC43" s="1195"/>
      <c r="AD43" s="1195"/>
      <c r="AE43" s="1196"/>
      <c r="AF43" s="1178" t="s">
        <v>2009</v>
      </c>
      <c r="AG43" s="1179"/>
      <c r="AH43" s="1180"/>
      <c r="AI43" s="1178" t="s">
        <v>2010</v>
      </c>
      <c r="AJ43" s="1179"/>
      <c r="AK43" s="1179"/>
      <c r="AL43" s="253"/>
      <c r="AM43" s="245"/>
    </row>
    <row r="44" spans="1:39" ht="30" customHeight="1" x14ac:dyDescent="0.15">
      <c r="A44" s="245"/>
      <c r="B44" s="1184" t="s">
        <v>1273</v>
      </c>
      <c r="C44" s="1184"/>
      <c r="D44" s="1184"/>
      <c r="E44" s="1184"/>
      <c r="F44" s="1184"/>
      <c r="G44" s="1184"/>
      <c r="H44" s="1184"/>
      <c r="I44" s="1184"/>
      <c r="J44" s="1185" t="s">
        <v>2011</v>
      </c>
      <c r="K44" s="1186"/>
      <c r="L44" s="1186"/>
      <c r="M44" s="1186"/>
      <c r="N44" s="1186"/>
      <c r="O44" s="1186"/>
      <c r="P44" s="1186"/>
      <c r="Q44" s="1186"/>
      <c r="R44" s="1186"/>
      <c r="S44" s="1186"/>
      <c r="T44" s="1186"/>
      <c r="U44" s="1186"/>
      <c r="V44" s="1186"/>
      <c r="W44" s="1186"/>
      <c r="X44" s="1186"/>
      <c r="Y44" s="1186"/>
      <c r="Z44" s="1186"/>
      <c r="AA44" s="1186"/>
      <c r="AB44" s="1186"/>
      <c r="AC44" s="1186"/>
      <c r="AD44" s="1186"/>
      <c r="AE44" s="1187"/>
      <c r="AF44" s="1178">
        <v>10</v>
      </c>
      <c r="AG44" s="1179"/>
      <c r="AH44" s="1180"/>
      <c r="AI44" s="1178">
        <v>30</v>
      </c>
      <c r="AJ44" s="1179"/>
      <c r="AK44" s="1179"/>
      <c r="AL44" s="243"/>
      <c r="AM44" s="245"/>
    </row>
    <row r="45" spans="1:39" ht="30" customHeight="1" x14ac:dyDescent="0.15">
      <c r="A45" s="245"/>
      <c r="B45" s="1188" t="s">
        <v>2012</v>
      </c>
      <c r="C45" s="1189"/>
      <c r="D45" s="1189"/>
      <c r="E45" s="1189"/>
      <c r="F45" s="1189"/>
      <c r="G45" s="1189"/>
      <c r="H45" s="1189"/>
      <c r="I45" s="1189"/>
      <c r="J45" s="1189"/>
      <c r="K45" s="1189"/>
      <c r="L45" s="1189"/>
      <c r="M45" s="1189"/>
      <c r="N45" s="1189"/>
      <c r="O45" s="1189"/>
      <c r="P45" s="1189"/>
      <c r="Q45" s="1189"/>
      <c r="R45" s="1189"/>
      <c r="S45" s="1189"/>
      <c r="T45" s="1189"/>
      <c r="U45" s="1189"/>
      <c r="V45" s="1189"/>
      <c r="W45" s="1189"/>
      <c r="X45" s="1189"/>
      <c r="Y45" s="1189"/>
      <c r="Z45" s="1189"/>
      <c r="AA45" s="1189"/>
      <c r="AB45" s="1189"/>
      <c r="AC45" s="1189"/>
      <c r="AD45" s="1189"/>
      <c r="AE45" s="1190"/>
      <c r="AF45" s="1178">
        <v>11</v>
      </c>
      <c r="AG45" s="1179"/>
      <c r="AH45" s="1180"/>
      <c r="AI45" s="1178">
        <v>31</v>
      </c>
      <c r="AJ45" s="1179"/>
      <c r="AK45" s="1179"/>
      <c r="AL45" s="243"/>
      <c r="AM45" s="245"/>
    </row>
    <row r="46" spans="1:39" ht="120" customHeight="1" x14ac:dyDescent="0.15">
      <c r="A46" s="245"/>
      <c r="B46" s="1184" t="s">
        <v>2013</v>
      </c>
      <c r="C46" s="1184"/>
      <c r="D46" s="1184"/>
      <c r="E46" s="1184"/>
      <c r="F46" s="1184"/>
      <c r="G46" s="1184"/>
      <c r="H46" s="1184"/>
      <c r="I46" s="1184"/>
      <c r="J46" s="1183" t="s">
        <v>2014</v>
      </c>
      <c r="K46" s="1183"/>
      <c r="L46" s="1183"/>
      <c r="M46" s="1183"/>
      <c r="N46" s="1183"/>
      <c r="O46" s="1183"/>
      <c r="P46" s="1183"/>
      <c r="Q46" s="1183"/>
      <c r="R46" s="1183"/>
      <c r="S46" s="1183"/>
      <c r="T46" s="1183"/>
      <c r="U46" s="1183"/>
      <c r="V46" s="1183"/>
      <c r="W46" s="1183"/>
      <c r="X46" s="1183"/>
      <c r="Y46" s="1183"/>
      <c r="Z46" s="1183"/>
      <c r="AA46" s="1183"/>
      <c r="AB46" s="1183"/>
      <c r="AC46" s="1183"/>
      <c r="AD46" s="1183"/>
      <c r="AE46" s="1183"/>
      <c r="AF46" s="1178">
        <v>12</v>
      </c>
      <c r="AG46" s="1179"/>
      <c r="AH46" s="1180"/>
      <c r="AI46" s="1178">
        <v>32</v>
      </c>
      <c r="AJ46" s="1179"/>
      <c r="AK46" s="1179"/>
      <c r="AL46" s="243"/>
      <c r="AM46" s="245"/>
    </row>
    <row r="47" spans="1:39" ht="30" customHeight="1" x14ac:dyDescent="0.15">
      <c r="A47" s="245"/>
      <c r="B47" s="1188" t="s">
        <v>715</v>
      </c>
      <c r="C47" s="1189"/>
      <c r="D47" s="1189"/>
      <c r="E47" s="1189"/>
      <c r="F47" s="1189"/>
      <c r="G47" s="1189"/>
      <c r="H47" s="1189"/>
      <c r="I47" s="1189"/>
      <c r="J47" s="1189"/>
      <c r="K47" s="1189"/>
      <c r="L47" s="1189"/>
      <c r="M47" s="1189"/>
      <c r="N47" s="1189"/>
      <c r="O47" s="1189"/>
      <c r="P47" s="1189"/>
      <c r="Q47" s="1189"/>
      <c r="R47" s="1189"/>
      <c r="S47" s="1189"/>
      <c r="T47" s="1189"/>
      <c r="U47" s="1189"/>
      <c r="V47" s="1189"/>
      <c r="W47" s="1189"/>
      <c r="X47" s="1189"/>
      <c r="Y47" s="1189"/>
      <c r="Z47" s="1189"/>
      <c r="AA47" s="1189"/>
      <c r="AB47" s="1189"/>
      <c r="AC47" s="1189"/>
      <c r="AD47" s="1189"/>
      <c r="AE47" s="1190"/>
      <c r="AF47" s="1178">
        <v>13</v>
      </c>
      <c r="AG47" s="1179"/>
      <c r="AH47" s="1180"/>
      <c r="AI47" s="1178">
        <v>33</v>
      </c>
      <c r="AJ47" s="1179"/>
      <c r="AK47" s="1179"/>
      <c r="AL47" s="243"/>
      <c r="AM47" s="245"/>
    </row>
    <row r="48" spans="1:39" ht="30" customHeight="1" x14ac:dyDescent="0.15">
      <c r="A48" s="245"/>
      <c r="B48" s="1184" t="s">
        <v>1274</v>
      </c>
      <c r="C48" s="1184"/>
      <c r="D48" s="1184"/>
      <c r="E48" s="1184"/>
      <c r="F48" s="1184"/>
      <c r="G48" s="1184"/>
      <c r="H48" s="1184"/>
      <c r="I48" s="1184"/>
      <c r="J48" s="1183" t="s">
        <v>2015</v>
      </c>
      <c r="K48" s="1184"/>
      <c r="L48" s="1184"/>
      <c r="M48" s="1184"/>
      <c r="N48" s="1184"/>
      <c r="O48" s="1184"/>
      <c r="P48" s="1184"/>
      <c r="Q48" s="1184"/>
      <c r="R48" s="1184"/>
      <c r="S48" s="1184"/>
      <c r="T48" s="1184"/>
      <c r="U48" s="1184"/>
      <c r="V48" s="1184"/>
      <c r="W48" s="1184"/>
      <c r="X48" s="1184"/>
      <c r="Y48" s="1184"/>
      <c r="Z48" s="1184"/>
      <c r="AA48" s="1184"/>
      <c r="AB48" s="1184"/>
      <c r="AC48" s="1184"/>
      <c r="AD48" s="1184"/>
      <c r="AE48" s="1184"/>
      <c r="AF48" s="1178">
        <v>14</v>
      </c>
      <c r="AG48" s="1179"/>
      <c r="AH48" s="1180"/>
      <c r="AI48" s="1178">
        <v>34</v>
      </c>
      <c r="AJ48" s="1179"/>
      <c r="AK48" s="1179"/>
      <c r="AL48" s="243"/>
      <c r="AM48" s="245"/>
    </row>
    <row r="49" spans="1:39" ht="30" customHeight="1" x14ac:dyDescent="0.15">
      <c r="A49" s="245"/>
      <c r="B49" s="1184" t="s">
        <v>716</v>
      </c>
      <c r="C49" s="1184"/>
      <c r="D49" s="1184"/>
      <c r="E49" s="1184"/>
      <c r="F49" s="1184"/>
      <c r="G49" s="1184"/>
      <c r="H49" s="1184"/>
      <c r="I49" s="1184"/>
      <c r="J49" s="1183" t="s">
        <v>2016</v>
      </c>
      <c r="K49" s="1183"/>
      <c r="L49" s="1183"/>
      <c r="M49" s="1183"/>
      <c r="N49" s="1183"/>
      <c r="O49" s="1183"/>
      <c r="P49" s="1183"/>
      <c r="Q49" s="1183"/>
      <c r="R49" s="1183"/>
      <c r="S49" s="1183"/>
      <c r="T49" s="1183"/>
      <c r="U49" s="1183"/>
      <c r="V49" s="1183"/>
      <c r="W49" s="1183"/>
      <c r="X49" s="1183"/>
      <c r="Y49" s="1183"/>
      <c r="Z49" s="1183"/>
      <c r="AA49" s="1183"/>
      <c r="AB49" s="1183"/>
      <c r="AC49" s="1183"/>
      <c r="AD49" s="1183"/>
      <c r="AE49" s="1183"/>
      <c r="AF49" s="1178">
        <v>15</v>
      </c>
      <c r="AG49" s="1179"/>
      <c r="AH49" s="1180"/>
      <c r="AI49" s="1178">
        <v>35</v>
      </c>
      <c r="AJ49" s="1179"/>
      <c r="AK49" s="1179"/>
      <c r="AL49" s="243"/>
      <c r="AM49" s="245"/>
    </row>
    <row r="50" spans="1:39" ht="30" customHeight="1" x14ac:dyDescent="0.15">
      <c r="A50" s="245"/>
      <c r="B50" s="1185" t="s">
        <v>717</v>
      </c>
      <c r="C50" s="1186"/>
      <c r="D50" s="1186"/>
      <c r="E50" s="1186"/>
      <c r="F50" s="1186"/>
      <c r="G50" s="1186"/>
      <c r="H50" s="1186"/>
      <c r="I50" s="1186"/>
      <c r="J50" s="1186"/>
      <c r="K50" s="1186"/>
      <c r="L50" s="1186"/>
      <c r="M50" s="1186"/>
      <c r="N50" s="1186"/>
      <c r="O50" s="1186"/>
      <c r="P50" s="1186"/>
      <c r="Q50" s="1186"/>
      <c r="R50" s="1186"/>
      <c r="S50" s="1186"/>
      <c r="T50" s="1186"/>
      <c r="U50" s="1186"/>
      <c r="V50" s="1186"/>
      <c r="W50" s="1186"/>
      <c r="X50" s="1186"/>
      <c r="Y50" s="1186"/>
      <c r="Z50" s="1186"/>
      <c r="AA50" s="1186"/>
      <c r="AB50" s="1186"/>
      <c r="AC50" s="1186"/>
      <c r="AD50" s="1186"/>
      <c r="AE50" s="1187"/>
      <c r="AF50" s="1178">
        <v>16</v>
      </c>
      <c r="AG50" s="1179"/>
      <c r="AH50" s="1180"/>
      <c r="AI50" s="1178">
        <v>36</v>
      </c>
      <c r="AJ50" s="1179"/>
      <c r="AK50" s="1179"/>
      <c r="AL50" s="243"/>
      <c r="AM50" s="245"/>
    </row>
    <row r="51" spans="1:39" ht="30" customHeight="1" x14ac:dyDescent="0.15">
      <c r="A51" s="245"/>
      <c r="B51" s="1185" t="s">
        <v>718</v>
      </c>
      <c r="C51" s="1186"/>
      <c r="D51" s="1186"/>
      <c r="E51" s="1186"/>
      <c r="F51" s="1186"/>
      <c r="G51" s="1186"/>
      <c r="H51" s="1186"/>
      <c r="I51" s="1186"/>
      <c r="J51" s="1186"/>
      <c r="K51" s="1186"/>
      <c r="L51" s="1186"/>
      <c r="M51" s="1186"/>
      <c r="N51" s="1186"/>
      <c r="O51" s="1186"/>
      <c r="P51" s="1186"/>
      <c r="Q51" s="1186"/>
      <c r="R51" s="1186"/>
      <c r="S51" s="1186"/>
      <c r="T51" s="1186"/>
      <c r="U51" s="1186"/>
      <c r="V51" s="1186"/>
      <c r="W51" s="1186"/>
      <c r="X51" s="1186"/>
      <c r="Y51" s="1186"/>
      <c r="Z51" s="1186"/>
      <c r="AA51" s="1186"/>
      <c r="AB51" s="1186"/>
      <c r="AC51" s="1186"/>
      <c r="AD51" s="1186"/>
      <c r="AE51" s="1187"/>
      <c r="AF51" s="1178">
        <v>17</v>
      </c>
      <c r="AG51" s="1179"/>
      <c r="AH51" s="1180"/>
      <c r="AI51" s="1178">
        <v>37</v>
      </c>
      <c r="AJ51" s="1179"/>
      <c r="AK51" s="1179"/>
      <c r="AL51" s="243"/>
      <c r="AM51" s="245"/>
    </row>
    <row r="52" spans="1:39" ht="30" customHeight="1" x14ac:dyDescent="0.15">
      <c r="A52" s="245"/>
      <c r="B52" s="1184" t="s">
        <v>719</v>
      </c>
      <c r="C52" s="1184"/>
      <c r="D52" s="1184"/>
      <c r="E52" s="1184"/>
      <c r="F52" s="1184"/>
      <c r="G52" s="1184"/>
      <c r="H52" s="1184"/>
      <c r="I52" s="1184"/>
      <c r="J52" s="1183" t="s">
        <v>2017</v>
      </c>
      <c r="K52" s="1183"/>
      <c r="L52" s="1183"/>
      <c r="M52" s="1183"/>
      <c r="N52" s="1183"/>
      <c r="O52" s="1183"/>
      <c r="P52" s="1183"/>
      <c r="Q52" s="1183"/>
      <c r="R52" s="1183"/>
      <c r="S52" s="1183"/>
      <c r="T52" s="1183"/>
      <c r="U52" s="1183"/>
      <c r="V52" s="1183"/>
      <c r="W52" s="1183"/>
      <c r="X52" s="1183"/>
      <c r="Y52" s="1183"/>
      <c r="Z52" s="1183"/>
      <c r="AA52" s="1183"/>
      <c r="AB52" s="1183"/>
      <c r="AC52" s="1183"/>
      <c r="AD52" s="1183"/>
      <c r="AE52" s="1183"/>
      <c r="AF52" s="1178">
        <v>18</v>
      </c>
      <c r="AG52" s="1179"/>
      <c r="AH52" s="1180"/>
      <c r="AI52" s="1178">
        <v>38</v>
      </c>
      <c r="AJ52" s="1179"/>
      <c r="AK52" s="1179"/>
      <c r="AL52" s="243"/>
      <c r="AM52" s="245"/>
    </row>
    <row r="53" spans="1:39" ht="30" customHeight="1" x14ac:dyDescent="0.15">
      <c r="A53" s="245"/>
      <c r="B53" s="1183" t="s">
        <v>720</v>
      </c>
      <c r="C53" s="1183"/>
      <c r="D53" s="1183"/>
      <c r="E53" s="1183"/>
      <c r="F53" s="1183"/>
      <c r="G53" s="1183"/>
      <c r="H53" s="1183"/>
      <c r="I53" s="1183"/>
      <c r="J53" s="1184" t="s">
        <v>2018</v>
      </c>
      <c r="K53" s="1184"/>
      <c r="L53" s="1184"/>
      <c r="M53" s="1184"/>
      <c r="N53" s="1184"/>
      <c r="O53" s="1184"/>
      <c r="P53" s="1184"/>
      <c r="Q53" s="1184"/>
      <c r="R53" s="1184"/>
      <c r="S53" s="1184"/>
      <c r="T53" s="1184"/>
      <c r="U53" s="1184"/>
      <c r="V53" s="1184"/>
      <c r="W53" s="1184"/>
      <c r="X53" s="1184"/>
      <c r="Y53" s="1184"/>
      <c r="Z53" s="1184"/>
      <c r="AA53" s="1184"/>
      <c r="AB53" s="1184"/>
      <c r="AC53" s="1184"/>
      <c r="AD53" s="1184"/>
      <c r="AE53" s="1184"/>
      <c r="AF53" s="1178">
        <v>19</v>
      </c>
      <c r="AG53" s="1179"/>
      <c r="AH53" s="1180"/>
      <c r="AI53" s="1178">
        <v>39</v>
      </c>
      <c r="AJ53" s="1179"/>
      <c r="AK53" s="1179"/>
      <c r="AL53" s="243"/>
      <c r="AM53" s="245"/>
    </row>
    <row r="54" spans="1:39" ht="30" customHeight="1" x14ac:dyDescent="0.15">
      <c r="A54" s="245"/>
      <c r="B54" s="1185" t="s">
        <v>721</v>
      </c>
      <c r="C54" s="1186"/>
      <c r="D54" s="1186"/>
      <c r="E54" s="1186"/>
      <c r="F54" s="1186"/>
      <c r="G54" s="1186"/>
      <c r="H54" s="1186"/>
      <c r="I54" s="1187"/>
      <c r="J54" s="1183" t="s">
        <v>2019</v>
      </c>
      <c r="K54" s="1183"/>
      <c r="L54" s="1183"/>
      <c r="M54" s="1183"/>
      <c r="N54" s="1183"/>
      <c r="O54" s="1183"/>
      <c r="P54" s="1183"/>
      <c r="Q54" s="1183"/>
      <c r="R54" s="1183"/>
      <c r="S54" s="1183"/>
      <c r="T54" s="1183"/>
      <c r="U54" s="1183"/>
      <c r="V54" s="1183"/>
      <c r="W54" s="1183"/>
      <c r="X54" s="1183"/>
      <c r="Y54" s="1183"/>
      <c r="Z54" s="1183"/>
      <c r="AA54" s="1183"/>
      <c r="AB54" s="1183"/>
      <c r="AC54" s="1183"/>
      <c r="AD54" s="1183"/>
      <c r="AE54" s="1183"/>
      <c r="AF54" s="1178">
        <v>20</v>
      </c>
      <c r="AG54" s="1179"/>
      <c r="AH54" s="1180"/>
      <c r="AI54" s="1178">
        <v>40</v>
      </c>
      <c r="AJ54" s="1179"/>
      <c r="AK54" s="1179"/>
      <c r="AL54" s="243"/>
      <c r="AM54" s="245"/>
    </row>
    <row r="55" spans="1:39" ht="30" customHeight="1" x14ac:dyDescent="0.15">
      <c r="A55" s="245"/>
      <c r="B55" s="1184" t="s">
        <v>722</v>
      </c>
      <c r="C55" s="1184"/>
      <c r="D55" s="1184"/>
      <c r="E55" s="1184"/>
      <c r="F55" s="1184"/>
      <c r="G55" s="1184"/>
      <c r="H55" s="1184"/>
      <c r="I55" s="1184"/>
      <c r="J55" s="1184" t="s">
        <v>2020</v>
      </c>
      <c r="K55" s="1184"/>
      <c r="L55" s="1184"/>
      <c r="M55" s="1184"/>
      <c r="N55" s="1184"/>
      <c r="O55" s="1184"/>
      <c r="P55" s="1184"/>
      <c r="Q55" s="1184"/>
      <c r="R55" s="1184"/>
      <c r="S55" s="1184"/>
      <c r="T55" s="1184"/>
      <c r="U55" s="1184"/>
      <c r="V55" s="1184"/>
      <c r="W55" s="1184"/>
      <c r="X55" s="1184"/>
      <c r="Y55" s="1184"/>
      <c r="Z55" s="1184"/>
      <c r="AA55" s="1184"/>
      <c r="AB55" s="1184"/>
      <c r="AC55" s="1184"/>
      <c r="AD55" s="1184"/>
      <c r="AE55" s="1184"/>
      <c r="AF55" s="1178">
        <v>21</v>
      </c>
      <c r="AG55" s="1179"/>
      <c r="AH55" s="1180"/>
      <c r="AI55" s="1178">
        <v>41</v>
      </c>
      <c r="AJ55" s="1179"/>
      <c r="AK55" s="1179"/>
      <c r="AL55" s="243"/>
      <c r="AM55" s="245"/>
    </row>
    <row r="56" spans="1:39" ht="60" customHeight="1" x14ac:dyDescent="0.15">
      <c r="A56" s="245"/>
      <c r="B56" s="1184" t="s">
        <v>1275</v>
      </c>
      <c r="C56" s="1184"/>
      <c r="D56" s="1184"/>
      <c r="E56" s="1184"/>
      <c r="F56" s="1184"/>
      <c r="G56" s="1184"/>
      <c r="H56" s="1184"/>
      <c r="I56" s="1184"/>
      <c r="J56" s="1183" t="s">
        <v>2021</v>
      </c>
      <c r="K56" s="1183"/>
      <c r="L56" s="1183"/>
      <c r="M56" s="1183"/>
      <c r="N56" s="1183"/>
      <c r="O56" s="1183"/>
      <c r="P56" s="1183"/>
      <c r="Q56" s="1183"/>
      <c r="R56" s="1183"/>
      <c r="S56" s="1183"/>
      <c r="T56" s="1183"/>
      <c r="U56" s="1183"/>
      <c r="V56" s="1183"/>
      <c r="W56" s="1183"/>
      <c r="X56" s="1183"/>
      <c r="Y56" s="1183"/>
      <c r="Z56" s="1183"/>
      <c r="AA56" s="1183"/>
      <c r="AB56" s="1183"/>
      <c r="AC56" s="1183"/>
      <c r="AD56" s="1183"/>
      <c r="AE56" s="1183"/>
      <c r="AF56" s="1178">
        <v>22</v>
      </c>
      <c r="AG56" s="1179"/>
      <c r="AH56" s="1180"/>
      <c r="AI56" s="1178">
        <v>42</v>
      </c>
      <c r="AJ56" s="1179"/>
      <c r="AK56" s="1179"/>
      <c r="AL56" s="243"/>
      <c r="AM56" s="245"/>
    </row>
    <row r="57" spans="1:39" ht="30" customHeight="1" x14ac:dyDescent="0.15">
      <c r="A57" s="245"/>
      <c r="B57" s="1185" t="s">
        <v>723</v>
      </c>
      <c r="C57" s="1186"/>
      <c r="D57" s="1186"/>
      <c r="E57" s="1186"/>
      <c r="F57" s="1186"/>
      <c r="G57" s="1186"/>
      <c r="H57" s="1186"/>
      <c r="I57" s="1186"/>
      <c r="J57" s="1186"/>
      <c r="K57" s="1186"/>
      <c r="L57" s="1186"/>
      <c r="M57" s="1186"/>
      <c r="N57" s="1186"/>
      <c r="O57" s="1186"/>
      <c r="P57" s="1186"/>
      <c r="Q57" s="1186"/>
      <c r="R57" s="1186"/>
      <c r="S57" s="1186"/>
      <c r="T57" s="1186"/>
      <c r="U57" s="1186"/>
      <c r="V57" s="1186"/>
      <c r="W57" s="1186"/>
      <c r="X57" s="1186"/>
      <c r="Y57" s="1186"/>
      <c r="Z57" s="1186"/>
      <c r="AA57" s="1186"/>
      <c r="AB57" s="1186"/>
      <c r="AC57" s="1186"/>
      <c r="AD57" s="1186"/>
      <c r="AE57" s="1187"/>
      <c r="AF57" s="1178">
        <v>23</v>
      </c>
      <c r="AG57" s="1179"/>
      <c r="AH57" s="1180"/>
      <c r="AI57" s="1178">
        <v>43</v>
      </c>
      <c r="AJ57" s="1179"/>
      <c r="AK57" s="1179"/>
      <c r="AL57" s="243"/>
      <c r="AM57" s="245"/>
    </row>
    <row r="58" spans="1:39" ht="30" customHeight="1" x14ac:dyDescent="0.15">
      <c r="A58" s="245"/>
      <c r="B58" s="1185" t="s">
        <v>724</v>
      </c>
      <c r="C58" s="1186"/>
      <c r="D58" s="1186"/>
      <c r="E58" s="1186"/>
      <c r="F58" s="1186"/>
      <c r="G58" s="1186"/>
      <c r="H58" s="1186"/>
      <c r="I58" s="1186"/>
      <c r="J58" s="1186"/>
      <c r="K58" s="1186"/>
      <c r="L58" s="1186"/>
      <c r="M58" s="1186"/>
      <c r="N58" s="1186"/>
      <c r="O58" s="1186"/>
      <c r="P58" s="1186"/>
      <c r="Q58" s="1186"/>
      <c r="R58" s="1186"/>
      <c r="S58" s="1186"/>
      <c r="T58" s="1186"/>
      <c r="U58" s="1186"/>
      <c r="V58" s="1186"/>
      <c r="W58" s="1186"/>
      <c r="X58" s="1186"/>
      <c r="Y58" s="1186"/>
      <c r="Z58" s="1186"/>
      <c r="AA58" s="1186"/>
      <c r="AB58" s="1186"/>
      <c r="AC58" s="1186"/>
      <c r="AD58" s="1186"/>
      <c r="AE58" s="1187"/>
      <c r="AF58" s="1178">
        <v>24</v>
      </c>
      <c r="AG58" s="1179"/>
      <c r="AH58" s="1180"/>
      <c r="AI58" s="1178">
        <v>44</v>
      </c>
      <c r="AJ58" s="1179"/>
      <c r="AK58" s="1179"/>
      <c r="AL58" s="243"/>
      <c r="AM58" s="245"/>
    </row>
    <row r="59" spans="1:39" ht="15" customHeight="1" x14ac:dyDescent="0.15">
      <c r="A59" s="245"/>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6"/>
      <c r="AG59" s="246"/>
      <c r="AH59" s="246"/>
      <c r="AI59" s="246"/>
      <c r="AJ59" s="246"/>
      <c r="AK59" s="246"/>
      <c r="AL59" s="247"/>
      <c r="AM59" s="245"/>
    </row>
    <row r="60" spans="1:39" ht="15" customHeight="1" x14ac:dyDescent="0.15">
      <c r="A60" s="245"/>
      <c r="B60" s="249"/>
      <c r="C60" s="249" t="s">
        <v>2229</v>
      </c>
      <c r="D60" s="249" t="s">
        <v>2230</v>
      </c>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6"/>
      <c r="AG60" s="246"/>
      <c r="AH60" s="246"/>
      <c r="AI60" s="246"/>
      <c r="AJ60" s="246"/>
      <c r="AK60" s="246"/>
      <c r="AL60" s="247"/>
      <c r="AM60" s="245"/>
    </row>
    <row r="61" spans="1:39" ht="15" customHeight="1" x14ac:dyDescent="0.15">
      <c r="A61" s="245"/>
      <c r="B61" s="249"/>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6"/>
      <c r="AG61" s="246"/>
      <c r="AH61" s="246"/>
      <c r="AI61" s="246"/>
      <c r="AJ61" s="246"/>
      <c r="AK61" s="246"/>
      <c r="AL61" s="247"/>
      <c r="AM61" s="245"/>
    </row>
    <row r="62" spans="1:39" ht="15" customHeight="1" x14ac:dyDescent="0.15">
      <c r="A62" s="245"/>
      <c r="B62" s="249"/>
      <c r="C62" s="249" t="s">
        <v>2231</v>
      </c>
      <c r="D62" s="249" t="s">
        <v>2232</v>
      </c>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6"/>
      <c r="AG62" s="246"/>
      <c r="AH62" s="246"/>
      <c r="AI62" s="246"/>
      <c r="AJ62" s="246"/>
      <c r="AK62" s="246"/>
      <c r="AL62" s="247"/>
      <c r="AM62" s="245"/>
    </row>
    <row r="63" spans="1:39" ht="15" customHeight="1" x14ac:dyDescent="0.15">
      <c r="A63" s="245"/>
      <c r="B63" s="249"/>
      <c r="C63" s="249"/>
      <c r="D63" s="249" t="s">
        <v>2233</v>
      </c>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6"/>
      <c r="AG63" s="246"/>
      <c r="AH63" s="246"/>
      <c r="AI63" s="246"/>
      <c r="AJ63" s="246"/>
      <c r="AK63" s="246"/>
      <c r="AL63" s="247"/>
      <c r="AM63" s="245"/>
    </row>
    <row r="64" spans="1:39" ht="15" customHeight="1" x14ac:dyDescent="0.15">
      <c r="A64" s="245"/>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6"/>
      <c r="AG64" s="246"/>
      <c r="AH64" s="246"/>
      <c r="AI64" s="246"/>
      <c r="AJ64" s="246"/>
      <c r="AK64" s="246"/>
      <c r="AL64" s="247"/>
      <c r="AM64" s="245"/>
    </row>
    <row r="65" spans="1:39" ht="15" customHeight="1" x14ac:dyDescent="0.15">
      <c r="A65" s="245"/>
      <c r="B65" s="249"/>
      <c r="C65" s="249" t="s">
        <v>2234</v>
      </c>
      <c r="D65" s="249" t="s">
        <v>2235</v>
      </c>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6"/>
      <c r="AG65" s="246"/>
      <c r="AH65" s="246"/>
      <c r="AI65" s="246"/>
      <c r="AJ65" s="246"/>
      <c r="AK65" s="246"/>
      <c r="AL65" s="247"/>
      <c r="AM65" s="245"/>
    </row>
    <row r="66" spans="1:39" ht="15" customHeight="1" x14ac:dyDescent="0.15">
      <c r="A66" s="245"/>
      <c r="B66" s="245"/>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c r="AG66" s="245"/>
      <c r="AH66" s="245"/>
      <c r="AI66" s="245"/>
      <c r="AJ66" s="245"/>
      <c r="AK66" s="245"/>
      <c r="AL66" s="245"/>
      <c r="AM66" s="245"/>
    </row>
    <row r="67" spans="1:39" ht="15" customHeight="1" x14ac:dyDescent="0.15">
      <c r="A67" s="245"/>
      <c r="B67" s="245"/>
      <c r="C67" s="245" t="s">
        <v>2236</v>
      </c>
      <c r="D67" s="245" t="s">
        <v>2237</v>
      </c>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5"/>
      <c r="AI67" s="245"/>
      <c r="AJ67" s="245"/>
      <c r="AK67" s="245"/>
      <c r="AL67" s="245"/>
      <c r="AM67" s="248"/>
    </row>
    <row r="68" spans="1:39" ht="15" customHeight="1" x14ac:dyDescent="0.15">
      <c r="A68" s="245"/>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5"/>
      <c r="AL68" s="245"/>
      <c r="AM68" s="248"/>
    </row>
    <row r="69" spans="1:39" ht="20.100000000000001" customHeight="1" x14ac:dyDescent="0.15">
      <c r="A69" s="247"/>
      <c r="B69" s="1178" t="s">
        <v>2022</v>
      </c>
      <c r="C69" s="1179"/>
      <c r="D69" s="1179"/>
      <c r="E69" s="1179"/>
      <c r="F69" s="1179"/>
      <c r="G69" s="1179"/>
      <c r="H69" s="1179"/>
      <c r="I69" s="1179"/>
      <c r="J69" s="1179"/>
      <c r="K69" s="1179"/>
      <c r="L69" s="1179"/>
      <c r="M69" s="1179"/>
      <c r="N69" s="1179"/>
      <c r="O69" s="1179"/>
      <c r="P69" s="1179"/>
      <c r="Q69" s="1179"/>
      <c r="R69" s="1179"/>
      <c r="S69" s="1179"/>
      <c r="T69" s="1179"/>
      <c r="U69" s="1179"/>
      <c r="V69" s="1179"/>
      <c r="W69" s="1179"/>
      <c r="X69" s="1179"/>
      <c r="Y69" s="1179"/>
      <c r="Z69" s="1179"/>
      <c r="AA69" s="1179"/>
      <c r="AB69" s="1179"/>
      <c r="AC69" s="1179"/>
      <c r="AD69" s="1179"/>
      <c r="AE69" s="1179"/>
      <c r="AF69" s="1179"/>
      <c r="AG69" s="1180"/>
      <c r="AH69" s="1178" t="s">
        <v>2004</v>
      </c>
      <c r="AI69" s="1179"/>
      <c r="AJ69" s="1179"/>
      <c r="AK69" s="1180"/>
      <c r="AL69" s="247"/>
      <c r="AM69" s="248"/>
    </row>
    <row r="70" spans="1:39" ht="20.100000000000001" customHeight="1" x14ac:dyDescent="0.15">
      <c r="A70" s="247"/>
      <c r="B70" s="1183" t="s">
        <v>2023</v>
      </c>
      <c r="C70" s="1183"/>
      <c r="D70" s="1183"/>
      <c r="E70" s="1183"/>
      <c r="F70" s="1183"/>
      <c r="G70" s="1183"/>
      <c r="H70" s="1183"/>
      <c r="I70" s="1183"/>
      <c r="J70" s="1183"/>
      <c r="K70" s="1183"/>
      <c r="L70" s="1183"/>
      <c r="M70" s="1183"/>
      <c r="N70" s="1183"/>
      <c r="O70" s="1183"/>
      <c r="P70" s="1183"/>
      <c r="Q70" s="1183"/>
      <c r="R70" s="1183"/>
      <c r="S70" s="1183"/>
      <c r="T70" s="1183"/>
      <c r="U70" s="1183"/>
      <c r="V70" s="1183"/>
      <c r="W70" s="1183"/>
      <c r="X70" s="1183"/>
      <c r="Y70" s="1183"/>
      <c r="Z70" s="1183"/>
      <c r="AA70" s="1183"/>
      <c r="AB70" s="1183"/>
      <c r="AC70" s="1183"/>
      <c r="AD70" s="1183"/>
      <c r="AE70" s="1183"/>
      <c r="AF70" s="1183"/>
      <c r="AG70" s="1183"/>
      <c r="AH70" s="1197" t="s">
        <v>2024</v>
      </c>
      <c r="AI70" s="1198"/>
      <c r="AJ70" s="1198"/>
      <c r="AK70" s="1199"/>
      <c r="AL70" s="247"/>
      <c r="AM70" s="248"/>
    </row>
    <row r="71" spans="1:39" ht="20.100000000000001" customHeight="1" x14ac:dyDescent="0.15">
      <c r="A71" s="247"/>
      <c r="B71" s="1188" t="s">
        <v>2025</v>
      </c>
      <c r="C71" s="1189"/>
      <c r="D71" s="1189"/>
      <c r="E71" s="1189"/>
      <c r="F71" s="1189"/>
      <c r="G71" s="1189"/>
      <c r="H71" s="1189"/>
      <c r="I71" s="1189"/>
      <c r="J71" s="1189"/>
      <c r="K71" s="1189"/>
      <c r="L71" s="1189"/>
      <c r="M71" s="1189"/>
      <c r="N71" s="1189"/>
      <c r="O71" s="1189"/>
      <c r="P71" s="1189"/>
      <c r="Q71" s="1189"/>
      <c r="R71" s="1189"/>
      <c r="S71" s="1189"/>
      <c r="T71" s="1189"/>
      <c r="U71" s="1189"/>
      <c r="V71" s="1189"/>
      <c r="W71" s="1189"/>
      <c r="X71" s="1189"/>
      <c r="Y71" s="1189"/>
      <c r="Z71" s="1189"/>
      <c r="AA71" s="1189"/>
      <c r="AB71" s="1189"/>
      <c r="AC71" s="1189"/>
      <c r="AD71" s="1189"/>
      <c r="AE71" s="1189"/>
      <c r="AF71" s="1189"/>
      <c r="AG71" s="1189"/>
      <c r="AH71" s="1197" t="s">
        <v>2026</v>
      </c>
      <c r="AI71" s="1198"/>
      <c r="AJ71" s="1198"/>
      <c r="AK71" s="1199"/>
      <c r="AL71" s="247"/>
      <c r="AM71" s="248"/>
    </row>
    <row r="72" spans="1:39" ht="20.100000000000001" customHeight="1" x14ac:dyDescent="0.15">
      <c r="A72" s="247"/>
      <c r="B72" s="1188" t="s">
        <v>2027</v>
      </c>
      <c r="C72" s="1189"/>
      <c r="D72" s="1189"/>
      <c r="E72" s="1189"/>
      <c r="F72" s="1189"/>
      <c r="G72" s="1189"/>
      <c r="H72" s="1189"/>
      <c r="I72" s="1189"/>
      <c r="J72" s="1189"/>
      <c r="K72" s="1189"/>
      <c r="L72" s="1189"/>
      <c r="M72" s="1189"/>
      <c r="N72" s="1189"/>
      <c r="O72" s="1189"/>
      <c r="P72" s="1189"/>
      <c r="Q72" s="1189"/>
      <c r="R72" s="1189"/>
      <c r="S72" s="1189"/>
      <c r="T72" s="1189"/>
      <c r="U72" s="1189"/>
      <c r="V72" s="1189"/>
      <c r="W72" s="1189"/>
      <c r="X72" s="1189"/>
      <c r="Y72" s="1189"/>
      <c r="Z72" s="1189"/>
      <c r="AA72" s="1189"/>
      <c r="AB72" s="1189"/>
      <c r="AC72" s="1189"/>
      <c r="AD72" s="1189"/>
      <c r="AE72" s="1189"/>
      <c r="AF72" s="1189"/>
      <c r="AG72" s="1189"/>
      <c r="AH72" s="1197" t="s">
        <v>2028</v>
      </c>
      <c r="AI72" s="1198"/>
      <c r="AJ72" s="1198"/>
      <c r="AK72" s="1199"/>
      <c r="AL72" s="247"/>
      <c r="AM72" s="248"/>
    </row>
    <row r="73" spans="1:39" ht="20.100000000000001" customHeight="1" x14ac:dyDescent="0.15">
      <c r="A73" s="247"/>
      <c r="B73" s="1188" t="s">
        <v>2029</v>
      </c>
      <c r="C73" s="1189"/>
      <c r="D73" s="1189"/>
      <c r="E73" s="1189"/>
      <c r="F73" s="1189"/>
      <c r="G73" s="1189"/>
      <c r="H73" s="1189"/>
      <c r="I73" s="1189"/>
      <c r="J73" s="1189"/>
      <c r="K73" s="1189"/>
      <c r="L73" s="1189"/>
      <c r="M73" s="1189"/>
      <c r="N73" s="1189"/>
      <c r="O73" s="1189"/>
      <c r="P73" s="1189"/>
      <c r="Q73" s="1189"/>
      <c r="R73" s="1189"/>
      <c r="S73" s="1189"/>
      <c r="T73" s="1189"/>
      <c r="U73" s="1189"/>
      <c r="V73" s="1189"/>
      <c r="W73" s="1189"/>
      <c r="X73" s="1189"/>
      <c r="Y73" s="1189"/>
      <c r="Z73" s="1189"/>
      <c r="AA73" s="1189"/>
      <c r="AB73" s="1189"/>
      <c r="AC73" s="1189"/>
      <c r="AD73" s="1189"/>
      <c r="AE73" s="1189"/>
      <c r="AF73" s="1189"/>
      <c r="AG73" s="1189"/>
      <c r="AH73" s="1197" t="s">
        <v>2030</v>
      </c>
      <c r="AI73" s="1198"/>
      <c r="AJ73" s="1198"/>
      <c r="AK73" s="1199"/>
      <c r="AL73" s="247"/>
      <c r="AM73" s="248"/>
    </row>
    <row r="74" spans="1:39" ht="20.100000000000001" customHeight="1" x14ac:dyDescent="0.15">
      <c r="A74" s="247"/>
      <c r="B74" s="1188" t="s">
        <v>2031</v>
      </c>
      <c r="C74" s="1189"/>
      <c r="D74" s="1189"/>
      <c r="E74" s="1189"/>
      <c r="F74" s="1189"/>
      <c r="G74" s="1189"/>
      <c r="H74" s="1189"/>
      <c r="I74" s="1189"/>
      <c r="J74" s="1189"/>
      <c r="K74" s="1189"/>
      <c r="L74" s="1189"/>
      <c r="M74" s="1189"/>
      <c r="N74" s="1189"/>
      <c r="O74" s="1189"/>
      <c r="P74" s="1189"/>
      <c r="Q74" s="1189"/>
      <c r="R74" s="1189"/>
      <c r="S74" s="1189"/>
      <c r="T74" s="1189"/>
      <c r="U74" s="1189"/>
      <c r="V74" s="1189"/>
      <c r="W74" s="1189"/>
      <c r="X74" s="1189"/>
      <c r="Y74" s="1189"/>
      <c r="Z74" s="1189"/>
      <c r="AA74" s="1189"/>
      <c r="AB74" s="1189"/>
      <c r="AC74" s="1189"/>
      <c r="AD74" s="1189"/>
      <c r="AE74" s="1189"/>
      <c r="AF74" s="1189"/>
      <c r="AG74" s="1189"/>
      <c r="AH74" s="1197" t="s">
        <v>2032</v>
      </c>
      <c r="AI74" s="1198"/>
      <c r="AJ74" s="1198"/>
      <c r="AK74" s="1199"/>
      <c r="AL74" s="247"/>
      <c r="AM74" s="248"/>
    </row>
    <row r="75" spans="1:39" ht="15" customHeight="1" x14ac:dyDescent="0.15">
      <c r="A75" s="245"/>
      <c r="B75" s="249"/>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52"/>
      <c r="AI75" s="252"/>
      <c r="AJ75" s="252"/>
      <c r="AK75" s="252"/>
      <c r="AL75" s="245"/>
      <c r="AM75" s="248"/>
    </row>
    <row r="76" spans="1:39" ht="15" customHeight="1" x14ac:dyDescent="0.15">
      <c r="A76" s="245"/>
      <c r="B76" s="249"/>
      <c r="C76" s="249" t="s">
        <v>2238</v>
      </c>
      <c r="D76" s="249" t="s">
        <v>2239</v>
      </c>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52"/>
      <c r="AI76" s="252"/>
      <c r="AJ76" s="252"/>
      <c r="AK76" s="252"/>
      <c r="AL76" s="245"/>
      <c r="AM76" s="248"/>
    </row>
    <row r="77" spans="1:39" ht="15" customHeight="1" x14ac:dyDescent="0.15">
      <c r="A77" s="245"/>
      <c r="B77" s="249"/>
      <c r="C77" s="249"/>
      <c r="D77" s="249" t="s">
        <v>2240</v>
      </c>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52"/>
      <c r="AI77" s="252"/>
      <c r="AJ77" s="252"/>
      <c r="AK77" s="252"/>
      <c r="AL77" s="245"/>
      <c r="AM77" s="248"/>
    </row>
    <row r="78" spans="1:39" ht="15" customHeight="1" x14ac:dyDescent="0.15">
      <c r="A78" s="245"/>
      <c r="B78" s="249"/>
      <c r="C78" s="249"/>
      <c r="D78" s="249" t="s">
        <v>2241</v>
      </c>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52"/>
      <c r="AI78" s="252"/>
      <c r="AJ78" s="252"/>
      <c r="AK78" s="252"/>
      <c r="AL78" s="245"/>
      <c r="AM78" s="248"/>
    </row>
    <row r="79" spans="1:39" ht="15" customHeight="1" x14ac:dyDescent="0.15">
      <c r="A79" s="245"/>
      <c r="B79" s="249"/>
      <c r="C79" s="249"/>
      <c r="D79" s="249" t="s">
        <v>2242</v>
      </c>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52"/>
      <c r="AI79" s="252"/>
      <c r="AJ79" s="252"/>
      <c r="AK79" s="252"/>
      <c r="AL79" s="245"/>
      <c r="AM79" s="248"/>
    </row>
    <row r="80" spans="1:39" ht="15" customHeight="1" x14ac:dyDescent="0.15">
      <c r="A80" s="245"/>
      <c r="B80" s="249"/>
      <c r="C80" s="249"/>
      <c r="D80" s="249" t="s">
        <v>2243</v>
      </c>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52"/>
      <c r="AI80" s="252"/>
      <c r="AJ80" s="252"/>
      <c r="AK80" s="252"/>
      <c r="AL80" s="245"/>
      <c r="AM80" s="248"/>
    </row>
    <row r="81" spans="1:39" ht="15" customHeight="1" x14ac:dyDescent="0.15">
      <c r="A81" s="245"/>
      <c r="B81" s="245"/>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c r="AA81" s="245"/>
      <c r="AB81" s="245"/>
      <c r="AC81" s="245"/>
      <c r="AD81" s="245"/>
      <c r="AE81" s="245"/>
      <c r="AF81" s="245"/>
      <c r="AG81" s="245"/>
      <c r="AH81" s="245"/>
      <c r="AI81" s="245"/>
      <c r="AJ81" s="245"/>
      <c r="AK81" s="245"/>
      <c r="AL81" s="245"/>
      <c r="AM81" s="248"/>
    </row>
    <row r="82" spans="1:39" ht="20.100000000000001" customHeight="1" x14ac:dyDescent="0.15">
      <c r="A82" s="247"/>
      <c r="B82" s="1178" t="s">
        <v>2022</v>
      </c>
      <c r="C82" s="1179"/>
      <c r="D82" s="1179"/>
      <c r="E82" s="1179"/>
      <c r="F82" s="1179"/>
      <c r="G82" s="1179"/>
      <c r="H82" s="1179"/>
      <c r="I82" s="1179"/>
      <c r="J82" s="1179"/>
      <c r="K82" s="1179"/>
      <c r="L82" s="1179"/>
      <c r="M82" s="1179"/>
      <c r="N82" s="1179"/>
      <c r="O82" s="1179"/>
      <c r="P82" s="1179"/>
      <c r="Q82" s="1179"/>
      <c r="R82" s="1179"/>
      <c r="S82" s="1179"/>
      <c r="T82" s="1179"/>
      <c r="U82" s="1179"/>
      <c r="V82" s="1179"/>
      <c r="W82" s="1179"/>
      <c r="X82" s="1179"/>
      <c r="Y82" s="1179"/>
      <c r="Z82" s="1179"/>
      <c r="AA82" s="1179"/>
      <c r="AB82" s="1179"/>
      <c r="AC82" s="1179"/>
      <c r="AD82" s="1179"/>
      <c r="AE82" s="1179"/>
      <c r="AF82" s="1179"/>
      <c r="AG82" s="1180"/>
      <c r="AH82" s="1178" t="s">
        <v>2004</v>
      </c>
      <c r="AI82" s="1179"/>
      <c r="AJ82" s="1179"/>
      <c r="AK82" s="1180"/>
      <c r="AL82" s="243"/>
      <c r="AM82" s="248"/>
    </row>
    <row r="83" spans="1:39" ht="20.100000000000001" customHeight="1" x14ac:dyDescent="0.15">
      <c r="A83" s="247"/>
      <c r="B83" s="1183" t="s">
        <v>2033</v>
      </c>
      <c r="C83" s="1183"/>
      <c r="D83" s="1183"/>
      <c r="E83" s="1183"/>
      <c r="F83" s="1183"/>
      <c r="G83" s="1183"/>
      <c r="H83" s="1183"/>
      <c r="I83" s="1183"/>
      <c r="J83" s="1183"/>
      <c r="K83" s="1183"/>
      <c r="L83" s="1183"/>
      <c r="M83" s="1183"/>
      <c r="N83" s="1183"/>
      <c r="O83" s="1183"/>
      <c r="P83" s="1183"/>
      <c r="Q83" s="1183"/>
      <c r="R83" s="1183"/>
      <c r="S83" s="1183"/>
      <c r="T83" s="1183"/>
      <c r="U83" s="1183"/>
      <c r="V83" s="1183"/>
      <c r="W83" s="1183"/>
      <c r="X83" s="1183"/>
      <c r="Y83" s="1183"/>
      <c r="Z83" s="1183"/>
      <c r="AA83" s="1183"/>
      <c r="AB83" s="1183"/>
      <c r="AC83" s="1183"/>
      <c r="AD83" s="1183"/>
      <c r="AE83" s="1183"/>
      <c r="AF83" s="1183"/>
      <c r="AG83" s="1183"/>
      <c r="AH83" s="1197" t="s">
        <v>2034</v>
      </c>
      <c r="AI83" s="1198"/>
      <c r="AJ83" s="1198"/>
      <c r="AK83" s="1199"/>
      <c r="AL83" s="244"/>
      <c r="AM83" s="248"/>
    </row>
    <row r="84" spans="1:39" ht="20.100000000000001" customHeight="1" x14ac:dyDescent="0.15">
      <c r="A84" s="247"/>
      <c r="B84" s="1188" t="s">
        <v>2035</v>
      </c>
      <c r="C84" s="1189"/>
      <c r="D84" s="1189"/>
      <c r="E84" s="1189"/>
      <c r="F84" s="1189"/>
      <c r="G84" s="1189"/>
      <c r="H84" s="1189"/>
      <c r="I84" s="1189"/>
      <c r="J84" s="1189"/>
      <c r="K84" s="1189"/>
      <c r="L84" s="1189"/>
      <c r="M84" s="1189"/>
      <c r="N84" s="1189"/>
      <c r="O84" s="1189"/>
      <c r="P84" s="1189"/>
      <c r="Q84" s="1189"/>
      <c r="R84" s="1189"/>
      <c r="S84" s="1189"/>
      <c r="T84" s="1189"/>
      <c r="U84" s="1189"/>
      <c r="V84" s="1189"/>
      <c r="W84" s="1189"/>
      <c r="X84" s="1189"/>
      <c r="Y84" s="1189"/>
      <c r="Z84" s="1189"/>
      <c r="AA84" s="1189"/>
      <c r="AB84" s="1189"/>
      <c r="AC84" s="1189"/>
      <c r="AD84" s="1189"/>
      <c r="AE84" s="1189"/>
      <c r="AF84" s="1189"/>
      <c r="AG84" s="1189"/>
      <c r="AH84" s="1197" t="s">
        <v>2036</v>
      </c>
      <c r="AI84" s="1198"/>
      <c r="AJ84" s="1198"/>
      <c r="AK84" s="1199"/>
      <c r="AL84" s="244"/>
      <c r="AM84" s="248"/>
    </row>
    <row r="85" spans="1:39" ht="20.100000000000001" customHeight="1" x14ac:dyDescent="0.15">
      <c r="A85" s="247"/>
      <c r="B85" s="1188" t="s">
        <v>2037</v>
      </c>
      <c r="C85" s="1189"/>
      <c r="D85" s="1189"/>
      <c r="E85" s="1189"/>
      <c r="F85" s="1189"/>
      <c r="G85" s="1189"/>
      <c r="H85" s="1189"/>
      <c r="I85" s="1189"/>
      <c r="J85" s="1189"/>
      <c r="K85" s="1189"/>
      <c r="L85" s="1189"/>
      <c r="M85" s="1189"/>
      <c r="N85" s="1189"/>
      <c r="O85" s="1189"/>
      <c r="P85" s="1189"/>
      <c r="Q85" s="1189"/>
      <c r="R85" s="1189"/>
      <c r="S85" s="1189"/>
      <c r="T85" s="1189"/>
      <c r="U85" s="1189"/>
      <c r="V85" s="1189"/>
      <c r="W85" s="1189"/>
      <c r="X85" s="1189"/>
      <c r="Y85" s="1189"/>
      <c r="Z85" s="1189"/>
      <c r="AA85" s="1189"/>
      <c r="AB85" s="1189"/>
      <c r="AC85" s="1189"/>
      <c r="AD85" s="1189"/>
      <c r="AE85" s="1189"/>
      <c r="AF85" s="1189"/>
      <c r="AG85" s="1189"/>
      <c r="AH85" s="1197" t="s">
        <v>2038</v>
      </c>
      <c r="AI85" s="1198"/>
      <c r="AJ85" s="1198"/>
      <c r="AK85" s="1199"/>
      <c r="AL85" s="244"/>
      <c r="AM85" s="248"/>
    </row>
    <row r="86" spans="1:39" ht="20.100000000000001" customHeight="1" x14ac:dyDescent="0.15">
      <c r="A86" s="247"/>
      <c r="B86" s="1188" t="s">
        <v>2039</v>
      </c>
      <c r="C86" s="1189"/>
      <c r="D86" s="1189"/>
      <c r="E86" s="1189"/>
      <c r="F86" s="1189"/>
      <c r="G86" s="1189"/>
      <c r="H86" s="1189"/>
      <c r="I86" s="1189"/>
      <c r="J86" s="1189"/>
      <c r="K86" s="1189"/>
      <c r="L86" s="1189"/>
      <c r="M86" s="1189"/>
      <c r="N86" s="1189"/>
      <c r="O86" s="1189"/>
      <c r="P86" s="1189"/>
      <c r="Q86" s="1189"/>
      <c r="R86" s="1189"/>
      <c r="S86" s="1189"/>
      <c r="T86" s="1189"/>
      <c r="U86" s="1189"/>
      <c r="V86" s="1189"/>
      <c r="W86" s="1189"/>
      <c r="X86" s="1189"/>
      <c r="Y86" s="1189"/>
      <c r="Z86" s="1189"/>
      <c r="AA86" s="1189"/>
      <c r="AB86" s="1189"/>
      <c r="AC86" s="1189"/>
      <c r="AD86" s="1189"/>
      <c r="AE86" s="1189"/>
      <c r="AF86" s="1189"/>
      <c r="AG86" s="1189"/>
      <c r="AH86" s="1197" t="s">
        <v>2040</v>
      </c>
      <c r="AI86" s="1198"/>
      <c r="AJ86" s="1198"/>
      <c r="AK86" s="1199"/>
      <c r="AL86" s="244"/>
      <c r="AM86" s="248"/>
    </row>
    <row r="87" spans="1:39" ht="20.100000000000001" customHeight="1" x14ac:dyDescent="0.15">
      <c r="A87" s="247"/>
      <c r="B87" s="1188" t="s">
        <v>2041</v>
      </c>
      <c r="C87" s="1189"/>
      <c r="D87" s="1189"/>
      <c r="E87" s="1189"/>
      <c r="F87" s="1189"/>
      <c r="G87" s="1189"/>
      <c r="H87" s="1189"/>
      <c r="I87" s="1189"/>
      <c r="J87" s="1189"/>
      <c r="K87" s="1189"/>
      <c r="L87" s="1189"/>
      <c r="M87" s="1189"/>
      <c r="N87" s="1189"/>
      <c r="O87" s="1189"/>
      <c r="P87" s="1189"/>
      <c r="Q87" s="1189"/>
      <c r="R87" s="1189"/>
      <c r="S87" s="1189"/>
      <c r="T87" s="1189"/>
      <c r="U87" s="1189"/>
      <c r="V87" s="1189"/>
      <c r="W87" s="1189"/>
      <c r="X87" s="1189"/>
      <c r="Y87" s="1189"/>
      <c r="Z87" s="1189"/>
      <c r="AA87" s="1189"/>
      <c r="AB87" s="1189"/>
      <c r="AC87" s="1189"/>
      <c r="AD87" s="1189"/>
      <c r="AE87" s="1189"/>
      <c r="AF87" s="1189"/>
      <c r="AG87" s="1189"/>
      <c r="AH87" s="1197" t="s">
        <v>2042</v>
      </c>
      <c r="AI87" s="1198"/>
      <c r="AJ87" s="1198"/>
      <c r="AK87" s="1199"/>
      <c r="AL87" s="244"/>
      <c r="AM87" s="248"/>
    </row>
    <row r="88" spans="1:39" ht="20.100000000000001" customHeight="1" x14ac:dyDescent="0.15">
      <c r="A88" s="247"/>
      <c r="B88" s="1188" t="s">
        <v>2043</v>
      </c>
      <c r="C88" s="1189"/>
      <c r="D88" s="1189"/>
      <c r="E88" s="1189"/>
      <c r="F88" s="1189"/>
      <c r="G88" s="1189"/>
      <c r="H88" s="1189"/>
      <c r="I88" s="1189"/>
      <c r="J88" s="1189"/>
      <c r="K88" s="1189"/>
      <c r="L88" s="1189"/>
      <c r="M88" s="1189"/>
      <c r="N88" s="1189"/>
      <c r="O88" s="1189"/>
      <c r="P88" s="1189"/>
      <c r="Q88" s="1189"/>
      <c r="R88" s="1189"/>
      <c r="S88" s="1189"/>
      <c r="T88" s="1189"/>
      <c r="U88" s="1189"/>
      <c r="V88" s="1189"/>
      <c r="W88" s="1189"/>
      <c r="X88" s="1189"/>
      <c r="Y88" s="1189"/>
      <c r="Z88" s="1189"/>
      <c r="AA88" s="1189"/>
      <c r="AB88" s="1189"/>
      <c r="AC88" s="1189"/>
      <c r="AD88" s="1189"/>
      <c r="AE88" s="1189"/>
      <c r="AF88" s="1189"/>
      <c r="AG88" s="1189"/>
      <c r="AH88" s="1197" t="s">
        <v>2044</v>
      </c>
      <c r="AI88" s="1198"/>
      <c r="AJ88" s="1198"/>
      <c r="AK88" s="1199"/>
      <c r="AL88" s="244"/>
      <c r="AM88" s="248"/>
    </row>
    <row r="89" spans="1:39" ht="20.100000000000001" customHeight="1" x14ac:dyDescent="0.15">
      <c r="A89" s="247"/>
      <c r="B89" s="1188" t="s">
        <v>2045</v>
      </c>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97" t="s">
        <v>2046</v>
      </c>
      <c r="AI89" s="1198"/>
      <c r="AJ89" s="1198"/>
      <c r="AK89" s="1199"/>
      <c r="AL89" s="244"/>
      <c r="AM89" s="248"/>
    </row>
    <row r="90" spans="1:39" ht="20.100000000000001" customHeight="1" x14ac:dyDescent="0.15">
      <c r="A90" s="247"/>
      <c r="B90" s="1188" t="s">
        <v>2047</v>
      </c>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97" t="s">
        <v>2048</v>
      </c>
      <c r="AI90" s="1198"/>
      <c r="AJ90" s="1198"/>
      <c r="AK90" s="1199"/>
      <c r="AL90" s="244"/>
      <c r="AM90" s="248"/>
    </row>
    <row r="91" spans="1:39" ht="20.100000000000001" customHeight="1" x14ac:dyDescent="0.15">
      <c r="A91" s="247"/>
      <c r="B91" s="1188" t="s">
        <v>2049</v>
      </c>
      <c r="C91" s="1189"/>
      <c r="D91" s="1189"/>
      <c r="E91" s="1189"/>
      <c r="F91" s="1189"/>
      <c r="G91" s="1189"/>
      <c r="H91" s="1189"/>
      <c r="I91" s="1189"/>
      <c r="J91" s="1189"/>
      <c r="K91" s="1189"/>
      <c r="L91" s="1189"/>
      <c r="M91" s="1189"/>
      <c r="N91" s="1189"/>
      <c r="O91" s="1189"/>
      <c r="P91" s="1189"/>
      <c r="Q91" s="1189"/>
      <c r="R91" s="1189"/>
      <c r="S91" s="1189"/>
      <c r="T91" s="1189"/>
      <c r="U91" s="1189"/>
      <c r="V91" s="1189"/>
      <c r="W91" s="1189"/>
      <c r="X91" s="1189"/>
      <c r="Y91" s="1189"/>
      <c r="Z91" s="1189"/>
      <c r="AA91" s="1189"/>
      <c r="AB91" s="1189"/>
      <c r="AC91" s="1189"/>
      <c r="AD91" s="1189"/>
      <c r="AE91" s="1189"/>
      <c r="AF91" s="1189"/>
      <c r="AG91" s="1189"/>
      <c r="AH91" s="1197" t="s">
        <v>2050</v>
      </c>
      <c r="AI91" s="1198"/>
      <c r="AJ91" s="1198"/>
      <c r="AK91" s="1199"/>
      <c r="AL91" s="244"/>
      <c r="AM91" s="248"/>
    </row>
    <row r="92" spans="1:39" ht="20.100000000000001" customHeight="1" x14ac:dyDescent="0.15">
      <c r="A92" s="247"/>
      <c r="B92" s="1188" t="s">
        <v>2051</v>
      </c>
      <c r="C92" s="1189"/>
      <c r="D92" s="1189"/>
      <c r="E92" s="1189"/>
      <c r="F92" s="1189"/>
      <c r="G92" s="1189"/>
      <c r="H92" s="1189"/>
      <c r="I92" s="1189"/>
      <c r="J92" s="1189"/>
      <c r="K92" s="1189"/>
      <c r="L92" s="1189"/>
      <c r="M92" s="1189"/>
      <c r="N92" s="1189"/>
      <c r="O92" s="1189"/>
      <c r="P92" s="1189"/>
      <c r="Q92" s="1189"/>
      <c r="R92" s="1189"/>
      <c r="S92" s="1189"/>
      <c r="T92" s="1189"/>
      <c r="U92" s="1189"/>
      <c r="V92" s="1189"/>
      <c r="W92" s="1189"/>
      <c r="X92" s="1189"/>
      <c r="Y92" s="1189"/>
      <c r="Z92" s="1189"/>
      <c r="AA92" s="1189"/>
      <c r="AB92" s="1189"/>
      <c r="AC92" s="1189"/>
      <c r="AD92" s="1189"/>
      <c r="AE92" s="1189"/>
      <c r="AF92" s="1189"/>
      <c r="AG92" s="1189"/>
      <c r="AH92" s="1197" t="s">
        <v>2052</v>
      </c>
      <c r="AI92" s="1198"/>
      <c r="AJ92" s="1198"/>
      <c r="AK92" s="1199"/>
      <c r="AL92" s="244"/>
      <c r="AM92" s="248"/>
    </row>
    <row r="93" spans="1:39" ht="20.100000000000001" customHeight="1" x14ac:dyDescent="0.15">
      <c r="A93" s="247"/>
      <c r="B93" s="1188" t="s">
        <v>2053</v>
      </c>
      <c r="C93" s="1189"/>
      <c r="D93" s="1189"/>
      <c r="E93" s="1189"/>
      <c r="F93" s="1189"/>
      <c r="G93" s="1189"/>
      <c r="H93" s="1189"/>
      <c r="I93" s="1189"/>
      <c r="J93" s="1189"/>
      <c r="K93" s="1189"/>
      <c r="L93" s="1189"/>
      <c r="M93" s="1189"/>
      <c r="N93" s="1189"/>
      <c r="O93" s="1189"/>
      <c r="P93" s="1189"/>
      <c r="Q93" s="1189"/>
      <c r="R93" s="1189"/>
      <c r="S93" s="1189"/>
      <c r="T93" s="1189"/>
      <c r="U93" s="1189"/>
      <c r="V93" s="1189"/>
      <c r="W93" s="1189"/>
      <c r="X93" s="1189"/>
      <c r="Y93" s="1189"/>
      <c r="Z93" s="1189"/>
      <c r="AA93" s="1189"/>
      <c r="AB93" s="1189"/>
      <c r="AC93" s="1189"/>
      <c r="AD93" s="1189"/>
      <c r="AE93" s="1189"/>
      <c r="AF93" s="1189"/>
      <c r="AG93" s="1189"/>
      <c r="AH93" s="1197" t="s">
        <v>2054</v>
      </c>
      <c r="AI93" s="1198"/>
      <c r="AJ93" s="1198"/>
      <c r="AK93" s="1199"/>
      <c r="AL93" s="244"/>
      <c r="AM93" s="248"/>
    </row>
    <row r="94" spans="1:39" ht="20.100000000000001" customHeight="1" x14ac:dyDescent="0.15">
      <c r="A94" s="247"/>
      <c r="B94" s="1188" t="s">
        <v>2055</v>
      </c>
      <c r="C94" s="1189"/>
      <c r="D94" s="1189"/>
      <c r="E94" s="1189"/>
      <c r="F94" s="1189"/>
      <c r="G94" s="1189"/>
      <c r="H94" s="1189"/>
      <c r="I94" s="1189"/>
      <c r="J94" s="1189"/>
      <c r="K94" s="1189"/>
      <c r="L94" s="1189"/>
      <c r="M94" s="1189"/>
      <c r="N94" s="1189"/>
      <c r="O94" s="1189"/>
      <c r="P94" s="1189"/>
      <c r="Q94" s="1189"/>
      <c r="R94" s="1189"/>
      <c r="S94" s="1189"/>
      <c r="T94" s="1189"/>
      <c r="U94" s="1189"/>
      <c r="V94" s="1189"/>
      <c r="W94" s="1189"/>
      <c r="X94" s="1189"/>
      <c r="Y94" s="1189"/>
      <c r="Z94" s="1189"/>
      <c r="AA94" s="1189"/>
      <c r="AB94" s="1189"/>
      <c r="AC94" s="1189"/>
      <c r="AD94" s="1189"/>
      <c r="AE94" s="1189"/>
      <c r="AF94" s="1189"/>
      <c r="AG94" s="1189"/>
      <c r="AH94" s="1197" t="s">
        <v>2056</v>
      </c>
      <c r="AI94" s="1198"/>
      <c r="AJ94" s="1198"/>
      <c r="AK94" s="1199"/>
      <c r="AL94" s="244"/>
      <c r="AM94" s="248"/>
    </row>
    <row r="95" spans="1:39" ht="20.100000000000001" customHeight="1" x14ac:dyDescent="0.15">
      <c r="A95" s="247"/>
      <c r="B95" s="1188" t="s">
        <v>2057</v>
      </c>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97" t="s">
        <v>2058</v>
      </c>
      <c r="AI95" s="1198"/>
      <c r="AJ95" s="1198"/>
      <c r="AK95" s="1199"/>
      <c r="AL95" s="244"/>
      <c r="AM95" s="248"/>
    </row>
    <row r="96" spans="1:39" ht="20.100000000000001" customHeight="1" x14ac:dyDescent="0.15">
      <c r="A96" s="247"/>
      <c r="B96" s="1188" t="s">
        <v>2059</v>
      </c>
      <c r="C96" s="1189"/>
      <c r="D96" s="1189"/>
      <c r="E96" s="1189"/>
      <c r="F96" s="1189"/>
      <c r="G96" s="1189"/>
      <c r="H96" s="1189"/>
      <c r="I96" s="1189"/>
      <c r="J96" s="1189"/>
      <c r="K96" s="1189"/>
      <c r="L96" s="1189"/>
      <c r="M96" s="1189"/>
      <c r="N96" s="1189"/>
      <c r="O96" s="1189"/>
      <c r="P96" s="1189"/>
      <c r="Q96" s="1189"/>
      <c r="R96" s="1189"/>
      <c r="S96" s="1189"/>
      <c r="T96" s="1189"/>
      <c r="U96" s="1189"/>
      <c r="V96" s="1189"/>
      <c r="W96" s="1189"/>
      <c r="X96" s="1189"/>
      <c r="Y96" s="1189"/>
      <c r="Z96" s="1189"/>
      <c r="AA96" s="1189"/>
      <c r="AB96" s="1189"/>
      <c r="AC96" s="1189"/>
      <c r="AD96" s="1189"/>
      <c r="AE96" s="1189"/>
      <c r="AF96" s="1189"/>
      <c r="AG96" s="1189"/>
      <c r="AH96" s="1197" t="s">
        <v>2060</v>
      </c>
      <c r="AI96" s="1198"/>
      <c r="AJ96" s="1198"/>
      <c r="AK96" s="1199"/>
      <c r="AL96" s="244"/>
      <c r="AM96" s="248"/>
    </row>
    <row r="97" spans="1:39" ht="20.100000000000001" customHeight="1" x14ac:dyDescent="0.15">
      <c r="A97" s="247"/>
      <c r="B97" s="1188" t="s">
        <v>2061</v>
      </c>
      <c r="C97" s="1189"/>
      <c r="D97" s="1189"/>
      <c r="E97" s="1189"/>
      <c r="F97" s="1189"/>
      <c r="G97" s="1189"/>
      <c r="H97" s="1189"/>
      <c r="I97" s="1189"/>
      <c r="J97" s="1189"/>
      <c r="K97" s="1189"/>
      <c r="L97" s="1189"/>
      <c r="M97" s="1189"/>
      <c r="N97" s="1189"/>
      <c r="O97" s="1189"/>
      <c r="P97" s="1189"/>
      <c r="Q97" s="1189"/>
      <c r="R97" s="1189"/>
      <c r="S97" s="1189"/>
      <c r="T97" s="1189"/>
      <c r="U97" s="1189"/>
      <c r="V97" s="1189"/>
      <c r="W97" s="1189"/>
      <c r="X97" s="1189"/>
      <c r="Y97" s="1189"/>
      <c r="Z97" s="1189"/>
      <c r="AA97" s="1189"/>
      <c r="AB97" s="1189"/>
      <c r="AC97" s="1189"/>
      <c r="AD97" s="1189"/>
      <c r="AE97" s="1189"/>
      <c r="AF97" s="1189"/>
      <c r="AG97" s="1189"/>
      <c r="AH97" s="1197" t="s">
        <v>2062</v>
      </c>
      <c r="AI97" s="1198"/>
      <c r="AJ97" s="1198"/>
      <c r="AK97" s="1199"/>
      <c r="AL97" s="244"/>
      <c r="AM97" s="248"/>
    </row>
    <row r="98" spans="1:39" ht="20.100000000000001" customHeight="1" x14ac:dyDescent="0.15">
      <c r="A98" s="247"/>
      <c r="B98" s="1188" t="s">
        <v>2063</v>
      </c>
      <c r="C98" s="1189"/>
      <c r="D98" s="1189"/>
      <c r="E98" s="1189"/>
      <c r="F98" s="1189"/>
      <c r="G98" s="1189"/>
      <c r="H98" s="1189"/>
      <c r="I98" s="1189"/>
      <c r="J98" s="1189"/>
      <c r="K98" s="1189"/>
      <c r="L98" s="1189"/>
      <c r="M98" s="1189"/>
      <c r="N98" s="1189"/>
      <c r="O98" s="1189"/>
      <c r="P98" s="1189"/>
      <c r="Q98" s="1189"/>
      <c r="R98" s="1189"/>
      <c r="S98" s="1189"/>
      <c r="T98" s="1189"/>
      <c r="U98" s="1189"/>
      <c r="V98" s="1189"/>
      <c r="W98" s="1189"/>
      <c r="X98" s="1189"/>
      <c r="Y98" s="1189"/>
      <c r="Z98" s="1189"/>
      <c r="AA98" s="1189"/>
      <c r="AB98" s="1189"/>
      <c r="AC98" s="1189"/>
      <c r="AD98" s="1189"/>
      <c r="AE98" s="1189"/>
      <c r="AF98" s="1189"/>
      <c r="AG98" s="1189"/>
      <c r="AH98" s="1197" t="s">
        <v>2064</v>
      </c>
      <c r="AI98" s="1198"/>
      <c r="AJ98" s="1198"/>
      <c r="AK98" s="1199"/>
      <c r="AL98" s="244"/>
      <c r="AM98" s="248"/>
    </row>
    <row r="99" spans="1:39" ht="20.100000000000001" customHeight="1" x14ac:dyDescent="0.15">
      <c r="A99" s="247"/>
      <c r="B99" s="1188" t="s">
        <v>2065</v>
      </c>
      <c r="C99" s="1189"/>
      <c r="D99" s="1189"/>
      <c r="E99" s="1189"/>
      <c r="F99" s="1189"/>
      <c r="G99" s="1189"/>
      <c r="H99" s="1189"/>
      <c r="I99" s="1189"/>
      <c r="J99" s="1189"/>
      <c r="K99" s="1189"/>
      <c r="L99" s="1189"/>
      <c r="M99" s="1189"/>
      <c r="N99" s="1189"/>
      <c r="O99" s="1189"/>
      <c r="P99" s="1189"/>
      <c r="Q99" s="1189"/>
      <c r="R99" s="1189"/>
      <c r="S99" s="1189"/>
      <c r="T99" s="1189"/>
      <c r="U99" s="1189"/>
      <c r="V99" s="1189"/>
      <c r="W99" s="1189"/>
      <c r="X99" s="1189"/>
      <c r="Y99" s="1189"/>
      <c r="Z99" s="1189"/>
      <c r="AA99" s="1189"/>
      <c r="AB99" s="1189"/>
      <c r="AC99" s="1189"/>
      <c r="AD99" s="1189"/>
      <c r="AE99" s="1189"/>
      <c r="AF99" s="1189"/>
      <c r="AG99" s="1189"/>
      <c r="AH99" s="1197" t="s">
        <v>2066</v>
      </c>
      <c r="AI99" s="1198"/>
      <c r="AJ99" s="1198"/>
      <c r="AK99" s="1199"/>
      <c r="AL99" s="244"/>
      <c r="AM99" s="248"/>
    </row>
    <row r="100" spans="1:39" ht="39.950000000000003" customHeight="1" x14ac:dyDescent="0.15">
      <c r="A100" s="247"/>
      <c r="B100" s="1188" t="s">
        <v>2067</v>
      </c>
      <c r="C100" s="1189"/>
      <c r="D100" s="1189"/>
      <c r="E100" s="1189"/>
      <c r="F100" s="1189"/>
      <c r="G100" s="1189"/>
      <c r="H100" s="1189"/>
      <c r="I100" s="1189"/>
      <c r="J100" s="1189"/>
      <c r="K100" s="1189"/>
      <c r="L100" s="1189"/>
      <c r="M100" s="1189"/>
      <c r="N100" s="1189"/>
      <c r="O100" s="1189"/>
      <c r="P100" s="1189"/>
      <c r="Q100" s="1189"/>
      <c r="R100" s="1189"/>
      <c r="S100" s="1189"/>
      <c r="T100" s="1189"/>
      <c r="U100" s="1189"/>
      <c r="V100" s="1189"/>
      <c r="W100" s="1189"/>
      <c r="X100" s="1189"/>
      <c r="Y100" s="1189"/>
      <c r="Z100" s="1189"/>
      <c r="AA100" s="1189"/>
      <c r="AB100" s="1189"/>
      <c r="AC100" s="1189"/>
      <c r="AD100" s="1189"/>
      <c r="AE100" s="1189"/>
      <c r="AF100" s="1189"/>
      <c r="AG100" s="1189"/>
      <c r="AH100" s="1197" t="s">
        <v>2068</v>
      </c>
      <c r="AI100" s="1198"/>
      <c r="AJ100" s="1198"/>
      <c r="AK100" s="1199"/>
      <c r="AL100" s="244"/>
      <c r="AM100" s="248"/>
    </row>
    <row r="101" spans="1:39" ht="20.100000000000001" customHeight="1" x14ac:dyDescent="0.15">
      <c r="A101" s="247"/>
      <c r="B101" s="1188" t="s">
        <v>2069</v>
      </c>
      <c r="C101" s="1189"/>
      <c r="D101" s="1189"/>
      <c r="E101" s="1189"/>
      <c r="F101" s="1189"/>
      <c r="G101" s="1189"/>
      <c r="H101" s="1189"/>
      <c r="I101" s="1189"/>
      <c r="J101" s="1189"/>
      <c r="K101" s="1189"/>
      <c r="L101" s="1189"/>
      <c r="M101" s="1189"/>
      <c r="N101" s="1189"/>
      <c r="O101" s="1189"/>
      <c r="P101" s="1189"/>
      <c r="Q101" s="1189"/>
      <c r="R101" s="1189"/>
      <c r="S101" s="1189"/>
      <c r="T101" s="1189"/>
      <c r="U101" s="1189"/>
      <c r="V101" s="1189"/>
      <c r="W101" s="1189"/>
      <c r="X101" s="1189"/>
      <c r="Y101" s="1189"/>
      <c r="Z101" s="1189"/>
      <c r="AA101" s="1189"/>
      <c r="AB101" s="1189"/>
      <c r="AC101" s="1189"/>
      <c r="AD101" s="1189"/>
      <c r="AE101" s="1189"/>
      <c r="AF101" s="1189"/>
      <c r="AG101" s="1189"/>
      <c r="AH101" s="1197" t="s">
        <v>2070</v>
      </c>
      <c r="AI101" s="1198"/>
      <c r="AJ101" s="1198"/>
      <c r="AK101" s="1199"/>
      <c r="AL101" s="244"/>
      <c r="AM101" s="248"/>
    </row>
    <row r="102" spans="1:39" ht="20.100000000000001" customHeight="1" x14ac:dyDescent="0.15">
      <c r="A102" s="247"/>
      <c r="B102" s="1188" t="s">
        <v>2071</v>
      </c>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97" t="s">
        <v>2072</v>
      </c>
      <c r="AI102" s="1198"/>
      <c r="AJ102" s="1198"/>
      <c r="AK102" s="1199"/>
      <c r="AL102" s="244"/>
      <c r="AM102" s="248"/>
    </row>
    <row r="103" spans="1:39" ht="20.100000000000001" customHeight="1" x14ac:dyDescent="0.15">
      <c r="A103" s="247"/>
      <c r="B103" s="1188" t="s">
        <v>2073</v>
      </c>
      <c r="C103" s="1189"/>
      <c r="D103" s="1189"/>
      <c r="E103" s="1189"/>
      <c r="F103" s="1189"/>
      <c r="G103" s="1189"/>
      <c r="H103" s="1189"/>
      <c r="I103" s="1189"/>
      <c r="J103" s="1189"/>
      <c r="K103" s="1189"/>
      <c r="L103" s="1189"/>
      <c r="M103" s="1189"/>
      <c r="N103" s="1189"/>
      <c r="O103" s="1189"/>
      <c r="P103" s="1189"/>
      <c r="Q103" s="1189"/>
      <c r="R103" s="1189"/>
      <c r="S103" s="1189"/>
      <c r="T103" s="1189"/>
      <c r="U103" s="1189"/>
      <c r="V103" s="1189"/>
      <c r="W103" s="1189"/>
      <c r="X103" s="1189"/>
      <c r="Y103" s="1189"/>
      <c r="Z103" s="1189"/>
      <c r="AA103" s="1189"/>
      <c r="AB103" s="1189"/>
      <c r="AC103" s="1189"/>
      <c r="AD103" s="1189"/>
      <c r="AE103" s="1189"/>
      <c r="AF103" s="1189"/>
      <c r="AG103" s="1189"/>
      <c r="AH103" s="1197" t="s">
        <v>2074</v>
      </c>
      <c r="AI103" s="1198"/>
      <c r="AJ103" s="1198"/>
      <c r="AK103" s="1199"/>
      <c r="AL103" s="244"/>
      <c r="AM103" s="248"/>
    </row>
    <row r="104" spans="1:39" ht="20.100000000000001" customHeight="1" x14ac:dyDescent="0.15">
      <c r="A104" s="247"/>
      <c r="B104" s="1188" t="s">
        <v>2075</v>
      </c>
      <c r="C104" s="1189"/>
      <c r="D104" s="1189"/>
      <c r="E104" s="1189"/>
      <c r="F104" s="1189"/>
      <c r="G104" s="1189"/>
      <c r="H104" s="1189"/>
      <c r="I104" s="1189"/>
      <c r="J104" s="1189"/>
      <c r="K104" s="1189"/>
      <c r="L104" s="1189"/>
      <c r="M104" s="1189"/>
      <c r="N104" s="1189"/>
      <c r="O104" s="1189"/>
      <c r="P104" s="1189"/>
      <c r="Q104" s="1189"/>
      <c r="R104" s="1189"/>
      <c r="S104" s="1189"/>
      <c r="T104" s="1189"/>
      <c r="U104" s="1189"/>
      <c r="V104" s="1189"/>
      <c r="W104" s="1189"/>
      <c r="X104" s="1189"/>
      <c r="Y104" s="1189"/>
      <c r="Z104" s="1189"/>
      <c r="AA104" s="1189"/>
      <c r="AB104" s="1189"/>
      <c r="AC104" s="1189"/>
      <c r="AD104" s="1189"/>
      <c r="AE104" s="1189"/>
      <c r="AF104" s="1189"/>
      <c r="AG104" s="1189"/>
      <c r="AH104" s="1197" t="s">
        <v>2076</v>
      </c>
      <c r="AI104" s="1198"/>
      <c r="AJ104" s="1198"/>
      <c r="AK104" s="1199"/>
      <c r="AL104" s="244"/>
      <c r="AM104" s="248"/>
    </row>
    <row r="105" spans="1:39" ht="20.100000000000001" customHeight="1" x14ac:dyDescent="0.15">
      <c r="A105" s="247"/>
      <c r="B105" s="1188" t="s">
        <v>2077</v>
      </c>
      <c r="C105" s="1189"/>
      <c r="D105" s="1189"/>
      <c r="E105" s="1189"/>
      <c r="F105" s="1189"/>
      <c r="G105" s="1189"/>
      <c r="H105" s="1189"/>
      <c r="I105" s="1189"/>
      <c r="J105" s="1189"/>
      <c r="K105" s="1189"/>
      <c r="L105" s="1189"/>
      <c r="M105" s="1189"/>
      <c r="N105" s="1189"/>
      <c r="O105" s="1189"/>
      <c r="P105" s="1189"/>
      <c r="Q105" s="1189"/>
      <c r="R105" s="1189"/>
      <c r="S105" s="1189"/>
      <c r="T105" s="1189"/>
      <c r="U105" s="1189"/>
      <c r="V105" s="1189"/>
      <c r="W105" s="1189"/>
      <c r="X105" s="1189"/>
      <c r="Y105" s="1189"/>
      <c r="Z105" s="1189"/>
      <c r="AA105" s="1189"/>
      <c r="AB105" s="1189"/>
      <c r="AC105" s="1189"/>
      <c r="AD105" s="1189"/>
      <c r="AE105" s="1189"/>
      <c r="AF105" s="1189"/>
      <c r="AG105" s="1190"/>
      <c r="AH105" s="1197" t="s">
        <v>2078</v>
      </c>
      <c r="AI105" s="1198"/>
      <c r="AJ105" s="1198"/>
      <c r="AK105" s="1199"/>
      <c r="AL105" s="244"/>
      <c r="AM105" s="248"/>
    </row>
    <row r="106" spans="1:39" ht="20.100000000000001" customHeight="1" x14ac:dyDescent="0.15">
      <c r="A106" s="247"/>
      <c r="B106" s="1188" t="s">
        <v>2079</v>
      </c>
      <c r="C106" s="1189"/>
      <c r="D106" s="1189"/>
      <c r="E106" s="1189"/>
      <c r="F106" s="1189"/>
      <c r="G106" s="1189"/>
      <c r="H106" s="1189"/>
      <c r="I106" s="1189"/>
      <c r="J106" s="1189"/>
      <c r="K106" s="1189"/>
      <c r="L106" s="1189"/>
      <c r="M106" s="1189"/>
      <c r="N106" s="1189"/>
      <c r="O106" s="1189"/>
      <c r="P106" s="1189"/>
      <c r="Q106" s="1189"/>
      <c r="R106" s="1189"/>
      <c r="S106" s="1189"/>
      <c r="T106" s="1189"/>
      <c r="U106" s="1189"/>
      <c r="V106" s="1189"/>
      <c r="W106" s="1189"/>
      <c r="X106" s="1189"/>
      <c r="Y106" s="1189"/>
      <c r="Z106" s="1189"/>
      <c r="AA106" s="1189"/>
      <c r="AB106" s="1189"/>
      <c r="AC106" s="1189"/>
      <c r="AD106" s="1189"/>
      <c r="AE106" s="1189"/>
      <c r="AF106" s="1189"/>
      <c r="AG106" s="1190"/>
      <c r="AH106" s="1197" t="s">
        <v>2080</v>
      </c>
      <c r="AI106" s="1198"/>
      <c r="AJ106" s="1198"/>
      <c r="AK106" s="1199"/>
      <c r="AL106" s="244"/>
      <c r="AM106" s="248"/>
    </row>
    <row r="107" spans="1:39" ht="20.100000000000001" customHeight="1" x14ac:dyDescent="0.15">
      <c r="A107" s="247"/>
      <c r="B107" s="1188" t="s">
        <v>2081</v>
      </c>
      <c r="C107" s="1189"/>
      <c r="D107" s="1189"/>
      <c r="E107" s="1189"/>
      <c r="F107" s="1189"/>
      <c r="G107" s="1189"/>
      <c r="H107" s="1189"/>
      <c r="I107" s="1189"/>
      <c r="J107" s="1189"/>
      <c r="K107" s="1189"/>
      <c r="L107" s="1189"/>
      <c r="M107" s="1189"/>
      <c r="N107" s="1189"/>
      <c r="O107" s="1189"/>
      <c r="P107" s="1189"/>
      <c r="Q107" s="1189"/>
      <c r="R107" s="1189"/>
      <c r="S107" s="1189"/>
      <c r="T107" s="1189"/>
      <c r="U107" s="1189"/>
      <c r="V107" s="1189"/>
      <c r="W107" s="1189"/>
      <c r="X107" s="1189"/>
      <c r="Y107" s="1189"/>
      <c r="Z107" s="1189"/>
      <c r="AA107" s="1189"/>
      <c r="AB107" s="1189"/>
      <c r="AC107" s="1189"/>
      <c r="AD107" s="1189"/>
      <c r="AE107" s="1189"/>
      <c r="AF107" s="1189"/>
      <c r="AG107" s="1190"/>
      <c r="AH107" s="1197" t="s">
        <v>2082</v>
      </c>
      <c r="AI107" s="1198"/>
      <c r="AJ107" s="1198"/>
      <c r="AK107" s="1199"/>
      <c r="AL107" s="244"/>
      <c r="AM107" s="248"/>
    </row>
    <row r="108" spans="1:39" ht="20.100000000000001" customHeight="1" x14ac:dyDescent="0.15">
      <c r="A108" s="247"/>
      <c r="B108" s="1188" t="s">
        <v>2083</v>
      </c>
      <c r="C108" s="1189"/>
      <c r="D108" s="1189"/>
      <c r="E108" s="1189"/>
      <c r="F108" s="1189"/>
      <c r="G108" s="1189"/>
      <c r="H108" s="1189"/>
      <c r="I108" s="1189"/>
      <c r="J108" s="1189"/>
      <c r="K108" s="1189"/>
      <c r="L108" s="1189"/>
      <c r="M108" s="1189"/>
      <c r="N108" s="1189"/>
      <c r="O108" s="1189"/>
      <c r="P108" s="1189"/>
      <c r="Q108" s="1189"/>
      <c r="R108" s="1189"/>
      <c r="S108" s="1189"/>
      <c r="T108" s="1189"/>
      <c r="U108" s="1189"/>
      <c r="V108" s="1189"/>
      <c r="W108" s="1189"/>
      <c r="X108" s="1189"/>
      <c r="Y108" s="1189"/>
      <c r="Z108" s="1189"/>
      <c r="AA108" s="1189"/>
      <c r="AB108" s="1189"/>
      <c r="AC108" s="1189"/>
      <c r="AD108" s="1189"/>
      <c r="AE108" s="1189"/>
      <c r="AF108" s="1189"/>
      <c r="AG108" s="1190"/>
      <c r="AH108" s="1197" t="s">
        <v>2084</v>
      </c>
      <c r="AI108" s="1198"/>
      <c r="AJ108" s="1198"/>
      <c r="AK108" s="1199"/>
      <c r="AL108" s="244"/>
      <c r="AM108" s="248"/>
    </row>
    <row r="109" spans="1:39" ht="20.100000000000001" customHeight="1" x14ac:dyDescent="0.15">
      <c r="A109" s="247"/>
      <c r="B109" s="1188" t="s">
        <v>2085</v>
      </c>
      <c r="C109" s="1189"/>
      <c r="D109" s="1189"/>
      <c r="E109" s="1189"/>
      <c r="F109" s="1189"/>
      <c r="G109" s="1189"/>
      <c r="H109" s="1189"/>
      <c r="I109" s="1189"/>
      <c r="J109" s="1189"/>
      <c r="K109" s="1189"/>
      <c r="L109" s="1189"/>
      <c r="M109" s="1189"/>
      <c r="N109" s="1189"/>
      <c r="O109" s="1189"/>
      <c r="P109" s="1189"/>
      <c r="Q109" s="1189"/>
      <c r="R109" s="1189"/>
      <c r="S109" s="1189"/>
      <c r="T109" s="1189"/>
      <c r="U109" s="1189"/>
      <c r="V109" s="1189"/>
      <c r="W109" s="1189"/>
      <c r="X109" s="1189"/>
      <c r="Y109" s="1189"/>
      <c r="Z109" s="1189"/>
      <c r="AA109" s="1189"/>
      <c r="AB109" s="1189"/>
      <c r="AC109" s="1189"/>
      <c r="AD109" s="1189"/>
      <c r="AE109" s="1189"/>
      <c r="AF109" s="1189"/>
      <c r="AG109" s="1190"/>
      <c r="AH109" s="1197" t="s">
        <v>2086</v>
      </c>
      <c r="AI109" s="1198"/>
      <c r="AJ109" s="1198"/>
      <c r="AK109" s="1199"/>
      <c r="AL109" s="244"/>
      <c r="AM109" s="248"/>
    </row>
    <row r="110" spans="1:39" ht="20.100000000000001" customHeight="1" x14ac:dyDescent="0.15">
      <c r="A110" s="247"/>
      <c r="B110" s="1188" t="s">
        <v>2087</v>
      </c>
      <c r="C110" s="1189"/>
      <c r="D110" s="1189"/>
      <c r="E110" s="1189"/>
      <c r="F110" s="1189"/>
      <c r="G110" s="1189"/>
      <c r="H110" s="1189"/>
      <c r="I110" s="1189"/>
      <c r="J110" s="1189"/>
      <c r="K110" s="1189"/>
      <c r="L110" s="1189"/>
      <c r="M110" s="1189"/>
      <c r="N110" s="1189"/>
      <c r="O110" s="1189"/>
      <c r="P110" s="1189"/>
      <c r="Q110" s="1189"/>
      <c r="R110" s="1189"/>
      <c r="S110" s="1189"/>
      <c r="T110" s="1189"/>
      <c r="U110" s="1189"/>
      <c r="V110" s="1189"/>
      <c r="W110" s="1189"/>
      <c r="X110" s="1189"/>
      <c r="Y110" s="1189"/>
      <c r="Z110" s="1189"/>
      <c r="AA110" s="1189"/>
      <c r="AB110" s="1189"/>
      <c r="AC110" s="1189"/>
      <c r="AD110" s="1189"/>
      <c r="AE110" s="1189"/>
      <c r="AF110" s="1189"/>
      <c r="AG110" s="1190"/>
      <c r="AH110" s="1197" t="s">
        <v>2088</v>
      </c>
      <c r="AI110" s="1198"/>
      <c r="AJ110" s="1198"/>
      <c r="AK110" s="1199"/>
      <c r="AL110" s="244"/>
      <c r="AM110" s="248"/>
    </row>
    <row r="111" spans="1:39" ht="20.100000000000001" customHeight="1" x14ac:dyDescent="0.15">
      <c r="A111" s="247"/>
      <c r="B111" s="1188" t="s">
        <v>2089</v>
      </c>
      <c r="C111" s="1189"/>
      <c r="D111" s="1189"/>
      <c r="E111" s="1189"/>
      <c r="F111" s="1189"/>
      <c r="G111" s="1189"/>
      <c r="H111" s="1189"/>
      <c r="I111" s="1189"/>
      <c r="J111" s="1189"/>
      <c r="K111" s="1189"/>
      <c r="L111" s="1189"/>
      <c r="M111" s="1189"/>
      <c r="N111" s="1189"/>
      <c r="O111" s="1189"/>
      <c r="P111" s="1189"/>
      <c r="Q111" s="1189"/>
      <c r="R111" s="1189"/>
      <c r="S111" s="1189"/>
      <c r="T111" s="1189"/>
      <c r="U111" s="1189"/>
      <c r="V111" s="1189"/>
      <c r="W111" s="1189"/>
      <c r="X111" s="1189"/>
      <c r="Y111" s="1189"/>
      <c r="Z111" s="1189"/>
      <c r="AA111" s="1189"/>
      <c r="AB111" s="1189"/>
      <c r="AC111" s="1189"/>
      <c r="AD111" s="1189"/>
      <c r="AE111" s="1189"/>
      <c r="AF111" s="1189"/>
      <c r="AG111" s="1190"/>
      <c r="AH111" s="1197" t="s">
        <v>2090</v>
      </c>
      <c r="AI111" s="1198"/>
      <c r="AJ111" s="1198"/>
      <c r="AK111" s="1199"/>
      <c r="AL111" s="244"/>
      <c r="AM111" s="248"/>
    </row>
    <row r="112" spans="1:39" ht="20.100000000000001" customHeight="1" x14ac:dyDescent="0.15">
      <c r="A112" s="247"/>
      <c r="B112" s="1188" t="s">
        <v>2091</v>
      </c>
      <c r="C112" s="1189"/>
      <c r="D112" s="1189"/>
      <c r="E112" s="1189"/>
      <c r="F112" s="1189"/>
      <c r="G112" s="1189"/>
      <c r="H112" s="1189"/>
      <c r="I112" s="1189"/>
      <c r="J112" s="1189"/>
      <c r="K112" s="1189"/>
      <c r="L112" s="1189"/>
      <c r="M112" s="1189"/>
      <c r="N112" s="1189"/>
      <c r="O112" s="1189"/>
      <c r="P112" s="1189"/>
      <c r="Q112" s="1189"/>
      <c r="R112" s="1189"/>
      <c r="S112" s="1189"/>
      <c r="T112" s="1189"/>
      <c r="U112" s="1189"/>
      <c r="V112" s="1189"/>
      <c r="W112" s="1189"/>
      <c r="X112" s="1189"/>
      <c r="Y112" s="1189"/>
      <c r="Z112" s="1189"/>
      <c r="AA112" s="1189"/>
      <c r="AB112" s="1189"/>
      <c r="AC112" s="1189"/>
      <c r="AD112" s="1189"/>
      <c r="AE112" s="1189"/>
      <c r="AF112" s="1189"/>
      <c r="AG112" s="1190"/>
      <c r="AH112" s="1197" t="s">
        <v>2092</v>
      </c>
      <c r="AI112" s="1198"/>
      <c r="AJ112" s="1198"/>
      <c r="AK112" s="1199"/>
      <c r="AL112" s="244"/>
      <c r="AM112" s="248"/>
    </row>
    <row r="113" spans="1:39" ht="20.100000000000001" customHeight="1" x14ac:dyDescent="0.15">
      <c r="A113" s="247"/>
      <c r="B113" s="1188" t="s">
        <v>2093</v>
      </c>
      <c r="C113" s="1189"/>
      <c r="D113" s="1189"/>
      <c r="E113" s="1189"/>
      <c r="F113" s="1189"/>
      <c r="G113" s="1189"/>
      <c r="H113" s="1189"/>
      <c r="I113" s="1189"/>
      <c r="J113" s="1189"/>
      <c r="K113" s="1189"/>
      <c r="L113" s="1189"/>
      <c r="M113" s="1189"/>
      <c r="N113" s="1189"/>
      <c r="O113" s="1189"/>
      <c r="P113" s="1189"/>
      <c r="Q113" s="1189"/>
      <c r="R113" s="1189"/>
      <c r="S113" s="1189"/>
      <c r="T113" s="1189"/>
      <c r="U113" s="1189"/>
      <c r="V113" s="1189"/>
      <c r="W113" s="1189"/>
      <c r="X113" s="1189"/>
      <c r="Y113" s="1189"/>
      <c r="Z113" s="1189"/>
      <c r="AA113" s="1189"/>
      <c r="AB113" s="1189"/>
      <c r="AC113" s="1189"/>
      <c r="AD113" s="1189"/>
      <c r="AE113" s="1189"/>
      <c r="AF113" s="1189"/>
      <c r="AG113" s="1190"/>
      <c r="AH113" s="1197" t="s">
        <v>2094</v>
      </c>
      <c r="AI113" s="1198"/>
      <c r="AJ113" s="1198"/>
      <c r="AK113" s="1199"/>
      <c r="AL113" s="244"/>
      <c r="AM113" s="248"/>
    </row>
    <row r="114" spans="1:39" ht="20.100000000000001" customHeight="1" x14ac:dyDescent="0.15">
      <c r="A114" s="247"/>
      <c r="B114" s="1188" t="s">
        <v>2095</v>
      </c>
      <c r="C114" s="1189"/>
      <c r="D114" s="1189"/>
      <c r="E114" s="1189"/>
      <c r="F114" s="1189"/>
      <c r="G114" s="1189"/>
      <c r="H114" s="1189"/>
      <c r="I114" s="1189"/>
      <c r="J114" s="1189"/>
      <c r="K114" s="1189"/>
      <c r="L114" s="1189"/>
      <c r="M114" s="1189"/>
      <c r="N114" s="1189"/>
      <c r="O114" s="1189"/>
      <c r="P114" s="1189"/>
      <c r="Q114" s="1189"/>
      <c r="R114" s="1189"/>
      <c r="S114" s="1189"/>
      <c r="T114" s="1189"/>
      <c r="U114" s="1189"/>
      <c r="V114" s="1189"/>
      <c r="W114" s="1189"/>
      <c r="X114" s="1189"/>
      <c r="Y114" s="1189"/>
      <c r="Z114" s="1189"/>
      <c r="AA114" s="1189"/>
      <c r="AB114" s="1189"/>
      <c r="AC114" s="1189"/>
      <c r="AD114" s="1189"/>
      <c r="AE114" s="1189"/>
      <c r="AF114" s="1189"/>
      <c r="AG114" s="1190"/>
      <c r="AH114" s="1197" t="s">
        <v>2096</v>
      </c>
      <c r="AI114" s="1198"/>
      <c r="AJ114" s="1198"/>
      <c r="AK114" s="1199"/>
      <c r="AL114" s="244"/>
      <c r="AM114" s="248"/>
    </row>
    <row r="115" spans="1:39" ht="20.100000000000001" customHeight="1" x14ac:dyDescent="0.15">
      <c r="A115" s="247"/>
      <c r="B115" s="1188" t="s">
        <v>2097</v>
      </c>
      <c r="C115" s="1189"/>
      <c r="D115" s="1189"/>
      <c r="E115" s="1189"/>
      <c r="F115" s="1189"/>
      <c r="G115" s="1189"/>
      <c r="H115" s="1189"/>
      <c r="I115" s="1189"/>
      <c r="J115" s="1189"/>
      <c r="K115" s="1189"/>
      <c r="L115" s="1189"/>
      <c r="M115" s="1189"/>
      <c r="N115" s="1189"/>
      <c r="O115" s="1189"/>
      <c r="P115" s="1189"/>
      <c r="Q115" s="1189"/>
      <c r="R115" s="1189"/>
      <c r="S115" s="1189"/>
      <c r="T115" s="1189"/>
      <c r="U115" s="1189"/>
      <c r="V115" s="1189"/>
      <c r="W115" s="1189"/>
      <c r="X115" s="1189"/>
      <c r="Y115" s="1189"/>
      <c r="Z115" s="1189"/>
      <c r="AA115" s="1189"/>
      <c r="AB115" s="1189"/>
      <c r="AC115" s="1189"/>
      <c r="AD115" s="1189"/>
      <c r="AE115" s="1189"/>
      <c r="AF115" s="1189"/>
      <c r="AG115" s="1190"/>
      <c r="AH115" s="1197" t="s">
        <v>2098</v>
      </c>
      <c r="AI115" s="1198"/>
      <c r="AJ115" s="1198"/>
      <c r="AK115" s="1199"/>
      <c r="AL115" s="244"/>
      <c r="AM115" s="248"/>
    </row>
    <row r="116" spans="1:39" ht="20.100000000000001" customHeight="1" x14ac:dyDescent="0.15">
      <c r="A116" s="247"/>
      <c r="B116" s="1188" t="s">
        <v>2099</v>
      </c>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90"/>
      <c r="AH116" s="1197" t="s">
        <v>2100</v>
      </c>
      <c r="AI116" s="1198"/>
      <c r="AJ116" s="1198"/>
      <c r="AK116" s="1199"/>
      <c r="AL116" s="244"/>
      <c r="AM116" s="248"/>
    </row>
    <row r="117" spans="1:39" ht="20.100000000000001" customHeight="1" x14ac:dyDescent="0.15">
      <c r="A117" s="247"/>
      <c r="B117" s="1188" t="s">
        <v>2101</v>
      </c>
      <c r="C117" s="1189"/>
      <c r="D117" s="1189"/>
      <c r="E117" s="1189"/>
      <c r="F117" s="1189"/>
      <c r="G117" s="1189"/>
      <c r="H117" s="1189"/>
      <c r="I117" s="1189"/>
      <c r="J117" s="1189"/>
      <c r="K117" s="1189"/>
      <c r="L117" s="1189"/>
      <c r="M117" s="1189"/>
      <c r="N117" s="1189"/>
      <c r="O117" s="1189"/>
      <c r="P117" s="1189"/>
      <c r="Q117" s="1189"/>
      <c r="R117" s="1189"/>
      <c r="S117" s="1189"/>
      <c r="T117" s="1189"/>
      <c r="U117" s="1189"/>
      <c r="V117" s="1189"/>
      <c r="W117" s="1189"/>
      <c r="X117" s="1189"/>
      <c r="Y117" s="1189"/>
      <c r="Z117" s="1189"/>
      <c r="AA117" s="1189"/>
      <c r="AB117" s="1189"/>
      <c r="AC117" s="1189"/>
      <c r="AD117" s="1189"/>
      <c r="AE117" s="1189"/>
      <c r="AF117" s="1189"/>
      <c r="AG117" s="1190"/>
      <c r="AH117" s="1197" t="s">
        <v>2102</v>
      </c>
      <c r="AI117" s="1198"/>
      <c r="AJ117" s="1198"/>
      <c r="AK117" s="1199"/>
      <c r="AL117" s="244"/>
      <c r="AM117" s="248"/>
    </row>
    <row r="118" spans="1:39" ht="39.950000000000003" customHeight="1" x14ac:dyDescent="0.15">
      <c r="A118" s="247"/>
      <c r="B118" s="1188" t="s">
        <v>2103</v>
      </c>
      <c r="C118" s="1189"/>
      <c r="D118" s="1189"/>
      <c r="E118" s="1189"/>
      <c r="F118" s="1189"/>
      <c r="G118" s="1189"/>
      <c r="H118" s="1189"/>
      <c r="I118" s="1189"/>
      <c r="J118" s="1189"/>
      <c r="K118" s="1189"/>
      <c r="L118" s="1189"/>
      <c r="M118" s="1189"/>
      <c r="N118" s="1189"/>
      <c r="O118" s="1189"/>
      <c r="P118" s="1189"/>
      <c r="Q118" s="1189"/>
      <c r="R118" s="1189"/>
      <c r="S118" s="1189"/>
      <c r="T118" s="1189"/>
      <c r="U118" s="1189"/>
      <c r="V118" s="1189"/>
      <c r="W118" s="1189"/>
      <c r="X118" s="1189"/>
      <c r="Y118" s="1189"/>
      <c r="Z118" s="1189"/>
      <c r="AA118" s="1189"/>
      <c r="AB118" s="1189"/>
      <c r="AC118" s="1189"/>
      <c r="AD118" s="1189"/>
      <c r="AE118" s="1189"/>
      <c r="AF118" s="1189"/>
      <c r="AG118" s="1190"/>
      <c r="AH118" s="1197" t="s">
        <v>2104</v>
      </c>
      <c r="AI118" s="1198"/>
      <c r="AJ118" s="1198"/>
      <c r="AK118" s="1199"/>
      <c r="AL118" s="244"/>
      <c r="AM118" s="248"/>
    </row>
    <row r="119" spans="1:39" ht="20.100000000000001" customHeight="1" x14ac:dyDescent="0.15">
      <c r="A119" s="247"/>
      <c r="B119" s="1188" t="s">
        <v>2105</v>
      </c>
      <c r="C119" s="1189"/>
      <c r="D119" s="1189"/>
      <c r="E119" s="1189"/>
      <c r="F119" s="1189"/>
      <c r="G119" s="1189"/>
      <c r="H119" s="1189"/>
      <c r="I119" s="1189"/>
      <c r="J119" s="1189"/>
      <c r="K119" s="1189"/>
      <c r="L119" s="1189"/>
      <c r="M119" s="1189"/>
      <c r="N119" s="1189"/>
      <c r="O119" s="1189"/>
      <c r="P119" s="1189"/>
      <c r="Q119" s="1189"/>
      <c r="R119" s="1189"/>
      <c r="S119" s="1189"/>
      <c r="T119" s="1189"/>
      <c r="U119" s="1189"/>
      <c r="V119" s="1189"/>
      <c r="W119" s="1189"/>
      <c r="X119" s="1189"/>
      <c r="Y119" s="1189"/>
      <c r="Z119" s="1189"/>
      <c r="AA119" s="1189"/>
      <c r="AB119" s="1189"/>
      <c r="AC119" s="1189"/>
      <c r="AD119" s="1189"/>
      <c r="AE119" s="1189"/>
      <c r="AF119" s="1189"/>
      <c r="AG119" s="1190"/>
      <c r="AH119" s="1197" t="s">
        <v>2106</v>
      </c>
      <c r="AI119" s="1198"/>
      <c r="AJ119" s="1198"/>
      <c r="AK119" s="1199"/>
      <c r="AL119" s="244"/>
      <c r="AM119" s="248"/>
    </row>
    <row r="120" spans="1:39" ht="20.100000000000001" customHeight="1" x14ac:dyDescent="0.15">
      <c r="A120" s="247"/>
      <c r="B120" s="1188" t="s">
        <v>2107</v>
      </c>
      <c r="C120" s="1189"/>
      <c r="D120" s="1189"/>
      <c r="E120" s="1189"/>
      <c r="F120" s="1189"/>
      <c r="G120" s="1189"/>
      <c r="H120" s="1189"/>
      <c r="I120" s="1189"/>
      <c r="J120" s="1189"/>
      <c r="K120" s="1189"/>
      <c r="L120" s="1189"/>
      <c r="M120" s="1189"/>
      <c r="N120" s="1189"/>
      <c r="O120" s="1189"/>
      <c r="P120" s="1189"/>
      <c r="Q120" s="1189"/>
      <c r="R120" s="1189"/>
      <c r="S120" s="1189"/>
      <c r="T120" s="1189"/>
      <c r="U120" s="1189"/>
      <c r="V120" s="1189"/>
      <c r="W120" s="1189"/>
      <c r="X120" s="1189"/>
      <c r="Y120" s="1189"/>
      <c r="Z120" s="1189"/>
      <c r="AA120" s="1189"/>
      <c r="AB120" s="1189"/>
      <c r="AC120" s="1189"/>
      <c r="AD120" s="1189"/>
      <c r="AE120" s="1189"/>
      <c r="AF120" s="1189"/>
      <c r="AG120" s="1190"/>
      <c r="AH120" s="1197" t="s">
        <v>2108</v>
      </c>
      <c r="AI120" s="1198"/>
      <c r="AJ120" s="1198"/>
      <c r="AK120" s="1199"/>
      <c r="AL120" s="244"/>
      <c r="AM120" s="248"/>
    </row>
    <row r="121" spans="1:39" ht="20.100000000000001" customHeight="1" x14ac:dyDescent="0.15">
      <c r="A121" s="247"/>
      <c r="B121" s="1188" t="s">
        <v>2109</v>
      </c>
      <c r="C121" s="1189"/>
      <c r="D121" s="1189"/>
      <c r="E121" s="1189"/>
      <c r="F121" s="1189"/>
      <c r="G121" s="1189"/>
      <c r="H121" s="1189"/>
      <c r="I121" s="1189"/>
      <c r="J121" s="1189"/>
      <c r="K121" s="1189"/>
      <c r="L121" s="1189"/>
      <c r="M121" s="1189"/>
      <c r="N121" s="1189"/>
      <c r="O121" s="1189"/>
      <c r="P121" s="1189"/>
      <c r="Q121" s="1189"/>
      <c r="R121" s="1189"/>
      <c r="S121" s="1189"/>
      <c r="T121" s="1189"/>
      <c r="U121" s="1189"/>
      <c r="V121" s="1189"/>
      <c r="W121" s="1189"/>
      <c r="X121" s="1189"/>
      <c r="Y121" s="1189"/>
      <c r="Z121" s="1189"/>
      <c r="AA121" s="1189"/>
      <c r="AB121" s="1189"/>
      <c r="AC121" s="1189"/>
      <c r="AD121" s="1189"/>
      <c r="AE121" s="1189"/>
      <c r="AF121" s="1189"/>
      <c r="AG121" s="1190"/>
      <c r="AH121" s="1197" t="s">
        <v>2110</v>
      </c>
      <c r="AI121" s="1198"/>
      <c r="AJ121" s="1198"/>
      <c r="AK121" s="1199"/>
      <c r="AL121" s="244"/>
      <c r="AM121" s="248"/>
    </row>
    <row r="122" spans="1:39" ht="20.100000000000001" customHeight="1" x14ac:dyDescent="0.15">
      <c r="A122" s="247"/>
      <c r="B122" s="1188" t="s">
        <v>2111</v>
      </c>
      <c r="C122" s="1189"/>
      <c r="D122" s="1189"/>
      <c r="E122" s="1189"/>
      <c r="F122" s="1189"/>
      <c r="G122" s="1189"/>
      <c r="H122" s="1189"/>
      <c r="I122" s="1189"/>
      <c r="J122" s="1189"/>
      <c r="K122" s="1189"/>
      <c r="L122" s="1189"/>
      <c r="M122" s="1189"/>
      <c r="N122" s="1189"/>
      <c r="O122" s="1189"/>
      <c r="P122" s="1189"/>
      <c r="Q122" s="1189"/>
      <c r="R122" s="1189"/>
      <c r="S122" s="1189"/>
      <c r="T122" s="1189"/>
      <c r="U122" s="1189"/>
      <c r="V122" s="1189"/>
      <c r="W122" s="1189"/>
      <c r="X122" s="1189"/>
      <c r="Y122" s="1189"/>
      <c r="Z122" s="1189"/>
      <c r="AA122" s="1189"/>
      <c r="AB122" s="1189"/>
      <c r="AC122" s="1189"/>
      <c r="AD122" s="1189"/>
      <c r="AE122" s="1189"/>
      <c r="AF122" s="1189"/>
      <c r="AG122" s="1190"/>
      <c r="AH122" s="1197" t="s">
        <v>2112</v>
      </c>
      <c r="AI122" s="1198"/>
      <c r="AJ122" s="1198"/>
      <c r="AK122" s="1199"/>
      <c r="AL122" s="244"/>
      <c r="AM122" s="248"/>
    </row>
    <row r="123" spans="1:39" ht="20.100000000000001" customHeight="1" x14ac:dyDescent="0.15">
      <c r="A123" s="247"/>
      <c r="B123" s="1188" t="s">
        <v>2113</v>
      </c>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90"/>
      <c r="AH123" s="1197" t="s">
        <v>2114</v>
      </c>
      <c r="AI123" s="1198"/>
      <c r="AJ123" s="1198"/>
      <c r="AK123" s="1199"/>
      <c r="AL123" s="244"/>
      <c r="AM123" s="248"/>
    </row>
    <row r="124" spans="1:39" ht="60" customHeight="1" x14ac:dyDescent="0.15">
      <c r="A124" s="247"/>
      <c r="B124" s="1188" t="s">
        <v>2115</v>
      </c>
      <c r="C124" s="1189"/>
      <c r="D124" s="1189"/>
      <c r="E124" s="1189"/>
      <c r="F124" s="1189"/>
      <c r="G124" s="1189"/>
      <c r="H124" s="1189"/>
      <c r="I124" s="1189"/>
      <c r="J124" s="1189"/>
      <c r="K124" s="1189"/>
      <c r="L124" s="1189"/>
      <c r="M124" s="1189"/>
      <c r="N124" s="1189"/>
      <c r="O124" s="1189"/>
      <c r="P124" s="1189"/>
      <c r="Q124" s="1189"/>
      <c r="R124" s="1189"/>
      <c r="S124" s="1189"/>
      <c r="T124" s="1189"/>
      <c r="U124" s="1189"/>
      <c r="V124" s="1189"/>
      <c r="W124" s="1189"/>
      <c r="X124" s="1189"/>
      <c r="Y124" s="1189"/>
      <c r="Z124" s="1189"/>
      <c r="AA124" s="1189"/>
      <c r="AB124" s="1189"/>
      <c r="AC124" s="1189"/>
      <c r="AD124" s="1189"/>
      <c r="AE124" s="1189"/>
      <c r="AF124" s="1189"/>
      <c r="AG124" s="1190"/>
      <c r="AH124" s="1197" t="s">
        <v>2116</v>
      </c>
      <c r="AI124" s="1198"/>
      <c r="AJ124" s="1198"/>
      <c r="AK124" s="1199"/>
      <c r="AL124" s="244"/>
      <c r="AM124" s="248"/>
    </row>
    <row r="125" spans="1:39" ht="39.950000000000003" customHeight="1" x14ac:dyDescent="0.15">
      <c r="A125" s="247"/>
      <c r="B125" s="1188" t="s">
        <v>2117</v>
      </c>
      <c r="C125" s="1189"/>
      <c r="D125" s="1189"/>
      <c r="E125" s="1189"/>
      <c r="F125" s="1189"/>
      <c r="G125" s="1189"/>
      <c r="H125" s="1189"/>
      <c r="I125" s="1189"/>
      <c r="J125" s="1189"/>
      <c r="K125" s="1189"/>
      <c r="L125" s="1189"/>
      <c r="M125" s="1189"/>
      <c r="N125" s="1189"/>
      <c r="O125" s="1189"/>
      <c r="P125" s="1189"/>
      <c r="Q125" s="1189"/>
      <c r="R125" s="1189"/>
      <c r="S125" s="1189"/>
      <c r="T125" s="1189"/>
      <c r="U125" s="1189"/>
      <c r="V125" s="1189"/>
      <c r="W125" s="1189"/>
      <c r="X125" s="1189"/>
      <c r="Y125" s="1189"/>
      <c r="Z125" s="1189"/>
      <c r="AA125" s="1189"/>
      <c r="AB125" s="1189"/>
      <c r="AC125" s="1189"/>
      <c r="AD125" s="1189"/>
      <c r="AE125" s="1189"/>
      <c r="AF125" s="1189"/>
      <c r="AG125" s="1190"/>
      <c r="AH125" s="1197" t="s">
        <v>2118</v>
      </c>
      <c r="AI125" s="1198"/>
      <c r="AJ125" s="1198"/>
      <c r="AK125" s="1199"/>
      <c r="AL125" s="244"/>
      <c r="AM125" s="248"/>
    </row>
    <row r="126" spans="1:39" ht="20.100000000000001" customHeight="1" x14ac:dyDescent="0.15">
      <c r="A126" s="247"/>
      <c r="B126" s="1188" t="s">
        <v>2119</v>
      </c>
      <c r="C126" s="1189"/>
      <c r="D126" s="1189"/>
      <c r="E126" s="1189"/>
      <c r="F126" s="1189"/>
      <c r="G126" s="1189"/>
      <c r="H126" s="1189"/>
      <c r="I126" s="1189"/>
      <c r="J126" s="1189"/>
      <c r="K126" s="1189"/>
      <c r="L126" s="1189"/>
      <c r="M126" s="1189"/>
      <c r="N126" s="1189"/>
      <c r="O126" s="1189"/>
      <c r="P126" s="1189"/>
      <c r="Q126" s="1189"/>
      <c r="R126" s="1189"/>
      <c r="S126" s="1189"/>
      <c r="T126" s="1189"/>
      <c r="U126" s="1189"/>
      <c r="V126" s="1189"/>
      <c r="W126" s="1189"/>
      <c r="X126" s="1189"/>
      <c r="Y126" s="1189"/>
      <c r="Z126" s="1189"/>
      <c r="AA126" s="1189"/>
      <c r="AB126" s="1189"/>
      <c r="AC126" s="1189"/>
      <c r="AD126" s="1189"/>
      <c r="AE126" s="1189"/>
      <c r="AF126" s="1189"/>
      <c r="AG126" s="1190"/>
      <c r="AH126" s="1197" t="s">
        <v>2120</v>
      </c>
      <c r="AI126" s="1198"/>
      <c r="AJ126" s="1198"/>
      <c r="AK126" s="1199"/>
      <c r="AL126" s="244"/>
      <c r="AM126" s="248"/>
    </row>
    <row r="127" spans="1:39" ht="120" customHeight="1" x14ac:dyDescent="0.15">
      <c r="A127" s="247"/>
      <c r="B127" s="1188" t="s">
        <v>2121</v>
      </c>
      <c r="C127" s="1189"/>
      <c r="D127" s="1189"/>
      <c r="E127" s="1189"/>
      <c r="F127" s="1189"/>
      <c r="G127" s="1189"/>
      <c r="H127" s="1189"/>
      <c r="I127" s="1189"/>
      <c r="J127" s="1189"/>
      <c r="K127" s="1189"/>
      <c r="L127" s="1189"/>
      <c r="M127" s="1189"/>
      <c r="N127" s="1189"/>
      <c r="O127" s="1189"/>
      <c r="P127" s="1189"/>
      <c r="Q127" s="1189"/>
      <c r="R127" s="1189"/>
      <c r="S127" s="1189"/>
      <c r="T127" s="1189"/>
      <c r="U127" s="1189"/>
      <c r="V127" s="1189"/>
      <c r="W127" s="1189"/>
      <c r="X127" s="1189"/>
      <c r="Y127" s="1189"/>
      <c r="Z127" s="1189"/>
      <c r="AA127" s="1189"/>
      <c r="AB127" s="1189"/>
      <c r="AC127" s="1189"/>
      <c r="AD127" s="1189"/>
      <c r="AE127" s="1189"/>
      <c r="AF127" s="1189"/>
      <c r="AG127" s="1190"/>
      <c r="AH127" s="1197" t="s">
        <v>2122</v>
      </c>
      <c r="AI127" s="1198"/>
      <c r="AJ127" s="1198"/>
      <c r="AK127" s="1199"/>
      <c r="AL127" s="244"/>
      <c r="AM127" s="248"/>
    </row>
    <row r="128" spans="1:39" ht="39.950000000000003" customHeight="1" x14ac:dyDescent="0.15">
      <c r="A128" s="247"/>
      <c r="B128" s="1188" t="s">
        <v>2123</v>
      </c>
      <c r="C128" s="1189"/>
      <c r="D128" s="1189"/>
      <c r="E128" s="1189"/>
      <c r="F128" s="1189"/>
      <c r="G128" s="1189"/>
      <c r="H128" s="1189"/>
      <c r="I128" s="1189"/>
      <c r="J128" s="1189"/>
      <c r="K128" s="1189"/>
      <c r="L128" s="1189"/>
      <c r="M128" s="1189"/>
      <c r="N128" s="1189"/>
      <c r="O128" s="1189"/>
      <c r="P128" s="1189"/>
      <c r="Q128" s="1189"/>
      <c r="R128" s="1189"/>
      <c r="S128" s="1189"/>
      <c r="T128" s="1189"/>
      <c r="U128" s="1189"/>
      <c r="V128" s="1189"/>
      <c r="W128" s="1189"/>
      <c r="X128" s="1189"/>
      <c r="Y128" s="1189"/>
      <c r="Z128" s="1189"/>
      <c r="AA128" s="1189"/>
      <c r="AB128" s="1189"/>
      <c r="AC128" s="1189"/>
      <c r="AD128" s="1189"/>
      <c r="AE128" s="1189"/>
      <c r="AF128" s="1189"/>
      <c r="AG128" s="1190"/>
      <c r="AH128" s="1197" t="s">
        <v>2124</v>
      </c>
      <c r="AI128" s="1198"/>
      <c r="AJ128" s="1198"/>
      <c r="AK128" s="1199"/>
      <c r="AL128" s="244"/>
      <c r="AM128" s="248"/>
    </row>
    <row r="129" spans="1:39" ht="20.100000000000001" customHeight="1" x14ac:dyDescent="0.15">
      <c r="A129" s="247"/>
      <c r="B129" s="1188" t="s">
        <v>2125</v>
      </c>
      <c r="C129" s="1189"/>
      <c r="D129" s="1189"/>
      <c r="E129" s="1189"/>
      <c r="F129" s="1189"/>
      <c r="G129" s="1189"/>
      <c r="H129" s="1189"/>
      <c r="I129" s="1189"/>
      <c r="J129" s="1189"/>
      <c r="K129" s="1189"/>
      <c r="L129" s="1189"/>
      <c r="M129" s="1189"/>
      <c r="N129" s="1189"/>
      <c r="O129" s="1189"/>
      <c r="P129" s="1189"/>
      <c r="Q129" s="1189"/>
      <c r="R129" s="1189"/>
      <c r="S129" s="1189"/>
      <c r="T129" s="1189"/>
      <c r="U129" s="1189"/>
      <c r="V129" s="1189"/>
      <c r="W129" s="1189"/>
      <c r="X129" s="1189"/>
      <c r="Y129" s="1189"/>
      <c r="Z129" s="1189"/>
      <c r="AA129" s="1189"/>
      <c r="AB129" s="1189"/>
      <c r="AC129" s="1189"/>
      <c r="AD129" s="1189"/>
      <c r="AE129" s="1189"/>
      <c r="AF129" s="1189"/>
      <c r="AG129" s="1190"/>
      <c r="AH129" s="1197" t="s">
        <v>2126</v>
      </c>
      <c r="AI129" s="1198"/>
      <c r="AJ129" s="1198"/>
      <c r="AK129" s="1199"/>
      <c r="AL129" s="244"/>
      <c r="AM129" s="248"/>
    </row>
    <row r="130" spans="1:39" ht="20.100000000000001" customHeight="1" x14ac:dyDescent="0.15">
      <c r="A130" s="247"/>
      <c r="B130" s="1188" t="s">
        <v>2127</v>
      </c>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1189"/>
      <c r="Y130" s="1189"/>
      <c r="Z130" s="1189"/>
      <c r="AA130" s="1189"/>
      <c r="AB130" s="1189"/>
      <c r="AC130" s="1189"/>
      <c r="AD130" s="1189"/>
      <c r="AE130" s="1189"/>
      <c r="AF130" s="1189"/>
      <c r="AG130" s="1190"/>
      <c r="AH130" s="1197" t="s">
        <v>2128</v>
      </c>
      <c r="AI130" s="1198"/>
      <c r="AJ130" s="1198"/>
      <c r="AK130" s="1199"/>
      <c r="AL130" s="244"/>
      <c r="AM130" s="248"/>
    </row>
    <row r="131" spans="1:39" ht="20.100000000000001" customHeight="1" x14ac:dyDescent="0.15">
      <c r="A131" s="247"/>
      <c r="B131" s="1188" t="s">
        <v>2129</v>
      </c>
      <c r="C131" s="1189"/>
      <c r="D131" s="1189"/>
      <c r="E131" s="1189"/>
      <c r="F131" s="1189"/>
      <c r="G131" s="1189"/>
      <c r="H131" s="1189"/>
      <c r="I131" s="1189"/>
      <c r="J131" s="1189"/>
      <c r="K131" s="1189"/>
      <c r="L131" s="1189"/>
      <c r="M131" s="1189"/>
      <c r="N131" s="1189"/>
      <c r="O131" s="1189"/>
      <c r="P131" s="1189"/>
      <c r="Q131" s="1189"/>
      <c r="R131" s="1189"/>
      <c r="S131" s="1189"/>
      <c r="T131" s="1189"/>
      <c r="U131" s="1189"/>
      <c r="V131" s="1189"/>
      <c r="W131" s="1189"/>
      <c r="X131" s="1189"/>
      <c r="Y131" s="1189"/>
      <c r="Z131" s="1189"/>
      <c r="AA131" s="1189"/>
      <c r="AB131" s="1189"/>
      <c r="AC131" s="1189"/>
      <c r="AD131" s="1189"/>
      <c r="AE131" s="1189"/>
      <c r="AF131" s="1189"/>
      <c r="AG131" s="1190"/>
      <c r="AH131" s="1197" t="s">
        <v>2130</v>
      </c>
      <c r="AI131" s="1198"/>
      <c r="AJ131" s="1198"/>
      <c r="AK131" s="1199"/>
      <c r="AL131" s="244"/>
      <c r="AM131" s="248"/>
    </row>
    <row r="132" spans="1:39" ht="20.100000000000001" customHeight="1" x14ac:dyDescent="0.15">
      <c r="A132" s="247"/>
      <c r="B132" s="1188" t="s">
        <v>2131</v>
      </c>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1189"/>
      <c r="Y132" s="1189"/>
      <c r="Z132" s="1189"/>
      <c r="AA132" s="1189"/>
      <c r="AB132" s="1189"/>
      <c r="AC132" s="1189"/>
      <c r="AD132" s="1189"/>
      <c r="AE132" s="1189"/>
      <c r="AF132" s="1189"/>
      <c r="AG132" s="1190"/>
      <c r="AH132" s="1197" t="s">
        <v>2132</v>
      </c>
      <c r="AI132" s="1198"/>
      <c r="AJ132" s="1198"/>
      <c r="AK132" s="1199"/>
      <c r="AL132" s="244"/>
      <c r="AM132" s="248"/>
    </row>
    <row r="133" spans="1:39" ht="20.100000000000001" customHeight="1" x14ac:dyDescent="0.15">
      <c r="A133" s="247"/>
      <c r="B133" s="1188" t="s">
        <v>2133</v>
      </c>
      <c r="C133" s="1189"/>
      <c r="D133" s="1189"/>
      <c r="E133" s="1189"/>
      <c r="F133" s="1189"/>
      <c r="G133" s="1189"/>
      <c r="H133" s="1189"/>
      <c r="I133" s="1189"/>
      <c r="J133" s="1189"/>
      <c r="K133" s="1189"/>
      <c r="L133" s="1189"/>
      <c r="M133" s="1189"/>
      <c r="N133" s="1189"/>
      <c r="O133" s="1189"/>
      <c r="P133" s="1189"/>
      <c r="Q133" s="1189"/>
      <c r="R133" s="1189"/>
      <c r="S133" s="1189"/>
      <c r="T133" s="1189"/>
      <c r="U133" s="1189"/>
      <c r="V133" s="1189"/>
      <c r="W133" s="1189"/>
      <c r="X133" s="1189"/>
      <c r="Y133" s="1189"/>
      <c r="Z133" s="1189"/>
      <c r="AA133" s="1189"/>
      <c r="AB133" s="1189"/>
      <c r="AC133" s="1189"/>
      <c r="AD133" s="1189"/>
      <c r="AE133" s="1189"/>
      <c r="AF133" s="1189"/>
      <c r="AG133" s="1190"/>
      <c r="AH133" s="1197" t="s">
        <v>2134</v>
      </c>
      <c r="AI133" s="1198"/>
      <c r="AJ133" s="1198"/>
      <c r="AK133" s="1199"/>
      <c r="AL133" s="244"/>
      <c r="AM133" s="248"/>
    </row>
    <row r="134" spans="1:39" ht="20.100000000000001" customHeight="1" x14ac:dyDescent="0.15">
      <c r="A134" s="247"/>
      <c r="B134" s="1188" t="s">
        <v>2135</v>
      </c>
      <c r="C134" s="1189"/>
      <c r="D134" s="1189"/>
      <c r="E134" s="1189"/>
      <c r="F134" s="1189"/>
      <c r="G134" s="1189"/>
      <c r="H134" s="1189"/>
      <c r="I134" s="1189"/>
      <c r="J134" s="1189"/>
      <c r="K134" s="1189"/>
      <c r="L134" s="1189"/>
      <c r="M134" s="1189"/>
      <c r="N134" s="1189"/>
      <c r="O134" s="1189"/>
      <c r="P134" s="1189"/>
      <c r="Q134" s="1189"/>
      <c r="R134" s="1189"/>
      <c r="S134" s="1189"/>
      <c r="T134" s="1189"/>
      <c r="U134" s="1189"/>
      <c r="V134" s="1189"/>
      <c r="W134" s="1189"/>
      <c r="X134" s="1189"/>
      <c r="Y134" s="1189"/>
      <c r="Z134" s="1189"/>
      <c r="AA134" s="1189"/>
      <c r="AB134" s="1189"/>
      <c r="AC134" s="1189"/>
      <c r="AD134" s="1189"/>
      <c r="AE134" s="1189"/>
      <c r="AF134" s="1189"/>
      <c r="AG134" s="1190"/>
      <c r="AH134" s="1197" t="s">
        <v>2136</v>
      </c>
      <c r="AI134" s="1198"/>
      <c r="AJ134" s="1198"/>
      <c r="AK134" s="1199"/>
      <c r="AL134" s="244"/>
      <c r="AM134" s="248"/>
    </row>
    <row r="135" spans="1:39" ht="20.100000000000001" customHeight="1" x14ac:dyDescent="0.15">
      <c r="A135" s="247"/>
      <c r="B135" s="1188" t="s">
        <v>2137</v>
      </c>
      <c r="C135" s="1189"/>
      <c r="D135" s="1189"/>
      <c r="E135" s="1189"/>
      <c r="F135" s="1189"/>
      <c r="G135" s="1189"/>
      <c r="H135" s="1189"/>
      <c r="I135" s="1189"/>
      <c r="J135" s="1189"/>
      <c r="K135" s="1189"/>
      <c r="L135" s="1189"/>
      <c r="M135" s="1189"/>
      <c r="N135" s="1189"/>
      <c r="O135" s="1189"/>
      <c r="P135" s="1189"/>
      <c r="Q135" s="1189"/>
      <c r="R135" s="1189"/>
      <c r="S135" s="1189"/>
      <c r="T135" s="1189"/>
      <c r="U135" s="1189"/>
      <c r="V135" s="1189"/>
      <c r="W135" s="1189"/>
      <c r="X135" s="1189"/>
      <c r="Y135" s="1189"/>
      <c r="Z135" s="1189"/>
      <c r="AA135" s="1189"/>
      <c r="AB135" s="1189"/>
      <c r="AC135" s="1189"/>
      <c r="AD135" s="1189"/>
      <c r="AE135" s="1189"/>
      <c r="AF135" s="1189"/>
      <c r="AG135" s="1190"/>
      <c r="AH135" s="1197" t="s">
        <v>2138</v>
      </c>
      <c r="AI135" s="1198"/>
      <c r="AJ135" s="1198"/>
      <c r="AK135" s="1199"/>
      <c r="AL135" s="244"/>
      <c r="AM135" s="248"/>
    </row>
    <row r="136" spans="1:39" ht="20.100000000000001" customHeight="1" x14ac:dyDescent="0.15">
      <c r="A136" s="247"/>
      <c r="B136" s="1188" t="s">
        <v>2139</v>
      </c>
      <c r="C136" s="1189"/>
      <c r="D136" s="1189"/>
      <c r="E136" s="1189"/>
      <c r="F136" s="1189"/>
      <c r="G136" s="1189"/>
      <c r="H136" s="1189"/>
      <c r="I136" s="1189"/>
      <c r="J136" s="1189"/>
      <c r="K136" s="1189"/>
      <c r="L136" s="1189"/>
      <c r="M136" s="1189"/>
      <c r="N136" s="1189"/>
      <c r="O136" s="1189"/>
      <c r="P136" s="1189"/>
      <c r="Q136" s="1189"/>
      <c r="R136" s="1189"/>
      <c r="S136" s="1189"/>
      <c r="T136" s="1189"/>
      <c r="U136" s="1189"/>
      <c r="V136" s="1189"/>
      <c r="W136" s="1189"/>
      <c r="X136" s="1189"/>
      <c r="Y136" s="1189"/>
      <c r="Z136" s="1189"/>
      <c r="AA136" s="1189"/>
      <c r="AB136" s="1189"/>
      <c r="AC136" s="1189"/>
      <c r="AD136" s="1189"/>
      <c r="AE136" s="1189"/>
      <c r="AF136" s="1189"/>
      <c r="AG136" s="1190"/>
      <c r="AH136" s="1197" t="s">
        <v>2140</v>
      </c>
      <c r="AI136" s="1198"/>
      <c r="AJ136" s="1198"/>
      <c r="AK136" s="1199"/>
      <c r="AL136" s="244"/>
      <c r="AM136" s="248"/>
    </row>
    <row r="137" spans="1:39" ht="20.100000000000001" customHeight="1" x14ac:dyDescent="0.15">
      <c r="A137" s="247"/>
      <c r="B137" s="1188" t="s">
        <v>2141</v>
      </c>
      <c r="C137" s="1189"/>
      <c r="D137" s="1189"/>
      <c r="E137" s="1189"/>
      <c r="F137" s="1189"/>
      <c r="G137" s="1189"/>
      <c r="H137" s="1189"/>
      <c r="I137" s="1189"/>
      <c r="J137" s="1189"/>
      <c r="K137" s="1189"/>
      <c r="L137" s="1189"/>
      <c r="M137" s="1189"/>
      <c r="N137" s="1189"/>
      <c r="O137" s="1189"/>
      <c r="P137" s="1189"/>
      <c r="Q137" s="1189"/>
      <c r="R137" s="1189"/>
      <c r="S137" s="1189"/>
      <c r="T137" s="1189"/>
      <c r="U137" s="1189"/>
      <c r="V137" s="1189"/>
      <c r="W137" s="1189"/>
      <c r="X137" s="1189"/>
      <c r="Y137" s="1189"/>
      <c r="Z137" s="1189"/>
      <c r="AA137" s="1189"/>
      <c r="AB137" s="1189"/>
      <c r="AC137" s="1189"/>
      <c r="AD137" s="1189"/>
      <c r="AE137" s="1189"/>
      <c r="AF137" s="1189"/>
      <c r="AG137" s="1190"/>
      <c r="AH137" s="1197" t="s">
        <v>2142</v>
      </c>
      <c r="AI137" s="1198"/>
      <c r="AJ137" s="1198"/>
      <c r="AK137" s="1199"/>
      <c r="AL137" s="244"/>
      <c r="AM137" s="248"/>
    </row>
    <row r="138" spans="1:39" ht="20.100000000000001" customHeight="1" x14ac:dyDescent="0.15">
      <c r="A138" s="247"/>
      <c r="B138" s="1188" t="s">
        <v>2143</v>
      </c>
      <c r="C138" s="1189"/>
      <c r="D138" s="1189"/>
      <c r="E138" s="1189"/>
      <c r="F138" s="1189"/>
      <c r="G138" s="1189"/>
      <c r="H138" s="1189"/>
      <c r="I138" s="1189"/>
      <c r="J138" s="1189"/>
      <c r="K138" s="1189"/>
      <c r="L138" s="1189"/>
      <c r="M138" s="1189"/>
      <c r="N138" s="1189"/>
      <c r="O138" s="1189"/>
      <c r="P138" s="1189"/>
      <c r="Q138" s="1189"/>
      <c r="R138" s="1189"/>
      <c r="S138" s="1189"/>
      <c r="T138" s="1189"/>
      <c r="U138" s="1189"/>
      <c r="V138" s="1189"/>
      <c r="W138" s="1189"/>
      <c r="X138" s="1189"/>
      <c r="Y138" s="1189"/>
      <c r="Z138" s="1189"/>
      <c r="AA138" s="1189"/>
      <c r="AB138" s="1189"/>
      <c r="AC138" s="1189"/>
      <c r="AD138" s="1189"/>
      <c r="AE138" s="1189"/>
      <c r="AF138" s="1189"/>
      <c r="AG138" s="1190"/>
      <c r="AH138" s="1197" t="s">
        <v>2144</v>
      </c>
      <c r="AI138" s="1198"/>
      <c r="AJ138" s="1198"/>
      <c r="AK138" s="1199"/>
      <c r="AL138" s="244"/>
      <c r="AM138" s="248"/>
    </row>
    <row r="139" spans="1:39" ht="20.100000000000001" customHeight="1" x14ac:dyDescent="0.15">
      <c r="A139" s="247"/>
      <c r="B139" s="1188" t="s">
        <v>2145</v>
      </c>
      <c r="C139" s="1189"/>
      <c r="D139" s="1189"/>
      <c r="E139" s="1189"/>
      <c r="F139" s="1189"/>
      <c r="G139" s="1189"/>
      <c r="H139" s="1189"/>
      <c r="I139" s="1189"/>
      <c r="J139" s="1189"/>
      <c r="K139" s="1189"/>
      <c r="L139" s="1189"/>
      <c r="M139" s="1189"/>
      <c r="N139" s="1189"/>
      <c r="O139" s="1189"/>
      <c r="P139" s="1189"/>
      <c r="Q139" s="1189"/>
      <c r="R139" s="1189"/>
      <c r="S139" s="1189"/>
      <c r="T139" s="1189"/>
      <c r="U139" s="1189"/>
      <c r="V139" s="1189"/>
      <c r="W139" s="1189"/>
      <c r="X139" s="1189"/>
      <c r="Y139" s="1189"/>
      <c r="Z139" s="1189"/>
      <c r="AA139" s="1189"/>
      <c r="AB139" s="1189"/>
      <c r="AC139" s="1189"/>
      <c r="AD139" s="1189"/>
      <c r="AE139" s="1189"/>
      <c r="AF139" s="1189"/>
      <c r="AG139" s="1190"/>
      <c r="AH139" s="1197" t="s">
        <v>2146</v>
      </c>
      <c r="AI139" s="1198"/>
      <c r="AJ139" s="1198"/>
      <c r="AK139" s="1199"/>
      <c r="AL139" s="244"/>
      <c r="AM139" s="248"/>
    </row>
    <row r="140" spans="1:39" ht="20.100000000000001" customHeight="1" x14ac:dyDescent="0.15">
      <c r="A140" s="247"/>
      <c r="B140" s="1188" t="s">
        <v>2147</v>
      </c>
      <c r="C140" s="1189"/>
      <c r="D140" s="1189"/>
      <c r="E140" s="1189"/>
      <c r="F140" s="1189"/>
      <c r="G140" s="1189"/>
      <c r="H140" s="1189"/>
      <c r="I140" s="1189"/>
      <c r="J140" s="1189"/>
      <c r="K140" s="1189"/>
      <c r="L140" s="1189"/>
      <c r="M140" s="1189"/>
      <c r="N140" s="1189"/>
      <c r="O140" s="1189"/>
      <c r="P140" s="1189"/>
      <c r="Q140" s="1189"/>
      <c r="R140" s="1189"/>
      <c r="S140" s="1189"/>
      <c r="T140" s="1189"/>
      <c r="U140" s="1189"/>
      <c r="V140" s="1189"/>
      <c r="W140" s="1189"/>
      <c r="X140" s="1189"/>
      <c r="Y140" s="1189"/>
      <c r="Z140" s="1189"/>
      <c r="AA140" s="1189"/>
      <c r="AB140" s="1189"/>
      <c r="AC140" s="1189"/>
      <c r="AD140" s="1189"/>
      <c r="AE140" s="1189"/>
      <c r="AF140" s="1189"/>
      <c r="AG140" s="1190"/>
      <c r="AH140" s="1197" t="s">
        <v>2148</v>
      </c>
      <c r="AI140" s="1198"/>
      <c r="AJ140" s="1198"/>
      <c r="AK140" s="1199"/>
      <c r="AL140" s="244"/>
      <c r="AM140" s="248"/>
    </row>
    <row r="141" spans="1:39" ht="20.100000000000001" customHeight="1" x14ac:dyDescent="0.15">
      <c r="A141" s="247"/>
      <c r="B141" s="1188" t="s">
        <v>2149</v>
      </c>
      <c r="C141" s="1189"/>
      <c r="D141" s="1189"/>
      <c r="E141" s="1189"/>
      <c r="F141" s="1189"/>
      <c r="G141" s="1189"/>
      <c r="H141" s="1189"/>
      <c r="I141" s="1189"/>
      <c r="J141" s="1189"/>
      <c r="K141" s="1189"/>
      <c r="L141" s="1189"/>
      <c r="M141" s="1189"/>
      <c r="N141" s="1189"/>
      <c r="O141" s="1189"/>
      <c r="P141" s="1189"/>
      <c r="Q141" s="1189"/>
      <c r="R141" s="1189"/>
      <c r="S141" s="1189"/>
      <c r="T141" s="1189"/>
      <c r="U141" s="1189"/>
      <c r="V141" s="1189"/>
      <c r="W141" s="1189"/>
      <c r="X141" s="1189"/>
      <c r="Y141" s="1189"/>
      <c r="Z141" s="1189"/>
      <c r="AA141" s="1189"/>
      <c r="AB141" s="1189"/>
      <c r="AC141" s="1189"/>
      <c r="AD141" s="1189"/>
      <c r="AE141" s="1189"/>
      <c r="AF141" s="1189"/>
      <c r="AG141" s="1190"/>
      <c r="AH141" s="1197" t="s">
        <v>2150</v>
      </c>
      <c r="AI141" s="1198"/>
      <c r="AJ141" s="1198"/>
      <c r="AK141" s="1199"/>
      <c r="AL141" s="244"/>
      <c r="AM141" s="248"/>
    </row>
    <row r="142" spans="1:39" ht="20.100000000000001" customHeight="1" x14ac:dyDescent="0.15">
      <c r="A142" s="247"/>
      <c r="B142" s="1188" t="s">
        <v>2151</v>
      </c>
      <c r="C142" s="1189"/>
      <c r="D142" s="1189"/>
      <c r="E142" s="1189"/>
      <c r="F142" s="1189"/>
      <c r="G142" s="1189"/>
      <c r="H142" s="1189"/>
      <c r="I142" s="1189"/>
      <c r="J142" s="1189"/>
      <c r="K142" s="1189"/>
      <c r="L142" s="1189"/>
      <c r="M142" s="1189"/>
      <c r="N142" s="1189"/>
      <c r="O142" s="1189"/>
      <c r="P142" s="1189"/>
      <c r="Q142" s="1189"/>
      <c r="R142" s="1189"/>
      <c r="S142" s="1189"/>
      <c r="T142" s="1189"/>
      <c r="U142" s="1189"/>
      <c r="V142" s="1189"/>
      <c r="W142" s="1189"/>
      <c r="X142" s="1189"/>
      <c r="Y142" s="1189"/>
      <c r="Z142" s="1189"/>
      <c r="AA142" s="1189"/>
      <c r="AB142" s="1189"/>
      <c r="AC142" s="1189"/>
      <c r="AD142" s="1189"/>
      <c r="AE142" s="1189"/>
      <c r="AF142" s="1189"/>
      <c r="AG142" s="1190"/>
      <c r="AH142" s="1197" t="s">
        <v>2152</v>
      </c>
      <c r="AI142" s="1198"/>
      <c r="AJ142" s="1198"/>
      <c r="AK142" s="1199"/>
      <c r="AL142" s="244"/>
      <c r="AM142" s="248"/>
    </row>
    <row r="143" spans="1:39" ht="60" customHeight="1" x14ac:dyDescent="0.15">
      <c r="A143" s="247"/>
      <c r="B143" s="1188" t="s">
        <v>2153</v>
      </c>
      <c r="C143" s="1189"/>
      <c r="D143" s="1189"/>
      <c r="E143" s="1189"/>
      <c r="F143" s="1189"/>
      <c r="G143" s="1189"/>
      <c r="H143" s="1189"/>
      <c r="I143" s="1189"/>
      <c r="J143" s="1189"/>
      <c r="K143" s="1189"/>
      <c r="L143" s="1189"/>
      <c r="M143" s="1189"/>
      <c r="N143" s="1189"/>
      <c r="O143" s="1189"/>
      <c r="P143" s="1189"/>
      <c r="Q143" s="1189"/>
      <c r="R143" s="1189"/>
      <c r="S143" s="1189"/>
      <c r="T143" s="1189"/>
      <c r="U143" s="1189"/>
      <c r="V143" s="1189"/>
      <c r="W143" s="1189"/>
      <c r="X143" s="1189"/>
      <c r="Y143" s="1189"/>
      <c r="Z143" s="1189"/>
      <c r="AA143" s="1189"/>
      <c r="AB143" s="1189"/>
      <c r="AC143" s="1189"/>
      <c r="AD143" s="1189"/>
      <c r="AE143" s="1189"/>
      <c r="AF143" s="1189"/>
      <c r="AG143" s="1190"/>
      <c r="AH143" s="1197" t="s">
        <v>2154</v>
      </c>
      <c r="AI143" s="1198"/>
      <c r="AJ143" s="1198"/>
      <c r="AK143" s="1199"/>
      <c r="AL143" s="244"/>
      <c r="AM143" s="248"/>
    </row>
    <row r="144" spans="1:39" ht="20.100000000000001" customHeight="1" x14ac:dyDescent="0.15">
      <c r="A144" s="247"/>
      <c r="B144" s="1188" t="s">
        <v>2155</v>
      </c>
      <c r="C144" s="1189"/>
      <c r="D144" s="1189"/>
      <c r="E144" s="1189"/>
      <c r="F144" s="1189"/>
      <c r="G144" s="1189"/>
      <c r="H144" s="1189"/>
      <c r="I144" s="1189"/>
      <c r="J144" s="1189"/>
      <c r="K144" s="1189"/>
      <c r="L144" s="1189"/>
      <c r="M144" s="1189"/>
      <c r="N144" s="1189"/>
      <c r="O144" s="1189"/>
      <c r="P144" s="1189"/>
      <c r="Q144" s="1189"/>
      <c r="R144" s="1189"/>
      <c r="S144" s="1189"/>
      <c r="T144" s="1189"/>
      <c r="U144" s="1189"/>
      <c r="V144" s="1189"/>
      <c r="W144" s="1189"/>
      <c r="X144" s="1189"/>
      <c r="Y144" s="1189"/>
      <c r="Z144" s="1189"/>
      <c r="AA144" s="1189"/>
      <c r="AB144" s="1189"/>
      <c r="AC144" s="1189"/>
      <c r="AD144" s="1189"/>
      <c r="AE144" s="1189"/>
      <c r="AF144" s="1189"/>
      <c r="AG144" s="1190"/>
      <c r="AH144" s="1197" t="s">
        <v>2156</v>
      </c>
      <c r="AI144" s="1198"/>
      <c r="AJ144" s="1198"/>
      <c r="AK144" s="1199"/>
      <c r="AL144" s="244"/>
      <c r="AM144" s="248"/>
    </row>
    <row r="145" spans="1:39" ht="20.100000000000001" customHeight="1" x14ac:dyDescent="0.15">
      <c r="A145" s="247"/>
      <c r="B145" s="1188" t="s">
        <v>2157</v>
      </c>
      <c r="C145" s="1189"/>
      <c r="D145" s="1189"/>
      <c r="E145" s="1189"/>
      <c r="F145" s="1189"/>
      <c r="G145" s="1189"/>
      <c r="H145" s="1189"/>
      <c r="I145" s="1189"/>
      <c r="J145" s="1189"/>
      <c r="K145" s="1189"/>
      <c r="L145" s="1189"/>
      <c r="M145" s="1189"/>
      <c r="N145" s="1189"/>
      <c r="O145" s="1189"/>
      <c r="P145" s="1189"/>
      <c r="Q145" s="1189"/>
      <c r="R145" s="1189"/>
      <c r="S145" s="1189"/>
      <c r="T145" s="1189"/>
      <c r="U145" s="1189"/>
      <c r="V145" s="1189"/>
      <c r="W145" s="1189"/>
      <c r="X145" s="1189"/>
      <c r="Y145" s="1189"/>
      <c r="Z145" s="1189"/>
      <c r="AA145" s="1189"/>
      <c r="AB145" s="1189"/>
      <c r="AC145" s="1189"/>
      <c r="AD145" s="1189"/>
      <c r="AE145" s="1189"/>
      <c r="AF145" s="1189"/>
      <c r="AG145" s="1190"/>
      <c r="AH145" s="1197" t="s">
        <v>2158</v>
      </c>
      <c r="AI145" s="1198"/>
      <c r="AJ145" s="1198"/>
      <c r="AK145" s="1199"/>
      <c r="AL145" s="244"/>
      <c r="AM145" s="248"/>
    </row>
    <row r="146" spans="1:39" ht="20.100000000000001" customHeight="1" x14ac:dyDescent="0.15">
      <c r="A146" s="247"/>
      <c r="B146" s="1188" t="s">
        <v>2159</v>
      </c>
      <c r="C146" s="1189"/>
      <c r="D146" s="1189"/>
      <c r="E146" s="1189"/>
      <c r="F146" s="1189"/>
      <c r="G146" s="1189"/>
      <c r="H146" s="1189"/>
      <c r="I146" s="1189"/>
      <c r="J146" s="1189"/>
      <c r="K146" s="1189"/>
      <c r="L146" s="1189"/>
      <c r="M146" s="1189"/>
      <c r="N146" s="1189"/>
      <c r="O146" s="1189"/>
      <c r="P146" s="1189"/>
      <c r="Q146" s="1189"/>
      <c r="R146" s="1189"/>
      <c r="S146" s="1189"/>
      <c r="T146" s="1189"/>
      <c r="U146" s="1189"/>
      <c r="V146" s="1189"/>
      <c r="W146" s="1189"/>
      <c r="X146" s="1189"/>
      <c r="Y146" s="1189"/>
      <c r="Z146" s="1189"/>
      <c r="AA146" s="1189"/>
      <c r="AB146" s="1189"/>
      <c r="AC146" s="1189"/>
      <c r="AD146" s="1189"/>
      <c r="AE146" s="1189"/>
      <c r="AF146" s="1189"/>
      <c r="AG146" s="1190"/>
      <c r="AH146" s="1197" t="s">
        <v>2160</v>
      </c>
      <c r="AI146" s="1198"/>
      <c r="AJ146" s="1198"/>
      <c r="AK146" s="1199"/>
      <c r="AL146" s="244"/>
      <c r="AM146" s="248"/>
    </row>
    <row r="147" spans="1:39" ht="20.100000000000001" customHeight="1" x14ac:dyDescent="0.15">
      <c r="A147" s="247"/>
      <c r="B147" s="1188" t="s">
        <v>2161</v>
      </c>
      <c r="C147" s="1189"/>
      <c r="D147" s="1189"/>
      <c r="E147" s="1189"/>
      <c r="F147" s="1189"/>
      <c r="G147" s="1189"/>
      <c r="H147" s="1189"/>
      <c r="I147" s="1189"/>
      <c r="J147" s="1189"/>
      <c r="K147" s="1189"/>
      <c r="L147" s="1189"/>
      <c r="M147" s="1189"/>
      <c r="N147" s="1189"/>
      <c r="O147" s="1189"/>
      <c r="P147" s="1189"/>
      <c r="Q147" s="1189"/>
      <c r="R147" s="1189"/>
      <c r="S147" s="1189"/>
      <c r="T147" s="1189"/>
      <c r="U147" s="1189"/>
      <c r="V147" s="1189"/>
      <c r="W147" s="1189"/>
      <c r="X147" s="1189"/>
      <c r="Y147" s="1189"/>
      <c r="Z147" s="1189"/>
      <c r="AA147" s="1189"/>
      <c r="AB147" s="1189"/>
      <c r="AC147" s="1189"/>
      <c r="AD147" s="1189"/>
      <c r="AE147" s="1189"/>
      <c r="AF147" s="1189"/>
      <c r="AG147" s="1190"/>
      <c r="AH147" s="1197" t="s">
        <v>2162</v>
      </c>
      <c r="AI147" s="1198"/>
      <c r="AJ147" s="1198"/>
      <c r="AK147" s="1199"/>
      <c r="AL147" s="244"/>
      <c r="AM147" s="248"/>
    </row>
    <row r="148" spans="1:39" ht="99.95" customHeight="1" x14ac:dyDescent="0.15">
      <c r="A148" s="247"/>
      <c r="B148" s="1188" t="s">
        <v>2163</v>
      </c>
      <c r="C148" s="1189"/>
      <c r="D148" s="1189"/>
      <c r="E148" s="1189"/>
      <c r="F148" s="1189"/>
      <c r="G148" s="1189"/>
      <c r="H148" s="1189"/>
      <c r="I148" s="1189"/>
      <c r="J148" s="1189"/>
      <c r="K148" s="1189"/>
      <c r="L148" s="1189"/>
      <c r="M148" s="1189"/>
      <c r="N148" s="1189"/>
      <c r="O148" s="1189"/>
      <c r="P148" s="1189"/>
      <c r="Q148" s="1189"/>
      <c r="R148" s="1189"/>
      <c r="S148" s="1189"/>
      <c r="T148" s="1189"/>
      <c r="U148" s="1189"/>
      <c r="V148" s="1189"/>
      <c r="W148" s="1189"/>
      <c r="X148" s="1189"/>
      <c r="Y148" s="1189"/>
      <c r="Z148" s="1189"/>
      <c r="AA148" s="1189"/>
      <c r="AB148" s="1189"/>
      <c r="AC148" s="1189"/>
      <c r="AD148" s="1189"/>
      <c r="AE148" s="1189"/>
      <c r="AF148" s="1189"/>
      <c r="AG148" s="1190"/>
      <c r="AH148" s="1197" t="s">
        <v>2164</v>
      </c>
      <c r="AI148" s="1198"/>
      <c r="AJ148" s="1198"/>
      <c r="AK148" s="1199"/>
      <c r="AL148" s="244"/>
      <c r="AM148" s="248"/>
    </row>
    <row r="149" spans="1:39" ht="20.100000000000001" customHeight="1" x14ac:dyDescent="0.15">
      <c r="A149" s="247"/>
      <c r="B149" s="1188" t="s">
        <v>2165</v>
      </c>
      <c r="C149" s="1189"/>
      <c r="D149" s="1189"/>
      <c r="E149" s="1189"/>
      <c r="F149" s="1189"/>
      <c r="G149" s="1189"/>
      <c r="H149" s="1189"/>
      <c r="I149" s="1189"/>
      <c r="J149" s="1189"/>
      <c r="K149" s="1189"/>
      <c r="L149" s="1189"/>
      <c r="M149" s="1189"/>
      <c r="N149" s="1189"/>
      <c r="O149" s="1189"/>
      <c r="P149" s="1189"/>
      <c r="Q149" s="1189"/>
      <c r="R149" s="1189"/>
      <c r="S149" s="1189"/>
      <c r="T149" s="1189"/>
      <c r="U149" s="1189"/>
      <c r="V149" s="1189"/>
      <c r="W149" s="1189"/>
      <c r="X149" s="1189"/>
      <c r="Y149" s="1189"/>
      <c r="Z149" s="1189"/>
      <c r="AA149" s="1189"/>
      <c r="AB149" s="1189"/>
      <c r="AC149" s="1189"/>
      <c r="AD149" s="1189"/>
      <c r="AE149" s="1189"/>
      <c r="AF149" s="1189"/>
      <c r="AG149" s="1190"/>
      <c r="AH149" s="1197" t="s">
        <v>2166</v>
      </c>
      <c r="AI149" s="1198"/>
      <c r="AJ149" s="1198"/>
      <c r="AK149" s="1199"/>
      <c r="AL149" s="244"/>
      <c r="AM149" s="248"/>
    </row>
    <row r="150" spans="1:39" ht="15" customHeight="1" x14ac:dyDescent="0.15">
      <c r="A150" s="247"/>
      <c r="B150" s="247"/>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8"/>
    </row>
    <row r="151" spans="1:39" ht="15" customHeight="1" x14ac:dyDescent="0.15">
      <c r="A151" s="245"/>
      <c r="B151" s="245"/>
      <c r="C151" s="245" t="s">
        <v>2244</v>
      </c>
      <c r="D151" s="245" t="s">
        <v>2245</v>
      </c>
      <c r="E151" s="245"/>
      <c r="F151" s="245"/>
      <c r="G151" s="245"/>
      <c r="H151" s="245"/>
      <c r="I151" s="245"/>
      <c r="J151" s="245"/>
      <c r="K151" s="245"/>
      <c r="L151" s="245"/>
      <c r="M151" s="245"/>
      <c r="N151" s="245"/>
      <c r="O151" s="245"/>
      <c r="P151" s="245"/>
      <c r="Q151" s="245"/>
      <c r="R151" s="245"/>
      <c r="S151" s="245"/>
      <c r="T151" s="245"/>
      <c r="U151" s="245"/>
      <c r="V151" s="245"/>
      <c r="W151" s="245"/>
      <c r="X151" s="245"/>
      <c r="Y151" s="245"/>
      <c r="Z151" s="245"/>
      <c r="AA151" s="245"/>
      <c r="AB151" s="245"/>
      <c r="AC151" s="245"/>
      <c r="AD151" s="245"/>
      <c r="AE151" s="245"/>
      <c r="AF151" s="245"/>
      <c r="AG151" s="245"/>
      <c r="AH151" s="245"/>
      <c r="AI151" s="245"/>
      <c r="AJ151" s="245"/>
      <c r="AK151" s="245"/>
      <c r="AL151" s="245"/>
      <c r="AM151" s="248"/>
    </row>
    <row r="152" spans="1:39" ht="15" customHeight="1" x14ac:dyDescent="0.15">
      <c r="A152" s="245"/>
      <c r="B152" s="245"/>
      <c r="C152" s="245"/>
      <c r="D152" s="245" t="s">
        <v>2246</v>
      </c>
      <c r="E152" s="245"/>
      <c r="F152" s="245"/>
      <c r="G152" s="245"/>
      <c r="H152" s="245"/>
      <c r="I152" s="245"/>
      <c r="J152" s="245"/>
      <c r="K152" s="245"/>
      <c r="L152" s="245"/>
      <c r="M152" s="245"/>
      <c r="N152" s="245"/>
      <c r="O152" s="245"/>
      <c r="P152" s="245"/>
      <c r="Q152" s="245"/>
      <c r="R152" s="245"/>
      <c r="S152" s="245"/>
      <c r="T152" s="245"/>
      <c r="U152" s="245"/>
      <c r="V152" s="245"/>
      <c r="W152" s="245"/>
      <c r="X152" s="245"/>
      <c r="Y152" s="245"/>
      <c r="Z152" s="245"/>
      <c r="AA152" s="245"/>
      <c r="AB152" s="245"/>
      <c r="AC152" s="245"/>
      <c r="AD152" s="245"/>
      <c r="AE152" s="245"/>
      <c r="AF152" s="245"/>
      <c r="AG152" s="245"/>
      <c r="AH152" s="245"/>
      <c r="AI152" s="245"/>
      <c r="AJ152" s="245"/>
      <c r="AK152" s="245"/>
      <c r="AL152" s="245"/>
      <c r="AM152" s="248"/>
    </row>
    <row r="153" spans="1:39" ht="15" customHeight="1" x14ac:dyDescent="0.15">
      <c r="A153" s="248"/>
      <c r="B153" s="248"/>
      <c r="C153" s="248"/>
      <c r="D153" s="248"/>
      <c r="E153" s="248"/>
      <c r="F153" s="248"/>
      <c r="G153" s="248"/>
      <c r="H153" s="248"/>
      <c r="I153" s="248"/>
      <c r="J153" s="248"/>
      <c r="K153" s="248"/>
      <c r="L153" s="248"/>
      <c r="M153" s="248"/>
      <c r="N153" s="248"/>
      <c r="O153" s="248"/>
      <c r="P153" s="248"/>
      <c r="Q153" s="248"/>
      <c r="R153" s="248"/>
      <c r="S153" s="248"/>
      <c r="T153" s="248"/>
      <c r="U153" s="248"/>
      <c r="V153" s="248"/>
      <c r="W153" s="248"/>
      <c r="X153" s="248"/>
      <c r="Y153" s="248"/>
      <c r="Z153" s="248"/>
      <c r="AA153" s="248"/>
      <c r="AB153" s="248"/>
      <c r="AC153" s="248"/>
      <c r="AD153" s="248"/>
      <c r="AE153" s="248"/>
      <c r="AF153" s="248"/>
      <c r="AG153" s="248"/>
      <c r="AH153" s="248"/>
      <c r="AI153" s="248"/>
      <c r="AJ153" s="248"/>
      <c r="AK153" s="248"/>
      <c r="AL153" s="248"/>
      <c r="AM153" s="248"/>
    </row>
    <row r="154" spans="1:39" ht="20.100000000000001" customHeight="1" x14ac:dyDescent="0.15">
      <c r="A154" s="247"/>
      <c r="B154" s="1200" t="s">
        <v>2167</v>
      </c>
      <c r="C154" s="1200"/>
      <c r="D154" s="1200"/>
      <c r="E154" s="1200"/>
      <c r="F154" s="1200"/>
      <c r="G154" s="1200"/>
      <c r="H154" s="1200"/>
      <c r="I154" s="1200"/>
      <c r="J154" s="1200"/>
      <c r="K154" s="1200"/>
      <c r="L154" s="1200"/>
      <c r="M154" s="1200"/>
      <c r="N154" s="1200"/>
      <c r="O154" s="1200"/>
      <c r="P154" s="1200"/>
      <c r="Q154" s="1200"/>
      <c r="R154" s="1200"/>
      <c r="S154" s="1200"/>
      <c r="T154" s="1200"/>
      <c r="U154" s="1200"/>
      <c r="V154" s="1200"/>
      <c r="W154" s="1200"/>
      <c r="X154" s="1200"/>
      <c r="Y154" s="1200"/>
      <c r="Z154" s="1200"/>
      <c r="AA154" s="1200"/>
      <c r="AB154" s="1200"/>
      <c r="AC154" s="1200"/>
      <c r="AD154" s="1200"/>
      <c r="AE154" s="1200"/>
      <c r="AF154" s="1200"/>
      <c r="AG154" s="1200"/>
      <c r="AH154" s="1200" t="s">
        <v>2004</v>
      </c>
      <c r="AI154" s="1200"/>
      <c r="AJ154" s="1200"/>
      <c r="AK154" s="1200"/>
      <c r="AL154" s="247"/>
      <c r="AM154" s="248"/>
    </row>
    <row r="155" spans="1:39" ht="20.100000000000001" customHeight="1" x14ac:dyDescent="0.15">
      <c r="A155" s="247"/>
      <c r="B155" s="1183" t="s">
        <v>2168</v>
      </c>
      <c r="C155" s="1183"/>
      <c r="D155" s="1183"/>
      <c r="E155" s="1183"/>
      <c r="F155" s="1183"/>
      <c r="G155" s="1183"/>
      <c r="H155" s="1183"/>
      <c r="I155" s="1183"/>
      <c r="J155" s="1183"/>
      <c r="K155" s="1183"/>
      <c r="L155" s="1183"/>
      <c r="M155" s="1183"/>
      <c r="N155" s="1183"/>
      <c r="O155" s="1183"/>
      <c r="P155" s="1183"/>
      <c r="Q155" s="1183"/>
      <c r="R155" s="1183"/>
      <c r="S155" s="1183"/>
      <c r="T155" s="1183"/>
      <c r="U155" s="1183"/>
      <c r="V155" s="1183"/>
      <c r="W155" s="1183"/>
      <c r="X155" s="1183"/>
      <c r="Y155" s="1183"/>
      <c r="Z155" s="1183"/>
      <c r="AA155" s="1183"/>
      <c r="AB155" s="1183"/>
      <c r="AC155" s="1183"/>
      <c r="AD155" s="1183"/>
      <c r="AE155" s="1183"/>
      <c r="AF155" s="1183"/>
      <c r="AG155" s="1183"/>
      <c r="AH155" s="1197" t="s">
        <v>1272</v>
      </c>
      <c r="AI155" s="1198"/>
      <c r="AJ155" s="1198"/>
      <c r="AK155" s="1199"/>
      <c r="AL155" s="247"/>
      <c r="AM155" s="248"/>
    </row>
    <row r="156" spans="1:39" ht="20.100000000000001" customHeight="1" x14ac:dyDescent="0.15">
      <c r="A156" s="247"/>
      <c r="B156" s="1183" t="s">
        <v>2169</v>
      </c>
      <c r="C156" s="1183"/>
      <c r="D156" s="1183"/>
      <c r="E156" s="1183"/>
      <c r="F156" s="1183"/>
      <c r="G156" s="1183"/>
      <c r="H156" s="1183"/>
      <c r="I156" s="1183"/>
      <c r="J156" s="1183"/>
      <c r="K156" s="1183"/>
      <c r="L156" s="1183"/>
      <c r="M156" s="1183"/>
      <c r="N156" s="1183"/>
      <c r="O156" s="1183"/>
      <c r="P156" s="1183"/>
      <c r="Q156" s="1183"/>
      <c r="R156" s="1183"/>
      <c r="S156" s="1183"/>
      <c r="T156" s="1183"/>
      <c r="U156" s="1183"/>
      <c r="V156" s="1183"/>
      <c r="W156" s="1183"/>
      <c r="X156" s="1183"/>
      <c r="Y156" s="1183"/>
      <c r="Z156" s="1183"/>
      <c r="AA156" s="1183"/>
      <c r="AB156" s="1183"/>
      <c r="AC156" s="1183"/>
      <c r="AD156" s="1183"/>
      <c r="AE156" s="1183"/>
      <c r="AF156" s="1183"/>
      <c r="AG156" s="1183"/>
      <c r="AH156" s="1197" t="s">
        <v>2170</v>
      </c>
      <c r="AI156" s="1198"/>
      <c r="AJ156" s="1198"/>
      <c r="AK156" s="1199"/>
      <c r="AL156" s="247"/>
      <c r="AM156" s="248"/>
    </row>
    <row r="157" spans="1:39" ht="20.100000000000001" customHeight="1" x14ac:dyDescent="0.15">
      <c r="A157" s="247"/>
      <c r="B157" s="1183" t="s">
        <v>2171</v>
      </c>
      <c r="C157" s="1183"/>
      <c r="D157" s="1183"/>
      <c r="E157" s="1183"/>
      <c r="F157" s="1183"/>
      <c r="G157" s="1183"/>
      <c r="H157" s="1183"/>
      <c r="I157" s="1183"/>
      <c r="J157" s="1183"/>
      <c r="K157" s="1183"/>
      <c r="L157" s="1183"/>
      <c r="M157" s="1183"/>
      <c r="N157" s="1183"/>
      <c r="O157" s="1183"/>
      <c r="P157" s="1183"/>
      <c r="Q157" s="1183"/>
      <c r="R157" s="1183"/>
      <c r="S157" s="1183"/>
      <c r="T157" s="1183"/>
      <c r="U157" s="1183"/>
      <c r="V157" s="1183"/>
      <c r="W157" s="1183"/>
      <c r="X157" s="1183"/>
      <c r="Y157" s="1183"/>
      <c r="Z157" s="1183"/>
      <c r="AA157" s="1183"/>
      <c r="AB157" s="1183"/>
      <c r="AC157" s="1183"/>
      <c r="AD157" s="1183"/>
      <c r="AE157" s="1183"/>
      <c r="AF157" s="1183"/>
      <c r="AG157" s="1183"/>
      <c r="AH157" s="1197" t="s">
        <v>699</v>
      </c>
      <c r="AI157" s="1198"/>
      <c r="AJ157" s="1198"/>
      <c r="AK157" s="1199"/>
      <c r="AL157" s="247"/>
      <c r="AM157" s="248"/>
    </row>
    <row r="158" spans="1:39" ht="20.100000000000001" customHeight="1" x14ac:dyDescent="0.15">
      <c r="A158" s="247"/>
      <c r="B158" s="1183" t="s">
        <v>2172</v>
      </c>
      <c r="C158" s="1183"/>
      <c r="D158" s="1183"/>
      <c r="E158" s="1183"/>
      <c r="F158" s="1183"/>
      <c r="G158" s="1183"/>
      <c r="H158" s="1183"/>
      <c r="I158" s="1183"/>
      <c r="J158" s="1183"/>
      <c r="K158" s="1183"/>
      <c r="L158" s="1183"/>
      <c r="M158" s="1183"/>
      <c r="N158" s="1183"/>
      <c r="O158" s="1183"/>
      <c r="P158" s="1183"/>
      <c r="Q158" s="1183"/>
      <c r="R158" s="1183"/>
      <c r="S158" s="1183"/>
      <c r="T158" s="1183"/>
      <c r="U158" s="1183"/>
      <c r="V158" s="1183"/>
      <c r="W158" s="1183"/>
      <c r="X158" s="1183"/>
      <c r="Y158" s="1183"/>
      <c r="Z158" s="1183"/>
      <c r="AA158" s="1183"/>
      <c r="AB158" s="1183"/>
      <c r="AC158" s="1183"/>
      <c r="AD158" s="1183"/>
      <c r="AE158" s="1183"/>
      <c r="AF158" s="1183"/>
      <c r="AG158" s="1183"/>
      <c r="AH158" s="1197" t="s">
        <v>700</v>
      </c>
      <c r="AI158" s="1198"/>
      <c r="AJ158" s="1198"/>
      <c r="AK158" s="1199"/>
      <c r="AL158" s="247"/>
      <c r="AM158" s="248"/>
    </row>
    <row r="159" spans="1:39" ht="20.100000000000001" customHeight="1" x14ac:dyDescent="0.15">
      <c r="A159" s="247"/>
      <c r="B159" s="1183" t="s">
        <v>2173</v>
      </c>
      <c r="C159" s="1183"/>
      <c r="D159" s="1183"/>
      <c r="E159" s="1183"/>
      <c r="F159" s="1183"/>
      <c r="G159" s="1183"/>
      <c r="H159" s="1183"/>
      <c r="I159" s="1183"/>
      <c r="J159" s="1183"/>
      <c r="K159" s="1183"/>
      <c r="L159" s="1183"/>
      <c r="M159" s="1183"/>
      <c r="N159" s="1183"/>
      <c r="O159" s="1183"/>
      <c r="P159" s="1183"/>
      <c r="Q159" s="1183"/>
      <c r="R159" s="1183"/>
      <c r="S159" s="1183"/>
      <c r="T159" s="1183"/>
      <c r="U159" s="1183"/>
      <c r="V159" s="1183"/>
      <c r="W159" s="1183"/>
      <c r="X159" s="1183"/>
      <c r="Y159" s="1183"/>
      <c r="Z159" s="1183"/>
      <c r="AA159" s="1183"/>
      <c r="AB159" s="1183"/>
      <c r="AC159" s="1183"/>
      <c r="AD159" s="1183"/>
      <c r="AE159" s="1183"/>
      <c r="AF159" s="1183"/>
      <c r="AG159" s="1183"/>
      <c r="AH159" s="1197" t="s">
        <v>701</v>
      </c>
      <c r="AI159" s="1198"/>
      <c r="AJ159" s="1198"/>
      <c r="AK159" s="1199"/>
      <c r="AL159" s="247"/>
      <c r="AM159" s="248"/>
    </row>
    <row r="160" spans="1:39" ht="20.100000000000001" customHeight="1" x14ac:dyDescent="0.15">
      <c r="A160" s="247"/>
      <c r="B160" s="1183" t="s">
        <v>2165</v>
      </c>
      <c r="C160" s="1183"/>
      <c r="D160" s="1183"/>
      <c r="E160" s="1183"/>
      <c r="F160" s="1183"/>
      <c r="G160" s="1183"/>
      <c r="H160" s="1183"/>
      <c r="I160" s="1183"/>
      <c r="J160" s="1183"/>
      <c r="K160" s="1183"/>
      <c r="L160" s="1183"/>
      <c r="M160" s="1183"/>
      <c r="N160" s="1183"/>
      <c r="O160" s="1183"/>
      <c r="P160" s="1183"/>
      <c r="Q160" s="1183"/>
      <c r="R160" s="1183"/>
      <c r="S160" s="1183"/>
      <c r="T160" s="1183"/>
      <c r="U160" s="1183"/>
      <c r="V160" s="1183"/>
      <c r="W160" s="1183"/>
      <c r="X160" s="1183"/>
      <c r="Y160" s="1183"/>
      <c r="Z160" s="1183"/>
      <c r="AA160" s="1183"/>
      <c r="AB160" s="1183"/>
      <c r="AC160" s="1183"/>
      <c r="AD160" s="1183"/>
      <c r="AE160" s="1183"/>
      <c r="AF160" s="1183"/>
      <c r="AG160" s="1183"/>
      <c r="AH160" s="1197" t="s">
        <v>2174</v>
      </c>
      <c r="AI160" s="1198"/>
      <c r="AJ160" s="1198"/>
      <c r="AK160" s="1199"/>
      <c r="AL160" s="247"/>
      <c r="AM160" s="248"/>
    </row>
    <row r="161" spans="1:44" ht="15" customHeight="1" x14ac:dyDescent="0.15">
      <c r="A161" s="245"/>
      <c r="B161" s="247"/>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5"/>
      <c r="AN161" s="245"/>
      <c r="AO161" s="245"/>
      <c r="AP161" s="245"/>
      <c r="AQ161" s="245"/>
      <c r="AR161" s="245"/>
    </row>
    <row r="162" spans="1:44" ht="15" customHeight="1" x14ac:dyDescent="0.15">
      <c r="A162" s="245"/>
      <c r="B162" s="245"/>
      <c r="C162" s="245" t="s">
        <v>2247</v>
      </c>
      <c r="D162" s="245" t="s">
        <v>2248</v>
      </c>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row>
    <row r="163" spans="1:44" ht="15" customHeight="1" x14ac:dyDescent="0.15">
      <c r="A163" s="245"/>
      <c r="B163" s="245"/>
      <c r="C163" s="245"/>
      <c r="D163" s="245"/>
      <c r="E163" s="245"/>
      <c r="F163" s="245"/>
      <c r="G163" s="245"/>
      <c r="H163" s="245"/>
      <c r="I163" s="245"/>
      <c r="J163" s="245"/>
      <c r="K163" s="245"/>
      <c r="L163" s="245"/>
      <c r="M163" s="245"/>
      <c r="N163" s="245"/>
      <c r="O163" s="245"/>
      <c r="P163" s="245"/>
      <c r="Q163" s="245"/>
      <c r="R163" s="245"/>
      <c r="S163" s="245"/>
      <c r="T163" s="245"/>
      <c r="U163" s="245"/>
      <c r="V163" s="245"/>
      <c r="W163" s="245"/>
      <c r="X163" s="245"/>
      <c r="Y163" s="245"/>
      <c r="Z163" s="245"/>
      <c r="AA163" s="245"/>
      <c r="AB163" s="245"/>
      <c r="AC163" s="245"/>
      <c r="AD163" s="245"/>
      <c r="AE163" s="245"/>
      <c r="AF163" s="245"/>
      <c r="AG163" s="245"/>
      <c r="AH163" s="245"/>
      <c r="AI163" s="245"/>
      <c r="AJ163" s="245"/>
      <c r="AK163" s="245"/>
      <c r="AL163" s="245"/>
      <c r="AM163" s="245"/>
      <c r="AN163" s="245"/>
      <c r="AO163" s="245"/>
      <c r="AP163" s="245"/>
      <c r="AQ163" s="245"/>
      <c r="AR163" s="245"/>
    </row>
    <row r="164" spans="1:44" ht="15" customHeight="1" x14ac:dyDescent="0.15">
      <c r="A164" s="245"/>
      <c r="B164" s="245"/>
      <c r="C164" s="245" t="s">
        <v>2249</v>
      </c>
      <c r="D164" s="245" t="s">
        <v>2250</v>
      </c>
      <c r="E164" s="245"/>
      <c r="F164" s="245"/>
      <c r="G164" s="245"/>
      <c r="H164" s="245"/>
      <c r="I164" s="245"/>
      <c r="J164" s="245"/>
      <c r="K164" s="245"/>
      <c r="L164" s="245"/>
      <c r="M164" s="245"/>
      <c r="N164" s="245"/>
      <c r="O164" s="245"/>
      <c r="P164" s="245"/>
      <c r="Q164" s="245"/>
      <c r="R164" s="245"/>
      <c r="S164" s="245"/>
      <c r="T164" s="245"/>
      <c r="U164" s="245"/>
      <c r="V164" s="245"/>
      <c r="W164" s="245"/>
      <c r="X164" s="245"/>
      <c r="Y164" s="245"/>
      <c r="Z164" s="245"/>
      <c r="AA164" s="245"/>
      <c r="AB164" s="245"/>
      <c r="AC164" s="245"/>
      <c r="AD164" s="245"/>
      <c r="AE164" s="245"/>
      <c r="AF164" s="245"/>
      <c r="AG164" s="245"/>
      <c r="AH164" s="245"/>
      <c r="AI164" s="245"/>
      <c r="AJ164" s="245"/>
      <c r="AK164" s="245"/>
      <c r="AL164" s="245"/>
      <c r="AM164" s="245"/>
      <c r="AN164" s="245"/>
      <c r="AO164" s="245"/>
      <c r="AP164" s="245"/>
      <c r="AQ164" s="245"/>
      <c r="AR164" s="245"/>
    </row>
    <row r="165" spans="1:44" ht="15" customHeight="1" x14ac:dyDescent="0.15">
      <c r="A165" s="245"/>
      <c r="B165" s="245"/>
      <c r="C165" s="245"/>
      <c r="D165" s="245" t="s">
        <v>2251</v>
      </c>
      <c r="E165" s="245"/>
      <c r="F165" s="245"/>
      <c r="G165" s="245"/>
      <c r="H165" s="245"/>
      <c r="I165" s="245"/>
      <c r="J165" s="245"/>
      <c r="K165" s="245"/>
      <c r="L165" s="245"/>
      <c r="M165" s="245"/>
      <c r="N165" s="245"/>
      <c r="O165" s="245"/>
      <c r="P165" s="245"/>
      <c r="Q165" s="245"/>
      <c r="R165" s="245"/>
      <c r="S165" s="245"/>
      <c r="T165" s="245"/>
      <c r="U165" s="245"/>
      <c r="V165" s="245"/>
      <c r="W165" s="245"/>
      <c r="X165" s="245"/>
      <c r="Y165" s="245"/>
      <c r="Z165" s="245"/>
      <c r="AA165" s="245"/>
      <c r="AB165" s="245"/>
      <c r="AC165" s="245"/>
      <c r="AD165" s="245"/>
      <c r="AE165" s="245"/>
      <c r="AF165" s="245"/>
      <c r="AG165" s="245"/>
      <c r="AH165" s="245"/>
      <c r="AI165" s="245"/>
      <c r="AJ165" s="245"/>
      <c r="AK165" s="245"/>
      <c r="AL165" s="245"/>
      <c r="AM165" s="245"/>
      <c r="AN165" s="245"/>
      <c r="AO165" s="245"/>
      <c r="AP165" s="245"/>
      <c r="AQ165" s="245"/>
      <c r="AR165" s="245"/>
    </row>
    <row r="166" spans="1:44" ht="15" customHeight="1" x14ac:dyDescent="0.15">
      <c r="A166" s="245"/>
      <c r="B166" s="245"/>
      <c r="C166" s="245"/>
      <c r="D166" s="245"/>
      <c r="E166" s="245"/>
      <c r="F166" s="245"/>
      <c r="G166" s="245"/>
      <c r="H166" s="245"/>
      <c r="I166" s="245"/>
      <c r="J166" s="245"/>
      <c r="K166" s="245"/>
      <c r="L166" s="245"/>
      <c r="M166" s="245"/>
      <c r="N166" s="245"/>
      <c r="O166" s="245"/>
      <c r="P166" s="245"/>
      <c r="Q166" s="245"/>
      <c r="R166" s="245"/>
      <c r="S166" s="245"/>
      <c r="T166" s="245"/>
      <c r="U166" s="245"/>
      <c r="V166" s="245"/>
      <c r="W166" s="245"/>
      <c r="X166" s="245"/>
      <c r="Y166" s="245"/>
      <c r="Z166" s="245"/>
      <c r="AA166" s="245"/>
      <c r="AB166" s="245"/>
      <c r="AC166" s="245"/>
      <c r="AD166" s="245"/>
      <c r="AE166" s="245"/>
      <c r="AF166" s="245"/>
      <c r="AG166" s="245"/>
      <c r="AH166" s="245"/>
      <c r="AI166" s="245"/>
      <c r="AJ166" s="245"/>
      <c r="AK166" s="245"/>
      <c r="AL166" s="245"/>
      <c r="AM166" s="245"/>
      <c r="AN166" s="245"/>
      <c r="AO166" s="245"/>
      <c r="AP166" s="245"/>
      <c r="AQ166" s="245"/>
      <c r="AR166" s="245"/>
    </row>
    <row r="167" spans="1:44" ht="15" customHeight="1" x14ac:dyDescent="0.15">
      <c r="A167" s="245"/>
      <c r="B167" s="245"/>
      <c r="C167" s="245" t="s">
        <v>2252</v>
      </c>
      <c r="D167" s="245" t="s">
        <v>2253</v>
      </c>
      <c r="E167" s="245"/>
      <c r="F167" s="245"/>
      <c r="G167" s="245"/>
      <c r="H167" s="245"/>
      <c r="I167" s="245"/>
      <c r="J167" s="245"/>
      <c r="K167" s="245"/>
      <c r="L167" s="245"/>
      <c r="M167" s="245"/>
      <c r="N167" s="245"/>
      <c r="O167" s="245"/>
      <c r="P167" s="245"/>
      <c r="Q167" s="245"/>
      <c r="R167" s="245"/>
      <c r="S167" s="245"/>
      <c r="T167" s="245"/>
      <c r="U167" s="245"/>
      <c r="V167" s="245"/>
      <c r="W167" s="245"/>
      <c r="X167" s="245"/>
      <c r="Y167" s="245"/>
      <c r="Z167" s="245"/>
      <c r="AA167" s="245"/>
      <c r="AB167" s="245"/>
      <c r="AC167" s="245"/>
      <c r="AD167" s="245"/>
      <c r="AE167" s="245"/>
      <c r="AF167" s="245"/>
      <c r="AG167" s="245"/>
      <c r="AH167" s="245"/>
      <c r="AI167" s="245"/>
      <c r="AJ167" s="245"/>
      <c r="AK167" s="245"/>
      <c r="AL167" s="245"/>
      <c r="AM167" s="245"/>
      <c r="AN167" s="245"/>
      <c r="AO167" s="245"/>
      <c r="AP167" s="245"/>
      <c r="AQ167" s="245"/>
      <c r="AR167" s="245"/>
    </row>
    <row r="168" spans="1:44" ht="15" customHeight="1" x14ac:dyDescent="0.15">
      <c r="A168" s="245"/>
      <c r="B168" s="245"/>
      <c r="C168" s="245"/>
      <c r="D168" s="245" t="s">
        <v>2254</v>
      </c>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row>
    <row r="169" spans="1:44" ht="15" customHeight="1" x14ac:dyDescent="0.15">
      <c r="A169" s="245"/>
      <c r="B169" s="245"/>
      <c r="C169" s="245"/>
      <c r="D169" s="245"/>
      <c r="E169" s="245"/>
      <c r="F169" s="245"/>
      <c r="G169" s="245"/>
      <c r="H169" s="245"/>
      <c r="I169" s="245"/>
      <c r="J169" s="245"/>
      <c r="K169" s="245"/>
      <c r="L169" s="245"/>
      <c r="M169" s="245"/>
      <c r="N169" s="245"/>
      <c r="O169" s="245"/>
      <c r="P169" s="245"/>
      <c r="Q169" s="245"/>
      <c r="R169" s="245"/>
      <c r="S169" s="245"/>
      <c r="T169" s="245"/>
      <c r="U169" s="245"/>
      <c r="V169" s="245"/>
      <c r="W169" s="245"/>
      <c r="X169" s="245"/>
      <c r="Y169" s="245"/>
      <c r="Z169" s="245"/>
      <c r="AA169" s="245"/>
      <c r="AB169" s="245"/>
      <c r="AC169" s="245"/>
      <c r="AD169" s="245"/>
      <c r="AE169" s="245"/>
      <c r="AF169" s="245"/>
      <c r="AG169" s="245"/>
      <c r="AH169" s="245"/>
      <c r="AI169" s="245"/>
      <c r="AJ169" s="245"/>
      <c r="AK169" s="245"/>
      <c r="AL169" s="245"/>
      <c r="AM169" s="245"/>
      <c r="AN169" s="245"/>
      <c r="AO169" s="245"/>
      <c r="AP169" s="245"/>
      <c r="AQ169" s="245"/>
      <c r="AR169" s="245"/>
    </row>
    <row r="170" spans="1:44" ht="15" customHeight="1" x14ac:dyDescent="0.15">
      <c r="A170" s="245"/>
      <c r="B170" s="245" t="s">
        <v>2255</v>
      </c>
      <c r="C170" s="245"/>
      <c r="D170" s="245"/>
      <c r="E170" s="245"/>
      <c r="F170" s="245"/>
      <c r="G170" s="245"/>
      <c r="H170" s="245"/>
      <c r="I170" s="245"/>
      <c r="J170" s="245"/>
      <c r="K170" s="245"/>
      <c r="L170" s="245"/>
      <c r="M170" s="245"/>
      <c r="N170" s="245"/>
      <c r="O170" s="245"/>
      <c r="P170" s="245"/>
      <c r="Q170" s="245"/>
      <c r="R170" s="245"/>
      <c r="S170" s="245"/>
      <c r="T170" s="245"/>
      <c r="U170" s="245"/>
      <c r="V170" s="245"/>
      <c r="W170" s="245"/>
      <c r="X170" s="245"/>
      <c r="Y170" s="245"/>
      <c r="Z170" s="245"/>
      <c r="AA170" s="245"/>
      <c r="AB170" s="245"/>
      <c r="AC170" s="245"/>
      <c r="AD170" s="245"/>
      <c r="AE170" s="245"/>
      <c r="AF170" s="245"/>
      <c r="AG170" s="245"/>
      <c r="AH170" s="245"/>
      <c r="AI170" s="245"/>
      <c r="AJ170" s="245"/>
      <c r="AK170" s="245"/>
      <c r="AL170" s="245"/>
      <c r="AM170" s="245"/>
      <c r="AN170" s="245"/>
      <c r="AO170" s="245"/>
      <c r="AP170" s="245"/>
      <c r="AQ170" s="245"/>
      <c r="AR170" s="245"/>
    </row>
    <row r="171" spans="1:44" ht="15" customHeight="1" x14ac:dyDescent="0.15">
      <c r="A171" s="245"/>
      <c r="B171" s="245"/>
      <c r="C171" s="245" t="s">
        <v>2203</v>
      </c>
      <c r="D171" s="245" t="s">
        <v>2256</v>
      </c>
      <c r="E171" s="245"/>
      <c r="F171" s="245"/>
      <c r="G171" s="245"/>
      <c r="H171" s="245"/>
      <c r="I171" s="245"/>
      <c r="J171" s="245"/>
      <c r="K171" s="245"/>
      <c r="L171" s="245"/>
      <c r="M171" s="245"/>
      <c r="N171" s="245"/>
      <c r="O171" s="245"/>
      <c r="P171" s="245"/>
      <c r="Q171" s="245"/>
      <c r="R171" s="245"/>
      <c r="S171" s="245"/>
      <c r="T171" s="245"/>
      <c r="U171" s="245"/>
      <c r="V171" s="245"/>
      <c r="W171" s="245"/>
      <c r="X171" s="245"/>
      <c r="Y171" s="245"/>
      <c r="Z171" s="245"/>
      <c r="AA171" s="245"/>
      <c r="AB171" s="245"/>
      <c r="AC171" s="245"/>
      <c r="AD171" s="245"/>
      <c r="AE171" s="245"/>
      <c r="AF171" s="245"/>
      <c r="AG171" s="245"/>
      <c r="AH171" s="245"/>
      <c r="AI171" s="245"/>
      <c r="AJ171" s="245"/>
      <c r="AK171" s="245"/>
      <c r="AL171" s="245"/>
      <c r="AM171" s="245"/>
      <c r="AN171" s="245"/>
      <c r="AO171" s="245"/>
      <c r="AP171" s="245"/>
      <c r="AQ171" s="245"/>
      <c r="AR171" s="245"/>
    </row>
    <row r="172" spans="1:44" ht="15" customHeight="1" x14ac:dyDescent="0.15">
      <c r="A172" s="245"/>
      <c r="B172" s="245"/>
      <c r="C172" s="245"/>
      <c r="D172" s="245" t="s">
        <v>2257</v>
      </c>
      <c r="E172" s="245"/>
      <c r="F172" s="245"/>
      <c r="G172" s="245"/>
      <c r="H172" s="245"/>
      <c r="I172" s="245"/>
      <c r="J172" s="245"/>
      <c r="K172" s="245"/>
      <c r="L172" s="245"/>
      <c r="M172" s="245"/>
      <c r="N172" s="245"/>
      <c r="O172" s="245"/>
      <c r="P172" s="245"/>
      <c r="Q172" s="245"/>
      <c r="R172" s="245"/>
      <c r="S172" s="245"/>
      <c r="T172" s="245"/>
      <c r="U172" s="245"/>
      <c r="V172" s="245"/>
      <c r="W172" s="245"/>
      <c r="X172" s="245"/>
      <c r="Y172" s="245"/>
      <c r="Z172" s="245"/>
      <c r="AA172" s="245"/>
      <c r="AB172" s="245"/>
      <c r="AC172" s="245"/>
      <c r="AD172" s="245"/>
      <c r="AE172" s="245"/>
      <c r="AF172" s="245"/>
      <c r="AG172" s="245"/>
      <c r="AH172" s="245"/>
      <c r="AI172" s="245"/>
      <c r="AJ172" s="245"/>
      <c r="AK172" s="245"/>
      <c r="AL172" s="245"/>
      <c r="AM172" s="245"/>
      <c r="AN172" s="245"/>
      <c r="AO172" s="245"/>
      <c r="AP172" s="245"/>
      <c r="AQ172" s="245"/>
      <c r="AR172" s="245"/>
    </row>
    <row r="173" spans="1:44" ht="15" customHeight="1" x14ac:dyDescent="0.15">
      <c r="A173" s="245"/>
      <c r="B173" s="245"/>
      <c r="C173" s="245"/>
      <c r="D173" s="245" t="s">
        <v>2258</v>
      </c>
      <c r="E173" s="245"/>
      <c r="F173" s="245"/>
      <c r="G173" s="245"/>
      <c r="H173" s="245"/>
      <c r="I173" s="245"/>
      <c r="J173" s="245"/>
      <c r="K173" s="245"/>
      <c r="L173" s="245"/>
      <c r="M173" s="245"/>
      <c r="N173" s="245"/>
      <c r="O173" s="245"/>
      <c r="P173" s="245"/>
      <c r="Q173" s="245"/>
      <c r="R173" s="245"/>
      <c r="S173" s="245"/>
      <c r="T173" s="245"/>
      <c r="U173" s="245"/>
      <c r="V173" s="245"/>
      <c r="W173" s="245"/>
      <c r="X173" s="245"/>
      <c r="Y173" s="245"/>
      <c r="Z173" s="245"/>
      <c r="AA173" s="245"/>
      <c r="AB173" s="245"/>
      <c r="AC173" s="245"/>
      <c r="AD173" s="245"/>
      <c r="AE173" s="245"/>
      <c r="AF173" s="245"/>
      <c r="AG173" s="245"/>
      <c r="AH173" s="245"/>
      <c r="AI173" s="245"/>
      <c r="AJ173" s="245"/>
      <c r="AK173" s="245"/>
      <c r="AL173" s="245"/>
      <c r="AM173" s="245"/>
      <c r="AN173" s="245"/>
      <c r="AO173" s="245"/>
      <c r="AP173" s="245"/>
      <c r="AQ173" s="245"/>
      <c r="AR173" s="245"/>
    </row>
    <row r="174" spans="1:44" ht="15" customHeight="1" x14ac:dyDescent="0.15">
      <c r="A174" s="245"/>
      <c r="B174" s="245"/>
      <c r="C174" s="245"/>
      <c r="D174" s="245"/>
      <c r="E174" s="245"/>
      <c r="F174" s="245"/>
      <c r="G174" s="245"/>
      <c r="H174" s="245"/>
      <c r="I174" s="245"/>
      <c r="J174" s="245"/>
      <c r="K174" s="245"/>
      <c r="L174" s="245"/>
      <c r="M174" s="245"/>
      <c r="N174" s="245"/>
      <c r="O174" s="245"/>
      <c r="P174" s="245"/>
      <c r="Q174" s="245"/>
      <c r="R174" s="245"/>
      <c r="S174" s="245"/>
      <c r="T174" s="245"/>
      <c r="U174" s="245"/>
      <c r="V174" s="245"/>
      <c r="W174" s="245"/>
      <c r="X174" s="245"/>
      <c r="Y174" s="245"/>
      <c r="Z174" s="245"/>
      <c r="AA174" s="245"/>
      <c r="AB174" s="245"/>
      <c r="AC174" s="245"/>
      <c r="AD174" s="245"/>
      <c r="AE174" s="245"/>
      <c r="AF174" s="245"/>
      <c r="AG174" s="245"/>
      <c r="AH174" s="245"/>
      <c r="AI174" s="245"/>
      <c r="AJ174" s="245"/>
      <c r="AK174" s="245"/>
      <c r="AL174" s="245"/>
      <c r="AM174" s="245"/>
      <c r="AN174" s="245"/>
      <c r="AO174" s="245"/>
      <c r="AP174" s="245"/>
      <c r="AQ174" s="245"/>
      <c r="AR174" s="245"/>
    </row>
    <row r="175" spans="1:44" ht="15" customHeight="1" x14ac:dyDescent="0.15">
      <c r="A175" s="245"/>
      <c r="B175" s="245"/>
      <c r="C175" s="245" t="s">
        <v>2207</v>
      </c>
      <c r="D175" s="245" t="s">
        <v>2259</v>
      </c>
      <c r="E175" s="245"/>
      <c r="F175" s="245"/>
      <c r="G175" s="245"/>
      <c r="H175" s="245"/>
      <c r="I175" s="245"/>
      <c r="J175" s="245"/>
      <c r="K175" s="245"/>
      <c r="L175" s="245"/>
      <c r="M175" s="245"/>
      <c r="N175" s="245"/>
      <c r="O175" s="245"/>
      <c r="P175" s="245"/>
      <c r="Q175" s="245"/>
      <c r="R175" s="245"/>
      <c r="S175" s="245"/>
      <c r="T175" s="245"/>
      <c r="U175" s="245"/>
      <c r="V175" s="245"/>
      <c r="W175" s="245"/>
      <c r="X175" s="245"/>
      <c r="Y175" s="245"/>
      <c r="Z175" s="245"/>
      <c r="AA175" s="245"/>
      <c r="AB175" s="245"/>
      <c r="AC175" s="245"/>
      <c r="AD175" s="245"/>
      <c r="AE175" s="245"/>
      <c r="AF175" s="245"/>
      <c r="AG175" s="245"/>
      <c r="AH175" s="245"/>
      <c r="AI175" s="245"/>
      <c r="AJ175" s="245"/>
      <c r="AK175" s="245"/>
      <c r="AL175" s="245"/>
      <c r="AM175" s="245"/>
      <c r="AN175" s="245"/>
      <c r="AO175" s="245"/>
      <c r="AP175" s="245"/>
      <c r="AQ175" s="245"/>
      <c r="AR175" s="245"/>
    </row>
    <row r="176" spans="1:44" ht="15" customHeight="1" x14ac:dyDescent="0.15">
      <c r="A176" s="245"/>
      <c r="B176" s="245"/>
      <c r="C176" s="245"/>
      <c r="D176" s="245" t="s">
        <v>2260</v>
      </c>
      <c r="E176" s="245"/>
      <c r="F176" s="245"/>
      <c r="G176" s="245"/>
      <c r="H176" s="245"/>
      <c r="I176" s="245"/>
      <c r="J176" s="245"/>
      <c r="K176" s="245"/>
      <c r="L176" s="245"/>
      <c r="M176" s="245"/>
      <c r="N176" s="245"/>
      <c r="O176" s="245"/>
      <c r="P176" s="245"/>
      <c r="Q176" s="245"/>
      <c r="R176" s="245"/>
      <c r="S176" s="245"/>
      <c r="T176" s="245"/>
      <c r="U176" s="245"/>
      <c r="V176" s="245"/>
      <c r="W176" s="245"/>
      <c r="X176" s="245"/>
      <c r="Y176" s="245"/>
      <c r="Z176" s="245"/>
      <c r="AA176" s="245"/>
      <c r="AB176" s="245"/>
      <c r="AC176" s="245"/>
      <c r="AD176" s="245"/>
      <c r="AE176" s="245"/>
      <c r="AF176" s="245"/>
      <c r="AG176" s="245"/>
      <c r="AH176" s="245"/>
      <c r="AI176" s="245"/>
      <c r="AJ176" s="245"/>
      <c r="AK176" s="245"/>
      <c r="AL176" s="245"/>
      <c r="AM176" s="245"/>
      <c r="AN176" s="245"/>
      <c r="AO176" s="245"/>
      <c r="AP176" s="245"/>
      <c r="AQ176" s="245"/>
      <c r="AR176" s="245"/>
    </row>
    <row r="177" spans="1:44" ht="15" customHeight="1" x14ac:dyDescent="0.15">
      <c r="A177" s="245"/>
      <c r="B177" s="245"/>
      <c r="C177" s="245"/>
      <c r="D177" s="245"/>
      <c r="E177" s="245"/>
      <c r="F177" s="245"/>
      <c r="G177" s="245"/>
      <c r="H177" s="245"/>
      <c r="I177" s="245"/>
      <c r="J177" s="245"/>
      <c r="K177" s="245"/>
      <c r="L177" s="245"/>
      <c r="M177" s="245"/>
      <c r="N177" s="245"/>
      <c r="O177" s="245"/>
      <c r="P177" s="245"/>
      <c r="Q177" s="245"/>
      <c r="R177" s="245"/>
      <c r="S177" s="245"/>
      <c r="T177" s="245"/>
      <c r="U177" s="245"/>
      <c r="V177" s="245"/>
      <c r="W177" s="245"/>
      <c r="X177" s="245"/>
      <c r="Y177" s="245"/>
      <c r="Z177" s="245"/>
      <c r="AA177" s="245"/>
      <c r="AB177" s="245"/>
      <c r="AC177" s="245"/>
      <c r="AD177" s="245"/>
      <c r="AE177" s="245"/>
      <c r="AF177" s="245"/>
      <c r="AG177" s="245"/>
      <c r="AH177" s="245"/>
      <c r="AI177" s="245"/>
      <c r="AJ177" s="245"/>
      <c r="AK177" s="245"/>
      <c r="AL177" s="245"/>
      <c r="AM177" s="245"/>
      <c r="AN177" s="245"/>
      <c r="AO177" s="245"/>
      <c r="AP177" s="245"/>
      <c r="AQ177" s="245"/>
      <c r="AR177" s="245"/>
    </row>
    <row r="178" spans="1:44" ht="15" customHeight="1" x14ac:dyDescent="0.15">
      <c r="A178" s="245"/>
      <c r="B178" s="245"/>
      <c r="C178" s="245" t="s">
        <v>2209</v>
      </c>
      <c r="D178" s="245" t="s">
        <v>2261</v>
      </c>
      <c r="E178" s="245"/>
      <c r="F178" s="245"/>
      <c r="G178" s="245"/>
      <c r="H178" s="245"/>
      <c r="I178" s="245"/>
      <c r="J178" s="245"/>
      <c r="K178" s="245"/>
      <c r="L178" s="245"/>
      <c r="M178" s="245"/>
      <c r="N178" s="245"/>
      <c r="O178" s="245"/>
      <c r="P178" s="245"/>
      <c r="Q178" s="245"/>
      <c r="R178" s="245"/>
      <c r="S178" s="245"/>
      <c r="T178" s="245"/>
      <c r="U178" s="245"/>
      <c r="V178" s="245"/>
      <c r="W178" s="245"/>
      <c r="X178" s="245"/>
      <c r="Y178" s="245"/>
      <c r="Z178" s="245"/>
      <c r="AA178" s="245"/>
      <c r="AB178" s="245"/>
      <c r="AC178" s="245"/>
      <c r="AD178" s="245"/>
      <c r="AE178" s="245"/>
      <c r="AF178" s="245"/>
      <c r="AG178" s="245"/>
      <c r="AH178" s="245"/>
      <c r="AI178" s="245"/>
      <c r="AJ178" s="245"/>
      <c r="AK178" s="245"/>
      <c r="AL178" s="245"/>
      <c r="AM178" s="245"/>
      <c r="AN178" s="245"/>
      <c r="AO178" s="245"/>
      <c r="AP178" s="245"/>
      <c r="AQ178" s="245"/>
      <c r="AR178" s="245"/>
    </row>
    <row r="179" spans="1:44" ht="15" customHeight="1" x14ac:dyDescent="0.15">
      <c r="A179" s="245"/>
      <c r="B179" s="245"/>
      <c r="C179" s="245"/>
      <c r="D179" s="245"/>
      <c r="E179" s="245"/>
      <c r="F179" s="245"/>
      <c r="G179" s="245"/>
      <c r="H179" s="245"/>
      <c r="I179" s="245"/>
      <c r="J179" s="245"/>
      <c r="K179" s="245"/>
      <c r="L179" s="245"/>
      <c r="M179" s="245"/>
      <c r="N179" s="245"/>
      <c r="O179" s="245"/>
      <c r="P179" s="245"/>
      <c r="Q179" s="245"/>
      <c r="R179" s="245"/>
      <c r="S179" s="245"/>
      <c r="T179" s="245"/>
      <c r="U179" s="245"/>
      <c r="V179" s="245"/>
      <c r="W179" s="245"/>
      <c r="X179" s="245"/>
      <c r="Y179" s="245"/>
      <c r="Z179" s="245"/>
      <c r="AA179" s="245"/>
      <c r="AB179" s="245"/>
      <c r="AC179" s="245"/>
      <c r="AD179" s="245"/>
      <c r="AE179" s="245"/>
      <c r="AF179" s="245"/>
      <c r="AG179" s="245"/>
      <c r="AH179" s="245"/>
      <c r="AI179" s="245"/>
      <c r="AJ179" s="245"/>
      <c r="AK179" s="245"/>
      <c r="AL179" s="245"/>
      <c r="AM179" s="245"/>
      <c r="AN179" s="245"/>
      <c r="AO179" s="245"/>
      <c r="AP179" s="245"/>
      <c r="AQ179" s="245"/>
      <c r="AR179" s="245"/>
    </row>
    <row r="180" spans="1:44" ht="15" customHeight="1" x14ac:dyDescent="0.15">
      <c r="A180" s="245"/>
      <c r="B180" s="245"/>
      <c r="C180" s="245" t="s">
        <v>2212</v>
      </c>
      <c r="D180" s="245" t="s">
        <v>2262</v>
      </c>
      <c r="E180" s="245"/>
      <c r="F180" s="245"/>
      <c r="G180" s="245"/>
      <c r="H180" s="245"/>
      <c r="I180" s="245"/>
      <c r="J180" s="245"/>
      <c r="K180" s="245"/>
      <c r="L180" s="245"/>
      <c r="M180" s="245"/>
      <c r="N180" s="245"/>
      <c r="O180" s="245"/>
      <c r="P180" s="245"/>
      <c r="Q180" s="245"/>
      <c r="R180" s="245"/>
      <c r="S180" s="245"/>
      <c r="T180" s="245"/>
      <c r="U180" s="245"/>
      <c r="V180" s="245"/>
      <c r="W180" s="245"/>
      <c r="X180" s="245"/>
      <c r="Y180" s="245"/>
      <c r="Z180" s="245"/>
      <c r="AA180" s="245"/>
      <c r="AB180" s="245"/>
      <c r="AC180" s="245"/>
      <c r="AD180" s="245"/>
      <c r="AE180" s="245"/>
      <c r="AF180" s="245"/>
      <c r="AG180" s="245"/>
      <c r="AH180" s="245"/>
      <c r="AI180" s="245"/>
      <c r="AJ180" s="245"/>
      <c r="AK180" s="245"/>
      <c r="AL180" s="245"/>
      <c r="AM180" s="245"/>
      <c r="AN180" s="245"/>
      <c r="AO180" s="245"/>
      <c r="AP180" s="245"/>
      <c r="AQ180" s="245"/>
      <c r="AR180" s="245"/>
    </row>
    <row r="181" spans="1:44" ht="15" customHeight="1" x14ac:dyDescent="0.15">
      <c r="A181" s="245"/>
      <c r="B181" s="245"/>
      <c r="C181" s="245"/>
      <c r="D181" s="245" t="s">
        <v>2263</v>
      </c>
      <c r="E181" s="245"/>
      <c r="F181" s="245"/>
      <c r="G181" s="245"/>
      <c r="H181" s="245"/>
      <c r="I181" s="245"/>
      <c r="J181" s="245"/>
      <c r="K181" s="245"/>
      <c r="L181" s="245"/>
      <c r="M181" s="245"/>
      <c r="N181" s="245"/>
      <c r="O181" s="245"/>
      <c r="P181" s="245"/>
      <c r="Q181" s="245"/>
      <c r="R181" s="245"/>
      <c r="S181" s="245"/>
      <c r="T181" s="245"/>
      <c r="U181" s="245"/>
      <c r="V181" s="245"/>
      <c r="W181" s="245"/>
      <c r="X181" s="245"/>
      <c r="Y181" s="245"/>
      <c r="Z181" s="245"/>
      <c r="AA181" s="245"/>
      <c r="AB181" s="245"/>
      <c r="AC181" s="245"/>
      <c r="AD181" s="245"/>
      <c r="AE181" s="245"/>
      <c r="AF181" s="245"/>
      <c r="AG181" s="245"/>
      <c r="AH181" s="245"/>
      <c r="AI181" s="245"/>
      <c r="AJ181" s="245"/>
      <c r="AK181" s="245"/>
      <c r="AL181" s="245"/>
      <c r="AM181" s="245"/>
      <c r="AN181" s="245"/>
      <c r="AO181" s="245"/>
      <c r="AP181" s="245"/>
      <c r="AQ181" s="245"/>
      <c r="AR181" s="245"/>
    </row>
    <row r="182" spans="1:44" ht="15" customHeight="1" x14ac:dyDescent="0.15">
      <c r="A182" s="245"/>
      <c r="B182" s="245"/>
      <c r="C182" s="245"/>
      <c r="D182" s="245" t="s">
        <v>2264</v>
      </c>
      <c r="E182" s="245"/>
      <c r="F182" s="245"/>
      <c r="G182" s="245"/>
      <c r="H182" s="245"/>
      <c r="I182" s="245"/>
      <c r="J182" s="245"/>
      <c r="K182" s="245"/>
      <c r="L182" s="245"/>
      <c r="M182" s="245"/>
      <c r="N182" s="245"/>
      <c r="O182" s="245"/>
      <c r="P182" s="245"/>
      <c r="Q182" s="245"/>
      <c r="R182" s="245"/>
      <c r="S182" s="245"/>
      <c r="T182" s="245"/>
      <c r="U182" s="245"/>
      <c r="V182" s="245"/>
      <c r="W182" s="245"/>
      <c r="X182" s="245"/>
      <c r="Y182" s="245"/>
      <c r="Z182" s="245"/>
      <c r="AA182" s="245"/>
      <c r="AB182" s="245"/>
      <c r="AC182" s="245"/>
      <c r="AD182" s="245"/>
      <c r="AE182" s="245"/>
      <c r="AF182" s="245"/>
      <c r="AG182" s="245"/>
      <c r="AH182" s="245"/>
      <c r="AI182" s="245"/>
      <c r="AJ182" s="245"/>
      <c r="AK182" s="245"/>
      <c r="AL182" s="245"/>
      <c r="AM182" s="245"/>
      <c r="AN182" s="245"/>
      <c r="AO182" s="245"/>
      <c r="AP182" s="245"/>
      <c r="AQ182" s="245"/>
      <c r="AR182" s="245"/>
    </row>
    <row r="183" spans="1:44" ht="15" customHeight="1" x14ac:dyDescent="0.15">
      <c r="A183" s="245"/>
      <c r="B183" s="245"/>
      <c r="C183" s="245"/>
      <c r="D183" s="245"/>
      <c r="E183" s="245"/>
      <c r="F183" s="245"/>
      <c r="G183" s="245"/>
      <c r="H183" s="245"/>
      <c r="I183" s="245"/>
      <c r="J183" s="245"/>
      <c r="K183" s="245"/>
      <c r="L183" s="245"/>
      <c r="M183" s="245"/>
      <c r="N183" s="245"/>
      <c r="O183" s="245"/>
      <c r="P183" s="245"/>
      <c r="Q183" s="245"/>
      <c r="R183" s="245"/>
      <c r="S183" s="245"/>
      <c r="T183" s="245"/>
      <c r="U183" s="245"/>
      <c r="V183" s="245"/>
      <c r="W183" s="245"/>
      <c r="X183" s="245"/>
      <c r="Y183" s="245"/>
      <c r="Z183" s="245"/>
      <c r="AA183" s="245"/>
      <c r="AB183" s="245"/>
      <c r="AC183" s="245"/>
      <c r="AD183" s="245"/>
      <c r="AE183" s="245"/>
      <c r="AF183" s="245"/>
      <c r="AG183" s="245"/>
      <c r="AH183" s="245"/>
      <c r="AI183" s="245"/>
      <c r="AJ183" s="245"/>
      <c r="AK183" s="245"/>
      <c r="AL183" s="245"/>
      <c r="AM183" s="245"/>
      <c r="AN183" s="245"/>
      <c r="AO183" s="245"/>
      <c r="AP183" s="245"/>
      <c r="AQ183" s="245"/>
      <c r="AR183" s="245"/>
    </row>
    <row r="184" spans="1:44" ht="15" customHeight="1" x14ac:dyDescent="0.15">
      <c r="A184" s="245"/>
      <c r="B184" s="245"/>
      <c r="C184" s="245" t="s">
        <v>2222</v>
      </c>
      <c r="D184" s="245" t="s">
        <v>2265</v>
      </c>
      <c r="E184" s="245"/>
      <c r="F184" s="245"/>
      <c r="G184" s="245"/>
      <c r="H184" s="245"/>
      <c r="I184" s="245"/>
      <c r="J184" s="245"/>
      <c r="K184" s="245"/>
      <c r="L184" s="245"/>
      <c r="M184" s="245"/>
      <c r="N184" s="245"/>
      <c r="O184" s="245"/>
      <c r="P184" s="245"/>
      <c r="Q184" s="245"/>
      <c r="R184" s="245"/>
      <c r="S184" s="245"/>
      <c r="T184" s="245"/>
      <c r="U184" s="245"/>
      <c r="V184" s="245"/>
      <c r="W184" s="245"/>
      <c r="X184" s="245"/>
      <c r="Y184" s="245"/>
      <c r="Z184" s="245"/>
      <c r="AA184" s="245"/>
      <c r="AB184" s="245"/>
      <c r="AC184" s="245"/>
      <c r="AD184" s="245"/>
      <c r="AE184" s="245"/>
      <c r="AF184" s="245"/>
      <c r="AG184" s="245"/>
      <c r="AH184" s="245"/>
      <c r="AI184" s="245"/>
      <c r="AJ184" s="245"/>
      <c r="AK184" s="245"/>
      <c r="AL184" s="245"/>
      <c r="AM184" s="245"/>
      <c r="AN184" s="245"/>
      <c r="AO184" s="245"/>
      <c r="AP184" s="245"/>
      <c r="AQ184" s="245"/>
      <c r="AR184" s="245"/>
    </row>
    <row r="185" spans="1:44" ht="15" customHeight="1" x14ac:dyDescent="0.15">
      <c r="A185" s="245"/>
      <c r="B185" s="245"/>
      <c r="C185" s="245"/>
      <c r="D185" s="245" t="s">
        <v>2266</v>
      </c>
      <c r="E185" s="245"/>
      <c r="F185" s="245"/>
      <c r="G185" s="245"/>
      <c r="H185" s="245"/>
      <c r="I185" s="245"/>
      <c r="J185" s="245"/>
      <c r="K185" s="245"/>
      <c r="L185" s="245"/>
      <c r="M185" s="245"/>
      <c r="N185" s="245"/>
      <c r="O185" s="245"/>
      <c r="P185" s="245"/>
      <c r="Q185" s="245"/>
      <c r="R185" s="245"/>
      <c r="S185" s="245"/>
      <c r="T185" s="245"/>
      <c r="U185" s="245"/>
      <c r="V185" s="245"/>
      <c r="W185" s="245"/>
      <c r="X185" s="245"/>
      <c r="Y185" s="245"/>
      <c r="Z185" s="245"/>
      <c r="AA185" s="245"/>
      <c r="AB185" s="245"/>
      <c r="AC185" s="245"/>
      <c r="AD185" s="245"/>
      <c r="AE185" s="245"/>
      <c r="AF185" s="245"/>
      <c r="AG185" s="245"/>
      <c r="AH185" s="245"/>
      <c r="AI185" s="245"/>
      <c r="AJ185" s="245"/>
      <c r="AK185" s="245"/>
      <c r="AL185" s="245"/>
      <c r="AM185" s="245"/>
      <c r="AN185" s="245"/>
      <c r="AO185" s="245"/>
      <c r="AP185" s="245"/>
      <c r="AQ185" s="245"/>
      <c r="AR185" s="245"/>
    </row>
    <row r="186" spans="1:44" ht="15" customHeight="1" x14ac:dyDescent="0.15">
      <c r="A186" s="245"/>
      <c r="B186" s="245"/>
      <c r="C186" s="245"/>
      <c r="D186" s="245" t="s">
        <v>2267</v>
      </c>
      <c r="E186" s="245"/>
      <c r="F186" s="245"/>
      <c r="G186" s="245"/>
      <c r="H186" s="245"/>
      <c r="I186" s="245"/>
      <c r="J186" s="245"/>
      <c r="K186" s="245"/>
      <c r="L186" s="245"/>
      <c r="M186" s="245"/>
      <c r="N186" s="245"/>
      <c r="O186" s="245"/>
      <c r="P186" s="245"/>
      <c r="Q186" s="245"/>
      <c r="R186" s="245"/>
      <c r="S186" s="245"/>
      <c r="T186" s="245"/>
      <c r="U186" s="245"/>
      <c r="V186" s="245"/>
      <c r="W186" s="245"/>
      <c r="X186" s="245"/>
      <c r="Y186" s="245"/>
      <c r="Z186" s="245"/>
      <c r="AA186" s="245"/>
      <c r="AB186" s="245"/>
      <c r="AC186" s="245"/>
      <c r="AD186" s="245"/>
      <c r="AE186" s="245"/>
      <c r="AF186" s="245"/>
      <c r="AG186" s="245"/>
      <c r="AH186" s="245"/>
      <c r="AI186" s="245"/>
      <c r="AJ186" s="245"/>
      <c r="AK186" s="245"/>
      <c r="AL186" s="245"/>
      <c r="AM186" s="245"/>
      <c r="AN186" s="245"/>
      <c r="AO186" s="245"/>
      <c r="AP186" s="245"/>
      <c r="AQ186" s="245"/>
      <c r="AR186" s="245"/>
    </row>
    <row r="187" spans="1:44" ht="15" customHeight="1" x14ac:dyDescent="0.15">
      <c r="A187" s="245"/>
      <c r="B187" s="245"/>
      <c r="C187" s="245"/>
      <c r="D187" s="245" t="s">
        <v>2268</v>
      </c>
      <c r="E187" s="245"/>
      <c r="F187" s="245"/>
      <c r="G187" s="245"/>
      <c r="H187" s="245"/>
      <c r="I187" s="245"/>
      <c r="J187" s="245"/>
      <c r="K187" s="245"/>
      <c r="L187" s="245"/>
      <c r="M187" s="245"/>
      <c r="N187" s="245"/>
      <c r="O187" s="245"/>
      <c r="P187" s="245"/>
      <c r="Q187" s="245"/>
      <c r="R187" s="245"/>
      <c r="S187" s="245"/>
      <c r="T187" s="245"/>
      <c r="U187" s="245"/>
      <c r="V187" s="245"/>
      <c r="W187" s="245"/>
      <c r="X187" s="245"/>
      <c r="Y187" s="245"/>
      <c r="Z187" s="245"/>
      <c r="AA187" s="245"/>
      <c r="AB187" s="245"/>
      <c r="AC187" s="245"/>
      <c r="AD187" s="245"/>
      <c r="AE187" s="245"/>
      <c r="AF187" s="245"/>
      <c r="AG187" s="245"/>
      <c r="AH187" s="245"/>
      <c r="AI187" s="245"/>
      <c r="AJ187" s="245"/>
      <c r="AK187" s="245"/>
      <c r="AL187" s="245"/>
      <c r="AM187" s="245"/>
      <c r="AN187" s="245"/>
      <c r="AO187" s="245"/>
      <c r="AP187" s="245"/>
      <c r="AQ187" s="245"/>
      <c r="AR187" s="245"/>
    </row>
    <row r="188" spans="1:44" ht="15" customHeight="1" x14ac:dyDescent="0.15">
      <c r="A188" s="245"/>
      <c r="B188" s="245"/>
      <c r="C188" s="245"/>
      <c r="D188" s="245" t="s">
        <v>2269</v>
      </c>
      <c r="E188" s="245"/>
      <c r="F188" s="245"/>
      <c r="G188" s="245"/>
      <c r="H188" s="245"/>
      <c r="I188" s="245"/>
      <c r="J188" s="245"/>
      <c r="K188" s="245"/>
      <c r="L188" s="245"/>
      <c r="M188" s="245"/>
      <c r="N188" s="245"/>
      <c r="O188" s="245"/>
      <c r="P188" s="245"/>
      <c r="Q188" s="245"/>
      <c r="R188" s="245"/>
      <c r="S188" s="245"/>
      <c r="T188" s="245"/>
      <c r="U188" s="245"/>
      <c r="V188" s="245"/>
      <c r="W188" s="245"/>
      <c r="X188" s="245"/>
      <c r="Y188" s="245"/>
      <c r="Z188" s="245"/>
      <c r="AA188" s="245"/>
      <c r="AB188" s="245"/>
      <c r="AC188" s="245"/>
      <c r="AD188" s="245"/>
      <c r="AE188" s="245"/>
      <c r="AF188" s="245"/>
      <c r="AG188" s="245"/>
      <c r="AH188" s="245"/>
      <c r="AI188" s="245"/>
      <c r="AJ188" s="245"/>
      <c r="AK188" s="245"/>
      <c r="AL188" s="245"/>
      <c r="AM188" s="245"/>
      <c r="AN188" s="245"/>
      <c r="AO188" s="245"/>
      <c r="AP188" s="245"/>
      <c r="AQ188" s="245"/>
      <c r="AR188" s="245"/>
    </row>
    <row r="189" spans="1:44" ht="15" customHeight="1" x14ac:dyDescent="0.15">
      <c r="A189" s="245"/>
      <c r="B189" s="245"/>
      <c r="C189" s="245"/>
      <c r="D189" s="245" t="s">
        <v>2270</v>
      </c>
      <c r="E189" s="245"/>
      <c r="F189" s="245"/>
      <c r="G189" s="245"/>
      <c r="H189" s="245"/>
      <c r="I189" s="245"/>
      <c r="J189" s="245"/>
      <c r="K189" s="245"/>
      <c r="L189" s="245"/>
      <c r="M189" s="245"/>
      <c r="N189" s="245"/>
      <c r="O189" s="245"/>
      <c r="P189" s="245"/>
      <c r="Q189" s="245"/>
      <c r="R189" s="245"/>
      <c r="S189" s="245"/>
      <c r="T189" s="245"/>
      <c r="U189" s="245"/>
      <c r="V189" s="245"/>
      <c r="W189" s="245"/>
      <c r="X189" s="245"/>
      <c r="Y189" s="245"/>
      <c r="Z189" s="245"/>
      <c r="AA189" s="245"/>
      <c r="AB189" s="245"/>
      <c r="AC189" s="245"/>
      <c r="AD189" s="245"/>
      <c r="AE189" s="245"/>
      <c r="AF189" s="245"/>
      <c r="AG189" s="245"/>
      <c r="AH189" s="245"/>
      <c r="AI189" s="245"/>
      <c r="AJ189" s="245"/>
      <c r="AK189" s="245"/>
      <c r="AL189" s="245"/>
      <c r="AM189" s="245"/>
      <c r="AN189" s="245"/>
      <c r="AO189" s="245"/>
      <c r="AP189" s="245"/>
      <c r="AQ189" s="245"/>
      <c r="AR189" s="245"/>
    </row>
    <row r="190" spans="1:44" ht="15" customHeight="1" x14ac:dyDescent="0.15">
      <c r="A190" s="245"/>
      <c r="B190" s="245"/>
      <c r="C190" s="245"/>
      <c r="D190" s="245"/>
      <c r="E190" s="245"/>
      <c r="F190" s="245"/>
      <c r="G190" s="245"/>
      <c r="H190" s="245"/>
      <c r="I190" s="245"/>
      <c r="J190" s="245"/>
      <c r="K190" s="245"/>
      <c r="L190" s="245"/>
      <c r="M190" s="245"/>
      <c r="N190" s="245"/>
      <c r="O190" s="245"/>
      <c r="P190" s="245"/>
      <c r="Q190" s="245"/>
      <c r="R190" s="245"/>
      <c r="S190" s="245"/>
      <c r="T190" s="245"/>
      <c r="U190" s="245"/>
      <c r="V190" s="245"/>
      <c r="W190" s="245"/>
      <c r="X190" s="245"/>
      <c r="Y190" s="245"/>
      <c r="Z190" s="245"/>
      <c r="AA190" s="245"/>
      <c r="AB190" s="245"/>
      <c r="AC190" s="245"/>
      <c r="AD190" s="245"/>
      <c r="AE190" s="245"/>
      <c r="AF190" s="245"/>
      <c r="AG190" s="245"/>
      <c r="AH190" s="245"/>
      <c r="AI190" s="245"/>
      <c r="AJ190" s="245"/>
      <c r="AK190" s="245"/>
      <c r="AL190" s="245"/>
      <c r="AM190" s="245"/>
      <c r="AN190" s="245"/>
      <c r="AO190" s="245"/>
      <c r="AP190" s="245"/>
      <c r="AQ190" s="245"/>
      <c r="AR190" s="245"/>
    </row>
    <row r="191" spans="1:44" ht="15" customHeight="1" x14ac:dyDescent="0.15">
      <c r="A191" s="245"/>
      <c r="B191" s="245"/>
      <c r="C191" s="245" t="s">
        <v>2223</v>
      </c>
      <c r="D191" s="245" t="s">
        <v>2271</v>
      </c>
      <c r="E191" s="245"/>
      <c r="F191" s="245"/>
      <c r="G191" s="245"/>
      <c r="H191" s="245"/>
      <c r="I191" s="245"/>
      <c r="J191" s="245"/>
      <c r="K191" s="245"/>
      <c r="L191" s="245"/>
      <c r="M191" s="245"/>
      <c r="N191" s="245"/>
      <c r="O191" s="245"/>
      <c r="P191" s="245"/>
      <c r="Q191" s="245"/>
      <c r="R191" s="245"/>
      <c r="S191" s="245"/>
      <c r="T191" s="245"/>
      <c r="U191" s="245"/>
      <c r="V191" s="245"/>
      <c r="W191" s="245"/>
      <c r="X191" s="245"/>
      <c r="Y191" s="245"/>
      <c r="Z191" s="245"/>
      <c r="AA191" s="245"/>
      <c r="AB191" s="245"/>
      <c r="AC191" s="245"/>
      <c r="AD191" s="245"/>
      <c r="AE191" s="245"/>
      <c r="AF191" s="245"/>
      <c r="AG191" s="245"/>
      <c r="AH191" s="245"/>
      <c r="AI191" s="245"/>
      <c r="AJ191" s="245"/>
      <c r="AK191" s="245"/>
      <c r="AL191" s="245"/>
      <c r="AM191" s="245"/>
      <c r="AN191" s="245"/>
      <c r="AO191" s="245"/>
      <c r="AP191" s="245"/>
      <c r="AQ191" s="245"/>
      <c r="AR191" s="245"/>
    </row>
    <row r="192" spans="1:44" ht="15" customHeight="1" x14ac:dyDescent="0.15">
      <c r="A192" s="245"/>
      <c r="B192" s="245"/>
      <c r="C192" s="245"/>
      <c r="D192" s="245" t="s">
        <v>2272</v>
      </c>
      <c r="E192" s="245"/>
      <c r="F192" s="245"/>
      <c r="G192" s="245"/>
      <c r="H192" s="245"/>
      <c r="I192" s="245"/>
      <c r="J192" s="245"/>
      <c r="K192" s="245"/>
      <c r="L192" s="245"/>
      <c r="M192" s="245"/>
      <c r="N192" s="245"/>
      <c r="O192" s="245"/>
      <c r="P192" s="245"/>
      <c r="Q192" s="245"/>
      <c r="R192" s="245"/>
      <c r="S192" s="245"/>
      <c r="T192" s="245"/>
      <c r="U192" s="245"/>
      <c r="V192" s="245"/>
      <c r="W192" s="245"/>
      <c r="X192" s="245"/>
      <c r="Y192" s="245"/>
      <c r="Z192" s="245"/>
      <c r="AA192" s="245"/>
      <c r="AB192" s="245"/>
      <c r="AC192" s="245"/>
      <c r="AD192" s="245"/>
      <c r="AE192" s="245"/>
      <c r="AF192" s="245"/>
      <c r="AG192" s="245"/>
      <c r="AH192" s="245"/>
      <c r="AI192" s="245"/>
      <c r="AJ192" s="245"/>
      <c r="AK192" s="245"/>
      <c r="AL192" s="245"/>
      <c r="AM192" s="245"/>
      <c r="AN192" s="245"/>
      <c r="AO192" s="245"/>
      <c r="AP192" s="245"/>
      <c r="AQ192" s="245"/>
      <c r="AR192" s="245"/>
    </row>
    <row r="193" spans="1:44" ht="15" customHeight="1" x14ac:dyDescent="0.15">
      <c r="A193" s="245"/>
      <c r="B193" s="245"/>
      <c r="C193" s="245"/>
      <c r="D193" s="245" t="s">
        <v>2273</v>
      </c>
      <c r="E193" s="245"/>
      <c r="F193" s="245"/>
      <c r="G193" s="245"/>
      <c r="H193" s="245"/>
      <c r="I193" s="245"/>
      <c r="J193" s="245"/>
      <c r="K193" s="245"/>
      <c r="L193" s="245"/>
      <c r="M193" s="245"/>
      <c r="N193" s="245"/>
      <c r="O193" s="245"/>
      <c r="P193" s="245"/>
      <c r="Q193" s="245"/>
      <c r="R193" s="245"/>
      <c r="S193" s="245"/>
      <c r="T193" s="245"/>
      <c r="U193" s="245"/>
      <c r="V193" s="245"/>
      <c r="W193" s="245"/>
      <c r="X193" s="245"/>
      <c r="Y193" s="245"/>
      <c r="Z193" s="245"/>
      <c r="AA193" s="245"/>
      <c r="AB193" s="245"/>
      <c r="AC193" s="245"/>
      <c r="AD193" s="245"/>
      <c r="AE193" s="245"/>
      <c r="AF193" s="245"/>
      <c r="AG193" s="245"/>
      <c r="AH193" s="245"/>
      <c r="AI193" s="245"/>
      <c r="AJ193" s="245"/>
      <c r="AK193" s="245"/>
      <c r="AL193" s="245"/>
      <c r="AM193" s="245"/>
      <c r="AN193" s="245"/>
      <c r="AO193" s="245"/>
      <c r="AP193" s="245"/>
      <c r="AQ193" s="245"/>
      <c r="AR193" s="245"/>
    </row>
    <row r="194" spans="1:44" ht="15" customHeight="1" x14ac:dyDescent="0.15">
      <c r="A194" s="245"/>
      <c r="B194" s="245"/>
      <c r="C194" s="245"/>
      <c r="D194" s="245" t="s">
        <v>2274</v>
      </c>
      <c r="E194" s="245"/>
      <c r="F194" s="245"/>
      <c r="G194" s="245"/>
      <c r="H194" s="245"/>
      <c r="I194" s="245"/>
      <c r="J194" s="245"/>
      <c r="K194" s="245"/>
      <c r="L194" s="245"/>
      <c r="M194" s="245"/>
      <c r="N194" s="245"/>
      <c r="O194" s="245"/>
      <c r="P194" s="245"/>
      <c r="Q194" s="245"/>
      <c r="R194" s="245"/>
      <c r="S194" s="245"/>
      <c r="T194" s="245"/>
      <c r="U194" s="245"/>
      <c r="V194" s="245"/>
      <c r="W194" s="245"/>
      <c r="X194" s="245"/>
      <c r="Y194" s="245"/>
      <c r="Z194" s="245"/>
      <c r="AA194" s="245"/>
      <c r="AB194" s="245"/>
      <c r="AC194" s="245"/>
      <c r="AD194" s="245"/>
      <c r="AE194" s="245"/>
      <c r="AF194" s="245"/>
      <c r="AG194" s="245"/>
      <c r="AH194" s="245"/>
      <c r="AI194" s="245"/>
      <c r="AJ194" s="245"/>
      <c r="AK194" s="245"/>
      <c r="AL194" s="245"/>
      <c r="AM194" s="245"/>
      <c r="AN194" s="245"/>
      <c r="AO194" s="245"/>
      <c r="AP194" s="245"/>
      <c r="AQ194" s="245"/>
      <c r="AR194" s="245"/>
    </row>
    <row r="195" spans="1:44" ht="15" customHeight="1" x14ac:dyDescent="0.15">
      <c r="A195" s="245"/>
      <c r="B195" s="245"/>
      <c r="C195" s="245"/>
      <c r="D195" s="245" t="s">
        <v>2275</v>
      </c>
      <c r="E195" s="245"/>
      <c r="F195" s="245"/>
      <c r="G195" s="245"/>
      <c r="H195" s="245"/>
      <c r="I195" s="245"/>
      <c r="J195" s="245"/>
      <c r="K195" s="245"/>
      <c r="L195" s="245"/>
      <c r="M195" s="245"/>
      <c r="N195" s="245"/>
      <c r="O195" s="245"/>
      <c r="P195" s="245"/>
      <c r="Q195" s="245"/>
      <c r="R195" s="245"/>
      <c r="S195" s="245"/>
      <c r="T195" s="245"/>
      <c r="U195" s="245"/>
      <c r="V195" s="245"/>
      <c r="W195" s="245"/>
      <c r="X195" s="245"/>
      <c r="Y195" s="245"/>
      <c r="Z195" s="245"/>
      <c r="AA195" s="245"/>
      <c r="AB195" s="245"/>
      <c r="AC195" s="245"/>
      <c r="AD195" s="245"/>
      <c r="AE195" s="245"/>
      <c r="AF195" s="245"/>
      <c r="AG195" s="245"/>
      <c r="AH195" s="245"/>
      <c r="AI195" s="245"/>
      <c r="AJ195" s="245"/>
      <c r="AK195" s="245"/>
      <c r="AL195" s="245"/>
      <c r="AM195" s="245"/>
      <c r="AN195" s="245"/>
      <c r="AO195" s="245"/>
      <c r="AP195" s="245"/>
      <c r="AQ195" s="245"/>
      <c r="AR195" s="245"/>
    </row>
    <row r="196" spans="1:44" ht="15" customHeight="1" x14ac:dyDescent="0.15">
      <c r="A196" s="245"/>
      <c r="B196" s="245"/>
      <c r="C196" s="245"/>
      <c r="D196" s="245" t="s">
        <v>2276</v>
      </c>
      <c r="E196" s="245"/>
      <c r="F196" s="245"/>
      <c r="G196" s="245"/>
      <c r="H196" s="245"/>
      <c r="I196" s="245"/>
      <c r="J196" s="245"/>
      <c r="K196" s="245"/>
      <c r="L196" s="245"/>
      <c r="M196" s="245"/>
      <c r="N196" s="245"/>
      <c r="O196" s="245"/>
      <c r="P196" s="245"/>
      <c r="Q196" s="245"/>
      <c r="R196" s="245"/>
      <c r="S196" s="245"/>
      <c r="T196" s="245"/>
      <c r="U196" s="245"/>
      <c r="V196" s="245"/>
      <c r="W196" s="245"/>
      <c r="X196" s="245"/>
      <c r="Y196" s="245"/>
      <c r="Z196" s="245"/>
      <c r="AA196" s="245"/>
      <c r="AB196" s="245"/>
      <c r="AC196" s="245"/>
      <c r="AD196" s="245"/>
      <c r="AE196" s="245"/>
      <c r="AF196" s="245"/>
      <c r="AG196" s="245"/>
      <c r="AH196" s="245"/>
      <c r="AI196" s="245"/>
      <c r="AJ196" s="245"/>
      <c r="AK196" s="245"/>
      <c r="AL196" s="245"/>
      <c r="AM196" s="245"/>
      <c r="AN196" s="245"/>
      <c r="AO196" s="245"/>
      <c r="AP196" s="245"/>
      <c r="AQ196" s="245"/>
      <c r="AR196" s="245"/>
    </row>
    <row r="197" spans="1:44" ht="15" customHeight="1" x14ac:dyDescent="0.15">
      <c r="A197" s="245"/>
      <c r="B197" s="245"/>
      <c r="C197" s="245"/>
      <c r="D197" s="245"/>
      <c r="E197" s="245"/>
      <c r="F197" s="245"/>
      <c r="G197" s="245"/>
      <c r="H197" s="245"/>
      <c r="I197" s="245"/>
      <c r="J197" s="245"/>
      <c r="K197" s="245"/>
      <c r="L197" s="245"/>
      <c r="M197" s="245"/>
      <c r="N197" s="245"/>
      <c r="O197" s="245"/>
      <c r="P197" s="245"/>
      <c r="Q197" s="245"/>
      <c r="R197" s="245"/>
      <c r="S197" s="245"/>
      <c r="T197" s="245"/>
      <c r="U197" s="245"/>
      <c r="V197" s="245"/>
      <c r="W197" s="245"/>
      <c r="X197" s="245"/>
      <c r="Y197" s="245"/>
      <c r="Z197" s="245"/>
      <c r="AA197" s="245"/>
      <c r="AB197" s="245"/>
      <c r="AC197" s="245"/>
      <c r="AD197" s="245"/>
      <c r="AE197" s="245"/>
      <c r="AF197" s="245"/>
      <c r="AG197" s="245"/>
      <c r="AH197" s="245"/>
      <c r="AI197" s="245"/>
      <c r="AJ197" s="245"/>
      <c r="AK197" s="245"/>
      <c r="AL197" s="245"/>
      <c r="AM197" s="245"/>
      <c r="AN197" s="245"/>
      <c r="AO197" s="245"/>
      <c r="AP197" s="245"/>
      <c r="AQ197" s="245"/>
      <c r="AR197" s="245"/>
    </row>
    <row r="198" spans="1:44" ht="15" customHeight="1" x14ac:dyDescent="0.15">
      <c r="A198" s="245"/>
      <c r="B198" s="245"/>
      <c r="C198" s="245" t="s">
        <v>2225</v>
      </c>
      <c r="D198" s="245" t="s">
        <v>2277</v>
      </c>
      <c r="E198" s="245"/>
      <c r="F198" s="245"/>
      <c r="G198" s="245"/>
      <c r="H198" s="245"/>
      <c r="I198" s="245"/>
      <c r="J198" s="245"/>
      <c r="K198" s="245"/>
      <c r="L198" s="245"/>
      <c r="M198" s="245"/>
      <c r="N198" s="245"/>
      <c r="O198" s="245"/>
      <c r="P198" s="245"/>
      <c r="Q198" s="245"/>
      <c r="R198" s="245"/>
      <c r="S198" s="245"/>
      <c r="T198" s="245"/>
      <c r="U198" s="245"/>
      <c r="V198" s="245"/>
      <c r="W198" s="245"/>
      <c r="X198" s="245"/>
      <c r="Y198" s="245"/>
      <c r="Z198" s="245"/>
      <c r="AA198" s="245"/>
      <c r="AB198" s="245"/>
      <c r="AC198" s="245"/>
      <c r="AD198" s="245"/>
      <c r="AE198" s="245"/>
      <c r="AF198" s="245"/>
      <c r="AG198" s="245"/>
      <c r="AH198" s="245"/>
      <c r="AI198" s="245"/>
      <c r="AJ198" s="245"/>
      <c r="AK198" s="245"/>
      <c r="AL198" s="245"/>
      <c r="AM198" s="245"/>
      <c r="AN198" s="245"/>
      <c r="AO198" s="245"/>
      <c r="AP198" s="245"/>
      <c r="AQ198" s="245"/>
      <c r="AR198" s="245"/>
    </row>
    <row r="199" spans="1:44" ht="15" customHeight="1" x14ac:dyDescent="0.15">
      <c r="A199" s="245"/>
      <c r="B199" s="245"/>
      <c r="C199" s="245"/>
      <c r="D199" s="245" t="s">
        <v>2278</v>
      </c>
      <c r="E199" s="245"/>
      <c r="F199" s="245"/>
      <c r="G199" s="245"/>
      <c r="H199" s="245"/>
      <c r="I199" s="245"/>
      <c r="J199" s="245"/>
      <c r="K199" s="245"/>
      <c r="L199" s="245"/>
      <c r="M199" s="245"/>
      <c r="N199" s="245"/>
      <c r="O199" s="245"/>
      <c r="P199" s="245"/>
      <c r="Q199" s="245"/>
      <c r="R199" s="245"/>
      <c r="S199" s="245"/>
      <c r="T199" s="245"/>
      <c r="U199" s="245"/>
      <c r="V199" s="245"/>
      <c r="W199" s="245"/>
      <c r="X199" s="245"/>
      <c r="Y199" s="245"/>
      <c r="Z199" s="245"/>
      <c r="AA199" s="245"/>
      <c r="AB199" s="245"/>
      <c r="AC199" s="245"/>
      <c r="AD199" s="245"/>
      <c r="AE199" s="245"/>
      <c r="AF199" s="245"/>
      <c r="AG199" s="245"/>
      <c r="AH199" s="245"/>
      <c r="AI199" s="245"/>
      <c r="AJ199" s="245"/>
      <c r="AK199" s="245"/>
      <c r="AL199" s="245"/>
      <c r="AM199" s="245"/>
      <c r="AN199" s="245"/>
      <c r="AO199" s="245"/>
      <c r="AP199" s="245"/>
      <c r="AQ199" s="245"/>
      <c r="AR199" s="245"/>
    </row>
    <row r="200" spans="1:44" ht="15" customHeight="1" x14ac:dyDescent="0.15">
      <c r="A200" s="245"/>
      <c r="B200" s="245"/>
      <c r="C200" s="245"/>
      <c r="D200" s="245" t="s">
        <v>2279</v>
      </c>
      <c r="E200" s="245"/>
      <c r="F200" s="245"/>
      <c r="G200" s="245"/>
      <c r="H200" s="245"/>
      <c r="I200" s="245"/>
      <c r="J200" s="245"/>
      <c r="K200" s="245"/>
      <c r="L200" s="245"/>
      <c r="M200" s="245"/>
      <c r="N200" s="245"/>
      <c r="O200" s="245"/>
      <c r="P200" s="245"/>
      <c r="Q200" s="245"/>
      <c r="R200" s="245"/>
      <c r="S200" s="245"/>
      <c r="T200" s="245"/>
      <c r="U200" s="245"/>
      <c r="V200" s="245"/>
      <c r="W200" s="245"/>
      <c r="X200" s="245"/>
      <c r="Y200" s="245"/>
      <c r="Z200" s="245"/>
      <c r="AA200" s="245"/>
      <c r="AB200" s="245"/>
      <c r="AC200" s="245"/>
      <c r="AD200" s="245"/>
      <c r="AE200" s="245"/>
      <c r="AF200" s="245"/>
      <c r="AG200" s="245"/>
      <c r="AH200" s="245"/>
      <c r="AI200" s="245"/>
      <c r="AJ200" s="245"/>
      <c r="AK200" s="245"/>
      <c r="AL200" s="245"/>
      <c r="AM200" s="245"/>
      <c r="AN200" s="245"/>
      <c r="AO200" s="245"/>
      <c r="AP200" s="245"/>
      <c r="AQ200" s="245"/>
      <c r="AR200" s="245"/>
    </row>
    <row r="201" spans="1:44" ht="15" customHeight="1" x14ac:dyDescent="0.15">
      <c r="A201" s="245"/>
      <c r="B201" s="245"/>
      <c r="C201" s="245"/>
      <c r="D201" s="245" t="s">
        <v>2280</v>
      </c>
      <c r="E201" s="245"/>
      <c r="F201" s="245"/>
      <c r="G201" s="245"/>
      <c r="H201" s="245"/>
      <c r="I201" s="245"/>
      <c r="J201" s="245"/>
      <c r="K201" s="245"/>
      <c r="L201" s="245"/>
      <c r="M201" s="245"/>
      <c r="N201" s="245"/>
      <c r="O201" s="245"/>
      <c r="P201" s="245"/>
      <c r="Q201" s="245"/>
      <c r="R201" s="245"/>
      <c r="S201" s="245"/>
      <c r="T201" s="245"/>
      <c r="U201" s="245"/>
      <c r="V201" s="245"/>
      <c r="W201" s="245"/>
      <c r="X201" s="245"/>
      <c r="Y201" s="245"/>
      <c r="Z201" s="245"/>
      <c r="AA201" s="245"/>
      <c r="AB201" s="245"/>
      <c r="AC201" s="245"/>
      <c r="AD201" s="245"/>
      <c r="AE201" s="245"/>
      <c r="AF201" s="245"/>
      <c r="AG201" s="245"/>
      <c r="AH201" s="245"/>
      <c r="AI201" s="245"/>
      <c r="AJ201" s="245"/>
      <c r="AK201" s="245"/>
      <c r="AL201" s="245"/>
      <c r="AM201" s="245"/>
      <c r="AN201" s="245"/>
      <c r="AO201" s="245"/>
      <c r="AP201" s="245"/>
      <c r="AQ201" s="245"/>
      <c r="AR201" s="245"/>
    </row>
    <row r="202" spans="1:44" ht="15" customHeight="1" x14ac:dyDescent="0.15">
      <c r="A202" s="245"/>
      <c r="B202" s="245"/>
      <c r="C202" s="245"/>
      <c r="D202" s="245"/>
      <c r="E202" s="245"/>
      <c r="F202" s="245"/>
      <c r="G202" s="245"/>
      <c r="H202" s="245"/>
      <c r="I202" s="245"/>
      <c r="J202" s="245"/>
      <c r="K202" s="245"/>
      <c r="L202" s="245"/>
      <c r="M202" s="245"/>
      <c r="N202" s="245"/>
      <c r="O202" s="245"/>
      <c r="P202" s="245"/>
      <c r="Q202" s="245"/>
      <c r="R202" s="245"/>
      <c r="S202" s="245"/>
      <c r="T202" s="245"/>
      <c r="U202" s="245"/>
      <c r="V202" s="245"/>
      <c r="W202" s="245"/>
      <c r="X202" s="245"/>
      <c r="Y202" s="245"/>
      <c r="Z202" s="245"/>
      <c r="AA202" s="245"/>
      <c r="AB202" s="245"/>
      <c r="AC202" s="245"/>
      <c r="AD202" s="245"/>
      <c r="AE202" s="245"/>
      <c r="AF202" s="245"/>
      <c r="AG202" s="245"/>
      <c r="AH202" s="245"/>
      <c r="AI202" s="245"/>
      <c r="AJ202" s="245"/>
      <c r="AK202" s="245"/>
      <c r="AL202" s="245"/>
      <c r="AM202" s="245"/>
      <c r="AN202" s="245"/>
      <c r="AO202" s="245"/>
      <c r="AP202" s="245"/>
      <c r="AQ202" s="245"/>
      <c r="AR202" s="245"/>
    </row>
    <row r="203" spans="1:44" ht="15" customHeight="1" x14ac:dyDescent="0.15">
      <c r="A203" s="245"/>
      <c r="B203" s="245"/>
      <c r="C203" s="245" t="s">
        <v>2229</v>
      </c>
      <c r="D203" s="245" t="s">
        <v>2281</v>
      </c>
      <c r="E203" s="245"/>
      <c r="F203" s="245"/>
      <c r="G203" s="245"/>
      <c r="H203" s="245"/>
      <c r="I203" s="245"/>
      <c r="J203" s="245"/>
      <c r="K203" s="245"/>
      <c r="L203" s="245"/>
      <c r="M203" s="245"/>
      <c r="N203" s="245"/>
      <c r="O203" s="245"/>
      <c r="P203" s="245"/>
      <c r="Q203" s="245"/>
      <c r="R203" s="245"/>
      <c r="S203" s="245"/>
      <c r="T203" s="245"/>
      <c r="U203" s="245"/>
      <c r="V203" s="245"/>
      <c r="W203" s="245"/>
      <c r="X203" s="245"/>
      <c r="Y203" s="245"/>
      <c r="Z203" s="245"/>
      <c r="AA203" s="245"/>
      <c r="AB203" s="245"/>
      <c r="AC203" s="245"/>
      <c r="AD203" s="245"/>
      <c r="AE203" s="245"/>
      <c r="AF203" s="245"/>
      <c r="AG203" s="245"/>
      <c r="AH203" s="245"/>
      <c r="AI203" s="245"/>
      <c r="AJ203" s="245"/>
      <c r="AK203" s="245"/>
      <c r="AL203" s="245"/>
      <c r="AM203" s="245"/>
      <c r="AN203" s="245"/>
      <c r="AO203" s="245"/>
      <c r="AP203" s="245"/>
      <c r="AQ203" s="245"/>
      <c r="AR203" s="245"/>
    </row>
    <row r="204" spans="1:44" ht="15" customHeight="1" x14ac:dyDescent="0.15">
      <c r="A204" s="245"/>
      <c r="B204" s="245"/>
      <c r="C204" s="245"/>
      <c r="D204" s="245" t="s">
        <v>2282</v>
      </c>
      <c r="E204" s="245"/>
      <c r="F204" s="245"/>
      <c r="G204" s="245"/>
      <c r="H204" s="245"/>
      <c r="I204" s="245"/>
      <c r="J204" s="245"/>
      <c r="K204" s="245"/>
      <c r="L204" s="245"/>
      <c r="M204" s="245"/>
      <c r="N204" s="245"/>
      <c r="O204" s="245"/>
      <c r="P204" s="245"/>
      <c r="Q204" s="245"/>
      <c r="R204" s="245"/>
      <c r="S204" s="245"/>
      <c r="T204" s="245"/>
      <c r="U204" s="245"/>
      <c r="V204" s="245"/>
      <c r="W204" s="245"/>
      <c r="X204" s="245"/>
      <c r="Y204" s="245"/>
      <c r="Z204" s="245"/>
      <c r="AA204" s="245"/>
      <c r="AB204" s="245"/>
      <c r="AC204" s="245"/>
      <c r="AD204" s="245"/>
      <c r="AE204" s="245"/>
      <c r="AF204" s="245"/>
      <c r="AG204" s="245"/>
      <c r="AH204" s="245"/>
      <c r="AI204" s="245"/>
      <c r="AJ204" s="245"/>
      <c r="AK204" s="245"/>
      <c r="AL204" s="245"/>
      <c r="AM204" s="245"/>
      <c r="AN204" s="245"/>
      <c r="AO204" s="245"/>
      <c r="AP204" s="245"/>
      <c r="AQ204" s="245"/>
      <c r="AR204" s="245"/>
    </row>
    <row r="205" spans="1:44" ht="15" customHeight="1" x14ac:dyDescent="0.15">
      <c r="A205" s="245"/>
      <c r="B205" s="245"/>
      <c r="C205" s="245"/>
      <c r="D205" s="245" t="s">
        <v>2283</v>
      </c>
      <c r="E205" s="245"/>
      <c r="F205" s="245"/>
      <c r="G205" s="245"/>
      <c r="H205" s="245"/>
      <c r="I205" s="245"/>
      <c r="J205" s="245"/>
      <c r="K205" s="245"/>
      <c r="L205" s="245"/>
      <c r="M205" s="245"/>
      <c r="N205" s="245"/>
      <c r="O205" s="245"/>
      <c r="P205" s="245"/>
      <c r="Q205" s="245"/>
      <c r="R205" s="245"/>
      <c r="S205" s="245"/>
      <c r="T205" s="245"/>
      <c r="U205" s="245"/>
      <c r="V205" s="245"/>
      <c r="W205" s="245"/>
      <c r="X205" s="245"/>
      <c r="Y205" s="245"/>
      <c r="Z205" s="245"/>
      <c r="AA205" s="245"/>
      <c r="AB205" s="245"/>
      <c r="AC205" s="245"/>
      <c r="AD205" s="245"/>
      <c r="AE205" s="245"/>
      <c r="AF205" s="245"/>
      <c r="AG205" s="245"/>
      <c r="AH205" s="245"/>
      <c r="AI205" s="245"/>
      <c r="AJ205" s="245"/>
      <c r="AK205" s="245"/>
      <c r="AL205" s="245"/>
      <c r="AM205" s="245"/>
      <c r="AN205" s="245"/>
      <c r="AO205" s="245"/>
      <c r="AP205" s="245"/>
      <c r="AQ205" s="245"/>
      <c r="AR205" s="245"/>
    </row>
    <row r="206" spans="1:44" ht="15" customHeight="1" x14ac:dyDescent="0.15">
      <c r="A206" s="245"/>
      <c r="B206" s="245"/>
      <c r="C206" s="245"/>
      <c r="D206" s="245" t="s">
        <v>2284</v>
      </c>
      <c r="E206" s="245"/>
      <c r="F206" s="245"/>
      <c r="G206" s="245"/>
      <c r="H206" s="245"/>
      <c r="I206" s="245"/>
      <c r="J206" s="245"/>
      <c r="K206" s="245"/>
      <c r="L206" s="245"/>
      <c r="M206" s="245"/>
      <c r="N206" s="245"/>
      <c r="O206" s="245"/>
      <c r="P206" s="245"/>
      <c r="Q206" s="245"/>
      <c r="R206" s="245"/>
      <c r="S206" s="245"/>
      <c r="T206" s="245"/>
      <c r="U206" s="245"/>
      <c r="V206" s="245"/>
      <c r="W206" s="245"/>
      <c r="X206" s="245"/>
      <c r="Y206" s="245"/>
      <c r="Z206" s="245"/>
      <c r="AA206" s="245"/>
      <c r="AB206" s="245"/>
      <c r="AC206" s="245"/>
      <c r="AD206" s="245"/>
      <c r="AE206" s="245"/>
      <c r="AF206" s="245"/>
      <c r="AG206" s="245"/>
      <c r="AH206" s="245"/>
      <c r="AI206" s="245"/>
      <c r="AJ206" s="245"/>
      <c r="AK206" s="245"/>
      <c r="AL206" s="245"/>
      <c r="AM206" s="245"/>
      <c r="AN206" s="245"/>
      <c r="AO206" s="245"/>
      <c r="AP206" s="245"/>
      <c r="AQ206" s="245"/>
      <c r="AR206" s="245"/>
    </row>
    <row r="207" spans="1:44" ht="15" customHeight="1" x14ac:dyDescent="0.15">
      <c r="A207" s="245"/>
      <c r="B207" s="245"/>
      <c r="C207" s="245"/>
      <c r="D207" s="245" t="s">
        <v>2285</v>
      </c>
      <c r="E207" s="245"/>
      <c r="F207" s="245"/>
      <c r="G207" s="245"/>
      <c r="H207" s="245"/>
      <c r="I207" s="245"/>
      <c r="J207" s="245"/>
      <c r="K207" s="245"/>
      <c r="L207" s="245"/>
      <c r="M207" s="245"/>
      <c r="N207" s="245"/>
      <c r="O207" s="245"/>
      <c r="P207" s="245"/>
      <c r="Q207" s="245"/>
      <c r="R207" s="245"/>
      <c r="S207" s="245"/>
      <c r="T207" s="245"/>
      <c r="U207" s="245"/>
      <c r="V207" s="245"/>
      <c r="W207" s="245"/>
      <c r="X207" s="245"/>
      <c r="Y207" s="245"/>
      <c r="Z207" s="245"/>
      <c r="AA207" s="245"/>
      <c r="AB207" s="245"/>
      <c r="AC207" s="245"/>
      <c r="AD207" s="245"/>
      <c r="AE207" s="245"/>
      <c r="AF207" s="245"/>
      <c r="AG207" s="245"/>
      <c r="AH207" s="245"/>
      <c r="AI207" s="245"/>
      <c r="AJ207" s="245"/>
      <c r="AK207" s="245"/>
      <c r="AL207" s="245"/>
      <c r="AM207" s="245"/>
      <c r="AN207" s="245"/>
      <c r="AO207" s="245"/>
      <c r="AP207" s="245"/>
      <c r="AQ207" s="245"/>
      <c r="AR207" s="245"/>
    </row>
    <row r="208" spans="1:44" ht="15" customHeight="1" x14ac:dyDescent="0.15">
      <c r="A208" s="245"/>
      <c r="B208" s="245"/>
      <c r="C208" s="245"/>
      <c r="D208" s="245" t="s">
        <v>2286</v>
      </c>
      <c r="E208" s="245"/>
      <c r="F208" s="245"/>
      <c r="G208" s="245"/>
      <c r="H208" s="245"/>
      <c r="I208" s="245"/>
      <c r="J208" s="245"/>
      <c r="K208" s="245"/>
      <c r="L208" s="245"/>
      <c r="M208" s="245"/>
      <c r="N208" s="245"/>
      <c r="O208" s="245"/>
      <c r="P208" s="245"/>
      <c r="Q208" s="245"/>
      <c r="R208" s="245"/>
      <c r="S208" s="245"/>
      <c r="T208" s="245"/>
      <c r="U208" s="245"/>
      <c r="V208" s="245"/>
      <c r="W208" s="245"/>
      <c r="X208" s="245"/>
      <c r="Y208" s="245"/>
      <c r="Z208" s="245"/>
      <c r="AA208" s="245"/>
      <c r="AB208" s="245"/>
      <c r="AC208" s="245"/>
      <c r="AD208" s="245"/>
      <c r="AE208" s="245"/>
      <c r="AF208" s="245"/>
      <c r="AG208" s="245"/>
      <c r="AH208" s="245"/>
      <c r="AI208" s="245"/>
      <c r="AJ208" s="245"/>
      <c r="AK208" s="245"/>
      <c r="AL208" s="245"/>
      <c r="AM208" s="245"/>
      <c r="AN208" s="245"/>
      <c r="AO208" s="245"/>
      <c r="AP208" s="245"/>
      <c r="AQ208" s="245"/>
      <c r="AR208" s="245"/>
    </row>
    <row r="209" spans="1:44" ht="15" customHeight="1" x14ac:dyDescent="0.15">
      <c r="A209" s="245"/>
      <c r="B209" s="245"/>
      <c r="C209" s="245"/>
      <c r="D209" s="245" t="s">
        <v>2287</v>
      </c>
      <c r="E209" s="245"/>
      <c r="F209" s="245"/>
      <c r="G209" s="245"/>
      <c r="H209" s="245"/>
      <c r="I209" s="245"/>
      <c r="J209" s="245"/>
      <c r="K209" s="245"/>
      <c r="L209" s="245"/>
      <c r="M209" s="245"/>
      <c r="N209" s="245"/>
      <c r="O209" s="245"/>
      <c r="P209" s="245"/>
      <c r="Q209" s="245"/>
      <c r="R209" s="245"/>
      <c r="S209" s="245"/>
      <c r="T209" s="245"/>
      <c r="U209" s="245"/>
      <c r="V209" s="245"/>
      <c r="W209" s="245"/>
      <c r="X209" s="245"/>
      <c r="Y209" s="245"/>
      <c r="Z209" s="245"/>
      <c r="AA209" s="245"/>
      <c r="AB209" s="245"/>
      <c r="AC209" s="245"/>
      <c r="AD209" s="245"/>
      <c r="AE209" s="245"/>
      <c r="AF209" s="245"/>
      <c r="AG209" s="245"/>
      <c r="AH209" s="245"/>
      <c r="AI209" s="245"/>
      <c r="AJ209" s="245"/>
      <c r="AK209" s="245"/>
      <c r="AL209" s="245"/>
      <c r="AM209" s="245"/>
      <c r="AN209" s="245"/>
      <c r="AO209" s="245"/>
      <c r="AP209" s="245"/>
      <c r="AQ209" s="245"/>
      <c r="AR209" s="245"/>
    </row>
    <row r="210" spans="1:44" ht="15" customHeight="1" x14ac:dyDescent="0.15">
      <c r="A210" s="245"/>
      <c r="B210" s="245"/>
      <c r="C210" s="245"/>
      <c r="D210" s="245"/>
      <c r="E210" s="245"/>
      <c r="F210" s="245"/>
      <c r="G210" s="245"/>
      <c r="H210" s="245"/>
      <c r="I210" s="245"/>
      <c r="J210" s="245"/>
      <c r="K210" s="245"/>
      <c r="L210" s="245"/>
      <c r="M210" s="245"/>
      <c r="N210" s="245"/>
      <c r="O210" s="245"/>
      <c r="P210" s="245"/>
      <c r="Q210" s="245"/>
      <c r="R210" s="245"/>
      <c r="S210" s="245"/>
      <c r="T210" s="245"/>
      <c r="U210" s="245"/>
      <c r="V210" s="245"/>
      <c r="W210" s="245"/>
      <c r="X210" s="245"/>
      <c r="Y210" s="245"/>
      <c r="Z210" s="245"/>
      <c r="AA210" s="245"/>
      <c r="AB210" s="245"/>
      <c r="AC210" s="245"/>
      <c r="AD210" s="245"/>
      <c r="AE210" s="245"/>
      <c r="AF210" s="245"/>
      <c r="AG210" s="245"/>
      <c r="AH210" s="245"/>
      <c r="AI210" s="245"/>
      <c r="AJ210" s="245"/>
      <c r="AK210" s="245"/>
      <c r="AL210" s="245"/>
      <c r="AM210" s="245"/>
      <c r="AN210" s="245"/>
      <c r="AO210" s="245"/>
      <c r="AP210" s="245"/>
      <c r="AQ210" s="245"/>
      <c r="AR210" s="245"/>
    </row>
    <row r="211" spans="1:44" ht="15" customHeight="1" x14ac:dyDescent="0.15">
      <c r="A211" s="245"/>
      <c r="B211" s="245"/>
      <c r="C211" s="245" t="s">
        <v>2231</v>
      </c>
      <c r="D211" s="245" t="s">
        <v>2288</v>
      </c>
      <c r="E211" s="245"/>
      <c r="F211" s="245"/>
      <c r="G211" s="245"/>
      <c r="H211" s="245"/>
      <c r="I211" s="245"/>
      <c r="J211" s="245"/>
      <c r="K211" s="245"/>
      <c r="L211" s="245"/>
      <c r="M211" s="245"/>
      <c r="N211" s="245"/>
      <c r="O211" s="245"/>
      <c r="P211" s="245"/>
      <c r="Q211" s="245"/>
      <c r="R211" s="245"/>
      <c r="S211" s="245"/>
      <c r="T211" s="245"/>
      <c r="U211" s="245"/>
      <c r="V211" s="245"/>
      <c r="W211" s="245"/>
      <c r="X211" s="245"/>
      <c r="Y211" s="245"/>
      <c r="Z211" s="245"/>
      <c r="AA211" s="245"/>
      <c r="AB211" s="245"/>
      <c r="AC211" s="245"/>
      <c r="AD211" s="245"/>
      <c r="AE211" s="245"/>
      <c r="AF211" s="245"/>
      <c r="AG211" s="245"/>
      <c r="AH211" s="245"/>
      <c r="AI211" s="245"/>
      <c r="AJ211" s="245"/>
      <c r="AK211" s="245"/>
      <c r="AL211" s="245"/>
      <c r="AM211" s="245"/>
      <c r="AN211" s="245"/>
      <c r="AO211" s="245"/>
      <c r="AP211" s="245"/>
      <c r="AQ211" s="245"/>
      <c r="AR211" s="245"/>
    </row>
    <row r="212" spans="1:44" ht="15" customHeight="1" x14ac:dyDescent="0.15">
      <c r="A212" s="245"/>
      <c r="B212" s="245"/>
      <c r="C212" s="245"/>
      <c r="D212" s="245" t="s">
        <v>2289</v>
      </c>
      <c r="E212" s="245"/>
      <c r="F212" s="245"/>
      <c r="G212" s="245"/>
      <c r="H212" s="245"/>
      <c r="I212" s="245"/>
      <c r="J212" s="245"/>
      <c r="K212" s="245"/>
      <c r="L212" s="245"/>
      <c r="M212" s="245"/>
      <c r="N212" s="245"/>
      <c r="O212" s="245"/>
      <c r="P212" s="245"/>
      <c r="Q212" s="245"/>
      <c r="R212" s="245"/>
      <c r="S212" s="245"/>
      <c r="T212" s="245"/>
      <c r="U212" s="245"/>
      <c r="V212" s="245"/>
      <c r="W212" s="245"/>
      <c r="X212" s="245"/>
      <c r="Y212" s="245"/>
      <c r="Z212" s="245"/>
      <c r="AA212" s="245"/>
      <c r="AB212" s="245"/>
      <c r="AC212" s="245"/>
      <c r="AD212" s="245"/>
      <c r="AE212" s="245"/>
      <c r="AF212" s="245"/>
      <c r="AG212" s="245"/>
      <c r="AH212" s="245"/>
      <c r="AI212" s="245"/>
      <c r="AJ212" s="245"/>
      <c r="AK212" s="245"/>
      <c r="AL212" s="245"/>
      <c r="AM212" s="245"/>
      <c r="AN212" s="245"/>
      <c r="AO212" s="245"/>
      <c r="AP212" s="245"/>
      <c r="AQ212" s="245"/>
      <c r="AR212" s="245"/>
    </row>
    <row r="213" spans="1:44" ht="15" customHeight="1" x14ac:dyDescent="0.15">
      <c r="A213" s="245"/>
      <c r="B213" s="245"/>
      <c r="C213" s="245"/>
      <c r="D213" s="245" t="s">
        <v>2290</v>
      </c>
      <c r="E213" s="245"/>
      <c r="F213" s="245"/>
      <c r="G213" s="245"/>
      <c r="H213" s="245"/>
      <c r="I213" s="245"/>
      <c r="J213" s="245"/>
      <c r="K213" s="245"/>
      <c r="L213" s="245"/>
      <c r="M213" s="245"/>
      <c r="N213" s="245"/>
      <c r="O213" s="245"/>
      <c r="P213" s="245"/>
      <c r="Q213" s="245"/>
      <c r="R213" s="245"/>
      <c r="S213" s="245"/>
      <c r="T213" s="245"/>
      <c r="U213" s="245"/>
      <c r="V213" s="245"/>
      <c r="W213" s="245"/>
      <c r="X213" s="245"/>
      <c r="Y213" s="245"/>
      <c r="Z213" s="245"/>
      <c r="AA213" s="245"/>
      <c r="AB213" s="245"/>
      <c r="AC213" s="245"/>
      <c r="AD213" s="245"/>
      <c r="AE213" s="245"/>
      <c r="AF213" s="245"/>
      <c r="AG213" s="245"/>
      <c r="AH213" s="245"/>
      <c r="AI213" s="245"/>
      <c r="AJ213" s="245"/>
      <c r="AK213" s="245"/>
      <c r="AL213" s="245"/>
      <c r="AM213" s="245"/>
      <c r="AN213" s="245"/>
      <c r="AO213" s="245"/>
      <c r="AP213" s="245"/>
      <c r="AQ213" s="245"/>
      <c r="AR213" s="245"/>
    </row>
    <row r="214" spans="1:44" ht="15" customHeight="1" x14ac:dyDescent="0.15">
      <c r="A214" s="245"/>
      <c r="B214" s="245"/>
      <c r="C214" s="245"/>
      <c r="D214" s="245" t="s">
        <v>2291</v>
      </c>
      <c r="E214" s="245"/>
      <c r="F214" s="245"/>
      <c r="G214" s="245"/>
      <c r="H214" s="245"/>
      <c r="I214" s="245"/>
      <c r="J214" s="245"/>
      <c r="K214" s="245"/>
      <c r="L214" s="245"/>
      <c r="M214" s="245"/>
      <c r="N214" s="245"/>
      <c r="O214" s="245"/>
      <c r="P214" s="245"/>
      <c r="Q214" s="245"/>
      <c r="R214" s="245"/>
      <c r="S214" s="245"/>
      <c r="T214" s="245"/>
      <c r="U214" s="245"/>
      <c r="V214" s="245"/>
      <c r="W214" s="245"/>
      <c r="X214" s="245"/>
      <c r="Y214" s="245"/>
      <c r="Z214" s="245"/>
      <c r="AA214" s="245"/>
      <c r="AB214" s="245"/>
      <c r="AC214" s="245"/>
      <c r="AD214" s="245"/>
      <c r="AE214" s="245"/>
      <c r="AF214" s="245"/>
      <c r="AG214" s="245"/>
      <c r="AH214" s="245"/>
      <c r="AI214" s="245"/>
      <c r="AJ214" s="245"/>
      <c r="AK214" s="245"/>
      <c r="AL214" s="245"/>
      <c r="AM214" s="245"/>
      <c r="AN214" s="245"/>
      <c r="AO214" s="245"/>
      <c r="AP214" s="245"/>
      <c r="AQ214" s="245"/>
      <c r="AR214" s="245"/>
    </row>
    <row r="215" spans="1:44" ht="15" customHeight="1" x14ac:dyDescent="0.15">
      <c r="A215" s="245"/>
      <c r="B215" s="245"/>
      <c r="C215" s="245"/>
      <c r="D215" s="245"/>
      <c r="E215" s="245"/>
      <c r="F215" s="245"/>
      <c r="G215" s="245"/>
      <c r="H215" s="245"/>
      <c r="I215" s="245"/>
      <c r="J215" s="245"/>
      <c r="K215" s="245"/>
      <c r="L215" s="245"/>
      <c r="M215" s="245"/>
      <c r="N215" s="245"/>
      <c r="O215" s="245"/>
      <c r="P215" s="245"/>
      <c r="Q215" s="245"/>
      <c r="R215" s="245"/>
      <c r="S215" s="245"/>
      <c r="T215" s="245"/>
      <c r="U215" s="245"/>
      <c r="V215" s="245"/>
      <c r="W215" s="245"/>
      <c r="X215" s="245"/>
      <c r="Y215" s="245"/>
      <c r="Z215" s="245"/>
      <c r="AA215" s="245"/>
      <c r="AB215" s="245"/>
      <c r="AC215" s="245"/>
      <c r="AD215" s="245"/>
      <c r="AE215" s="245"/>
      <c r="AF215" s="245"/>
      <c r="AG215" s="245"/>
      <c r="AH215" s="245"/>
      <c r="AI215" s="245"/>
      <c r="AJ215" s="245"/>
      <c r="AK215" s="245"/>
      <c r="AL215" s="245"/>
      <c r="AM215" s="245"/>
      <c r="AN215" s="245"/>
      <c r="AO215" s="245"/>
      <c r="AP215" s="245"/>
      <c r="AQ215" s="245"/>
      <c r="AR215" s="245"/>
    </row>
    <row r="216" spans="1:44" ht="15" customHeight="1" x14ac:dyDescent="0.15">
      <c r="A216" s="245"/>
      <c r="B216" s="245"/>
      <c r="C216" s="245" t="s">
        <v>2234</v>
      </c>
      <c r="D216" s="245" t="s">
        <v>2292</v>
      </c>
      <c r="E216" s="245"/>
      <c r="F216" s="245"/>
      <c r="G216" s="245"/>
      <c r="H216" s="245"/>
      <c r="I216" s="245"/>
      <c r="J216" s="245"/>
      <c r="K216" s="245"/>
      <c r="L216" s="245"/>
      <c r="M216" s="245"/>
      <c r="N216" s="245"/>
      <c r="O216" s="245"/>
      <c r="P216" s="245"/>
      <c r="Q216" s="245"/>
      <c r="R216" s="245"/>
      <c r="S216" s="245"/>
      <c r="T216" s="245"/>
      <c r="U216" s="245"/>
      <c r="V216" s="245"/>
      <c r="W216" s="245"/>
      <c r="X216" s="245"/>
      <c r="Y216" s="245"/>
      <c r="Z216" s="245"/>
      <c r="AA216" s="245"/>
      <c r="AB216" s="245"/>
      <c r="AC216" s="245"/>
      <c r="AD216" s="245"/>
      <c r="AE216" s="245"/>
      <c r="AF216" s="245"/>
      <c r="AG216" s="245"/>
      <c r="AH216" s="245"/>
      <c r="AI216" s="245"/>
      <c r="AJ216" s="245"/>
      <c r="AK216" s="245"/>
      <c r="AL216" s="245"/>
      <c r="AM216" s="245"/>
      <c r="AN216" s="245"/>
      <c r="AO216" s="245"/>
      <c r="AP216" s="245"/>
      <c r="AQ216" s="245"/>
      <c r="AR216" s="245"/>
    </row>
    <row r="217" spans="1:44" ht="15" customHeight="1" x14ac:dyDescent="0.15">
      <c r="A217" s="245"/>
      <c r="B217" s="245"/>
      <c r="C217" s="245"/>
      <c r="D217" s="245" t="s">
        <v>2293</v>
      </c>
      <c r="E217" s="245"/>
      <c r="F217" s="245"/>
      <c r="G217" s="245"/>
      <c r="H217" s="245"/>
      <c r="I217" s="245"/>
      <c r="J217" s="245"/>
      <c r="K217" s="245"/>
      <c r="L217" s="245"/>
      <c r="M217" s="245"/>
      <c r="N217" s="245"/>
      <c r="O217" s="245"/>
      <c r="P217" s="245"/>
      <c r="Q217" s="245"/>
      <c r="R217" s="245"/>
      <c r="S217" s="245"/>
      <c r="T217" s="245"/>
      <c r="U217" s="245"/>
      <c r="V217" s="245"/>
      <c r="W217" s="245"/>
      <c r="X217" s="245"/>
      <c r="Y217" s="245"/>
      <c r="Z217" s="245"/>
      <c r="AA217" s="245"/>
      <c r="AB217" s="245"/>
      <c r="AC217" s="245"/>
      <c r="AD217" s="245"/>
      <c r="AE217" s="245"/>
      <c r="AF217" s="245"/>
      <c r="AG217" s="245"/>
      <c r="AH217" s="245"/>
      <c r="AI217" s="245"/>
      <c r="AJ217" s="245"/>
      <c r="AK217" s="245"/>
      <c r="AL217" s="245"/>
      <c r="AM217" s="245"/>
      <c r="AN217" s="245"/>
      <c r="AO217" s="245"/>
      <c r="AP217" s="245"/>
      <c r="AQ217" s="245"/>
      <c r="AR217" s="245"/>
    </row>
    <row r="218" spans="1:44" ht="15" customHeight="1" x14ac:dyDescent="0.15">
      <c r="A218" s="245"/>
      <c r="B218" s="245"/>
      <c r="C218" s="245"/>
      <c r="D218" s="245"/>
      <c r="E218" s="245"/>
      <c r="F218" s="245"/>
      <c r="G218" s="245"/>
      <c r="H218" s="245"/>
      <c r="I218" s="245"/>
      <c r="J218" s="245"/>
      <c r="K218" s="245"/>
      <c r="L218" s="245"/>
      <c r="M218" s="245"/>
      <c r="N218" s="245"/>
      <c r="O218" s="245"/>
      <c r="P218" s="245"/>
      <c r="Q218" s="245"/>
      <c r="R218" s="245"/>
      <c r="S218" s="245"/>
      <c r="T218" s="245"/>
      <c r="U218" s="245"/>
      <c r="V218" s="245"/>
      <c r="W218" s="245"/>
      <c r="X218" s="245"/>
      <c r="Y218" s="245"/>
      <c r="Z218" s="245"/>
      <c r="AA218" s="245"/>
      <c r="AB218" s="245"/>
      <c r="AC218" s="245"/>
      <c r="AD218" s="245"/>
      <c r="AE218" s="245"/>
      <c r="AF218" s="245"/>
      <c r="AG218" s="245"/>
      <c r="AH218" s="245"/>
      <c r="AI218" s="245"/>
      <c r="AJ218" s="245"/>
      <c r="AK218" s="245"/>
      <c r="AL218" s="245"/>
      <c r="AM218" s="245"/>
      <c r="AN218" s="245"/>
      <c r="AO218" s="245"/>
      <c r="AP218" s="245"/>
      <c r="AQ218" s="245"/>
      <c r="AR218" s="245"/>
    </row>
    <row r="219" spans="1:44" ht="15" customHeight="1" x14ac:dyDescent="0.15">
      <c r="A219" s="245"/>
      <c r="B219" s="245"/>
      <c r="C219" s="245" t="s">
        <v>2236</v>
      </c>
      <c r="D219" s="245" t="s">
        <v>2294</v>
      </c>
      <c r="E219" s="245"/>
      <c r="F219" s="245"/>
      <c r="G219" s="245"/>
      <c r="H219" s="245"/>
      <c r="I219" s="245"/>
      <c r="J219" s="245"/>
      <c r="K219" s="245"/>
      <c r="L219" s="245"/>
      <c r="M219" s="245"/>
      <c r="N219" s="245"/>
      <c r="O219" s="245"/>
      <c r="P219" s="245"/>
      <c r="Q219" s="245"/>
      <c r="R219" s="245"/>
      <c r="S219" s="245"/>
      <c r="T219" s="245"/>
      <c r="U219" s="245"/>
      <c r="V219" s="245"/>
      <c r="W219" s="245"/>
      <c r="X219" s="245"/>
      <c r="Y219" s="245"/>
      <c r="Z219" s="245"/>
      <c r="AA219" s="245"/>
      <c r="AB219" s="245"/>
      <c r="AC219" s="245"/>
      <c r="AD219" s="245"/>
      <c r="AE219" s="245"/>
      <c r="AF219" s="245"/>
      <c r="AG219" s="245"/>
      <c r="AH219" s="245"/>
      <c r="AI219" s="245"/>
      <c r="AJ219" s="245"/>
      <c r="AK219" s="245"/>
      <c r="AL219" s="245"/>
      <c r="AM219" s="245"/>
      <c r="AN219" s="245"/>
      <c r="AO219" s="245"/>
      <c r="AP219" s="245"/>
      <c r="AQ219" s="245"/>
      <c r="AR219" s="245"/>
    </row>
    <row r="220" spans="1:44" ht="15" customHeight="1" x14ac:dyDescent="0.15">
      <c r="A220" s="245"/>
      <c r="B220" s="245"/>
      <c r="C220" s="245"/>
      <c r="D220" s="245"/>
      <c r="E220" s="245"/>
      <c r="F220" s="245"/>
      <c r="G220" s="245"/>
      <c r="H220" s="245"/>
      <c r="I220" s="245"/>
      <c r="J220" s="245"/>
      <c r="K220" s="245"/>
      <c r="L220" s="245"/>
      <c r="M220" s="245"/>
      <c r="N220" s="245"/>
      <c r="O220" s="245"/>
      <c r="P220" s="245"/>
      <c r="Q220" s="245"/>
      <c r="R220" s="245"/>
      <c r="S220" s="245"/>
      <c r="T220" s="245"/>
      <c r="U220" s="245"/>
      <c r="V220" s="245"/>
      <c r="W220" s="245"/>
      <c r="X220" s="245"/>
      <c r="Y220" s="245"/>
      <c r="Z220" s="245"/>
      <c r="AA220" s="245"/>
      <c r="AB220" s="245"/>
      <c r="AC220" s="245"/>
      <c r="AD220" s="245"/>
      <c r="AE220" s="245"/>
      <c r="AF220" s="245"/>
      <c r="AG220" s="245"/>
      <c r="AH220" s="245"/>
      <c r="AI220" s="245"/>
      <c r="AJ220" s="245"/>
      <c r="AK220" s="245"/>
      <c r="AL220" s="245"/>
      <c r="AM220" s="245"/>
      <c r="AN220" s="245"/>
      <c r="AO220" s="245"/>
      <c r="AP220" s="245"/>
      <c r="AQ220" s="245"/>
      <c r="AR220" s="245"/>
    </row>
    <row r="221" spans="1:44" ht="15" customHeight="1" x14ac:dyDescent="0.15">
      <c r="A221" s="245"/>
      <c r="B221" s="245"/>
      <c r="C221" s="245" t="s">
        <v>2238</v>
      </c>
      <c r="D221" s="245" t="s">
        <v>2295</v>
      </c>
      <c r="E221" s="245"/>
      <c r="F221" s="245"/>
      <c r="G221" s="245"/>
      <c r="H221" s="245"/>
      <c r="I221" s="245"/>
      <c r="J221" s="245"/>
      <c r="K221" s="245"/>
      <c r="L221" s="245"/>
      <c r="M221" s="245"/>
      <c r="N221" s="245"/>
      <c r="O221" s="245"/>
      <c r="P221" s="245"/>
      <c r="Q221" s="245"/>
      <c r="R221" s="245"/>
      <c r="S221" s="245"/>
      <c r="T221" s="245"/>
      <c r="U221" s="245"/>
      <c r="V221" s="245"/>
      <c r="W221" s="245"/>
      <c r="X221" s="245"/>
      <c r="Y221" s="245"/>
      <c r="Z221" s="245"/>
      <c r="AA221" s="245"/>
      <c r="AB221" s="245"/>
      <c r="AC221" s="245"/>
      <c r="AD221" s="245"/>
      <c r="AE221" s="245"/>
      <c r="AF221" s="245"/>
      <c r="AG221" s="245"/>
      <c r="AH221" s="245"/>
      <c r="AI221" s="245"/>
      <c r="AJ221" s="245"/>
      <c r="AK221" s="245"/>
      <c r="AL221" s="245"/>
      <c r="AM221" s="245"/>
      <c r="AN221" s="245"/>
      <c r="AO221" s="245"/>
      <c r="AP221" s="245"/>
      <c r="AQ221" s="245"/>
      <c r="AR221" s="245"/>
    </row>
    <row r="222" spans="1:44" ht="15" customHeight="1" x14ac:dyDescent="0.15">
      <c r="A222" s="245"/>
      <c r="B222" s="245"/>
      <c r="C222" s="245"/>
      <c r="D222" s="245" t="s">
        <v>2296</v>
      </c>
      <c r="E222" s="245"/>
      <c r="F222" s="245"/>
      <c r="G222" s="245"/>
      <c r="H222" s="245"/>
      <c r="I222" s="245"/>
      <c r="J222" s="245"/>
      <c r="K222" s="245"/>
      <c r="L222" s="245"/>
      <c r="M222" s="245"/>
      <c r="N222" s="245"/>
      <c r="O222" s="245"/>
      <c r="P222" s="245"/>
      <c r="Q222" s="245"/>
      <c r="R222" s="245"/>
      <c r="S222" s="245"/>
      <c r="T222" s="245"/>
      <c r="U222" s="245"/>
      <c r="V222" s="245"/>
      <c r="W222" s="245"/>
      <c r="X222" s="245"/>
      <c r="Y222" s="245"/>
      <c r="Z222" s="245"/>
      <c r="AA222" s="245"/>
      <c r="AB222" s="245"/>
      <c r="AC222" s="245"/>
      <c r="AD222" s="245"/>
      <c r="AE222" s="245"/>
      <c r="AF222" s="245"/>
      <c r="AG222" s="245"/>
      <c r="AH222" s="245"/>
      <c r="AI222" s="245"/>
      <c r="AJ222" s="245"/>
      <c r="AK222" s="245"/>
      <c r="AL222" s="245"/>
      <c r="AM222" s="245"/>
      <c r="AN222" s="245"/>
      <c r="AO222" s="245"/>
      <c r="AP222" s="245"/>
      <c r="AQ222" s="245"/>
      <c r="AR222" s="245"/>
    </row>
    <row r="223" spans="1:44" ht="15" customHeight="1" x14ac:dyDescent="0.15">
      <c r="A223" s="245"/>
      <c r="B223" s="245"/>
      <c r="C223" s="245"/>
      <c r="D223" s="245" t="s">
        <v>2297</v>
      </c>
      <c r="E223" s="245"/>
      <c r="F223" s="245"/>
      <c r="G223" s="245"/>
      <c r="H223" s="245"/>
      <c r="I223" s="245"/>
      <c r="J223" s="245"/>
      <c r="K223" s="245"/>
      <c r="L223" s="245"/>
      <c r="M223" s="245"/>
      <c r="N223" s="245"/>
      <c r="O223" s="245"/>
      <c r="P223" s="245"/>
      <c r="Q223" s="245"/>
      <c r="R223" s="245"/>
      <c r="S223" s="245"/>
      <c r="T223" s="245"/>
      <c r="U223" s="245"/>
      <c r="V223" s="245"/>
      <c r="W223" s="245"/>
      <c r="X223" s="245"/>
      <c r="Y223" s="245"/>
      <c r="Z223" s="245"/>
      <c r="AA223" s="245"/>
      <c r="AB223" s="245"/>
      <c r="AC223" s="245"/>
      <c r="AD223" s="245"/>
      <c r="AE223" s="245"/>
      <c r="AF223" s="245"/>
      <c r="AG223" s="245"/>
      <c r="AH223" s="245"/>
      <c r="AI223" s="245"/>
      <c r="AJ223" s="245"/>
      <c r="AK223" s="245"/>
      <c r="AL223" s="245"/>
      <c r="AM223" s="245"/>
      <c r="AN223" s="245"/>
      <c r="AO223" s="245"/>
      <c r="AP223" s="245"/>
      <c r="AQ223" s="245"/>
      <c r="AR223" s="245"/>
    </row>
    <row r="224" spans="1:44" ht="15" customHeight="1" x14ac:dyDescent="0.15">
      <c r="A224" s="245"/>
      <c r="B224" s="245"/>
      <c r="C224" s="245"/>
      <c r="D224" s="245"/>
      <c r="E224" s="245"/>
      <c r="F224" s="245"/>
      <c r="G224" s="245"/>
      <c r="H224" s="245"/>
      <c r="I224" s="245"/>
      <c r="J224" s="245"/>
      <c r="K224" s="245"/>
      <c r="L224" s="245"/>
      <c r="M224" s="245"/>
      <c r="N224" s="245"/>
      <c r="O224" s="245"/>
      <c r="P224" s="245"/>
      <c r="Q224" s="245"/>
      <c r="R224" s="245"/>
      <c r="S224" s="245"/>
      <c r="T224" s="245"/>
      <c r="U224" s="245"/>
      <c r="V224" s="245"/>
      <c r="W224" s="245"/>
      <c r="X224" s="245"/>
      <c r="Y224" s="245"/>
      <c r="Z224" s="245"/>
      <c r="AA224" s="245"/>
      <c r="AB224" s="245"/>
      <c r="AC224" s="245"/>
      <c r="AD224" s="245"/>
      <c r="AE224" s="245"/>
      <c r="AF224" s="245"/>
      <c r="AG224" s="245"/>
      <c r="AH224" s="245"/>
      <c r="AI224" s="245"/>
      <c r="AJ224" s="245"/>
      <c r="AK224" s="245"/>
      <c r="AL224" s="245"/>
      <c r="AM224" s="245"/>
      <c r="AN224" s="245"/>
      <c r="AO224" s="245"/>
      <c r="AP224" s="245"/>
      <c r="AQ224" s="245"/>
      <c r="AR224" s="245"/>
    </row>
    <row r="225" spans="1:44" ht="15" customHeight="1" x14ac:dyDescent="0.15">
      <c r="A225" s="245"/>
      <c r="B225" s="245"/>
      <c r="C225" s="245" t="s">
        <v>2244</v>
      </c>
      <c r="D225" s="245" t="s">
        <v>2298</v>
      </c>
      <c r="E225" s="245"/>
      <c r="F225" s="245"/>
      <c r="G225" s="245"/>
      <c r="H225" s="245"/>
      <c r="I225" s="245"/>
      <c r="J225" s="245"/>
      <c r="K225" s="245"/>
      <c r="L225" s="245"/>
      <c r="M225" s="245"/>
      <c r="N225" s="245"/>
      <c r="O225" s="245"/>
      <c r="P225" s="245"/>
      <c r="Q225" s="245"/>
      <c r="R225" s="245"/>
      <c r="S225" s="245"/>
      <c r="T225" s="245"/>
      <c r="U225" s="245"/>
      <c r="V225" s="245"/>
      <c r="W225" s="245"/>
      <c r="X225" s="245"/>
      <c r="Y225" s="245"/>
      <c r="Z225" s="245"/>
      <c r="AA225" s="245"/>
      <c r="AB225" s="245"/>
      <c r="AC225" s="245"/>
      <c r="AD225" s="245"/>
      <c r="AE225" s="245"/>
      <c r="AF225" s="245"/>
      <c r="AG225" s="245"/>
      <c r="AH225" s="245"/>
      <c r="AI225" s="245"/>
      <c r="AJ225" s="245"/>
      <c r="AK225" s="245"/>
      <c r="AL225" s="245"/>
      <c r="AM225" s="245"/>
      <c r="AN225" s="245"/>
      <c r="AO225" s="245"/>
      <c r="AP225" s="245"/>
      <c r="AQ225" s="245"/>
      <c r="AR225" s="245"/>
    </row>
    <row r="226" spans="1:44" ht="15" customHeight="1" x14ac:dyDescent="0.15">
      <c r="A226" s="245"/>
      <c r="B226" s="245"/>
      <c r="C226" s="245"/>
      <c r="D226" s="245"/>
      <c r="E226" s="245"/>
      <c r="F226" s="245"/>
      <c r="G226" s="245"/>
      <c r="H226" s="245"/>
      <c r="I226" s="245"/>
      <c r="J226" s="245"/>
      <c r="K226" s="245"/>
      <c r="L226" s="245"/>
      <c r="M226" s="245"/>
      <c r="N226" s="245"/>
      <c r="O226" s="245"/>
      <c r="P226" s="245"/>
      <c r="Q226" s="245"/>
      <c r="R226" s="245"/>
      <c r="S226" s="245"/>
      <c r="T226" s="245"/>
      <c r="U226" s="245"/>
      <c r="V226" s="245"/>
      <c r="W226" s="245"/>
      <c r="X226" s="245"/>
      <c r="Y226" s="245"/>
      <c r="Z226" s="245"/>
      <c r="AA226" s="245"/>
      <c r="AB226" s="245"/>
      <c r="AC226" s="245"/>
      <c r="AD226" s="245"/>
      <c r="AE226" s="245"/>
      <c r="AF226" s="245"/>
      <c r="AG226" s="245"/>
      <c r="AH226" s="245"/>
      <c r="AI226" s="245"/>
      <c r="AJ226" s="245"/>
      <c r="AK226" s="245"/>
      <c r="AL226" s="245"/>
      <c r="AM226" s="245"/>
      <c r="AN226" s="245"/>
      <c r="AO226" s="245"/>
      <c r="AP226" s="245"/>
      <c r="AQ226" s="245"/>
      <c r="AR226" s="245"/>
    </row>
    <row r="227" spans="1:44" ht="15" customHeight="1" x14ac:dyDescent="0.15">
      <c r="A227" s="245"/>
      <c r="B227" s="245"/>
      <c r="C227" s="245" t="s">
        <v>2299</v>
      </c>
      <c r="D227" s="245" t="s">
        <v>2300</v>
      </c>
      <c r="E227" s="245"/>
      <c r="F227" s="245"/>
      <c r="G227" s="245"/>
      <c r="H227" s="245"/>
      <c r="I227" s="245"/>
      <c r="J227" s="245"/>
      <c r="K227" s="245"/>
      <c r="L227" s="245"/>
      <c r="M227" s="245"/>
      <c r="N227" s="245"/>
      <c r="O227" s="245"/>
      <c r="P227" s="245"/>
      <c r="Q227" s="245"/>
      <c r="R227" s="245"/>
      <c r="S227" s="245"/>
      <c r="T227" s="245"/>
      <c r="U227" s="245"/>
      <c r="V227" s="245"/>
      <c r="W227" s="245"/>
      <c r="X227" s="245"/>
      <c r="Y227" s="245"/>
      <c r="Z227" s="245"/>
      <c r="AA227" s="245"/>
      <c r="AB227" s="245"/>
      <c r="AC227" s="245"/>
      <c r="AD227" s="245"/>
      <c r="AE227" s="245"/>
      <c r="AF227" s="245"/>
      <c r="AG227" s="245"/>
      <c r="AH227" s="245"/>
      <c r="AI227" s="245"/>
      <c r="AJ227" s="245"/>
      <c r="AK227" s="245"/>
      <c r="AL227" s="245"/>
      <c r="AM227" s="245"/>
      <c r="AN227" s="245"/>
      <c r="AO227" s="245"/>
      <c r="AP227" s="245"/>
      <c r="AQ227" s="245"/>
      <c r="AR227" s="245"/>
    </row>
    <row r="228" spans="1:44" ht="15" customHeight="1" x14ac:dyDescent="0.15">
      <c r="A228" s="245"/>
      <c r="B228" s="245"/>
      <c r="C228" s="245"/>
      <c r="D228" s="245"/>
      <c r="E228" s="245"/>
      <c r="F228" s="245"/>
      <c r="G228" s="245"/>
      <c r="H228" s="245"/>
      <c r="I228" s="245"/>
      <c r="J228" s="245"/>
      <c r="K228" s="245"/>
      <c r="L228" s="245"/>
      <c r="M228" s="245"/>
      <c r="N228" s="245"/>
      <c r="O228" s="245"/>
      <c r="P228" s="245"/>
      <c r="Q228" s="245"/>
      <c r="R228" s="245"/>
      <c r="S228" s="245"/>
      <c r="T228" s="245"/>
      <c r="U228" s="245"/>
      <c r="V228" s="245"/>
      <c r="W228" s="245"/>
      <c r="X228" s="245"/>
      <c r="Y228" s="245"/>
      <c r="Z228" s="245"/>
      <c r="AA228" s="245"/>
      <c r="AB228" s="245"/>
      <c r="AC228" s="245"/>
      <c r="AD228" s="245"/>
      <c r="AE228" s="245"/>
      <c r="AF228" s="245"/>
      <c r="AG228" s="245"/>
      <c r="AH228" s="245"/>
      <c r="AI228" s="245"/>
      <c r="AJ228" s="245"/>
      <c r="AK228" s="245"/>
      <c r="AL228" s="245"/>
      <c r="AM228" s="245"/>
      <c r="AN228" s="245"/>
      <c r="AO228" s="245"/>
      <c r="AP228" s="245"/>
      <c r="AQ228" s="245"/>
      <c r="AR228" s="245"/>
    </row>
    <row r="229" spans="1:44" ht="15" customHeight="1" x14ac:dyDescent="0.15">
      <c r="A229" s="245"/>
      <c r="B229" s="245"/>
      <c r="C229" s="245"/>
      <c r="D229" s="245"/>
      <c r="E229" s="245"/>
      <c r="F229" s="245"/>
      <c r="G229" s="245"/>
      <c r="H229" s="245"/>
      <c r="I229" s="245"/>
      <c r="J229" s="245"/>
      <c r="K229" s="245"/>
      <c r="L229" s="245"/>
      <c r="M229" s="245"/>
      <c r="N229" s="245"/>
      <c r="O229" s="245"/>
      <c r="P229" s="245"/>
      <c r="Q229" s="245"/>
      <c r="R229" s="245"/>
      <c r="S229" s="245"/>
      <c r="T229" s="245"/>
      <c r="U229" s="245"/>
      <c r="V229" s="245"/>
      <c r="W229" s="245"/>
      <c r="X229" s="245"/>
      <c r="Y229" s="245"/>
      <c r="Z229" s="245"/>
      <c r="AA229" s="245"/>
      <c r="AB229" s="245"/>
      <c r="AC229" s="245"/>
      <c r="AD229" s="245"/>
      <c r="AE229" s="245"/>
      <c r="AF229" s="245"/>
      <c r="AG229" s="245"/>
      <c r="AH229" s="245"/>
      <c r="AI229" s="245"/>
      <c r="AJ229" s="245"/>
      <c r="AK229" s="245"/>
      <c r="AL229" s="245"/>
      <c r="AM229" s="245"/>
    </row>
    <row r="230" spans="1:44" ht="15" customHeight="1" x14ac:dyDescent="0.15"/>
    <row r="231" spans="1:44" ht="15" customHeight="1" x14ac:dyDescent="0.15"/>
    <row r="232" spans="1:44" ht="15" customHeight="1" x14ac:dyDescent="0.15"/>
    <row r="233" spans="1:44" ht="15" customHeight="1" x14ac:dyDescent="0.15"/>
    <row r="234" spans="1:44" ht="15" customHeight="1" x14ac:dyDescent="0.15"/>
    <row r="235" spans="1:44" ht="15" customHeight="1" x14ac:dyDescent="0.15"/>
    <row r="236" spans="1:44" ht="15" customHeight="1" x14ac:dyDescent="0.15"/>
    <row r="237" spans="1:44" ht="15" customHeight="1" x14ac:dyDescent="0.15"/>
    <row r="238" spans="1:44" ht="15" customHeight="1" x14ac:dyDescent="0.15"/>
    <row r="239" spans="1:44" ht="15" customHeight="1" x14ac:dyDescent="0.15"/>
    <row r="240" spans="1:44"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row r="567" ht="15" customHeight="1" x14ac:dyDescent="0.15"/>
    <row r="568" ht="15" customHeight="1" x14ac:dyDescent="0.15"/>
    <row r="569" ht="15" customHeight="1" x14ac:dyDescent="0.15"/>
    <row r="570" ht="15" customHeight="1" x14ac:dyDescent="0.15"/>
    <row r="571" ht="15" customHeight="1" x14ac:dyDescent="0.15"/>
    <row r="572" ht="15" customHeight="1" x14ac:dyDescent="0.15"/>
    <row r="573" ht="15" customHeight="1" x14ac:dyDescent="0.15"/>
    <row r="574" ht="15" customHeight="1" x14ac:dyDescent="0.15"/>
    <row r="575" ht="15" customHeight="1" x14ac:dyDescent="0.15"/>
    <row r="576" ht="15" customHeight="1" x14ac:dyDescent="0.15"/>
    <row r="577" ht="15" customHeight="1" x14ac:dyDescent="0.15"/>
    <row r="578" ht="15" customHeight="1" x14ac:dyDescent="0.15"/>
    <row r="579" ht="15" customHeight="1" x14ac:dyDescent="0.15"/>
    <row r="580" ht="15" customHeight="1" x14ac:dyDescent="0.15"/>
    <row r="581" ht="15" customHeight="1" x14ac:dyDescent="0.15"/>
    <row r="582" ht="15" customHeight="1" x14ac:dyDescent="0.15"/>
    <row r="583" ht="15" customHeight="1" x14ac:dyDescent="0.15"/>
    <row r="584" ht="15" customHeight="1" x14ac:dyDescent="0.15"/>
    <row r="585" ht="15" customHeight="1" x14ac:dyDescent="0.15"/>
    <row r="586" ht="15" customHeight="1" x14ac:dyDescent="0.15"/>
    <row r="587" ht="15" customHeight="1" x14ac:dyDescent="0.15"/>
    <row r="588" ht="15" customHeight="1" x14ac:dyDescent="0.15"/>
    <row r="589" ht="15" customHeight="1" x14ac:dyDescent="0.15"/>
    <row r="590" ht="15" customHeight="1" x14ac:dyDescent="0.15"/>
    <row r="591" ht="15" customHeight="1" x14ac:dyDescent="0.15"/>
    <row r="592" ht="15" customHeight="1" x14ac:dyDescent="0.15"/>
    <row r="593" ht="15" customHeight="1" x14ac:dyDescent="0.15"/>
    <row r="594" ht="15" customHeight="1" x14ac:dyDescent="0.15"/>
    <row r="595" ht="15" customHeight="1" x14ac:dyDescent="0.15"/>
    <row r="596" ht="15" customHeight="1" x14ac:dyDescent="0.15"/>
    <row r="597" ht="15" customHeight="1" x14ac:dyDescent="0.15"/>
    <row r="598" ht="15" customHeight="1" x14ac:dyDescent="0.15"/>
    <row r="599" ht="15" customHeight="1" x14ac:dyDescent="0.15"/>
    <row r="600" ht="15" customHeight="1" x14ac:dyDescent="0.15"/>
    <row r="601" ht="15" customHeight="1" x14ac:dyDescent="0.15"/>
    <row r="602" ht="15" customHeight="1" x14ac:dyDescent="0.15"/>
    <row r="603" ht="15" customHeight="1" x14ac:dyDescent="0.15"/>
    <row r="604" ht="15" customHeight="1" x14ac:dyDescent="0.15"/>
    <row r="605" ht="15" customHeight="1" x14ac:dyDescent="0.15"/>
    <row r="606" ht="15" customHeight="1" x14ac:dyDescent="0.15"/>
    <row r="607" ht="15" customHeight="1" x14ac:dyDescent="0.15"/>
    <row r="608" ht="15" customHeight="1" x14ac:dyDescent="0.15"/>
    <row r="609" ht="15" customHeight="1" x14ac:dyDescent="0.15"/>
    <row r="610" ht="15" customHeight="1" x14ac:dyDescent="0.15"/>
    <row r="611" ht="15" customHeight="1" x14ac:dyDescent="0.15"/>
    <row r="612" ht="15" customHeight="1" x14ac:dyDescent="0.15"/>
    <row r="613" ht="15" customHeight="1" x14ac:dyDescent="0.15"/>
    <row r="614" ht="15" customHeight="1" x14ac:dyDescent="0.15"/>
    <row r="615" ht="15" customHeight="1" x14ac:dyDescent="0.15"/>
    <row r="616" ht="15" customHeight="1" x14ac:dyDescent="0.15"/>
    <row r="617" ht="15" customHeight="1" x14ac:dyDescent="0.15"/>
    <row r="618" ht="15" customHeight="1" x14ac:dyDescent="0.15"/>
    <row r="619" ht="15" customHeight="1" x14ac:dyDescent="0.15"/>
    <row r="620" ht="15" customHeight="1" x14ac:dyDescent="0.15"/>
    <row r="621" ht="15" customHeight="1" x14ac:dyDescent="0.15"/>
    <row r="622" ht="15" customHeight="1" x14ac:dyDescent="0.15"/>
    <row r="623" ht="15" customHeight="1" x14ac:dyDescent="0.15"/>
    <row r="624" ht="15" customHeight="1" x14ac:dyDescent="0.15"/>
    <row r="625" ht="15" customHeight="1" x14ac:dyDescent="0.15"/>
    <row r="626" ht="15" customHeight="1" x14ac:dyDescent="0.15"/>
    <row r="627" ht="15" customHeight="1" x14ac:dyDescent="0.15"/>
    <row r="628" ht="15" customHeight="1" x14ac:dyDescent="0.15"/>
    <row r="629" ht="15" customHeight="1" x14ac:dyDescent="0.15"/>
    <row r="630" ht="15" customHeight="1" x14ac:dyDescent="0.15"/>
    <row r="631" ht="15" customHeight="1" x14ac:dyDescent="0.15"/>
    <row r="632" ht="15" customHeight="1" x14ac:dyDescent="0.15"/>
    <row r="633" ht="15" customHeight="1" x14ac:dyDescent="0.15"/>
    <row r="634" ht="15" customHeight="1" x14ac:dyDescent="0.15"/>
    <row r="635" ht="15" customHeight="1" x14ac:dyDescent="0.15"/>
    <row r="636" ht="15" customHeight="1" x14ac:dyDescent="0.15"/>
    <row r="637" ht="15" customHeight="1" x14ac:dyDescent="0.15"/>
    <row r="638" ht="15" customHeight="1" x14ac:dyDescent="0.15"/>
    <row r="639" ht="15" customHeight="1" x14ac:dyDescent="0.15"/>
    <row r="640" ht="15" customHeight="1" x14ac:dyDescent="0.15"/>
    <row r="641" ht="15" customHeight="1" x14ac:dyDescent="0.15"/>
    <row r="642" ht="15" customHeight="1" x14ac:dyDescent="0.15"/>
    <row r="643" ht="15" customHeight="1" x14ac:dyDescent="0.15"/>
    <row r="644" ht="15" customHeight="1" x14ac:dyDescent="0.15"/>
    <row r="645" ht="15" customHeight="1" x14ac:dyDescent="0.15"/>
    <row r="646" ht="15" customHeight="1" x14ac:dyDescent="0.15"/>
    <row r="647" ht="15" customHeight="1" x14ac:dyDescent="0.15"/>
    <row r="648" ht="15" customHeight="1" x14ac:dyDescent="0.15"/>
    <row r="649" ht="15" customHeight="1" x14ac:dyDescent="0.15"/>
    <row r="650" ht="15" customHeight="1" x14ac:dyDescent="0.15"/>
    <row r="651" ht="15" customHeight="1" x14ac:dyDescent="0.15"/>
    <row r="652" ht="15" customHeight="1" x14ac:dyDescent="0.15"/>
    <row r="653" ht="15" customHeight="1" x14ac:dyDescent="0.15"/>
    <row r="654" ht="15" customHeight="1" x14ac:dyDescent="0.15"/>
    <row r="655" ht="15" customHeight="1" x14ac:dyDescent="0.15"/>
    <row r="656" ht="15" customHeight="1" x14ac:dyDescent="0.15"/>
    <row r="657" ht="15" customHeight="1" x14ac:dyDescent="0.15"/>
    <row r="658" ht="15" customHeight="1" x14ac:dyDescent="0.15"/>
    <row r="659" ht="15" customHeight="1" x14ac:dyDescent="0.15"/>
    <row r="660" ht="15" customHeight="1" x14ac:dyDescent="0.15"/>
    <row r="661" ht="15" customHeight="1" x14ac:dyDescent="0.15"/>
    <row r="662" ht="15" customHeight="1" x14ac:dyDescent="0.15"/>
    <row r="663" ht="15" customHeight="1" x14ac:dyDescent="0.15"/>
    <row r="664" ht="15" customHeight="1" x14ac:dyDescent="0.15"/>
    <row r="665" ht="15" customHeight="1" x14ac:dyDescent="0.15"/>
    <row r="666" ht="15" customHeight="1" x14ac:dyDescent="0.15"/>
    <row r="667" ht="15" customHeight="1" x14ac:dyDescent="0.15"/>
    <row r="668" ht="15" customHeight="1" x14ac:dyDescent="0.15"/>
    <row r="669" ht="15" customHeight="1" x14ac:dyDescent="0.15"/>
    <row r="670" ht="15" customHeight="1" x14ac:dyDescent="0.15"/>
    <row r="671" ht="15" customHeight="1" x14ac:dyDescent="0.15"/>
    <row r="672" ht="15" customHeight="1" x14ac:dyDescent="0.15"/>
    <row r="673" ht="15" customHeight="1" x14ac:dyDescent="0.15"/>
    <row r="674" ht="15" customHeight="1" x14ac:dyDescent="0.15"/>
    <row r="675" ht="15" customHeight="1" x14ac:dyDescent="0.15"/>
    <row r="676" ht="15" customHeight="1" x14ac:dyDescent="0.15"/>
    <row r="677" ht="15" customHeight="1" x14ac:dyDescent="0.15"/>
    <row r="678" ht="15" customHeight="1" x14ac:dyDescent="0.15"/>
    <row r="679" ht="15" customHeight="1" x14ac:dyDescent="0.15"/>
    <row r="680" ht="15" customHeight="1" x14ac:dyDescent="0.15"/>
    <row r="681" ht="15" customHeight="1" x14ac:dyDescent="0.15"/>
    <row r="682" ht="15" customHeight="1" x14ac:dyDescent="0.15"/>
    <row r="683" ht="15" customHeight="1" x14ac:dyDescent="0.15"/>
    <row r="684" ht="15" customHeight="1" x14ac:dyDescent="0.15"/>
    <row r="685" ht="15" customHeight="1" x14ac:dyDescent="0.15"/>
    <row r="686" ht="15" customHeight="1" x14ac:dyDescent="0.15"/>
    <row r="687" ht="15" customHeight="1" x14ac:dyDescent="0.15"/>
    <row r="688" ht="15" customHeight="1" x14ac:dyDescent="0.15"/>
    <row r="689" ht="15" customHeight="1" x14ac:dyDescent="0.15"/>
    <row r="690" ht="15" customHeight="1" x14ac:dyDescent="0.15"/>
    <row r="691" ht="15" customHeight="1" x14ac:dyDescent="0.15"/>
    <row r="692" ht="15" customHeight="1" x14ac:dyDescent="0.15"/>
    <row r="693" ht="15" customHeight="1" x14ac:dyDescent="0.15"/>
    <row r="694" ht="15" customHeight="1" x14ac:dyDescent="0.15"/>
    <row r="695" ht="15" customHeight="1" x14ac:dyDescent="0.15"/>
    <row r="696" ht="15" customHeight="1" x14ac:dyDescent="0.15"/>
    <row r="697" ht="15" customHeight="1" x14ac:dyDescent="0.15"/>
    <row r="698" ht="15" customHeight="1" x14ac:dyDescent="0.15"/>
    <row r="699" ht="15" customHeight="1" x14ac:dyDescent="0.15"/>
    <row r="700" ht="15" customHeight="1" x14ac:dyDescent="0.15"/>
    <row r="701" ht="15" customHeight="1" x14ac:dyDescent="0.15"/>
    <row r="702" ht="15" customHeight="1" x14ac:dyDescent="0.15"/>
    <row r="703" ht="15" customHeight="1" x14ac:dyDescent="0.15"/>
    <row r="704" ht="15" customHeight="1" x14ac:dyDescent="0.15"/>
    <row r="705" ht="15" customHeight="1" x14ac:dyDescent="0.15"/>
    <row r="706" ht="15" customHeight="1" x14ac:dyDescent="0.15"/>
    <row r="707" ht="15" customHeight="1" x14ac:dyDescent="0.15"/>
    <row r="708" ht="15" customHeight="1" x14ac:dyDescent="0.15"/>
    <row r="709" ht="15" customHeight="1" x14ac:dyDescent="0.15"/>
    <row r="710" ht="15" customHeight="1" x14ac:dyDescent="0.15"/>
    <row r="711" ht="15" customHeight="1" x14ac:dyDescent="0.15"/>
    <row r="712" ht="15" customHeight="1" x14ac:dyDescent="0.15"/>
    <row r="713" ht="15" customHeight="1" x14ac:dyDescent="0.15"/>
    <row r="714" ht="15" customHeight="1" x14ac:dyDescent="0.15"/>
    <row r="715" ht="15" customHeight="1" x14ac:dyDescent="0.15"/>
    <row r="716" ht="15" customHeight="1" x14ac:dyDescent="0.15"/>
  </sheetData>
  <sheetProtection selectLockedCells="1"/>
  <dataConsolidate link="1"/>
  <mergeCells count="228">
    <mergeCell ref="B159:AG159"/>
    <mergeCell ref="AH159:AK159"/>
    <mergeCell ref="B160:AG160"/>
    <mergeCell ref="AH160:AK160"/>
    <mergeCell ref="B156:AG156"/>
    <mergeCell ref="AH156:AK156"/>
    <mergeCell ref="B157:AG157"/>
    <mergeCell ref="AH157:AK157"/>
    <mergeCell ref="B158:AG158"/>
    <mergeCell ref="AH158:AK158"/>
    <mergeCell ref="B149:AG149"/>
    <mergeCell ref="AH149:AK149"/>
    <mergeCell ref="B154:AG154"/>
    <mergeCell ref="AH154:AK154"/>
    <mergeCell ref="B155:AG155"/>
    <mergeCell ref="AH155:AK155"/>
    <mergeCell ref="B146:AG146"/>
    <mergeCell ref="AH146:AK146"/>
    <mergeCell ref="B147:AG147"/>
    <mergeCell ref="AH147:AK147"/>
    <mergeCell ref="B148:AG148"/>
    <mergeCell ref="AH148:AK148"/>
    <mergeCell ref="B143:AG143"/>
    <mergeCell ref="AH143:AK143"/>
    <mergeCell ref="B144:AG144"/>
    <mergeCell ref="AH144:AK144"/>
    <mergeCell ref="B145:AG145"/>
    <mergeCell ref="AH145:AK145"/>
    <mergeCell ref="B140:AG140"/>
    <mergeCell ref="AH140:AK140"/>
    <mergeCell ref="B141:AG141"/>
    <mergeCell ref="AH141:AK141"/>
    <mergeCell ref="B142:AG142"/>
    <mergeCell ref="AH142:AK142"/>
    <mergeCell ref="B137:AG137"/>
    <mergeCell ref="AH137:AK137"/>
    <mergeCell ref="B138:AG138"/>
    <mergeCell ref="AH138:AK138"/>
    <mergeCell ref="B139:AG139"/>
    <mergeCell ref="AH139:AK139"/>
    <mergeCell ref="B134:AG134"/>
    <mergeCell ref="AH134:AK134"/>
    <mergeCell ref="B135:AG135"/>
    <mergeCell ref="AH135:AK135"/>
    <mergeCell ref="B136:AG136"/>
    <mergeCell ref="AH136:AK136"/>
    <mergeCell ref="B131:AG131"/>
    <mergeCell ref="AH131:AK131"/>
    <mergeCell ref="B132:AG132"/>
    <mergeCell ref="AH132:AK132"/>
    <mergeCell ref="B133:AG133"/>
    <mergeCell ref="AH133:AK133"/>
    <mergeCell ref="B128:AG128"/>
    <mergeCell ref="AH128:AK128"/>
    <mergeCell ref="B129:AG129"/>
    <mergeCell ref="AH129:AK129"/>
    <mergeCell ref="B130:AG130"/>
    <mergeCell ref="AH130:AK130"/>
    <mergeCell ref="B125:AG125"/>
    <mergeCell ref="AH125:AK125"/>
    <mergeCell ref="B126:AG126"/>
    <mergeCell ref="AH126:AK126"/>
    <mergeCell ref="B127:AG127"/>
    <mergeCell ref="AH127:AK127"/>
    <mergeCell ref="B122:AG122"/>
    <mergeCell ref="AH122:AK122"/>
    <mergeCell ref="B123:AG123"/>
    <mergeCell ref="AH123:AK123"/>
    <mergeCell ref="B124:AG124"/>
    <mergeCell ref="AH124:AK124"/>
    <mergeCell ref="B119:AG119"/>
    <mergeCell ref="AH119:AK119"/>
    <mergeCell ref="B120:AG120"/>
    <mergeCell ref="AH120:AK120"/>
    <mergeCell ref="B121:AG121"/>
    <mergeCell ref="AH121:AK121"/>
    <mergeCell ref="B116:AG116"/>
    <mergeCell ref="AH116:AK116"/>
    <mergeCell ref="B117:AG117"/>
    <mergeCell ref="AH117:AK117"/>
    <mergeCell ref="B118:AG118"/>
    <mergeCell ref="AH118:AK118"/>
    <mergeCell ref="B113:AG113"/>
    <mergeCell ref="AH113:AK113"/>
    <mergeCell ref="B114:AG114"/>
    <mergeCell ref="AH114:AK114"/>
    <mergeCell ref="B115:AG115"/>
    <mergeCell ref="AH115:AK115"/>
    <mergeCell ref="B110:AG110"/>
    <mergeCell ref="AH110:AK110"/>
    <mergeCell ref="B111:AG111"/>
    <mergeCell ref="AH111:AK111"/>
    <mergeCell ref="B112:AG112"/>
    <mergeCell ref="AH112:AK112"/>
    <mergeCell ref="B107:AG107"/>
    <mergeCell ref="AH107:AK107"/>
    <mergeCell ref="B108:AG108"/>
    <mergeCell ref="AH108:AK108"/>
    <mergeCell ref="B109:AG109"/>
    <mergeCell ref="AH109:AK109"/>
    <mergeCell ref="B104:AG104"/>
    <mergeCell ref="AH104:AK104"/>
    <mergeCell ref="B105:AG105"/>
    <mergeCell ref="AH105:AK105"/>
    <mergeCell ref="B106:AG106"/>
    <mergeCell ref="AH106:AK106"/>
    <mergeCell ref="B101:AG101"/>
    <mergeCell ref="AH101:AK101"/>
    <mergeCell ref="B102:AG102"/>
    <mergeCell ref="AH102:AK102"/>
    <mergeCell ref="B103:AG103"/>
    <mergeCell ref="AH103:AK103"/>
    <mergeCell ref="B98:AG98"/>
    <mergeCell ref="AH98:AK98"/>
    <mergeCell ref="B99:AG99"/>
    <mergeCell ref="AH99:AK99"/>
    <mergeCell ref="B100:AG100"/>
    <mergeCell ref="AH100:AK100"/>
    <mergeCell ref="B95:AG95"/>
    <mergeCell ref="AH95:AK95"/>
    <mergeCell ref="B96:AG96"/>
    <mergeCell ref="AH96:AK96"/>
    <mergeCell ref="B97:AG97"/>
    <mergeCell ref="AH97:AK97"/>
    <mergeCell ref="B92:AG92"/>
    <mergeCell ref="AH92:AK92"/>
    <mergeCell ref="B93:AG93"/>
    <mergeCell ref="AH93:AK93"/>
    <mergeCell ref="B94:AG94"/>
    <mergeCell ref="AH94:AK94"/>
    <mergeCell ref="B89:AG89"/>
    <mergeCell ref="AH89:AK89"/>
    <mergeCell ref="B90:AG90"/>
    <mergeCell ref="AH90:AK90"/>
    <mergeCell ref="B91:AG91"/>
    <mergeCell ref="AH91:AK91"/>
    <mergeCell ref="B86:AG86"/>
    <mergeCell ref="AH86:AK86"/>
    <mergeCell ref="B87:AG87"/>
    <mergeCell ref="AH87:AK87"/>
    <mergeCell ref="B88:AG88"/>
    <mergeCell ref="AH88:AK88"/>
    <mergeCell ref="B83:AG83"/>
    <mergeCell ref="AH83:AK83"/>
    <mergeCell ref="B84:AG84"/>
    <mergeCell ref="AH84:AK84"/>
    <mergeCell ref="B85:AG85"/>
    <mergeCell ref="AH85:AK85"/>
    <mergeCell ref="B73:AG73"/>
    <mergeCell ref="AH73:AK73"/>
    <mergeCell ref="B74:AG74"/>
    <mergeCell ref="AH74:AK74"/>
    <mergeCell ref="B82:AG82"/>
    <mergeCell ref="AH82:AK82"/>
    <mergeCell ref="B70:AG70"/>
    <mergeCell ref="AH70:AK70"/>
    <mergeCell ref="B71:AG71"/>
    <mergeCell ref="AH71:AK71"/>
    <mergeCell ref="B72:AG72"/>
    <mergeCell ref="AH72:AK72"/>
    <mergeCell ref="B58:AE58"/>
    <mergeCell ref="AF58:AH58"/>
    <mergeCell ref="AI58:AK58"/>
    <mergeCell ref="B69:AG69"/>
    <mergeCell ref="AH69:AK69"/>
    <mergeCell ref="B56:I56"/>
    <mergeCell ref="J56:AE56"/>
    <mergeCell ref="AF56:AH56"/>
    <mergeCell ref="AI56:AK56"/>
    <mergeCell ref="B57:AE57"/>
    <mergeCell ref="AF57:AH57"/>
    <mergeCell ref="AI57:AK57"/>
    <mergeCell ref="B54:I54"/>
    <mergeCell ref="J54:AE54"/>
    <mergeCell ref="AF54:AH54"/>
    <mergeCell ref="AI54:AK54"/>
    <mergeCell ref="B55:I55"/>
    <mergeCell ref="J55:AE55"/>
    <mergeCell ref="AF55:AH55"/>
    <mergeCell ref="AI55:AK55"/>
    <mergeCell ref="B52:I52"/>
    <mergeCell ref="J52:AE52"/>
    <mergeCell ref="AF52:AH52"/>
    <mergeCell ref="AI52:AK52"/>
    <mergeCell ref="B53:I53"/>
    <mergeCell ref="J53:AE53"/>
    <mergeCell ref="AF53:AH53"/>
    <mergeCell ref="AI53:AK53"/>
    <mergeCell ref="B50:AE50"/>
    <mergeCell ref="AF50:AH50"/>
    <mergeCell ref="AI50:AK50"/>
    <mergeCell ref="B51:AE51"/>
    <mergeCell ref="AF51:AH51"/>
    <mergeCell ref="AI51:AK51"/>
    <mergeCell ref="B48:I48"/>
    <mergeCell ref="J48:AE48"/>
    <mergeCell ref="AF48:AH48"/>
    <mergeCell ref="AI48:AK48"/>
    <mergeCell ref="B49:I49"/>
    <mergeCell ref="J49:AE49"/>
    <mergeCell ref="AF49:AH49"/>
    <mergeCell ref="AI49:AK49"/>
    <mergeCell ref="B46:I46"/>
    <mergeCell ref="J46:AE46"/>
    <mergeCell ref="AF46:AH46"/>
    <mergeCell ref="AI46:AK46"/>
    <mergeCell ref="B47:AE47"/>
    <mergeCell ref="AF47:AH47"/>
    <mergeCell ref="AI47:AK47"/>
    <mergeCell ref="B45:AE45"/>
    <mergeCell ref="AF45:AH45"/>
    <mergeCell ref="AI45:AK45"/>
    <mergeCell ref="B36:I36"/>
    <mergeCell ref="J36:AE36"/>
    <mergeCell ref="AF36:AK36"/>
    <mergeCell ref="B42:AE43"/>
    <mergeCell ref="AF42:AK42"/>
    <mergeCell ref="AF43:AH43"/>
    <mergeCell ref="AI43:AK43"/>
    <mergeCell ref="B34:AE34"/>
    <mergeCell ref="AF34:AK34"/>
    <mergeCell ref="B35:I35"/>
    <mergeCell ref="J35:AE35"/>
    <mergeCell ref="AF35:AK35"/>
    <mergeCell ref="B44:I44"/>
    <mergeCell ref="J44:AE44"/>
    <mergeCell ref="AF44:AH44"/>
    <mergeCell ref="AI44:AK44"/>
  </mergeCells>
  <phoneticPr fontId="47"/>
  <printOptions horizontalCentered="1"/>
  <pageMargins left="0.39370078740157483" right="0.39370078740157483" top="0.39370078740157483" bottom="0.19685039370078741" header="0.19685039370078741" footer="0.19685039370078741"/>
  <pageSetup paperSize="9" scale="95" fitToHeight="0" orientation="portrait" r:id="rId1"/>
  <rowBreaks count="4" manualBreakCount="4">
    <brk id="47" max="37" man="1"/>
    <brk id="90" max="37" man="1"/>
    <brk id="126" max="37" man="1"/>
    <brk id="150" max="3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2:BU33"/>
  <sheetViews>
    <sheetView workbookViewId="0"/>
  </sheetViews>
  <sheetFormatPr defaultColWidth="2.5" defaultRowHeight="15" customHeight="1" x14ac:dyDescent="0.15"/>
  <cols>
    <col min="1" max="1" width="2.5" style="1" customWidth="1"/>
    <col min="2" max="2" width="65.625" style="1" customWidth="1"/>
    <col min="3" max="3" width="10.625" style="1" customWidth="1"/>
    <col min="4" max="73" width="2.5" style="1" customWidth="1"/>
    <col min="74" max="16384" width="2.5" style="2"/>
  </cols>
  <sheetData>
    <row r="2" spans="2:3" ht="15" customHeight="1" x14ac:dyDescent="0.15">
      <c r="B2" s="4" t="s">
        <v>457</v>
      </c>
      <c r="C2" s="1" t="s">
        <v>521</v>
      </c>
    </row>
    <row r="3" spans="2:3" ht="15" customHeight="1" x14ac:dyDescent="0.15">
      <c r="B3" s="4"/>
    </row>
    <row r="4" spans="2:3" ht="15" customHeight="1" x14ac:dyDescent="0.15">
      <c r="B4" s="4" t="s">
        <v>458</v>
      </c>
      <c r="C4" s="78" t="e">
        <f>IF(ISERROR(確建第三面!AE35/確建第三面!O24)="","",(確建第三面!AE35/確建第三面!O24))*100</f>
        <v>#VALUE!</v>
      </c>
    </row>
    <row r="5" spans="2:3" ht="15" customHeight="1" x14ac:dyDescent="0.15">
      <c r="B5" s="4"/>
      <c r="C5" s="78"/>
    </row>
    <row r="6" spans="2:3" ht="15" customHeight="1" x14ac:dyDescent="0.15">
      <c r="B6" s="4" t="s">
        <v>1585</v>
      </c>
      <c r="C6" s="37" t="str">
        <f>確建第三面!AE40</f>
        <v/>
      </c>
    </row>
    <row r="7" spans="2:3" ht="15" customHeight="1" x14ac:dyDescent="0.15">
      <c r="B7" s="4" t="s">
        <v>1586</v>
      </c>
      <c r="C7" s="37" t="str">
        <f>IF(確建第三面!AE53="","",確建第三面!AE53/3)</f>
        <v/>
      </c>
    </row>
    <row r="8" spans="2:3" ht="15" customHeight="1" x14ac:dyDescent="0.15">
      <c r="B8" s="4" t="s">
        <v>1587</v>
      </c>
      <c r="C8" s="37" t="str">
        <f>IF(確建第三面!AE54="","",確建第三面!AE54/3)</f>
        <v/>
      </c>
    </row>
    <row r="9" spans="2:3" ht="15" customHeight="1" x14ac:dyDescent="0.15">
      <c r="B9" s="4"/>
    </row>
    <row r="10" spans="2:3" ht="15" customHeight="1" x14ac:dyDescent="0.15">
      <c r="B10" s="4" t="s">
        <v>459</v>
      </c>
      <c r="C10" s="37" t="str">
        <f>IF(確建第三面!AE46="","",MIN(確建第三面!AE46,確建第三面!$AE$38/5))</f>
        <v/>
      </c>
    </row>
    <row r="11" spans="2:3" ht="15" customHeight="1" x14ac:dyDescent="0.15">
      <c r="B11" s="4" t="s">
        <v>460</v>
      </c>
      <c r="C11" s="37" t="str">
        <f>IF(確建第三面!AE47="","",MIN(確建第三面!AE47,確建第三面!$AE$38/50))</f>
        <v/>
      </c>
    </row>
    <row r="12" spans="2:3" ht="15" customHeight="1" x14ac:dyDescent="0.15">
      <c r="B12" s="4" t="s">
        <v>461</v>
      </c>
      <c r="C12" s="37" t="str">
        <f>IF(確建第三面!AE48="","",MIN(確建第三面!AE48,確建第三面!$AE$38/50))</f>
        <v/>
      </c>
    </row>
    <row r="13" spans="2:3" ht="15" customHeight="1" x14ac:dyDescent="0.15">
      <c r="B13" s="4" t="s">
        <v>462</v>
      </c>
      <c r="C13" s="37" t="str">
        <f>IF(確建第三面!AE49="","",MIN(確建第三面!AE49,確建第三面!$AE$38/100))</f>
        <v/>
      </c>
    </row>
    <row r="14" spans="2:3" ht="15" customHeight="1" x14ac:dyDescent="0.15">
      <c r="B14" s="4" t="s">
        <v>463</v>
      </c>
      <c r="C14" s="37" t="str">
        <f>IF(確建第三面!AE50="","",MIN(確建第三面!AE50,確建第三面!$AE$38/100))</f>
        <v/>
      </c>
    </row>
    <row r="15" spans="2:3" ht="15" customHeight="1" x14ac:dyDescent="0.15">
      <c r="B15" s="4" t="s">
        <v>1588</v>
      </c>
      <c r="C15" s="37" t="str">
        <f>IF(確建第三面!AE51="","",MIN(確建第三面!AE51,確建第三面!$AE$38/100))</f>
        <v/>
      </c>
    </row>
    <row r="16" spans="2:3" ht="15" customHeight="1" x14ac:dyDescent="0.15">
      <c r="B16" s="4"/>
    </row>
    <row r="17" spans="2:3" ht="15" customHeight="1" x14ac:dyDescent="0.15">
      <c r="B17" s="4" t="s">
        <v>1589</v>
      </c>
      <c r="C17" s="38" t="str">
        <f>IF(C6="","",ROUNDDOWN(C6,2))</f>
        <v/>
      </c>
    </row>
    <row r="18" spans="2:3" ht="15" customHeight="1" x14ac:dyDescent="0.15">
      <c r="B18" s="4" t="s">
        <v>1590</v>
      </c>
      <c r="C18" s="38" t="str">
        <f t="shared" ref="C18:C19" si="0">IF(C7="","",ROUNDDOWN(C7,2))</f>
        <v/>
      </c>
    </row>
    <row r="19" spans="2:3" ht="15" customHeight="1" x14ac:dyDescent="0.15">
      <c r="B19" s="4" t="s">
        <v>1591</v>
      </c>
      <c r="C19" s="38" t="str">
        <f t="shared" si="0"/>
        <v/>
      </c>
    </row>
    <row r="20" spans="2:3" ht="15" customHeight="1" x14ac:dyDescent="0.15">
      <c r="B20" s="4"/>
      <c r="C20" s="38"/>
    </row>
    <row r="21" spans="2:3" ht="15" customHeight="1" x14ac:dyDescent="0.15">
      <c r="B21" s="4" t="s">
        <v>1592</v>
      </c>
      <c r="C21" s="38">
        <f>MIN(MIN(C17,C18),MIN(C17,C19))</f>
        <v>0</v>
      </c>
    </row>
    <row r="22" spans="2:3" ht="15" customHeight="1" x14ac:dyDescent="0.15">
      <c r="B22" s="4" t="s">
        <v>464</v>
      </c>
      <c r="C22" s="38" t="str">
        <f>IF(C10="","",ROUNDDOWN(C10,2))</f>
        <v/>
      </c>
    </row>
    <row r="23" spans="2:3" ht="15" customHeight="1" x14ac:dyDescent="0.15">
      <c r="B23" s="4" t="s">
        <v>465</v>
      </c>
      <c r="C23" s="38" t="str">
        <f t="shared" ref="C23:C27" si="1">IF(C11="","",ROUNDDOWN(C11,2))</f>
        <v/>
      </c>
    </row>
    <row r="24" spans="2:3" ht="15" customHeight="1" x14ac:dyDescent="0.15">
      <c r="B24" s="4" t="s">
        <v>466</v>
      </c>
      <c r="C24" s="38" t="str">
        <f t="shared" si="1"/>
        <v/>
      </c>
    </row>
    <row r="25" spans="2:3" ht="15" customHeight="1" x14ac:dyDescent="0.15">
      <c r="B25" s="4" t="s">
        <v>467</v>
      </c>
      <c r="C25" s="38" t="str">
        <f t="shared" si="1"/>
        <v/>
      </c>
    </row>
    <row r="26" spans="2:3" ht="15" customHeight="1" x14ac:dyDescent="0.15">
      <c r="B26" s="4" t="s">
        <v>1593</v>
      </c>
      <c r="C26" s="38" t="str">
        <f t="shared" si="1"/>
        <v/>
      </c>
    </row>
    <row r="27" spans="2:3" ht="15" customHeight="1" x14ac:dyDescent="0.15">
      <c r="B27" s="4" t="s">
        <v>1594</v>
      </c>
      <c r="C27" s="38" t="str">
        <f t="shared" si="1"/>
        <v/>
      </c>
    </row>
    <row r="28" spans="2:3" ht="15" customHeight="1" x14ac:dyDescent="0.15">
      <c r="B28" s="4"/>
      <c r="C28" s="38"/>
    </row>
    <row r="29" spans="2:3" ht="15" customHeight="1" x14ac:dyDescent="0.15">
      <c r="B29" s="4" t="s">
        <v>1595</v>
      </c>
      <c r="C29" s="38">
        <f>SUM(C21:C27)</f>
        <v>0</v>
      </c>
    </row>
    <row r="30" spans="2:3" ht="15" customHeight="1" x14ac:dyDescent="0.15">
      <c r="B30" s="4" t="s">
        <v>1596</v>
      </c>
      <c r="C30" s="38">
        <f>SUM(確建第三面!AE42,確建第三面!AE44,確建第三面!AE45,確建第三面!AE52)</f>
        <v>0</v>
      </c>
    </row>
    <row r="31" spans="2:3" ht="15" customHeight="1" x14ac:dyDescent="0.15">
      <c r="B31" s="4"/>
      <c r="C31" s="38">
        <f>SUM(C29:C30)</f>
        <v>0</v>
      </c>
    </row>
    <row r="32" spans="2:3" ht="15" customHeight="1" x14ac:dyDescent="0.15">
      <c r="B32" s="4"/>
    </row>
    <row r="33" spans="2:3" ht="15" customHeight="1" x14ac:dyDescent="0.15">
      <c r="B33" s="4" t="s">
        <v>468</v>
      </c>
      <c r="C33" s="78" t="e">
        <f>IF(ISERROR(確建第三面!O55/確建第三面!O24)="","",(確建第三面!O55/確建第三面!O24))*100</f>
        <v>#VALUE!</v>
      </c>
    </row>
  </sheetData>
  <phoneticPr fontId="31"/>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4025-FD71-455D-881C-377F22C88E2C}">
  <sheetPr>
    <tabColor theme="8" tint="-0.249977111117893"/>
  </sheetPr>
  <dimension ref="A4:BU64"/>
  <sheetViews>
    <sheetView showGridLines="0" zoomScaleNormal="100" zoomScaleSheetLayoutView="100" workbookViewId="0">
      <selection activeCell="AU11" sqref="AU11"/>
    </sheetView>
  </sheetViews>
  <sheetFormatPr defaultColWidth="2.5" defaultRowHeight="15" customHeight="1" x14ac:dyDescent="0.15"/>
  <cols>
    <col min="1" max="73" width="2.5" style="1" customWidth="1"/>
    <col min="74" max="16384" width="2.5" style="2"/>
  </cols>
  <sheetData>
    <row r="4" spans="2:37" s="1" customFormat="1" ht="15" customHeight="1" x14ac:dyDescent="0.15">
      <c r="B4" s="63" t="s">
        <v>2840</v>
      </c>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156" t="s">
        <v>1855</v>
      </c>
    </row>
    <row r="6" spans="2:37" s="1" customFormat="1" ht="30" customHeight="1" x14ac:dyDescent="0.15">
      <c r="B6" s="1201" t="s">
        <v>2841</v>
      </c>
      <c r="C6" s="1201"/>
      <c r="D6" s="1201"/>
      <c r="E6" s="1201"/>
      <c r="F6" s="1201"/>
      <c r="G6" s="1201"/>
      <c r="H6" s="1201"/>
      <c r="I6" s="1201"/>
      <c r="J6" s="1201"/>
      <c r="K6" s="1201"/>
      <c r="L6" s="1201"/>
      <c r="M6" s="1201"/>
      <c r="N6" s="1201"/>
      <c r="O6" s="1201"/>
      <c r="P6" s="1201"/>
      <c r="Q6" s="1201"/>
      <c r="R6" s="1201"/>
      <c r="S6" s="1201"/>
      <c r="T6" s="1201"/>
      <c r="U6" s="1201"/>
      <c r="V6" s="1201"/>
      <c r="W6" s="1201"/>
      <c r="X6" s="1201"/>
      <c r="Y6" s="1201"/>
      <c r="Z6" s="1201"/>
      <c r="AA6" s="1201"/>
      <c r="AB6" s="1201"/>
      <c r="AC6" s="1201"/>
      <c r="AD6" s="1201"/>
      <c r="AE6" s="1201"/>
      <c r="AF6" s="1201"/>
      <c r="AG6" s="1201"/>
      <c r="AH6" s="1201"/>
      <c r="AI6" s="1201"/>
      <c r="AJ6" s="1201"/>
      <c r="AK6" s="1201"/>
    </row>
    <row r="8" spans="2:37" s="1" customFormat="1" ht="19.5" customHeight="1" x14ac:dyDescent="0.15">
      <c r="B8" s="157" t="s">
        <v>2842</v>
      </c>
    </row>
    <row r="9" spans="2:37" s="1" customFormat="1" ht="19.5" customHeight="1" x14ac:dyDescent="0.15">
      <c r="C9" s="1" t="s">
        <v>1288</v>
      </c>
      <c r="D9" s="1" t="s">
        <v>2843</v>
      </c>
    </row>
    <row r="10" spans="2:37" s="1" customFormat="1" ht="19.5" customHeight="1" x14ac:dyDescent="0.15">
      <c r="D10" s="1" t="s">
        <v>2844</v>
      </c>
    </row>
    <row r="11" spans="2:37" s="1" customFormat="1" ht="19.5" customHeight="1" x14ac:dyDescent="0.15">
      <c r="D11" s="1" t="s">
        <v>2845</v>
      </c>
    </row>
    <row r="12" spans="2:37" s="1" customFormat="1" ht="19.5" customHeight="1" x14ac:dyDescent="0.15">
      <c r="D12" s="1" t="s">
        <v>2846</v>
      </c>
    </row>
    <row r="13" spans="2:37" s="1" customFormat="1" ht="19.5" customHeight="1" x14ac:dyDescent="0.15">
      <c r="D13" s="1" t="s">
        <v>2847</v>
      </c>
    </row>
    <row r="14" spans="2:37" s="1" customFormat="1" ht="19.5" customHeight="1" x14ac:dyDescent="0.15">
      <c r="D14" s="1" t="s">
        <v>2848</v>
      </c>
    </row>
    <row r="15" spans="2:37" s="1" customFormat="1" ht="19.5" customHeight="1" x14ac:dyDescent="0.15">
      <c r="D15" s="1" t="s">
        <v>2849</v>
      </c>
    </row>
    <row r="16" spans="2:37" s="1" customFormat="1" ht="19.5" customHeight="1" x14ac:dyDescent="0.15">
      <c r="C16" s="1" t="s">
        <v>1943</v>
      </c>
      <c r="D16" s="1" t="s">
        <v>2850</v>
      </c>
    </row>
    <row r="17" spans="2:4" s="1" customFormat="1" ht="19.5" customHeight="1" x14ac:dyDescent="0.15">
      <c r="D17" s="1" t="s">
        <v>2851</v>
      </c>
    </row>
    <row r="18" spans="2:4" s="1" customFormat="1" ht="19.5" customHeight="1" x14ac:dyDescent="0.15">
      <c r="D18" s="1" t="s">
        <v>2852</v>
      </c>
    </row>
    <row r="19" spans="2:4" s="1" customFormat="1" ht="19.5" customHeight="1" x14ac:dyDescent="0.15">
      <c r="C19" s="1" t="s">
        <v>1944</v>
      </c>
      <c r="D19" s="1" t="s">
        <v>2853</v>
      </c>
    </row>
    <row r="20" spans="2:4" s="1" customFormat="1" ht="19.5" customHeight="1" x14ac:dyDescent="0.15">
      <c r="D20" s="1" t="s">
        <v>2854</v>
      </c>
    </row>
    <row r="21" spans="2:4" s="1" customFormat="1" ht="19.5" customHeight="1" x14ac:dyDescent="0.15">
      <c r="C21" s="1" t="s">
        <v>2212</v>
      </c>
      <c r="D21" s="1" t="s">
        <v>2495</v>
      </c>
    </row>
    <row r="22" spans="2:4" s="1" customFormat="1" ht="19.5" customHeight="1" x14ac:dyDescent="0.15">
      <c r="D22" s="1" t="s">
        <v>2855</v>
      </c>
    </row>
    <row r="23" spans="2:4" s="1" customFormat="1" ht="19.5" customHeight="1" x14ac:dyDescent="0.15">
      <c r="D23" s="1" t="s">
        <v>2496</v>
      </c>
    </row>
    <row r="24" spans="2:4" s="1" customFormat="1" ht="19.5" customHeight="1" x14ac:dyDescent="0.15"/>
    <row r="25" spans="2:4" s="1" customFormat="1" ht="20.100000000000001" customHeight="1" x14ac:dyDescent="0.15">
      <c r="B25" s="157" t="s">
        <v>2497</v>
      </c>
    </row>
    <row r="26" spans="2:4" s="1" customFormat="1" ht="20.100000000000001" customHeight="1" x14ac:dyDescent="0.15">
      <c r="B26" s="2"/>
      <c r="C26" s="1" t="s">
        <v>1288</v>
      </c>
      <c r="D26" s="1" t="s">
        <v>1856</v>
      </c>
    </row>
    <row r="27" spans="2:4" s="1" customFormat="1" ht="20.100000000000001" customHeight="1" x14ac:dyDescent="0.15">
      <c r="B27" s="2"/>
      <c r="C27" s="1" t="s">
        <v>1943</v>
      </c>
      <c r="D27" s="1" t="s">
        <v>1857</v>
      </c>
    </row>
    <row r="28" spans="2:4" s="1" customFormat="1" ht="20.100000000000001" customHeight="1" x14ac:dyDescent="0.15">
      <c r="B28" s="2"/>
      <c r="C28" s="1" t="s">
        <v>1944</v>
      </c>
      <c r="D28" s="1" t="s">
        <v>1858</v>
      </c>
    </row>
    <row r="29" spans="2:4" s="1" customFormat="1" ht="20.100000000000001" customHeight="1" x14ac:dyDescent="0.15">
      <c r="B29" s="2"/>
      <c r="C29" s="1" t="s">
        <v>2856</v>
      </c>
      <c r="D29" s="1" t="s">
        <v>1859</v>
      </c>
    </row>
    <row r="30" spans="2:4" s="1" customFormat="1" ht="20.100000000000001" customHeight="1" x14ac:dyDescent="0.15">
      <c r="B30" s="2"/>
      <c r="C30" s="1" t="s">
        <v>2857</v>
      </c>
      <c r="D30" s="1" t="s">
        <v>1860</v>
      </c>
    </row>
    <row r="31" spans="2:4" s="1" customFormat="1" ht="20.100000000000001" customHeight="1" x14ac:dyDescent="0.15">
      <c r="B31" s="2"/>
      <c r="D31" s="1" t="s">
        <v>1861</v>
      </c>
    </row>
    <row r="32" spans="2:4" s="1" customFormat="1" ht="20.100000000000001" customHeight="1" x14ac:dyDescent="0.15">
      <c r="B32" s="2"/>
      <c r="C32" s="1" t="s">
        <v>2858</v>
      </c>
      <c r="D32" s="1" t="s">
        <v>2859</v>
      </c>
    </row>
    <row r="33" spans="2:4" s="1" customFormat="1" ht="20.100000000000001" customHeight="1" x14ac:dyDescent="0.15">
      <c r="B33" s="2"/>
      <c r="D33" s="1" t="s">
        <v>1862</v>
      </c>
    </row>
    <row r="34" spans="2:4" s="1" customFormat="1" ht="20.100000000000001" customHeight="1" x14ac:dyDescent="0.15">
      <c r="B34" s="2"/>
      <c r="C34" s="1" t="s">
        <v>2860</v>
      </c>
      <c r="D34" s="1" t="s">
        <v>2498</v>
      </c>
    </row>
    <row r="35" spans="2:4" s="1" customFormat="1" ht="19.5" customHeight="1" x14ac:dyDescent="0.15">
      <c r="B35" s="2"/>
      <c r="C35" s="1" t="s">
        <v>2861</v>
      </c>
      <c r="D35" s="1" t="s">
        <v>2499</v>
      </c>
    </row>
    <row r="36" spans="2:4" s="1" customFormat="1" ht="20.100000000000001" customHeight="1" x14ac:dyDescent="0.15">
      <c r="D36" s="1" t="s">
        <v>2862</v>
      </c>
    </row>
    <row r="37" spans="2:4" s="1" customFormat="1" ht="20.100000000000001" customHeight="1" x14ac:dyDescent="0.15">
      <c r="D37" s="1" t="s">
        <v>2863</v>
      </c>
    </row>
    <row r="38" spans="2:4" s="1" customFormat="1" ht="20.100000000000001" customHeight="1" x14ac:dyDescent="0.15">
      <c r="D38" s="1" t="s">
        <v>2864</v>
      </c>
    </row>
    <row r="39" spans="2:4" s="1" customFormat="1" ht="20.100000000000001" customHeight="1" x14ac:dyDescent="0.15">
      <c r="D39" s="1" t="s">
        <v>2865</v>
      </c>
    </row>
    <row r="40" spans="2:4" s="1" customFormat="1" ht="20.100000000000001" customHeight="1" x14ac:dyDescent="0.15">
      <c r="D40" s="1" t="s">
        <v>2866</v>
      </c>
    </row>
    <row r="41" spans="2:4" s="1" customFormat="1" ht="20.100000000000001" customHeight="1" x14ac:dyDescent="0.15"/>
    <row r="42" spans="2:4" s="1" customFormat="1" ht="20.100000000000001" customHeight="1" x14ac:dyDescent="0.15">
      <c r="B42" s="157" t="s">
        <v>2500</v>
      </c>
    </row>
    <row r="43" spans="2:4" s="1" customFormat="1" ht="20.100000000000001" customHeight="1" x14ac:dyDescent="0.15">
      <c r="C43" s="1" t="s">
        <v>1288</v>
      </c>
      <c r="D43" s="1" t="s">
        <v>1863</v>
      </c>
    </row>
    <row r="44" spans="2:4" s="1" customFormat="1" ht="20.100000000000001" customHeight="1" x14ac:dyDescent="0.15">
      <c r="D44" s="1" t="s">
        <v>1864</v>
      </c>
    </row>
    <row r="45" spans="2:4" s="1" customFormat="1" ht="20.100000000000001" customHeight="1" x14ac:dyDescent="0.15">
      <c r="C45" s="1" t="s">
        <v>1943</v>
      </c>
      <c r="D45" s="1" t="s">
        <v>1865</v>
      </c>
    </row>
    <row r="46" spans="2:4" s="1" customFormat="1" ht="15" customHeight="1" x14ac:dyDescent="0.15"/>
    <row r="47" spans="2:4" s="1" customFormat="1" ht="15" customHeight="1" x14ac:dyDescent="0.15"/>
    <row r="48" spans="2:4" s="1" customFormat="1" ht="15" customHeight="1" x14ac:dyDescent="0.15"/>
    <row r="49"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row r="54" s="1" customFormat="1" ht="15" customHeight="1" x14ac:dyDescent="0.15"/>
    <row r="55" s="1" customFormat="1" ht="15" customHeight="1" x14ac:dyDescent="0.15"/>
    <row r="56" s="1" customFormat="1" ht="15" customHeight="1" x14ac:dyDescent="0.15"/>
    <row r="57" s="1" customFormat="1" ht="15" customHeight="1" x14ac:dyDescent="0.15"/>
    <row r="58" s="1" customFormat="1" ht="15" customHeight="1" x14ac:dyDescent="0.15"/>
    <row r="60" s="1" customFormat="1" ht="15" customHeight="1" x14ac:dyDescent="0.15"/>
    <row r="61" s="1" customFormat="1" ht="15" customHeight="1" x14ac:dyDescent="0.15"/>
    <row r="62" s="1" customFormat="1" ht="15" customHeight="1" x14ac:dyDescent="0.15"/>
    <row r="63" s="1" customFormat="1" ht="15" customHeight="1" x14ac:dyDescent="0.15"/>
    <row r="64" s="1" customFormat="1" ht="15" customHeight="1" x14ac:dyDescent="0.15"/>
  </sheetData>
  <mergeCells count="1">
    <mergeCell ref="B6:AK6"/>
  </mergeCells>
  <phoneticPr fontId="47"/>
  <printOptions horizontalCentered="1"/>
  <pageMargins left="0.39370078740157483" right="0.39370078740157483" top="0.19685039370078741" bottom="0.19685039370078741" header="0.19685039370078741" footer="0.19685039370078741"/>
  <pageSetup paperSize="9"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A2:BU33"/>
  <sheetViews>
    <sheetView workbookViewId="0"/>
  </sheetViews>
  <sheetFormatPr defaultColWidth="2.5" defaultRowHeight="15" customHeight="1" x14ac:dyDescent="0.15"/>
  <cols>
    <col min="1" max="1" width="2.5" style="1" customWidth="1"/>
    <col min="2" max="2" width="65.625" style="1" customWidth="1"/>
    <col min="3" max="3" width="10.625" style="1" customWidth="1"/>
    <col min="4" max="73" width="2.5" style="1" customWidth="1"/>
    <col min="74" max="16384" width="2.5" style="2"/>
  </cols>
  <sheetData>
    <row r="2" spans="2:3" ht="15" customHeight="1" x14ac:dyDescent="0.15">
      <c r="B2" s="4" t="s">
        <v>457</v>
      </c>
      <c r="C2" s="1" t="s">
        <v>521</v>
      </c>
    </row>
    <row r="3" spans="2:3" ht="15" customHeight="1" x14ac:dyDescent="0.15">
      <c r="B3" s="4"/>
    </row>
    <row r="4" spans="2:3" ht="15" customHeight="1" x14ac:dyDescent="0.15">
      <c r="B4" s="4" t="s">
        <v>458</v>
      </c>
      <c r="C4" s="78" t="e">
        <f>IF(ISERROR(計_確建第三面!AE35/計_確建第三面!O24)="","",(計_確建第三面!AE35/計_確建第三面!O24))*100</f>
        <v>#VALUE!</v>
      </c>
    </row>
    <row r="5" spans="2:3" ht="15" customHeight="1" x14ac:dyDescent="0.15">
      <c r="B5" s="4"/>
      <c r="C5" s="78"/>
    </row>
    <row r="6" spans="2:3" ht="15" customHeight="1" x14ac:dyDescent="0.15">
      <c r="B6" s="4" t="s">
        <v>1585</v>
      </c>
      <c r="C6" s="37" t="str">
        <f>計_確建第三面!AE40</f>
        <v/>
      </c>
    </row>
    <row r="7" spans="2:3" ht="15" customHeight="1" x14ac:dyDescent="0.15">
      <c r="B7" s="4" t="s">
        <v>1586</v>
      </c>
      <c r="C7" s="37" t="str">
        <f>IF(計_確建第三面!AE53="","",計_確建第三面!AE53/3)</f>
        <v/>
      </c>
    </row>
    <row r="8" spans="2:3" ht="15" customHeight="1" x14ac:dyDescent="0.15">
      <c r="B8" s="4" t="s">
        <v>1587</v>
      </c>
      <c r="C8" s="37" t="str">
        <f>IF(計_確建第三面!AE54="","",計_確建第三面!AE54/3)</f>
        <v/>
      </c>
    </row>
    <row r="9" spans="2:3" ht="15" customHeight="1" x14ac:dyDescent="0.15">
      <c r="B9" s="4"/>
    </row>
    <row r="10" spans="2:3" ht="15" customHeight="1" x14ac:dyDescent="0.15">
      <c r="B10" s="4" t="s">
        <v>459</v>
      </c>
      <c r="C10" s="37" t="str">
        <f>IF(計_確建第三面!AE46="","",MIN(計_確建第三面!AE46,計_確建第三面!$AE$38/5))</f>
        <v/>
      </c>
    </row>
    <row r="11" spans="2:3" ht="15" customHeight="1" x14ac:dyDescent="0.15">
      <c r="B11" s="4" t="s">
        <v>460</v>
      </c>
      <c r="C11" s="37" t="str">
        <f>IF(計_確建第三面!AE47="","",MIN(計_確建第三面!AE47,計_確建第三面!$AE$38/50))</f>
        <v/>
      </c>
    </row>
    <row r="12" spans="2:3" ht="15" customHeight="1" x14ac:dyDescent="0.15">
      <c r="B12" s="4" t="s">
        <v>461</v>
      </c>
      <c r="C12" s="37" t="str">
        <f>IF(計_確建第三面!AE48="","",MIN(計_確建第三面!AE48,計_確建第三面!$AE$38/50))</f>
        <v/>
      </c>
    </row>
    <row r="13" spans="2:3" ht="15" customHeight="1" x14ac:dyDescent="0.15">
      <c r="B13" s="4" t="s">
        <v>462</v>
      </c>
      <c r="C13" s="37" t="str">
        <f>IF(計_確建第三面!AE49="","",MIN(計_確建第三面!AE49,計_確建第三面!$AE$38/100))</f>
        <v/>
      </c>
    </row>
    <row r="14" spans="2:3" ht="15" customHeight="1" x14ac:dyDescent="0.15">
      <c r="B14" s="4" t="s">
        <v>463</v>
      </c>
      <c r="C14" s="37" t="str">
        <f>IF(計_確建第三面!AE50="","",MIN(計_確建第三面!AE50,計_確建第三面!$AE$38/100))</f>
        <v/>
      </c>
    </row>
    <row r="15" spans="2:3" ht="15" customHeight="1" x14ac:dyDescent="0.15">
      <c r="B15" s="4" t="s">
        <v>1588</v>
      </c>
      <c r="C15" s="37" t="str">
        <f>IF(計_確建第三面!AE51="","",MIN(計_確建第三面!AE51,計_確建第三面!$AE$38/100))</f>
        <v/>
      </c>
    </row>
    <row r="16" spans="2:3" ht="15" customHeight="1" x14ac:dyDescent="0.15">
      <c r="B16" s="4"/>
    </row>
    <row r="17" spans="2:3" ht="15" customHeight="1" x14ac:dyDescent="0.15">
      <c r="B17" s="4" t="s">
        <v>1589</v>
      </c>
      <c r="C17" s="38" t="e">
        <f>ROUNDDOWN(C6,2)</f>
        <v>#VALUE!</v>
      </c>
    </row>
    <row r="18" spans="2:3" ht="15" customHeight="1" x14ac:dyDescent="0.15">
      <c r="B18" s="4" t="s">
        <v>1590</v>
      </c>
      <c r="C18" s="38" t="str">
        <f>IF(C7="","",ROUNDDOWN(C7,2))</f>
        <v/>
      </c>
    </row>
    <row r="19" spans="2:3" ht="15" customHeight="1" x14ac:dyDescent="0.15">
      <c r="B19" s="4" t="s">
        <v>1591</v>
      </c>
      <c r="C19" s="38" t="str">
        <f>IF(C8="","",ROUNDDOWN(C8,2))</f>
        <v/>
      </c>
    </row>
    <row r="20" spans="2:3" ht="15" customHeight="1" x14ac:dyDescent="0.15">
      <c r="B20" s="4"/>
    </row>
    <row r="21" spans="2:3" ht="15" customHeight="1" x14ac:dyDescent="0.15">
      <c r="B21" s="4" t="s">
        <v>1592</v>
      </c>
      <c r="C21" s="38" t="e">
        <f>MIN(MIN(C17,C18),MIN(C17,C19))</f>
        <v>#VALUE!</v>
      </c>
    </row>
    <row r="22" spans="2:3" ht="15" customHeight="1" x14ac:dyDescent="0.15">
      <c r="B22" s="4" t="s">
        <v>464</v>
      </c>
      <c r="C22" s="38" t="str">
        <f>IF(C10="","",ROUNDDOWN(C10,2))</f>
        <v/>
      </c>
    </row>
    <row r="23" spans="2:3" ht="15" customHeight="1" x14ac:dyDescent="0.15">
      <c r="B23" s="4" t="s">
        <v>465</v>
      </c>
      <c r="C23" s="38" t="str">
        <f t="shared" ref="C23:C27" si="0">IF(C11="","",ROUNDDOWN(C11,2))</f>
        <v/>
      </c>
    </row>
    <row r="24" spans="2:3" ht="15" customHeight="1" x14ac:dyDescent="0.15">
      <c r="B24" s="4" t="s">
        <v>466</v>
      </c>
      <c r="C24" s="38" t="str">
        <f t="shared" si="0"/>
        <v/>
      </c>
    </row>
    <row r="25" spans="2:3" ht="15" customHeight="1" x14ac:dyDescent="0.15">
      <c r="B25" s="4" t="s">
        <v>467</v>
      </c>
      <c r="C25" s="38" t="str">
        <f t="shared" si="0"/>
        <v/>
      </c>
    </row>
    <row r="26" spans="2:3" ht="15" customHeight="1" x14ac:dyDescent="0.15">
      <c r="B26" s="4" t="s">
        <v>1593</v>
      </c>
      <c r="C26" s="38" t="str">
        <f t="shared" si="0"/>
        <v/>
      </c>
    </row>
    <row r="27" spans="2:3" ht="15" customHeight="1" x14ac:dyDescent="0.15">
      <c r="B27" s="4" t="s">
        <v>1594</v>
      </c>
      <c r="C27" s="38" t="str">
        <f t="shared" si="0"/>
        <v/>
      </c>
    </row>
    <row r="28" spans="2:3" ht="15" customHeight="1" x14ac:dyDescent="0.15">
      <c r="B28" s="4"/>
      <c r="C28" s="38"/>
    </row>
    <row r="29" spans="2:3" ht="15" customHeight="1" x14ac:dyDescent="0.15">
      <c r="B29" s="4" t="s">
        <v>1595</v>
      </c>
      <c r="C29" s="38" t="e">
        <f>SUM(C21:C27)</f>
        <v>#VALUE!</v>
      </c>
    </row>
    <row r="30" spans="2:3" ht="15" customHeight="1" x14ac:dyDescent="0.15">
      <c r="B30" s="4" t="s">
        <v>1596</v>
      </c>
      <c r="C30" s="38">
        <f>SUM(計_確建第三面!AE42,計_確建第三面!AE44,計_確建第三面!AE45,計_確建第三面!AE52)</f>
        <v>0</v>
      </c>
    </row>
    <row r="31" spans="2:3" ht="15" customHeight="1" x14ac:dyDescent="0.15">
      <c r="B31" s="4"/>
      <c r="C31" s="38" t="e">
        <f>SUM(C29:C30)</f>
        <v>#VALUE!</v>
      </c>
    </row>
    <row r="32" spans="2:3" ht="15" customHeight="1" x14ac:dyDescent="0.15">
      <c r="B32" s="4"/>
    </row>
    <row r="33" spans="2:3" ht="15" customHeight="1" x14ac:dyDescent="0.15">
      <c r="B33" s="4" t="s">
        <v>468</v>
      </c>
      <c r="C33" s="78" t="e">
        <f>IF(ISERROR(計_確建第三面!O55/計_確建第三面!O24),"",(計_確建第三面!O55/計_確建第三面!O24))*100</f>
        <v>#VALUE!</v>
      </c>
    </row>
  </sheetData>
  <phoneticPr fontId="31"/>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3:BV53"/>
  <sheetViews>
    <sheetView showGridLines="0" showZeros="0" tabSelected="1" zoomScaleNormal="100" zoomScaleSheetLayoutView="100" workbookViewId="0"/>
  </sheetViews>
  <sheetFormatPr defaultColWidth="2.5" defaultRowHeight="15" customHeight="1" x14ac:dyDescent="0.15"/>
  <cols>
    <col min="1" max="73" width="2.5" style="1" customWidth="1"/>
    <col min="74" max="16384" width="2.5" style="2"/>
  </cols>
  <sheetData>
    <row r="3" spans="1:74" ht="30" customHeight="1" x14ac:dyDescent="0.15"/>
    <row r="4" spans="1:74" ht="30" customHeight="1" x14ac:dyDescent="0.15"/>
    <row r="5" spans="1:74" ht="30" customHeight="1" x14ac:dyDescent="0.15"/>
    <row r="10" spans="1:74" s="274" customFormat="1" ht="60" customHeight="1" x14ac:dyDescent="0.15">
      <c r="A10" s="273"/>
      <c r="B10" s="273"/>
      <c r="C10" s="486" t="s">
        <v>1227</v>
      </c>
      <c r="D10" s="486"/>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273"/>
      <c r="AL10" s="273"/>
      <c r="AM10" s="273"/>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2"/>
    </row>
    <row r="13" spans="1:74" ht="20.100000000000001" customHeight="1" x14ac:dyDescent="0.15">
      <c r="B13" s="491" t="s">
        <v>1833</v>
      </c>
      <c r="C13" s="492"/>
      <c r="D13" s="492"/>
      <c r="E13" s="492"/>
      <c r="F13" s="492"/>
      <c r="G13" s="492"/>
      <c r="H13" s="492"/>
      <c r="I13" s="492"/>
      <c r="J13" s="492"/>
      <c r="K13" s="492"/>
      <c r="L13" s="492"/>
      <c r="M13" s="493"/>
      <c r="N13" s="494" t="s">
        <v>1221</v>
      </c>
      <c r="O13" s="495"/>
      <c r="P13" s="495"/>
      <c r="Q13" s="495"/>
      <c r="R13" s="495"/>
      <c r="S13" s="495"/>
      <c r="T13" s="495"/>
      <c r="U13" s="495"/>
      <c r="V13" s="495"/>
      <c r="W13" s="495"/>
      <c r="X13" s="495"/>
      <c r="Y13" s="496"/>
      <c r="Z13" s="497" t="s">
        <v>1225</v>
      </c>
      <c r="AA13" s="498"/>
      <c r="AB13" s="498"/>
      <c r="AC13" s="498"/>
      <c r="AD13" s="498"/>
      <c r="AE13" s="498"/>
      <c r="AF13" s="498"/>
      <c r="AG13" s="498"/>
      <c r="AH13" s="498"/>
      <c r="AI13" s="498"/>
      <c r="AJ13" s="498"/>
      <c r="AK13" s="499"/>
      <c r="AN13" s="2"/>
      <c r="AO13" s="2"/>
      <c r="AP13" s="2"/>
      <c r="BV13" s="1"/>
    </row>
    <row r="14" spans="1:74" ht="14.45" customHeight="1" x14ac:dyDescent="0.15">
      <c r="B14" s="487" t="s">
        <v>1205</v>
      </c>
      <c r="C14" s="488"/>
      <c r="D14" s="108"/>
      <c r="E14" s="108"/>
      <c r="F14" s="108"/>
      <c r="G14" s="108"/>
      <c r="H14" s="108"/>
      <c r="I14" s="108"/>
      <c r="J14" s="108"/>
      <c r="K14" s="108"/>
      <c r="L14" s="108"/>
      <c r="M14" s="109"/>
      <c r="N14" s="489" t="s">
        <v>1278</v>
      </c>
      <c r="O14" s="490"/>
      <c r="P14" s="91"/>
      <c r="Q14" s="91"/>
      <c r="R14" s="91"/>
      <c r="S14" s="91"/>
      <c r="T14" s="91"/>
      <c r="U14" s="91"/>
      <c r="V14" s="91"/>
      <c r="W14" s="91"/>
      <c r="X14" s="91"/>
      <c r="Y14" s="91"/>
      <c r="Z14" s="500" t="s">
        <v>1281</v>
      </c>
      <c r="AA14" s="501"/>
      <c r="AB14" s="474"/>
      <c r="AC14" s="474"/>
      <c r="AD14" s="474"/>
      <c r="AE14" s="474"/>
      <c r="AF14" s="474"/>
      <c r="AG14" s="474"/>
      <c r="AH14" s="474"/>
      <c r="AI14" s="474"/>
      <c r="AJ14" s="474"/>
      <c r="AK14" s="475"/>
      <c r="BV14" s="1"/>
    </row>
    <row r="15" spans="1:74" ht="14.45" customHeight="1" x14ac:dyDescent="0.15">
      <c r="B15" s="85"/>
      <c r="C15" s="50" t="s">
        <v>1277</v>
      </c>
      <c r="D15" s="50"/>
      <c r="E15" s="50"/>
      <c r="F15" s="50"/>
      <c r="G15" s="50"/>
      <c r="H15" s="50"/>
      <c r="I15" s="50"/>
      <c r="J15" s="50"/>
      <c r="K15" s="50"/>
      <c r="L15" s="50"/>
      <c r="M15" s="84"/>
      <c r="N15" s="92"/>
      <c r="O15" s="91" t="s">
        <v>1207</v>
      </c>
      <c r="P15" s="91"/>
      <c r="Q15" s="91"/>
      <c r="R15" s="91"/>
      <c r="S15" s="91"/>
      <c r="T15" s="91"/>
      <c r="U15" s="91"/>
      <c r="V15" s="91"/>
      <c r="W15" s="91"/>
      <c r="X15" s="91"/>
      <c r="Y15" s="91"/>
      <c r="Z15" s="98"/>
      <c r="AA15" s="64" t="s">
        <v>1210</v>
      </c>
      <c r="AB15" s="64"/>
      <c r="AC15" s="64"/>
      <c r="AD15" s="64"/>
      <c r="AE15" s="64"/>
      <c r="AF15" s="64"/>
      <c r="AG15" s="64"/>
      <c r="AH15" s="64"/>
      <c r="AI15" s="64"/>
      <c r="AJ15" s="64"/>
      <c r="AK15" s="97"/>
      <c r="AN15" s="2"/>
      <c r="AO15" s="2"/>
      <c r="AP15" s="2"/>
      <c r="BV15" s="1"/>
    </row>
    <row r="16" spans="1:74" ht="14.45" customHeight="1" x14ac:dyDescent="0.15">
      <c r="B16" s="87"/>
      <c r="C16" s="50"/>
      <c r="D16" s="50"/>
      <c r="E16" s="50"/>
      <c r="F16" s="50"/>
      <c r="G16" s="50"/>
      <c r="H16" s="50"/>
      <c r="I16" s="50"/>
      <c r="J16" s="50"/>
      <c r="K16" s="50"/>
      <c r="L16" s="50"/>
      <c r="M16" s="88"/>
      <c r="N16" s="92"/>
      <c r="O16" s="93"/>
      <c r="P16" s="93"/>
      <c r="Q16" s="93"/>
      <c r="R16" s="93"/>
      <c r="S16" s="93"/>
      <c r="T16" s="93"/>
      <c r="U16" s="93"/>
      <c r="V16" s="93"/>
      <c r="W16" s="93"/>
      <c r="X16" s="93"/>
      <c r="Y16" s="93"/>
      <c r="Z16" s="99"/>
      <c r="AA16" s="476"/>
      <c r="AB16" s="476"/>
      <c r="AC16" s="476"/>
      <c r="AD16" s="476"/>
      <c r="AE16" s="476"/>
      <c r="AF16" s="476"/>
      <c r="AG16" s="476"/>
      <c r="AH16" s="476"/>
      <c r="AI16" s="476"/>
      <c r="AJ16" s="476"/>
      <c r="AK16" s="100"/>
      <c r="AN16" s="2"/>
      <c r="AO16" s="2"/>
      <c r="AP16" s="2"/>
      <c r="BE16" s="2"/>
      <c r="BN16" s="2"/>
      <c r="BV16" s="1"/>
    </row>
    <row r="17" spans="2:74" ht="14.45" customHeight="1" x14ac:dyDescent="0.15">
      <c r="B17" s="87"/>
      <c r="C17" s="110" t="s">
        <v>1737</v>
      </c>
      <c r="D17" s="110"/>
      <c r="E17" s="110"/>
      <c r="F17" s="110"/>
      <c r="G17" s="110"/>
      <c r="H17" s="110"/>
      <c r="I17" s="110"/>
      <c r="J17" s="110"/>
      <c r="K17" s="50"/>
      <c r="L17" s="50"/>
      <c r="M17" s="84"/>
      <c r="N17" s="92"/>
      <c r="O17" s="105" t="s">
        <v>1212</v>
      </c>
      <c r="P17" s="105"/>
      <c r="Q17" s="91"/>
      <c r="R17" s="105" t="s">
        <v>1213</v>
      </c>
      <c r="S17" s="105"/>
      <c r="T17" s="91"/>
      <c r="U17" s="105" t="s">
        <v>1214</v>
      </c>
      <c r="V17" s="105"/>
      <c r="W17" s="91"/>
      <c r="X17" s="91"/>
      <c r="Y17" s="91"/>
      <c r="Z17" s="98"/>
      <c r="AA17" s="106" t="s">
        <v>1212</v>
      </c>
      <c r="AB17" s="106"/>
      <c r="AC17" s="64"/>
      <c r="AD17" s="106" t="s">
        <v>1213</v>
      </c>
      <c r="AE17" s="106"/>
      <c r="AF17" s="64"/>
      <c r="AG17" s="106" t="s">
        <v>1214</v>
      </c>
      <c r="AH17" s="106"/>
      <c r="AI17" s="64"/>
      <c r="AJ17" s="64"/>
      <c r="AK17" s="97"/>
      <c r="AN17" s="2"/>
      <c r="AO17" s="2"/>
      <c r="AP17" s="2"/>
      <c r="BC17" s="2"/>
      <c r="BE17" s="2"/>
      <c r="BH17" s="2"/>
      <c r="BK17" s="2"/>
      <c r="BN17" s="2"/>
      <c r="BQ17" s="2"/>
      <c r="BT17" s="2"/>
      <c r="BV17" s="1"/>
    </row>
    <row r="18" spans="2:74" ht="14.45" customHeight="1" x14ac:dyDescent="0.15">
      <c r="B18" s="87"/>
      <c r="C18" s="50"/>
      <c r="D18" s="50"/>
      <c r="E18" s="50"/>
      <c r="F18" s="50"/>
      <c r="G18" s="50"/>
      <c r="H18" s="50"/>
      <c r="I18" s="50"/>
      <c r="J18" s="50"/>
      <c r="K18" s="50"/>
      <c r="L18" s="50"/>
      <c r="M18" s="84"/>
      <c r="N18" s="94"/>
      <c r="O18" s="105" t="s">
        <v>1215</v>
      </c>
      <c r="P18" s="105"/>
      <c r="Q18" s="91"/>
      <c r="R18" s="105" t="s">
        <v>1216</v>
      </c>
      <c r="S18" s="105"/>
      <c r="T18" s="91"/>
      <c r="U18" s="105" t="s">
        <v>1217</v>
      </c>
      <c r="V18" s="105"/>
      <c r="W18" s="91"/>
      <c r="X18" s="91"/>
      <c r="Y18" s="91"/>
      <c r="Z18" s="98"/>
      <c r="AA18" s="106" t="s">
        <v>1215</v>
      </c>
      <c r="AB18" s="106"/>
      <c r="AC18" s="64"/>
      <c r="AD18" s="106" t="s">
        <v>1216</v>
      </c>
      <c r="AE18" s="106"/>
      <c r="AF18" s="64"/>
      <c r="AG18" s="106" t="s">
        <v>1217</v>
      </c>
      <c r="AH18" s="106"/>
      <c r="AI18" s="64"/>
      <c r="AJ18" s="64"/>
      <c r="AK18" s="97"/>
      <c r="AN18" s="148"/>
      <c r="AO18" s="148"/>
      <c r="BC18" s="2"/>
      <c r="BE18" s="2"/>
      <c r="BV18" s="1"/>
    </row>
    <row r="19" spans="2:74" ht="14.45" customHeight="1" x14ac:dyDescent="0.15">
      <c r="B19" s="87"/>
      <c r="C19" s="50"/>
      <c r="D19" s="50"/>
      <c r="E19" s="50"/>
      <c r="F19" s="50"/>
      <c r="G19" s="50"/>
      <c r="H19" s="50"/>
      <c r="I19" s="50"/>
      <c r="J19" s="50"/>
      <c r="K19" s="50"/>
      <c r="L19" s="50"/>
      <c r="M19" s="84"/>
      <c r="N19" s="94"/>
      <c r="O19" s="91"/>
      <c r="P19" s="91"/>
      <c r="Q19" s="91"/>
      <c r="R19" s="91"/>
      <c r="S19" s="91"/>
      <c r="T19" s="91"/>
      <c r="U19" s="91"/>
      <c r="V19" s="91"/>
      <c r="W19" s="91"/>
      <c r="X19" s="91"/>
      <c r="Y19" s="91"/>
      <c r="Z19" s="98"/>
      <c r="AA19" s="64"/>
      <c r="AB19" s="64"/>
      <c r="AC19" s="64"/>
      <c r="AD19" s="64"/>
      <c r="AE19" s="64"/>
      <c r="AF19" s="64"/>
      <c r="AG19" s="64"/>
      <c r="AH19" s="64"/>
      <c r="AI19" s="64"/>
      <c r="AJ19" s="64"/>
      <c r="AK19" s="97"/>
      <c r="AN19" s="2"/>
      <c r="AO19" s="2"/>
      <c r="AP19" s="2"/>
      <c r="BV19" s="1"/>
    </row>
    <row r="20" spans="2:74" ht="14.45" customHeight="1" x14ac:dyDescent="0.15">
      <c r="B20" s="504" t="s">
        <v>1228</v>
      </c>
      <c r="C20" s="505"/>
      <c r="D20" s="50"/>
      <c r="E20" s="50"/>
      <c r="F20" s="50"/>
      <c r="G20" s="50"/>
      <c r="H20" s="50"/>
      <c r="I20" s="50"/>
      <c r="J20" s="50"/>
      <c r="K20" s="50"/>
      <c r="L20" s="50"/>
      <c r="M20" s="84"/>
      <c r="N20" s="489" t="s">
        <v>1229</v>
      </c>
      <c r="O20" s="490"/>
      <c r="P20" s="91"/>
      <c r="Q20" s="91"/>
      <c r="R20" s="91"/>
      <c r="S20" s="91"/>
      <c r="T20" s="91"/>
      <c r="U20" s="91"/>
      <c r="V20" s="91"/>
      <c r="W20" s="91"/>
      <c r="X20" s="91"/>
      <c r="Y20" s="91"/>
      <c r="Z20" s="502" t="s">
        <v>1222</v>
      </c>
      <c r="AA20" s="503"/>
      <c r="AB20" s="64"/>
      <c r="AC20" s="64"/>
      <c r="AD20" s="64"/>
      <c r="AE20" s="64"/>
      <c r="AF20" s="64"/>
      <c r="AG20" s="64"/>
      <c r="AH20" s="64"/>
      <c r="AI20" s="64"/>
      <c r="AJ20" s="64"/>
      <c r="AK20" s="97"/>
      <c r="AN20" s="2"/>
      <c r="AO20" s="2"/>
      <c r="AP20" s="2"/>
      <c r="BV20" s="1"/>
    </row>
    <row r="21" spans="2:74" ht="14.45" customHeight="1" x14ac:dyDescent="0.15">
      <c r="B21" s="87"/>
      <c r="C21" s="50" t="s">
        <v>1206</v>
      </c>
      <c r="D21" s="86"/>
      <c r="E21" s="50"/>
      <c r="F21" s="50"/>
      <c r="G21" s="50"/>
      <c r="H21" s="50"/>
      <c r="I21" s="50"/>
      <c r="J21" s="50"/>
      <c r="K21" s="50"/>
      <c r="L21" s="50"/>
      <c r="M21" s="84"/>
      <c r="N21" s="94"/>
      <c r="O21" s="91" t="s">
        <v>1208</v>
      </c>
      <c r="P21" s="91"/>
      <c r="Q21" s="91"/>
      <c r="R21" s="91"/>
      <c r="S21" s="91"/>
      <c r="T21" s="91"/>
      <c r="U21" s="91"/>
      <c r="V21" s="91"/>
      <c r="W21" s="91"/>
      <c r="X21" s="91"/>
      <c r="Y21" s="91"/>
      <c r="Z21" s="98"/>
      <c r="AA21" s="64" t="s">
        <v>1211</v>
      </c>
      <c r="AB21" s="64"/>
      <c r="AC21" s="64"/>
      <c r="AD21" s="64"/>
      <c r="AE21" s="64"/>
      <c r="AF21" s="64"/>
      <c r="AG21" s="64"/>
      <c r="AH21" s="64"/>
      <c r="AI21" s="64"/>
      <c r="AJ21" s="64"/>
      <c r="AK21" s="97"/>
      <c r="AN21" s="2"/>
      <c r="AO21" s="2"/>
      <c r="AP21" s="2"/>
      <c r="BV21" s="1"/>
    </row>
    <row r="22" spans="2:74" ht="14.45" customHeight="1" x14ac:dyDescent="0.15">
      <c r="B22" s="87"/>
      <c r="C22" s="50"/>
      <c r="D22" s="50"/>
      <c r="E22" s="86"/>
      <c r="F22" s="86"/>
      <c r="G22" s="86"/>
      <c r="H22" s="86"/>
      <c r="I22" s="86"/>
      <c r="J22" s="86"/>
      <c r="K22" s="86"/>
      <c r="L22" s="86"/>
      <c r="M22" s="84"/>
      <c r="N22" s="94"/>
      <c r="O22" s="91"/>
      <c r="P22" s="91"/>
      <c r="Q22" s="91"/>
      <c r="R22" s="91"/>
      <c r="S22" s="91"/>
      <c r="T22" s="91"/>
      <c r="U22" s="91"/>
      <c r="V22" s="91"/>
      <c r="W22" s="91"/>
      <c r="X22" s="91"/>
      <c r="Y22" s="91"/>
      <c r="Z22" s="98"/>
      <c r="AA22" s="64"/>
      <c r="AB22" s="64"/>
      <c r="AC22" s="64"/>
      <c r="AD22" s="64"/>
      <c r="AE22" s="64"/>
      <c r="AF22" s="64"/>
      <c r="AG22" s="64"/>
      <c r="AH22" s="64"/>
      <c r="AI22" s="64"/>
      <c r="AJ22" s="64"/>
      <c r="AK22" s="97"/>
      <c r="AN22" s="2"/>
      <c r="AO22" s="2"/>
      <c r="AP22" s="2"/>
      <c r="BV22" s="1"/>
    </row>
    <row r="23" spans="2:74" ht="14.45" customHeight="1" x14ac:dyDescent="0.15">
      <c r="B23" s="87"/>
      <c r="C23" s="104" t="s">
        <v>1218</v>
      </c>
      <c r="D23" s="104"/>
      <c r="E23" s="104"/>
      <c r="F23" s="104"/>
      <c r="G23" s="104"/>
      <c r="H23" s="104"/>
      <c r="I23" s="104"/>
      <c r="J23" s="50"/>
      <c r="K23" s="50"/>
      <c r="L23" s="50"/>
      <c r="M23" s="84"/>
      <c r="N23" s="94"/>
      <c r="O23" s="105" t="s">
        <v>1212</v>
      </c>
      <c r="P23" s="105"/>
      <c r="Q23" s="91"/>
      <c r="R23" s="105" t="s">
        <v>1213</v>
      </c>
      <c r="S23" s="105"/>
      <c r="T23" s="91"/>
      <c r="U23" s="105" t="s">
        <v>1214</v>
      </c>
      <c r="V23" s="105"/>
      <c r="W23" s="91"/>
      <c r="X23" s="91"/>
      <c r="Y23" s="91"/>
      <c r="Z23" s="98"/>
      <c r="AA23" s="106" t="s">
        <v>1212</v>
      </c>
      <c r="AB23" s="106"/>
      <c r="AC23" s="64"/>
      <c r="AD23" s="106" t="s">
        <v>1213</v>
      </c>
      <c r="AE23" s="106"/>
      <c r="AF23" s="64"/>
      <c r="AG23" s="106" t="s">
        <v>1214</v>
      </c>
      <c r="AH23" s="106"/>
      <c r="AI23" s="64"/>
      <c r="AJ23" s="64"/>
      <c r="AK23" s="97"/>
      <c r="AN23" s="148"/>
      <c r="AO23" s="148"/>
      <c r="BV23" s="1"/>
    </row>
    <row r="24" spans="2:74" ht="14.45" customHeight="1" x14ac:dyDescent="0.15">
      <c r="B24" s="87"/>
      <c r="C24" s="104" t="s">
        <v>1219</v>
      </c>
      <c r="D24" s="104"/>
      <c r="E24" s="104"/>
      <c r="F24" s="104"/>
      <c r="G24" s="104"/>
      <c r="H24" s="50"/>
      <c r="I24" s="50"/>
      <c r="J24" s="50"/>
      <c r="K24" s="50"/>
      <c r="L24" s="50"/>
      <c r="M24" s="84"/>
      <c r="N24" s="94"/>
      <c r="O24" s="105"/>
      <c r="P24" s="105"/>
      <c r="Q24" s="91"/>
      <c r="R24" s="91"/>
      <c r="S24" s="91"/>
      <c r="T24" s="91"/>
      <c r="U24" s="91"/>
      <c r="V24" s="91"/>
      <c r="W24" s="91"/>
      <c r="X24" s="91"/>
      <c r="Y24" s="91"/>
      <c r="Z24" s="98"/>
      <c r="AA24" s="106"/>
      <c r="AB24" s="106"/>
      <c r="AC24" s="64"/>
      <c r="AD24" s="64"/>
      <c r="AE24" s="64"/>
      <c r="AF24" s="64"/>
      <c r="AG24" s="64"/>
      <c r="AH24" s="64"/>
      <c r="AI24" s="64"/>
      <c r="AJ24" s="64"/>
      <c r="AK24" s="97"/>
      <c r="AN24" s="148"/>
      <c r="AO24" s="148"/>
      <c r="BV24" s="1"/>
    </row>
    <row r="25" spans="2:74" ht="14.45" customHeight="1" x14ac:dyDescent="0.15">
      <c r="B25" s="87"/>
      <c r="C25" s="50"/>
      <c r="D25" s="50"/>
      <c r="E25" s="50"/>
      <c r="F25" s="50"/>
      <c r="G25" s="50"/>
      <c r="H25" s="50"/>
      <c r="I25" s="50"/>
      <c r="J25" s="50"/>
      <c r="K25" s="50"/>
      <c r="L25" s="50"/>
      <c r="M25" s="84"/>
      <c r="N25" s="489" t="s">
        <v>1279</v>
      </c>
      <c r="O25" s="490"/>
      <c r="P25" s="91"/>
      <c r="Q25" s="91"/>
      <c r="R25" s="91"/>
      <c r="S25" s="91"/>
      <c r="T25" s="91"/>
      <c r="U25" s="91"/>
      <c r="V25" s="91"/>
      <c r="W25" s="91"/>
      <c r="X25" s="91"/>
      <c r="Y25" s="91"/>
      <c r="Z25" s="502" t="s">
        <v>1282</v>
      </c>
      <c r="AA25" s="503"/>
      <c r="AB25" s="64"/>
      <c r="AC25" s="64"/>
      <c r="AD25" s="64"/>
      <c r="AE25" s="64"/>
      <c r="AF25" s="64"/>
      <c r="AG25" s="64"/>
      <c r="AH25" s="64"/>
      <c r="AI25" s="64"/>
      <c r="AJ25" s="64"/>
      <c r="AK25" s="97"/>
      <c r="AN25" s="148"/>
      <c r="AO25" s="148"/>
      <c r="BV25" s="1"/>
    </row>
    <row r="26" spans="2:74" ht="14.45" customHeight="1" x14ac:dyDescent="0.15">
      <c r="B26" s="87"/>
      <c r="C26" s="50"/>
      <c r="D26" s="50"/>
      <c r="E26" s="50"/>
      <c r="F26" s="50"/>
      <c r="G26" s="50"/>
      <c r="H26" s="50"/>
      <c r="I26" s="50"/>
      <c r="J26" s="50"/>
      <c r="K26" s="50"/>
      <c r="L26" s="50"/>
      <c r="M26" s="84"/>
      <c r="N26" s="91"/>
      <c r="O26" s="91" t="s">
        <v>1209</v>
      </c>
      <c r="P26" s="91"/>
      <c r="Q26" s="91"/>
      <c r="R26" s="91"/>
      <c r="S26" s="91"/>
      <c r="T26" s="91"/>
      <c r="U26" s="91"/>
      <c r="V26" s="91"/>
      <c r="W26" s="91"/>
      <c r="X26" s="91"/>
      <c r="Y26" s="91"/>
      <c r="Z26" s="98"/>
      <c r="AA26" s="480" t="s">
        <v>1220</v>
      </c>
      <c r="AB26" s="480"/>
      <c r="AC26" s="64"/>
      <c r="AD26" s="64"/>
      <c r="AE26" s="64"/>
      <c r="AF26" s="64"/>
      <c r="AG26" s="106" t="s">
        <v>2867</v>
      </c>
      <c r="AH26" s="106"/>
      <c r="AI26" s="64"/>
      <c r="AJ26" s="64"/>
      <c r="AK26" s="97"/>
      <c r="AN26" s="148"/>
      <c r="AO26" s="148"/>
      <c r="AP26" s="2"/>
      <c r="BV26" s="1"/>
    </row>
    <row r="27" spans="2:74" ht="14.45" customHeight="1" x14ac:dyDescent="0.15">
      <c r="B27" s="87"/>
      <c r="C27" s="50"/>
      <c r="D27" s="50"/>
      <c r="E27" s="50"/>
      <c r="F27" s="50"/>
      <c r="G27" s="50"/>
      <c r="H27" s="50"/>
      <c r="I27" s="50"/>
      <c r="J27" s="50"/>
      <c r="K27" s="50"/>
      <c r="L27" s="50"/>
      <c r="M27" s="84"/>
      <c r="N27" s="94"/>
      <c r="O27" s="91"/>
      <c r="P27" s="91"/>
      <c r="Q27" s="91"/>
      <c r="R27" s="91"/>
      <c r="S27" s="91"/>
      <c r="T27" s="91"/>
      <c r="U27" s="91"/>
      <c r="V27" s="91"/>
      <c r="W27" s="91"/>
      <c r="X27" s="91"/>
      <c r="Y27" s="91"/>
      <c r="Z27" s="98"/>
      <c r="AA27" s="480" t="s">
        <v>2877</v>
      </c>
      <c r="AB27" s="480"/>
      <c r="AC27" s="480"/>
      <c r="AD27" s="480"/>
      <c r="AE27" s="64"/>
      <c r="AF27" s="64"/>
      <c r="AG27" s="64"/>
      <c r="AH27" s="64"/>
      <c r="AI27" s="64"/>
      <c r="AJ27" s="64"/>
      <c r="AK27" s="97"/>
      <c r="AN27" s="2"/>
      <c r="AO27" s="2"/>
      <c r="AP27" s="2"/>
      <c r="BV27" s="1"/>
    </row>
    <row r="28" spans="2:74" ht="14.45" customHeight="1" x14ac:dyDescent="0.15">
      <c r="B28" s="87"/>
      <c r="C28" s="50"/>
      <c r="D28" s="50"/>
      <c r="E28" s="50"/>
      <c r="F28" s="50"/>
      <c r="G28" s="50"/>
      <c r="H28" s="50"/>
      <c r="I28" s="50"/>
      <c r="J28" s="50"/>
      <c r="K28" s="50"/>
      <c r="L28" s="50"/>
      <c r="M28" s="84"/>
      <c r="N28" s="94"/>
      <c r="O28" s="147" t="s">
        <v>2197</v>
      </c>
      <c r="P28" s="147"/>
      <c r="Q28" s="91"/>
      <c r="R28" s="147" t="s">
        <v>2198</v>
      </c>
      <c r="S28" s="147"/>
      <c r="T28" s="147"/>
      <c r="U28" s="105"/>
      <c r="V28" s="105"/>
      <c r="W28" s="91"/>
      <c r="X28" s="91"/>
      <c r="Y28" s="91"/>
      <c r="Z28" s="98"/>
      <c r="AA28" s="64"/>
      <c r="AB28" s="64"/>
      <c r="AC28" s="64"/>
      <c r="AD28" s="64"/>
      <c r="AE28" s="64"/>
      <c r="AF28" s="64"/>
      <c r="AG28" s="64"/>
      <c r="AH28" s="64"/>
      <c r="AI28" s="64"/>
      <c r="AJ28" s="64"/>
      <c r="AK28" s="97"/>
      <c r="AN28" s="148"/>
      <c r="AO28" s="148"/>
      <c r="AP28" s="2"/>
      <c r="BV28" s="1"/>
    </row>
    <row r="29" spans="2:74" ht="14.45" customHeight="1" x14ac:dyDescent="0.15">
      <c r="B29" s="87"/>
      <c r="C29" s="50"/>
      <c r="D29" s="50"/>
      <c r="E29" s="50"/>
      <c r="F29" s="50"/>
      <c r="G29" s="50"/>
      <c r="H29" s="50"/>
      <c r="I29" s="50"/>
      <c r="J29" s="50"/>
      <c r="K29" s="50"/>
      <c r="L29" s="50"/>
      <c r="M29" s="84"/>
      <c r="N29" s="94"/>
      <c r="O29" s="105" t="s">
        <v>2301</v>
      </c>
      <c r="P29" s="105"/>
      <c r="Q29" s="91"/>
      <c r="R29" s="91"/>
      <c r="S29" s="91"/>
      <c r="T29" s="91"/>
      <c r="U29" s="91"/>
      <c r="V29" s="91"/>
      <c r="W29" s="91"/>
      <c r="X29" s="91"/>
      <c r="Y29" s="91"/>
      <c r="Z29" s="502" t="s">
        <v>1223</v>
      </c>
      <c r="AA29" s="503"/>
      <c r="AB29" s="64"/>
      <c r="AC29" s="64"/>
      <c r="AD29" s="64"/>
      <c r="AE29" s="64"/>
      <c r="AF29" s="64"/>
      <c r="AG29" s="64"/>
      <c r="AH29" s="64"/>
      <c r="AI29" s="64"/>
      <c r="AJ29" s="64"/>
      <c r="AK29" s="97"/>
      <c r="AN29" s="148"/>
      <c r="AO29" s="148"/>
      <c r="AP29" s="2"/>
      <c r="BV29" s="1"/>
    </row>
    <row r="30" spans="2:74" ht="14.45" customHeight="1" x14ac:dyDescent="0.15">
      <c r="B30" s="87"/>
      <c r="C30" s="50"/>
      <c r="D30" s="50"/>
      <c r="E30" s="50"/>
      <c r="F30" s="50"/>
      <c r="G30" s="50"/>
      <c r="H30" s="50"/>
      <c r="I30" s="50"/>
      <c r="J30" s="50"/>
      <c r="K30" s="50"/>
      <c r="L30" s="50"/>
      <c r="M30" s="84"/>
      <c r="N30" s="91"/>
      <c r="O30" s="91"/>
      <c r="P30" s="91"/>
      <c r="Q30" s="91"/>
      <c r="R30" s="91"/>
      <c r="S30" s="91"/>
      <c r="T30" s="91"/>
      <c r="U30" s="91"/>
      <c r="V30" s="91"/>
      <c r="W30" s="91"/>
      <c r="X30" s="91"/>
      <c r="Y30" s="91"/>
      <c r="Z30" s="98"/>
      <c r="AA30" s="106" t="s">
        <v>1836</v>
      </c>
      <c r="AB30" s="106"/>
      <c r="AC30" s="106"/>
      <c r="AD30" s="106"/>
      <c r="AE30" s="106"/>
      <c r="AF30" s="106"/>
      <c r="AG30" s="64"/>
      <c r="AH30" s="64"/>
      <c r="AI30" s="64"/>
      <c r="AJ30" s="64"/>
      <c r="AK30" s="97"/>
      <c r="AN30" s="148"/>
      <c r="AO30" s="148"/>
      <c r="AP30" s="2"/>
      <c r="BV30" s="1"/>
    </row>
    <row r="31" spans="2:74" ht="14.45" customHeight="1" x14ac:dyDescent="0.15">
      <c r="B31" s="87"/>
      <c r="C31" s="50"/>
      <c r="D31" s="50"/>
      <c r="E31" s="50"/>
      <c r="F31" s="50"/>
      <c r="G31" s="50"/>
      <c r="H31" s="50"/>
      <c r="I31" s="50"/>
      <c r="J31" s="50"/>
      <c r="K31" s="50"/>
      <c r="L31" s="50"/>
      <c r="M31" s="84"/>
      <c r="N31" s="489" t="s">
        <v>1230</v>
      </c>
      <c r="O31" s="490"/>
      <c r="P31" s="91"/>
      <c r="Q31" s="91"/>
      <c r="R31" s="91"/>
      <c r="S31" s="91"/>
      <c r="T31" s="91"/>
      <c r="U31" s="91"/>
      <c r="V31" s="91"/>
      <c r="W31" s="91"/>
      <c r="X31" s="91"/>
      <c r="Y31" s="91"/>
      <c r="Z31" s="98"/>
      <c r="AA31" s="64"/>
      <c r="AB31" s="64"/>
      <c r="AC31" s="64"/>
      <c r="AD31" s="64"/>
      <c r="AE31" s="64"/>
      <c r="AF31" s="64"/>
      <c r="AG31" s="64"/>
      <c r="AH31" s="64"/>
      <c r="AI31" s="64"/>
      <c r="AJ31" s="64"/>
      <c r="AK31" s="97"/>
      <c r="BV31" s="1"/>
    </row>
    <row r="32" spans="2:74" ht="14.45" customHeight="1" x14ac:dyDescent="0.15">
      <c r="B32" s="87"/>
      <c r="C32" s="50"/>
      <c r="D32" s="50"/>
      <c r="E32" s="50"/>
      <c r="F32" s="50"/>
      <c r="G32" s="50"/>
      <c r="H32" s="50"/>
      <c r="I32" s="50"/>
      <c r="J32" s="50"/>
      <c r="K32" s="50"/>
      <c r="L32" s="50"/>
      <c r="M32" s="84"/>
      <c r="N32" s="94"/>
      <c r="O32" s="147" t="s">
        <v>1220</v>
      </c>
      <c r="P32" s="147"/>
      <c r="Q32" s="91"/>
      <c r="R32" s="91"/>
      <c r="S32" s="91"/>
      <c r="T32" s="91"/>
      <c r="U32" s="105" t="s">
        <v>2867</v>
      </c>
      <c r="V32" s="105"/>
      <c r="W32" s="91"/>
      <c r="X32" s="91"/>
      <c r="Y32" s="91"/>
      <c r="Z32" s="502" t="s">
        <v>1283</v>
      </c>
      <c r="AA32" s="503"/>
      <c r="AB32" s="64"/>
      <c r="AC32" s="64"/>
      <c r="AD32" s="64"/>
      <c r="AE32" s="64"/>
      <c r="AF32" s="64"/>
      <c r="AG32" s="64"/>
      <c r="AH32" s="64"/>
      <c r="AI32" s="64"/>
      <c r="AJ32" s="64"/>
      <c r="AK32" s="97"/>
      <c r="BV32" s="1"/>
    </row>
    <row r="33" spans="2:37" ht="14.45" customHeight="1" x14ac:dyDescent="0.15">
      <c r="B33" s="87"/>
      <c r="C33" s="50"/>
      <c r="D33" s="50"/>
      <c r="E33" s="50"/>
      <c r="F33" s="50"/>
      <c r="G33" s="50"/>
      <c r="H33" s="50"/>
      <c r="I33" s="50"/>
      <c r="J33" s="50"/>
      <c r="K33" s="50"/>
      <c r="L33" s="50"/>
      <c r="M33" s="84"/>
      <c r="N33" s="91"/>
      <c r="O33" s="147" t="s">
        <v>2877</v>
      </c>
      <c r="P33" s="147"/>
      <c r="Q33" s="147"/>
      <c r="R33" s="147"/>
      <c r="S33" s="91"/>
      <c r="T33" s="91"/>
      <c r="U33" s="147" t="s">
        <v>2490</v>
      </c>
      <c r="V33" s="147"/>
      <c r="W33" s="91"/>
      <c r="X33" s="91"/>
      <c r="Y33" s="91"/>
      <c r="Z33" s="98"/>
      <c r="AA33" s="106" t="s">
        <v>1224</v>
      </c>
      <c r="AB33" s="106"/>
      <c r="AC33" s="106"/>
      <c r="AD33" s="106"/>
      <c r="AE33" s="64"/>
      <c r="AF33" s="64"/>
      <c r="AG33" s="64"/>
      <c r="AH33" s="64"/>
      <c r="AI33" s="64"/>
      <c r="AJ33" s="64"/>
      <c r="AK33" s="97"/>
    </row>
    <row r="34" spans="2:37" ht="14.45" customHeight="1" x14ac:dyDescent="0.15">
      <c r="B34" s="87"/>
      <c r="C34" s="50"/>
      <c r="D34" s="50"/>
      <c r="E34" s="50"/>
      <c r="F34" s="50"/>
      <c r="G34" s="50"/>
      <c r="H34" s="50"/>
      <c r="I34" s="50"/>
      <c r="J34" s="50"/>
      <c r="K34" s="50"/>
      <c r="L34" s="50"/>
      <c r="M34" s="84"/>
      <c r="N34" s="91"/>
      <c r="O34" s="91"/>
      <c r="P34" s="91"/>
      <c r="Q34" s="91"/>
      <c r="R34" s="91"/>
      <c r="S34" s="91"/>
      <c r="T34" s="91"/>
      <c r="U34" s="91"/>
      <c r="V34" s="91"/>
      <c r="W34" s="91"/>
      <c r="X34" s="91"/>
      <c r="Y34" s="91"/>
      <c r="Z34" s="98"/>
      <c r="AA34" s="64"/>
      <c r="AB34" s="64"/>
      <c r="AC34" s="64"/>
      <c r="AD34" s="64"/>
      <c r="AE34" s="64"/>
      <c r="AF34" s="64"/>
      <c r="AG34" s="64"/>
      <c r="AH34" s="64"/>
      <c r="AI34" s="64"/>
      <c r="AJ34" s="64"/>
      <c r="AK34" s="97"/>
    </row>
    <row r="35" spans="2:37" ht="14.45" customHeight="1" x14ac:dyDescent="0.15">
      <c r="B35" s="87"/>
      <c r="C35" s="50"/>
      <c r="D35" s="50"/>
      <c r="E35" s="50"/>
      <c r="F35" s="50"/>
      <c r="G35" s="50"/>
      <c r="H35" s="50"/>
      <c r="I35" s="50"/>
      <c r="J35" s="50"/>
      <c r="K35" s="50"/>
      <c r="L35" s="50"/>
      <c r="M35" s="84"/>
      <c r="N35" s="489" t="s">
        <v>1280</v>
      </c>
      <c r="O35" s="490"/>
      <c r="P35" s="91"/>
      <c r="Q35" s="91"/>
      <c r="R35" s="91"/>
      <c r="S35" s="91"/>
      <c r="T35" s="91"/>
      <c r="U35" s="91"/>
      <c r="V35" s="91"/>
      <c r="W35" s="91"/>
      <c r="X35" s="91"/>
      <c r="Y35" s="91"/>
      <c r="Z35" s="98"/>
      <c r="AA35" s="64"/>
      <c r="AB35" s="64"/>
      <c r="AC35" s="64"/>
      <c r="AD35" s="64"/>
      <c r="AE35" s="64"/>
      <c r="AF35" s="64"/>
      <c r="AG35" s="64"/>
      <c r="AH35" s="64"/>
      <c r="AI35" s="64"/>
      <c r="AJ35" s="64"/>
      <c r="AK35" s="97"/>
    </row>
    <row r="36" spans="2:37" ht="14.45" customHeight="1" x14ac:dyDescent="0.15">
      <c r="B36" s="87"/>
      <c r="C36" s="50"/>
      <c r="D36" s="50"/>
      <c r="E36" s="50"/>
      <c r="F36" s="50"/>
      <c r="G36" s="50"/>
      <c r="H36" s="50"/>
      <c r="I36" s="50"/>
      <c r="J36" s="50"/>
      <c r="K36" s="50"/>
      <c r="L36" s="50"/>
      <c r="M36" s="84"/>
      <c r="N36" s="94"/>
      <c r="O36" s="105" t="s">
        <v>1836</v>
      </c>
      <c r="P36" s="105"/>
      <c r="Q36" s="105"/>
      <c r="R36" s="147"/>
      <c r="S36" s="147"/>
      <c r="T36" s="147"/>
      <c r="U36" s="91"/>
      <c r="V36" s="91"/>
      <c r="W36" s="91"/>
      <c r="X36" s="91"/>
      <c r="Y36" s="91"/>
      <c r="Z36" s="98"/>
      <c r="AA36" s="64"/>
      <c r="AB36" s="64"/>
      <c r="AC36" s="64"/>
      <c r="AD36" s="64"/>
      <c r="AE36" s="64"/>
      <c r="AF36" s="64"/>
      <c r="AG36" s="64"/>
      <c r="AH36" s="64"/>
      <c r="AI36" s="64"/>
      <c r="AJ36" s="64"/>
      <c r="AK36" s="97"/>
    </row>
    <row r="37" spans="2:37" ht="14.45" customHeight="1" x14ac:dyDescent="0.15">
      <c r="B37" s="89"/>
      <c r="C37" s="51"/>
      <c r="D37" s="51"/>
      <c r="E37" s="51"/>
      <c r="F37" s="51"/>
      <c r="G37" s="51"/>
      <c r="H37" s="51"/>
      <c r="I37" s="51"/>
      <c r="J37" s="51"/>
      <c r="K37" s="51"/>
      <c r="L37" s="51"/>
      <c r="M37" s="90"/>
      <c r="N37" s="95"/>
      <c r="O37" s="96"/>
      <c r="P37" s="96"/>
      <c r="Q37" s="96"/>
      <c r="R37" s="96"/>
      <c r="S37" s="96"/>
      <c r="T37" s="96"/>
      <c r="U37" s="96"/>
      <c r="V37" s="96"/>
      <c r="W37" s="96"/>
      <c r="X37" s="96"/>
      <c r="Y37" s="96"/>
      <c r="Z37" s="101"/>
      <c r="AA37" s="102"/>
      <c r="AB37" s="102"/>
      <c r="AC37" s="102"/>
      <c r="AD37" s="102"/>
      <c r="AE37" s="102"/>
      <c r="AF37" s="102"/>
      <c r="AG37" s="102"/>
      <c r="AH37" s="102"/>
      <c r="AI37" s="102"/>
      <c r="AJ37" s="102"/>
      <c r="AK37" s="103"/>
    </row>
    <row r="52" spans="2:37" ht="15" customHeight="1" x14ac:dyDescent="0.15">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156" t="s">
        <v>2936</v>
      </c>
    </row>
    <row r="53" spans="2:37" ht="15" customHeight="1" x14ac:dyDescent="0.15">
      <c r="B53" s="506" t="s">
        <v>1558</v>
      </c>
      <c r="C53" s="506"/>
      <c r="D53" s="506"/>
      <c r="E53" s="506"/>
      <c r="F53" s="506"/>
      <c r="G53" s="506"/>
      <c r="H53" s="506"/>
      <c r="I53" s="506"/>
      <c r="J53" s="506"/>
      <c r="K53" s="506"/>
      <c r="L53" s="506"/>
      <c r="M53" s="506"/>
      <c r="N53" s="506"/>
      <c r="O53" s="506"/>
      <c r="P53" s="506"/>
      <c r="Q53" s="506"/>
      <c r="R53" s="506"/>
      <c r="S53" s="506"/>
      <c r="T53" s="506"/>
      <c r="U53" s="506"/>
      <c r="V53" s="506"/>
      <c r="W53" s="506"/>
      <c r="X53" s="506"/>
      <c r="Y53" s="506"/>
      <c r="Z53" s="506"/>
      <c r="AA53" s="506"/>
      <c r="AB53" s="506"/>
      <c r="AC53" s="506"/>
      <c r="AD53" s="506"/>
      <c r="AE53" s="506"/>
      <c r="AF53" s="506"/>
      <c r="AG53" s="506"/>
      <c r="AH53" s="506"/>
      <c r="AI53" s="506"/>
      <c r="AJ53" s="506"/>
      <c r="AK53" s="506"/>
    </row>
  </sheetData>
  <mergeCells count="17">
    <mergeCell ref="Z20:AA20"/>
    <mergeCell ref="Z29:AA29"/>
    <mergeCell ref="B20:C20"/>
    <mergeCell ref="B53:AK53"/>
    <mergeCell ref="N31:O31"/>
    <mergeCell ref="Z32:AA32"/>
    <mergeCell ref="N35:O35"/>
    <mergeCell ref="N20:O20"/>
    <mergeCell ref="N25:O25"/>
    <mergeCell ref="Z25:AA25"/>
    <mergeCell ref="C10:AJ10"/>
    <mergeCell ref="B14:C14"/>
    <mergeCell ref="N14:O14"/>
    <mergeCell ref="B13:M13"/>
    <mergeCell ref="N13:Y13"/>
    <mergeCell ref="Z13:AK13"/>
    <mergeCell ref="Z14:AA14"/>
  </mergeCells>
  <phoneticPr fontId="31"/>
  <hyperlinks>
    <hyperlink ref="C23:I23" location="'担当登録(代理設計監理)'!C11" display="担当登録（代理設計監理）" xr:uid="{00000000-0004-0000-0600-000000000000}"/>
    <hyperlink ref="C24:G24" location="'担当登録(施工)'!C11" display="担当登録（施工）" xr:uid="{00000000-0004-0000-0600-000001000000}"/>
    <hyperlink ref="O17:P17" location="確建第一面!AM3" display="第一面" xr:uid="{00000000-0004-0000-0600-000002000000}"/>
    <hyperlink ref="R17:S17" location="確建第二面!AM3" display="第二面" xr:uid="{00000000-0004-0000-0600-000003000000}"/>
    <hyperlink ref="U17:V17" location="確建第三面!AM3" display="第三面" xr:uid="{00000000-0004-0000-0600-000004000000}"/>
    <hyperlink ref="O18:P18" location="確建第四面!AM3" display="第四面" xr:uid="{00000000-0004-0000-0600-000005000000}"/>
    <hyperlink ref="R18:S18" location="確建第五面!AM3" display="第五面" xr:uid="{00000000-0004-0000-0600-000006000000}"/>
    <hyperlink ref="U18:V18" location="確建第六面!AM3" display="第六面" xr:uid="{00000000-0004-0000-0600-000007000000}"/>
    <hyperlink ref="O23:P23" location="概要第一面!AM3" display="第一面" xr:uid="{00000000-0004-0000-0600-000008000000}"/>
    <hyperlink ref="R23:S23" location="概要第二面!AM3" display="第二面" xr:uid="{00000000-0004-0000-0600-000009000000}"/>
    <hyperlink ref="U23:V23" location="概要第三面!AM3" display="第三面" xr:uid="{00000000-0004-0000-0600-00000A000000}"/>
    <hyperlink ref="AA17:AB17" location="計_確建第一面!AM3" display="第一面" xr:uid="{00000000-0004-0000-0600-000012000000}"/>
    <hyperlink ref="AD17:AE17" location="計_確建第二面!AM3" display="第二面" xr:uid="{00000000-0004-0000-0600-000013000000}"/>
    <hyperlink ref="AG17:AH17" location="計_確建第三面!AM3" display="第三面" xr:uid="{00000000-0004-0000-0600-000014000000}"/>
    <hyperlink ref="AA18:AB18" location="計_確建第四面!AM3" display="第四面" xr:uid="{00000000-0004-0000-0600-000015000000}"/>
    <hyperlink ref="AD18:AE18" location="計_確建第五面!AM3" display="第五面" xr:uid="{00000000-0004-0000-0600-000016000000}"/>
    <hyperlink ref="AG18:AH18" location="計_確建第六面!AM3" display="第六面" xr:uid="{00000000-0004-0000-0600-000017000000}"/>
    <hyperlink ref="AA23:AB23" location="計_概要第一面!AM3" display="第一面" xr:uid="{00000000-0004-0000-0600-000018000000}"/>
    <hyperlink ref="AD23:AE23" location="計_概要第二面!AM3" display="第二面" xr:uid="{00000000-0004-0000-0600-000019000000}"/>
    <hyperlink ref="AG23:AH23" location="計_概要第三面!AM3" display="第三面" xr:uid="{00000000-0004-0000-0600-00001A000000}"/>
    <hyperlink ref="AA33:AD33" location="確建注意!AM3" display="その他注意書" xr:uid="{00000000-0004-0000-0600-00001D000000}"/>
    <hyperlink ref="C17" location="必要書類一覧表!AO3" display="必要書類一覧表(確認申請)" xr:uid="{78E1936A-22E8-4F85-9457-FAB69F92E58B}"/>
    <hyperlink ref="C17:J17" location="必要書類一覧表!AU3" display="必要書類一覧表（確認申請）" xr:uid="{5EF1C16C-24FF-4DBF-AFA6-63812F60BC5A}"/>
    <hyperlink ref="O28:P28" location="建築工事届!AO3" display="工事届" xr:uid="{DEB0A467-34B8-43DE-963C-AB050D66C6B6}"/>
    <hyperlink ref="R28:T28" location="追加記入欄!AO3" display="追加記入欄" xr:uid="{6F4F2448-47AB-4FAA-91C5-FAF1040C8782}"/>
    <hyperlink ref="O29:P29" location="工事届注意!AM3" display="注意書" xr:uid="{A7F906E8-B226-41EA-A0D0-CC8997D7BBB4}"/>
    <hyperlink ref="O36:Q36" location="審査受付票!AO3" display="審査受付票" xr:uid="{CA0F5F17-EC8D-48E4-AE32-DF7FE283848F}"/>
    <hyperlink ref="O36:S36" location="審査受付票!AO3" display="審査受付票[1][2]" xr:uid="{42CDF14D-DBB7-41E5-B05D-907D702A27CA}"/>
    <hyperlink ref="O36" location="審査受付票!AO3" display="審査受付票[1][2][3]" xr:uid="{920F9E77-635A-4315-BDE1-922CE799E4C6}"/>
    <hyperlink ref="O36:T36" location="審査受付票!AU3" display="審査受付票[1][2][3]" xr:uid="{FAFE8907-65FE-44AC-9515-BBE36A3A54E7}"/>
    <hyperlink ref="AA30:AF30" location="計_審査受付票!AU3" display="審査受付票[1][2][3]" xr:uid="{B1334761-178E-45E2-83C7-F18902B48B5A}"/>
    <hyperlink ref="U33:V33" location="宣言書!AL3" display="宣言書" xr:uid="{E4ED1FAF-060D-47AA-8DE0-7403F726043C}"/>
    <hyperlink ref="O32:P32" location="委任状!AO3" display="委任状" xr:uid="{0E0D8134-D567-47A0-8B09-0FB38AB2EC71}"/>
    <hyperlink ref="U32:V32" location="同意書!AO3" display="同意書" xr:uid="{4A8F8E80-E10D-4900-A853-7DFF13F338FA}"/>
    <hyperlink ref="O33:R33" location="委任状兼同意書!AO3" display="委任状兼同意書" xr:uid="{6775DB10-D7A7-4BAA-AA1A-1EBEBC131DE8}"/>
    <hyperlink ref="AA26:AB26" location="計_委任状!AO3" display="委任状" xr:uid="{8E5033E0-0568-4235-AAF0-C80BAEF85045}"/>
    <hyperlink ref="AG26:AH26" location="計_同意書!AO3" display="同意書" xr:uid="{7C720083-A869-4B7D-B3E3-6A19C5377FA5}"/>
    <hyperlink ref="AA27:AD27" location="計_委任状兼同意書!AO3" display="委任状兼同意書" xr:uid="{ECF34312-F7E7-4558-8D72-FE1D6911AAD5}"/>
  </hyperlink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3E87-92C9-4B5D-A03D-4864A030658B}">
  <sheetPr>
    <tabColor theme="1"/>
  </sheetPr>
  <dimension ref="A3:AT174"/>
  <sheetViews>
    <sheetView showGridLines="0" zoomScaleNormal="100" zoomScaleSheetLayoutView="100" workbookViewId="0">
      <selection activeCell="AD11" sqref="AD11"/>
    </sheetView>
  </sheetViews>
  <sheetFormatPr defaultColWidth="2.625" defaultRowHeight="15" customHeight="1" x14ac:dyDescent="0.15"/>
  <cols>
    <col min="1" max="16384" width="2.625" style="131"/>
  </cols>
  <sheetData>
    <row r="3" spans="2:45" ht="15" customHeight="1" x14ac:dyDescent="0.15">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row>
    <row r="4" spans="2:45" ht="15" customHeight="1" x14ac:dyDescent="0.15">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S4" s="283" t="s">
        <v>2923</v>
      </c>
    </row>
    <row r="5" spans="2:45" ht="30" customHeight="1" x14ac:dyDescent="0.15">
      <c r="B5" s="545" t="s">
        <v>2924</v>
      </c>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5"/>
      <c r="AR5" s="545"/>
      <c r="AS5" s="545"/>
    </row>
    <row r="6" spans="2:45" s="341" customFormat="1" ht="15" customHeight="1" x14ac:dyDescent="0.15">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c r="AK6" s="342"/>
    </row>
    <row r="7" spans="2:45" s="341" customFormat="1" ht="15" customHeight="1" x14ac:dyDescent="0.15">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row>
    <row r="8" spans="2:45" s="341" customFormat="1" ht="15" customHeight="1" x14ac:dyDescent="0.15">
      <c r="B8" s="343" t="s">
        <v>1463</v>
      </c>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row>
    <row r="9" spans="2:45" s="341" customFormat="1" ht="15" customHeight="1" x14ac:dyDescent="0.15">
      <c r="B9" s="131"/>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row>
    <row r="10" spans="2:45" s="341" customFormat="1" ht="15" customHeight="1" x14ac:dyDescent="0.15">
      <c r="B10" s="286" t="s">
        <v>1612</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row>
    <row r="11" spans="2:45" s="341" customFormat="1" ht="15" customHeight="1" x14ac:dyDescent="0.15">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row>
    <row r="12" spans="2:45" s="341" customFormat="1" ht="15" customHeight="1" x14ac:dyDescent="0.15">
      <c r="B12" s="291" t="s">
        <v>2772</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row>
    <row r="13" spans="2:45" s="341" customFormat="1" ht="9.9499999999999993" customHeight="1" thickBot="1" x14ac:dyDescent="0.2">
      <c r="B13" s="285"/>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row>
    <row r="14" spans="2:45" s="341" customFormat="1" ht="17.45" customHeight="1" x14ac:dyDescent="0.15">
      <c r="B14" s="521" t="s">
        <v>1613</v>
      </c>
      <c r="C14" s="522"/>
      <c r="D14" s="523"/>
      <c r="E14" s="524" t="s">
        <v>1614</v>
      </c>
      <c r="F14" s="525"/>
      <c r="G14" s="525" t="s">
        <v>1615</v>
      </c>
      <c r="H14" s="525"/>
      <c r="I14" s="526" t="s">
        <v>1276</v>
      </c>
      <c r="J14" s="527"/>
      <c r="K14" s="527"/>
      <c r="L14" s="527"/>
      <c r="M14" s="527"/>
      <c r="N14" s="527"/>
      <c r="O14" s="527"/>
      <c r="P14" s="527"/>
      <c r="Q14" s="527"/>
      <c r="R14" s="527"/>
      <c r="S14" s="527"/>
      <c r="T14" s="528"/>
      <c r="U14" s="529" t="s">
        <v>1616</v>
      </c>
      <c r="V14" s="529"/>
      <c r="W14" s="529"/>
      <c r="X14" s="529"/>
      <c r="Y14" s="529"/>
      <c r="Z14" s="529"/>
      <c r="AA14" s="529"/>
      <c r="AB14" s="529"/>
      <c r="AC14" s="529"/>
      <c r="AD14" s="529"/>
      <c r="AE14" s="529"/>
      <c r="AF14" s="529"/>
      <c r="AG14" s="529"/>
      <c r="AH14" s="529"/>
      <c r="AI14" s="529"/>
      <c r="AJ14" s="529"/>
      <c r="AK14" s="529"/>
      <c r="AL14" s="529"/>
      <c r="AM14" s="529"/>
      <c r="AN14" s="529"/>
      <c r="AO14" s="529"/>
      <c r="AP14" s="529"/>
      <c r="AQ14" s="529"/>
      <c r="AR14" s="530" t="s">
        <v>2773</v>
      </c>
      <c r="AS14" s="531"/>
    </row>
    <row r="15" spans="2:45" s="341" customFormat="1" ht="16.5" customHeight="1" x14ac:dyDescent="0.15">
      <c r="B15" s="540" t="s">
        <v>158</v>
      </c>
      <c r="C15" s="541"/>
      <c r="D15" s="542"/>
      <c r="E15" s="570">
        <v>1</v>
      </c>
      <c r="F15" s="544"/>
      <c r="G15" s="601" t="s">
        <v>1617</v>
      </c>
      <c r="H15" s="544"/>
      <c r="I15" s="345" t="s">
        <v>1618</v>
      </c>
      <c r="J15" s="346"/>
      <c r="K15" s="346"/>
      <c r="L15" s="346"/>
      <c r="M15" s="346"/>
      <c r="N15" s="346"/>
      <c r="O15" s="346"/>
      <c r="P15" s="346"/>
      <c r="Q15" s="346"/>
      <c r="R15" s="346"/>
      <c r="S15" s="346"/>
      <c r="T15" s="347"/>
      <c r="U15" s="345" t="s">
        <v>2774</v>
      </c>
      <c r="V15" s="346"/>
      <c r="W15" s="346"/>
      <c r="X15" s="346"/>
      <c r="Y15" s="346"/>
      <c r="Z15" s="346"/>
      <c r="AA15" s="346"/>
      <c r="AB15" s="346"/>
      <c r="AC15" s="346"/>
      <c r="AD15" s="346"/>
      <c r="AE15" s="346"/>
      <c r="AF15" s="346"/>
      <c r="AG15" s="346"/>
      <c r="AH15" s="346"/>
      <c r="AI15" s="346"/>
      <c r="AJ15" s="346"/>
      <c r="AK15" s="346"/>
      <c r="AL15" s="346"/>
      <c r="AM15" s="346"/>
      <c r="AN15" s="346"/>
      <c r="AO15" s="346"/>
      <c r="AP15" s="346"/>
      <c r="AQ15" s="347"/>
      <c r="AR15" s="537" t="s">
        <v>1465</v>
      </c>
      <c r="AS15" s="538"/>
    </row>
    <row r="16" spans="2:45" s="341" customFormat="1" ht="16.5" customHeight="1" x14ac:dyDescent="0.15">
      <c r="B16" s="563" t="s">
        <v>158</v>
      </c>
      <c r="C16" s="564"/>
      <c r="D16" s="565"/>
      <c r="E16" s="566">
        <v>1</v>
      </c>
      <c r="F16" s="567"/>
      <c r="G16" s="591" t="s">
        <v>1617</v>
      </c>
      <c r="H16" s="567"/>
      <c r="I16" s="348" t="s">
        <v>1837</v>
      </c>
      <c r="J16" s="329"/>
      <c r="K16" s="329"/>
      <c r="L16" s="329"/>
      <c r="M16" s="329"/>
      <c r="N16" s="329"/>
      <c r="O16" s="329"/>
      <c r="P16" s="329"/>
      <c r="Q16" s="329"/>
      <c r="R16" s="329"/>
      <c r="S16" s="329"/>
      <c r="T16" s="349"/>
      <c r="U16" s="348" t="s">
        <v>1619</v>
      </c>
      <c r="V16" s="329"/>
      <c r="W16" s="329"/>
      <c r="X16" s="329"/>
      <c r="Y16" s="329"/>
      <c r="Z16" s="329"/>
      <c r="AA16" s="329"/>
      <c r="AB16" s="329"/>
      <c r="AC16" s="329"/>
      <c r="AD16" s="329"/>
      <c r="AE16" s="329"/>
      <c r="AF16" s="329"/>
      <c r="AG16" s="329"/>
      <c r="AH16" s="329"/>
      <c r="AI16" s="329"/>
      <c r="AJ16" s="329"/>
      <c r="AK16" s="329"/>
      <c r="AL16" s="329"/>
      <c r="AM16" s="329"/>
      <c r="AN16" s="329"/>
      <c r="AO16" s="329"/>
      <c r="AP16" s="329"/>
      <c r="AQ16" s="349"/>
      <c r="AR16" s="519" t="s">
        <v>1465</v>
      </c>
      <c r="AS16" s="520"/>
    </row>
    <row r="17" spans="2:45" s="341" customFormat="1" ht="16.5" customHeight="1" x14ac:dyDescent="0.15">
      <c r="B17" s="514" t="s">
        <v>158</v>
      </c>
      <c r="C17" s="515"/>
      <c r="D17" s="516"/>
      <c r="E17" s="517">
        <v>1</v>
      </c>
      <c r="F17" s="518"/>
      <c r="G17" s="581" t="s">
        <v>1617</v>
      </c>
      <c r="H17" s="518"/>
      <c r="I17" s="350" t="s">
        <v>1838</v>
      </c>
      <c r="J17" s="351"/>
      <c r="K17" s="351"/>
      <c r="L17" s="351"/>
      <c r="M17" s="351"/>
      <c r="N17" s="351"/>
      <c r="O17" s="351"/>
      <c r="P17" s="351"/>
      <c r="Q17" s="351"/>
      <c r="R17" s="351"/>
      <c r="S17" s="351"/>
      <c r="T17" s="352"/>
      <c r="U17" s="350" t="s">
        <v>2775</v>
      </c>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2"/>
      <c r="AR17" s="519" t="s">
        <v>1465</v>
      </c>
      <c r="AS17" s="520"/>
    </row>
    <row r="18" spans="2:45" s="341" customFormat="1" ht="16.5" customHeight="1" x14ac:dyDescent="0.15">
      <c r="B18" s="514" t="s">
        <v>158</v>
      </c>
      <c r="C18" s="515"/>
      <c r="D18" s="516"/>
      <c r="E18" s="517">
        <v>1</v>
      </c>
      <c r="F18" s="518"/>
      <c r="G18" s="581" t="s">
        <v>1617</v>
      </c>
      <c r="H18" s="518"/>
      <c r="I18" s="350" t="s">
        <v>2776</v>
      </c>
      <c r="J18" s="351"/>
      <c r="K18" s="351"/>
      <c r="L18" s="351"/>
      <c r="M18" s="351"/>
      <c r="N18" s="351"/>
      <c r="O18" s="351"/>
      <c r="P18" s="351"/>
      <c r="Q18" s="351"/>
      <c r="R18" s="351"/>
      <c r="S18" s="351"/>
      <c r="T18" s="352"/>
      <c r="U18" s="350" t="s">
        <v>2886</v>
      </c>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2"/>
      <c r="AR18" s="519" t="s">
        <v>1465</v>
      </c>
      <c r="AS18" s="520"/>
    </row>
    <row r="19" spans="2:45" s="341" customFormat="1" ht="16.5" customHeight="1" x14ac:dyDescent="0.15">
      <c r="B19" s="514" t="s">
        <v>1465</v>
      </c>
      <c r="C19" s="515"/>
      <c r="D19" s="516"/>
      <c r="E19" s="517">
        <v>1</v>
      </c>
      <c r="F19" s="518"/>
      <c r="G19" s="581" t="s">
        <v>1617</v>
      </c>
      <c r="H19" s="518"/>
      <c r="I19" s="350" t="s">
        <v>1620</v>
      </c>
      <c r="J19" s="351"/>
      <c r="K19" s="351"/>
      <c r="L19" s="351"/>
      <c r="M19" s="351"/>
      <c r="N19" s="351"/>
      <c r="O19" s="351"/>
      <c r="P19" s="351"/>
      <c r="Q19" s="351"/>
      <c r="R19" s="351"/>
      <c r="S19" s="351"/>
      <c r="T19" s="352"/>
      <c r="U19" s="350" t="s">
        <v>1621</v>
      </c>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2"/>
      <c r="AR19" s="519" t="s">
        <v>1465</v>
      </c>
      <c r="AS19" s="520"/>
    </row>
    <row r="20" spans="2:45" s="341" customFormat="1" ht="16.5" customHeight="1" x14ac:dyDescent="0.15">
      <c r="B20" s="514" t="s">
        <v>1465</v>
      </c>
      <c r="C20" s="515"/>
      <c r="D20" s="516"/>
      <c r="E20" s="517">
        <v>1</v>
      </c>
      <c r="F20" s="518"/>
      <c r="G20" s="581" t="s">
        <v>1622</v>
      </c>
      <c r="H20" s="518"/>
      <c r="I20" s="350" t="s">
        <v>1623</v>
      </c>
      <c r="J20" s="351"/>
      <c r="K20" s="351"/>
      <c r="L20" s="351"/>
      <c r="M20" s="351"/>
      <c r="N20" s="351"/>
      <c r="O20" s="351"/>
      <c r="P20" s="351"/>
      <c r="Q20" s="351"/>
      <c r="R20" s="351"/>
      <c r="S20" s="351"/>
      <c r="T20" s="352"/>
      <c r="U20" s="350" t="s">
        <v>1624</v>
      </c>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2"/>
      <c r="AR20" s="519" t="s">
        <v>1465</v>
      </c>
      <c r="AS20" s="520"/>
    </row>
    <row r="21" spans="2:45" s="341" customFormat="1" ht="16.5" customHeight="1" x14ac:dyDescent="0.15">
      <c r="B21" s="514" t="s">
        <v>1465</v>
      </c>
      <c r="C21" s="515"/>
      <c r="D21" s="516"/>
      <c r="E21" s="517">
        <v>2</v>
      </c>
      <c r="F21" s="518"/>
      <c r="G21" s="581" t="s">
        <v>1617</v>
      </c>
      <c r="H21" s="518"/>
      <c r="I21" s="350" t="s">
        <v>1625</v>
      </c>
      <c r="J21" s="351"/>
      <c r="K21" s="351"/>
      <c r="L21" s="351"/>
      <c r="M21" s="351"/>
      <c r="N21" s="351"/>
      <c r="O21" s="351"/>
      <c r="P21" s="351"/>
      <c r="Q21" s="351"/>
      <c r="R21" s="351"/>
      <c r="S21" s="351"/>
      <c r="T21" s="352"/>
      <c r="U21" s="350" t="s">
        <v>1626</v>
      </c>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2"/>
      <c r="AR21" s="519" t="s">
        <v>1465</v>
      </c>
      <c r="AS21" s="520"/>
    </row>
    <row r="22" spans="2:45" s="341" customFormat="1" ht="16.5" customHeight="1" x14ac:dyDescent="0.15">
      <c r="B22" s="514" t="s">
        <v>1465</v>
      </c>
      <c r="C22" s="515"/>
      <c r="D22" s="516"/>
      <c r="E22" s="517">
        <v>2</v>
      </c>
      <c r="F22" s="518"/>
      <c r="G22" s="581" t="s">
        <v>1617</v>
      </c>
      <c r="H22" s="518"/>
      <c r="I22" s="350" t="s">
        <v>1627</v>
      </c>
      <c r="J22" s="351"/>
      <c r="K22" s="351"/>
      <c r="L22" s="351"/>
      <c r="M22" s="351"/>
      <c r="N22" s="351"/>
      <c r="O22" s="351"/>
      <c r="P22" s="351"/>
      <c r="Q22" s="351"/>
      <c r="R22" s="351"/>
      <c r="S22" s="351"/>
      <c r="T22" s="352"/>
      <c r="U22" s="350" t="s">
        <v>2777</v>
      </c>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2"/>
      <c r="AR22" s="519" t="s">
        <v>1465</v>
      </c>
      <c r="AS22" s="520"/>
    </row>
    <row r="23" spans="2:45" s="341" customFormat="1" ht="16.5" customHeight="1" x14ac:dyDescent="0.15">
      <c r="B23" s="514" t="s">
        <v>1465</v>
      </c>
      <c r="C23" s="515"/>
      <c r="D23" s="516"/>
      <c r="E23" s="517">
        <v>2</v>
      </c>
      <c r="F23" s="518"/>
      <c r="G23" s="581" t="s">
        <v>1617</v>
      </c>
      <c r="H23" s="518"/>
      <c r="I23" s="350" t="s">
        <v>2778</v>
      </c>
      <c r="J23" s="351"/>
      <c r="K23" s="351"/>
      <c r="L23" s="351"/>
      <c r="M23" s="351"/>
      <c r="N23" s="351"/>
      <c r="O23" s="351"/>
      <c r="P23" s="351"/>
      <c r="Q23" s="351"/>
      <c r="R23" s="351"/>
      <c r="S23" s="351"/>
      <c r="T23" s="352"/>
      <c r="U23" s="350" t="s">
        <v>2779</v>
      </c>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2"/>
      <c r="AR23" s="519" t="s">
        <v>1465</v>
      </c>
      <c r="AS23" s="520"/>
    </row>
    <row r="24" spans="2:45" s="341" customFormat="1" ht="16.5" customHeight="1" x14ac:dyDescent="0.15">
      <c r="B24" s="514" t="s">
        <v>1465</v>
      </c>
      <c r="C24" s="515"/>
      <c r="D24" s="516"/>
      <c r="E24" s="517">
        <v>2</v>
      </c>
      <c r="F24" s="518"/>
      <c r="G24" s="581" t="s">
        <v>1617</v>
      </c>
      <c r="H24" s="518"/>
      <c r="I24" s="350" t="s">
        <v>2780</v>
      </c>
      <c r="J24" s="351"/>
      <c r="K24" s="351"/>
      <c r="L24" s="351"/>
      <c r="M24" s="351"/>
      <c r="N24" s="351"/>
      <c r="O24" s="351"/>
      <c r="P24" s="351"/>
      <c r="Q24" s="351"/>
      <c r="R24" s="351"/>
      <c r="S24" s="351"/>
      <c r="T24" s="352"/>
      <c r="U24" s="350" t="s">
        <v>2887</v>
      </c>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2"/>
      <c r="AR24" s="519" t="s">
        <v>1465</v>
      </c>
      <c r="AS24" s="520"/>
    </row>
    <row r="25" spans="2:45" s="341" customFormat="1" ht="16.5" customHeight="1" x14ac:dyDescent="0.15">
      <c r="B25" s="514" t="s">
        <v>1465</v>
      </c>
      <c r="C25" s="515"/>
      <c r="D25" s="516"/>
      <c r="E25" s="517">
        <v>2</v>
      </c>
      <c r="F25" s="518"/>
      <c r="G25" s="581" t="s">
        <v>1617</v>
      </c>
      <c r="H25" s="518"/>
      <c r="I25" s="131" t="s">
        <v>2781</v>
      </c>
      <c r="J25" s="131"/>
      <c r="K25" s="131"/>
      <c r="L25" s="131"/>
      <c r="M25" s="131"/>
      <c r="N25" s="131"/>
      <c r="O25" s="131"/>
      <c r="P25" s="131"/>
      <c r="Q25" s="131"/>
      <c r="R25" s="131"/>
      <c r="S25" s="131"/>
      <c r="T25" s="131"/>
      <c r="U25" s="350" t="s">
        <v>2888</v>
      </c>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2"/>
      <c r="AR25" s="519" t="s">
        <v>1465</v>
      </c>
      <c r="AS25" s="520"/>
    </row>
    <row r="26" spans="2:45" s="341" customFormat="1" ht="16.5" customHeight="1" x14ac:dyDescent="0.15">
      <c r="B26" s="514" t="s">
        <v>1465</v>
      </c>
      <c r="C26" s="515"/>
      <c r="D26" s="516"/>
      <c r="E26" s="517">
        <v>1</v>
      </c>
      <c r="F26" s="518"/>
      <c r="G26" s="581" t="s">
        <v>1617</v>
      </c>
      <c r="H26" s="518"/>
      <c r="I26" s="350" t="s">
        <v>1628</v>
      </c>
      <c r="J26" s="351"/>
      <c r="K26" s="351"/>
      <c r="L26" s="351"/>
      <c r="M26" s="351"/>
      <c r="N26" s="351"/>
      <c r="O26" s="351"/>
      <c r="P26" s="351"/>
      <c r="Q26" s="351"/>
      <c r="R26" s="351"/>
      <c r="S26" s="351"/>
      <c r="T26" s="352"/>
      <c r="U26" s="350" t="s">
        <v>1629</v>
      </c>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2"/>
      <c r="AR26" s="519" t="s">
        <v>1465</v>
      </c>
      <c r="AS26" s="520"/>
    </row>
    <row r="27" spans="2:45" s="341" customFormat="1" ht="16.5" customHeight="1" thickBot="1" x14ac:dyDescent="0.2">
      <c r="B27" s="549" t="s">
        <v>1465</v>
      </c>
      <c r="C27" s="550"/>
      <c r="D27" s="551"/>
      <c r="E27" s="571">
        <v>1</v>
      </c>
      <c r="F27" s="553"/>
      <c r="G27" s="580" t="s">
        <v>1617</v>
      </c>
      <c r="H27" s="553"/>
      <c r="I27" s="353" t="s">
        <v>1630</v>
      </c>
      <c r="J27" s="354"/>
      <c r="K27" s="354"/>
      <c r="L27" s="354"/>
      <c r="M27" s="354"/>
      <c r="N27" s="354"/>
      <c r="O27" s="354"/>
      <c r="P27" s="354"/>
      <c r="Q27" s="354"/>
      <c r="R27" s="354"/>
      <c r="S27" s="354"/>
      <c r="T27" s="355"/>
      <c r="U27" s="353" t="s">
        <v>1631</v>
      </c>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5"/>
      <c r="AR27" s="512" t="s">
        <v>1465</v>
      </c>
      <c r="AS27" s="513"/>
    </row>
    <row r="28" spans="2:45" s="341" customFormat="1" ht="15" customHeight="1" x14ac:dyDescent="0.15">
      <c r="B28" s="131"/>
      <c r="C28" s="131"/>
      <c r="D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row>
    <row r="29" spans="2:45" s="341" customFormat="1" ht="15" customHeight="1" x14ac:dyDescent="0.15">
      <c r="B29" s="291" t="s">
        <v>1632</v>
      </c>
      <c r="C29" s="285"/>
      <c r="D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row>
    <row r="30" spans="2:45" s="341" customFormat="1" ht="9.9499999999999993" customHeight="1" thickBot="1" x14ac:dyDescent="0.2">
      <c r="B30" s="285"/>
      <c r="C30" s="285"/>
      <c r="D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row>
    <row r="31" spans="2:45" s="341" customFormat="1" ht="17.45" customHeight="1" x14ac:dyDescent="0.15">
      <c r="B31" s="521" t="s">
        <v>1613</v>
      </c>
      <c r="C31" s="522"/>
      <c r="D31" s="523"/>
      <c r="E31" s="524" t="s">
        <v>1614</v>
      </c>
      <c r="F31" s="525"/>
      <c r="G31" s="525" t="s">
        <v>1615</v>
      </c>
      <c r="H31" s="525"/>
      <c r="I31" s="526" t="s">
        <v>1276</v>
      </c>
      <c r="J31" s="527"/>
      <c r="K31" s="527"/>
      <c r="L31" s="527"/>
      <c r="M31" s="527"/>
      <c r="N31" s="527"/>
      <c r="O31" s="527"/>
      <c r="P31" s="527"/>
      <c r="Q31" s="527"/>
      <c r="R31" s="527"/>
      <c r="S31" s="527"/>
      <c r="T31" s="528"/>
      <c r="U31" s="529" t="s">
        <v>1616</v>
      </c>
      <c r="V31" s="529"/>
      <c r="W31" s="529"/>
      <c r="X31" s="529"/>
      <c r="Y31" s="529"/>
      <c r="Z31" s="529"/>
      <c r="AA31" s="529"/>
      <c r="AB31" s="529"/>
      <c r="AC31" s="529"/>
      <c r="AD31" s="529"/>
      <c r="AE31" s="529"/>
      <c r="AF31" s="529"/>
      <c r="AG31" s="529"/>
      <c r="AH31" s="529"/>
      <c r="AI31" s="529"/>
      <c r="AJ31" s="529"/>
      <c r="AK31" s="529"/>
      <c r="AL31" s="529"/>
      <c r="AM31" s="529"/>
      <c r="AN31" s="529"/>
      <c r="AO31" s="529"/>
      <c r="AP31" s="529"/>
      <c r="AQ31" s="529"/>
      <c r="AR31" s="530" t="s">
        <v>2773</v>
      </c>
      <c r="AS31" s="531"/>
    </row>
    <row r="32" spans="2:45" s="341" customFormat="1" ht="16.5" customHeight="1" x14ac:dyDescent="0.15">
      <c r="B32" s="540" t="s">
        <v>1465</v>
      </c>
      <c r="C32" s="541"/>
      <c r="D32" s="542"/>
      <c r="E32" s="570">
        <v>1</v>
      </c>
      <c r="F32" s="544"/>
      <c r="G32" s="601" t="s">
        <v>1622</v>
      </c>
      <c r="H32" s="544"/>
      <c r="I32" s="340" t="s">
        <v>1633</v>
      </c>
      <c r="J32" s="318"/>
      <c r="K32" s="318"/>
      <c r="L32" s="318"/>
      <c r="M32" s="318"/>
      <c r="N32" s="318"/>
      <c r="O32" s="318"/>
      <c r="P32" s="318"/>
      <c r="Q32" s="318"/>
      <c r="R32" s="318"/>
      <c r="S32" s="318"/>
      <c r="T32" s="322"/>
      <c r="U32" s="356" t="s">
        <v>1634</v>
      </c>
      <c r="V32" s="318"/>
      <c r="W32" s="318"/>
      <c r="X32" s="318"/>
      <c r="Y32" s="318"/>
      <c r="Z32" s="318"/>
      <c r="AA32" s="318"/>
      <c r="AB32" s="318"/>
      <c r="AC32" s="318"/>
      <c r="AD32" s="318"/>
      <c r="AE32" s="318"/>
      <c r="AF32" s="318"/>
      <c r="AG32" s="318"/>
      <c r="AH32" s="318"/>
      <c r="AI32" s="318"/>
      <c r="AJ32" s="318"/>
      <c r="AK32" s="318"/>
      <c r="AL32" s="318"/>
      <c r="AM32" s="318"/>
      <c r="AN32" s="318"/>
      <c r="AO32" s="318"/>
      <c r="AP32" s="318"/>
      <c r="AQ32" s="322"/>
      <c r="AR32" s="574" t="s">
        <v>1465</v>
      </c>
      <c r="AS32" s="575"/>
    </row>
    <row r="33" spans="2:45" s="341" customFormat="1" ht="16.5" customHeight="1" x14ac:dyDescent="0.15">
      <c r="B33" s="598"/>
      <c r="C33" s="599"/>
      <c r="D33" s="600"/>
      <c r="E33" s="571"/>
      <c r="F33" s="553"/>
      <c r="G33" s="580"/>
      <c r="H33" s="553"/>
      <c r="I33" s="310" t="s">
        <v>1635</v>
      </c>
      <c r="J33" s="312"/>
      <c r="K33" s="312"/>
      <c r="L33" s="312"/>
      <c r="M33" s="312"/>
      <c r="N33" s="312"/>
      <c r="O33" s="312"/>
      <c r="P33" s="312"/>
      <c r="Q33" s="312"/>
      <c r="R33" s="312"/>
      <c r="S33" s="312"/>
      <c r="T33" s="313"/>
      <c r="U33" s="310" t="s">
        <v>1636</v>
      </c>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3"/>
      <c r="AR33" s="602"/>
      <c r="AS33" s="603"/>
    </row>
    <row r="34" spans="2:45" s="341" customFormat="1" ht="16.5" customHeight="1" x14ac:dyDescent="0.15">
      <c r="B34" s="604" t="s">
        <v>1465</v>
      </c>
      <c r="C34" s="605"/>
      <c r="D34" s="606"/>
      <c r="E34" s="595">
        <v>1</v>
      </c>
      <c r="F34" s="531"/>
      <c r="G34" s="530" t="s">
        <v>1622</v>
      </c>
      <c r="H34" s="531"/>
      <c r="I34" s="305" t="s">
        <v>1637</v>
      </c>
      <c r="J34" s="303"/>
      <c r="K34" s="303"/>
      <c r="L34" s="303"/>
      <c r="M34" s="303"/>
      <c r="N34" s="303"/>
      <c r="O34" s="303"/>
      <c r="P34" s="303"/>
      <c r="Q34" s="303"/>
      <c r="R34" s="303"/>
      <c r="S34" s="303"/>
      <c r="T34" s="323"/>
      <c r="U34" s="305" t="s">
        <v>1638</v>
      </c>
      <c r="V34" s="303"/>
      <c r="W34" s="303"/>
      <c r="X34" s="303"/>
      <c r="Y34" s="303"/>
      <c r="Z34" s="303"/>
      <c r="AA34" s="303"/>
      <c r="AB34" s="303"/>
      <c r="AC34" s="303"/>
      <c r="AD34" s="303"/>
      <c r="AE34" s="303"/>
      <c r="AF34" s="303"/>
      <c r="AG34" s="303"/>
      <c r="AH34" s="303"/>
      <c r="AI34" s="303"/>
      <c r="AJ34" s="303"/>
      <c r="AK34" s="303"/>
      <c r="AL34" s="303"/>
      <c r="AM34" s="303"/>
      <c r="AN34" s="303"/>
      <c r="AO34" s="303"/>
      <c r="AP34" s="303"/>
      <c r="AQ34" s="323"/>
      <c r="AR34" s="596" t="s">
        <v>1465</v>
      </c>
      <c r="AS34" s="597"/>
    </row>
    <row r="35" spans="2:45" s="341" customFormat="1" ht="16.5" customHeight="1" x14ac:dyDescent="0.15">
      <c r="B35" s="532" t="s">
        <v>1465</v>
      </c>
      <c r="C35" s="533"/>
      <c r="D35" s="534"/>
      <c r="E35" s="595">
        <v>1</v>
      </c>
      <c r="F35" s="531"/>
      <c r="G35" s="530" t="s">
        <v>1622</v>
      </c>
      <c r="H35" s="531"/>
      <c r="I35" s="305" t="s">
        <v>2782</v>
      </c>
      <c r="J35" s="303"/>
      <c r="K35" s="303"/>
      <c r="L35" s="303"/>
      <c r="M35" s="303"/>
      <c r="N35" s="303"/>
      <c r="O35" s="303"/>
      <c r="P35" s="303"/>
      <c r="Q35" s="303"/>
      <c r="R35" s="303"/>
      <c r="S35" s="303"/>
      <c r="T35" s="323"/>
      <c r="U35" s="310" t="s">
        <v>2783</v>
      </c>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3"/>
      <c r="AR35" s="596" t="s">
        <v>1465</v>
      </c>
      <c r="AS35" s="597"/>
    </row>
    <row r="36" spans="2:45" s="341" customFormat="1" ht="15" customHeight="1" thickBot="1" x14ac:dyDescent="0.2">
      <c r="B36" s="607" t="s">
        <v>1465</v>
      </c>
      <c r="C36" s="608"/>
      <c r="D36" s="609"/>
      <c r="E36" s="595">
        <v>1</v>
      </c>
      <c r="F36" s="531"/>
      <c r="G36" s="530" t="s">
        <v>1622</v>
      </c>
      <c r="H36" s="531"/>
      <c r="I36" s="305" t="s">
        <v>2929</v>
      </c>
      <c r="J36" s="303"/>
      <c r="K36" s="303"/>
      <c r="L36" s="303"/>
      <c r="M36" s="303"/>
      <c r="N36" s="303"/>
      <c r="O36" s="303"/>
      <c r="P36" s="303"/>
      <c r="Q36" s="303"/>
      <c r="R36" s="303"/>
      <c r="S36" s="303"/>
      <c r="T36" s="323"/>
      <c r="U36" s="310" t="s">
        <v>2930</v>
      </c>
      <c r="V36" s="312"/>
      <c r="W36" s="312"/>
      <c r="X36" s="312"/>
      <c r="Y36" s="312"/>
      <c r="Z36" s="312"/>
      <c r="AA36" s="312"/>
      <c r="AB36" s="312"/>
      <c r="AC36" s="312"/>
      <c r="AD36" s="312"/>
      <c r="AE36" s="312"/>
      <c r="AF36" s="312"/>
      <c r="AG36" s="312"/>
      <c r="AH36" s="312"/>
      <c r="AI36" s="312"/>
      <c r="AJ36" s="312"/>
      <c r="AK36" s="312"/>
      <c r="AL36" s="312"/>
      <c r="AM36" s="312"/>
      <c r="AN36" s="312"/>
      <c r="AO36" s="312"/>
      <c r="AP36" s="312"/>
      <c r="AQ36" s="313"/>
      <c r="AR36" s="596" t="s">
        <v>1465</v>
      </c>
      <c r="AS36" s="597"/>
    </row>
    <row r="37" spans="2:45" s="341" customFormat="1" ht="15" customHeight="1" x14ac:dyDescent="0.15">
      <c r="B37" s="284"/>
      <c r="C37" s="284"/>
      <c r="D37" s="284"/>
      <c r="E37" s="357"/>
      <c r="F37" s="357"/>
      <c r="G37" s="357"/>
      <c r="H37" s="357"/>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284"/>
      <c r="AS37" s="284"/>
    </row>
    <row r="38" spans="2:45" s="341" customFormat="1" ht="15" customHeight="1" x14ac:dyDescent="0.15">
      <c r="B38" s="291" t="s">
        <v>1639</v>
      </c>
      <c r="C38" s="285"/>
      <c r="D38" s="131"/>
      <c r="E38" s="131"/>
      <c r="F38" s="131"/>
      <c r="G38" s="131"/>
      <c r="H38" s="131"/>
      <c r="I38" s="131"/>
      <c r="J38" s="131"/>
      <c r="K38" s="131"/>
      <c r="L38" s="131"/>
      <c r="M38" s="131"/>
      <c r="N38" s="131"/>
      <c r="O38" s="131"/>
      <c r="P38" s="131"/>
      <c r="Q38" s="131"/>
      <c r="R38" s="131"/>
      <c r="S38" s="131"/>
      <c r="T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284"/>
      <c r="AS38" s="284"/>
    </row>
    <row r="39" spans="2:45" s="341" customFormat="1" ht="9.9499999999999993" customHeight="1" thickBot="1" x14ac:dyDescent="0.2">
      <c r="B39" s="285"/>
      <c r="C39" s="285"/>
      <c r="D39" s="131"/>
      <c r="E39" s="131"/>
      <c r="F39" s="131"/>
      <c r="G39" s="131"/>
      <c r="H39" s="131"/>
      <c r="I39" s="131"/>
      <c r="J39" s="131"/>
      <c r="K39" s="131"/>
      <c r="L39" s="131"/>
      <c r="M39" s="131"/>
      <c r="N39" s="131"/>
      <c r="O39" s="131"/>
      <c r="P39" s="131"/>
      <c r="Q39" s="131"/>
      <c r="R39" s="131"/>
      <c r="S39" s="131"/>
      <c r="T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284"/>
      <c r="AS39" s="284"/>
    </row>
    <row r="40" spans="2:45" s="341" customFormat="1" ht="17.45" customHeight="1" x14ac:dyDescent="0.15">
      <c r="B40" s="521" t="s">
        <v>1613</v>
      </c>
      <c r="C40" s="522"/>
      <c r="D40" s="523"/>
      <c r="E40" s="524" t="s">
        <v>1614</v>
      </c>
      <c r="F40" s="525"/>
      <c r="G40" s="525" t="s">
        <v>1615</v>
      </c>
      <c r="H40" s="525"/>
      <c r="I40" s="526" t="s">
        <v>1276</v>
      </c>
      <c r="J40" s="527"/>
      <c r="K40" s="527"/>
      <c r="L40" s="527"/>
      <c r="M40" s="527"/>
      <c r="N40" s="527"/>
      <c r="O40" s="527"/>
      <c r="P40" s="527"/>
      <c r="Q40" s="527"/>
      <c r="R40" s="527"/>
      <c r="S40" s="527"/>
      <c r="T40" s="528"/>
      <c r="U40" s="529" t="s">
        <v>1616</v>
      </c>
      <c r="V40" s="529"/>
      <c r="W40" s="529"/>
      <c r="X40" s="529"/>
      <c r="Y40" s="529"/>
      <c r="Z40" s="529"/>
      <c r="AA40" s="529"/>
      <c r="AB40" s="529"/>
      <c r="AC40" s="529"/>
      <c r="AD40" s="529"/>
      <c r="AE40" s="529"/>
      <c r="AF40" s="529"/>
      <c r="AG40" s="529"/>
      <c r="AH40" s="529"/>
      <c r="AI40" s="529"/>
      <c r="AJ40" s="529"/>
      <c r="AK40" s="529"/>
      <c r="AL40" s="529"/>
      <c r="AM40" s="529"/>
      <c r="AN40" s="529"/>
      <c r="AO40" s="529"/>
      <c r="AP40" s="529"/>
      <c r="AQ40" s="529"/>
      <c r="AR40" s="530" t="s">
        <v>2773</v>
      </c>
      <c r="AS40" s="531"/>
    </row>
    <row r="41" spans="2:45" s="341" customFormat="1" ht="16.5" customHeight="1" x14ac:dyDescent="0.15">
      <c r="B41" s="514" t="s">
        <v>1465</v>
      </c>
      <c r="C41" s="515"/>
      <c r="D41" s="516"/>
      <c r="E41" s="517">
        <v>2</v>
      </c>
      <c r="F41" s="518"/>
      <c r="G41" s="581" t="s">
        <v>1617</v>
      </c>
      <c r="H41" s="518"/>
      <c r="I41" s="350" t="s">
        <v>1640</v>
      </c>
      <c r="J41" s="351"/>
      <c r="K41" s="351"/>
      <c r="L41" s="351"/>
      <c r="M41" s="351"/>
      <c r="N41" s="351"/>
      <c r="O41" s="351"/>
      <c r="P41" s="351"/>
      <c r="Q41" s="351"/>
      <c r="R41" s="351"/>
      <c r="S41" s="351"/>
      <c r="T41" s="352"/>
      <c r="U41" s="350" t="s">
        <v>1641</v>
      </c>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2"/>
      <c r="AR41" s="537" t="s">
        <v>1465</v>
      </c>
      <c r="AS41" s="538"/>
    </row>
    <row r="42" spans="2:45" s="341" customFormat="1" ht="16.5" customHeight="1" x14ac:dyDescent="0.15">
      <c r="B42" s="514" t="s">
        <v>1465</v>
      </c>
      <c r="C42" s="515"/>
      <c r="D42" s="516"/>
      <c r="E42" s="517">
        <v>2</v>
      </c>
      <c r="F42" s="518"/>
      <c r="G42" s="581" t="s">
        <v>1617</v>
      </c>
      <c r="H42" s="518"/>
      <c r="I42" s="350" t="s">
        <v>1642</v>
      </c>
      <c r="J42" s="351"/>
      <c r="K42" s="351"/>
      <c r="L42" s="351"/>
      <c r="M42" s="351"/>
      <c r="N42" s="351"/>
      <c r="O42" s="351"/>
      <c r="P42" s="351"/>
      <c r="Q42" s="351"/>
      <c r="R42" s="351"/>
      <c r="S42" s="351"/>
      <c r="T42" s="352"/>
      <c r="U42" s="350" t="s">
        <v>1643</v>
      </c>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2"/>
      <c r="AR42" s="519" t="s">
        <v>1465</v>
      </c>
      <c r="AS42" s="520"/>
    </row>
    <row r="43" spans="2:45" s="341" customFormat="1" ht="16.5" customHeight="1" x14ac:dyDescent="0.15">
      <c r="B43" s="514" t="s">
        <v>1465</v>
      </c>
      <c r="C43" s="515"/>
      <c r="D43" s="516"/>
      <c r="E43" s="517">
        <v>2</v>
      </c>
      <c r="F43" s="518"/>
      <c r="G43" s="581" t="s">
        <v>1617</v>
      </c>
      <c r="H43" s="518"/>
      <c r="I43" s="358" t="s">
        <v>1644</v>
      </c>
      <c r="J43" s="359"/>
      <c r="K43" s="359"/>
      <c r="L43" s="359"/>
      <c r="M43" s="359"/>
      <c r="N43" s="359"/>
      <c r="O43" s="359"/>
      <c r="P43" s="359"/>
      <c r="Q43" s="359"/>
      <c r="R43" s="359"/>
      <c r="S43" s="359"/>
      <c r="T43" s="360"/>
      <c r="U43" s="358" t="s">
        <v>1645</v>
      </c>
      <c r="V43" s="359"/>
      <c r="W43" s="359"/>
      <c r="X43" s="359"/>
      <c r="Y43" s="359"/>
      <c r="Z43" s="359"/>
      <c r="AA43" s="359"/>
      <c r="AB43" s="359"/>
      <c r="AC43" s="359"/>
      <c r="AD43" s="359"/>
      <c r="AE43" s="359"/>
      <c r="AF43" s="359"/>
      <c r="AG43" s="359"/>
      <c r="AH43" s="359"/>
      <c r="AI43" s="359"/>
      <c r="AJ43" s="359"/>
      <c r="AK43" s="359"/>
      <c r="AL43" s="359"/>
      <c r="AM43" s="359"/>
      <c r="AN43" s="359"/>
      <c r="AO43" s="359"/>
      <c r="AP43" s="359"/>
      <c r="AQ43" s="360"/>
      <c r="AR43" s="572" t="s">
        <v>1465</v>
      </c>
      <c r="AS43" s="573"/>
    </row>
    <row r="44" spans="2:45" s="341" customFormat="1" ht="16.5" customHeight="1" x14ac:dyDescent="0.15">
      <c r="B44" s="576"/>
      <c r="C44" s="577"/>
      <c r="D44" s="578"/>
      <c r="E44" s="582"/>
      <c r="F44" s="555"/>
      <c r="G44" s="594"/>
      <c r="H44" s="555"/>
      <c r="I44" s="307"/>
      <c r="J44" s="131"/>
      <c r="K44" s="131"/>
      <c r="L44" s="131"/>
      <c r="M44" s="131"/>
      <c r="N44" s="131"/>
      <c r="O44" s="131"/>
      <c r="P44" s="131"/>
      <c r="Q44" s="131"/>
      <c r="R44" s="131"/>
      <c r="S44" s="131"/>
      <c r="T44" s="309"/>
      <c r="U44" s="307" t="s">
        <v>1646</v>
      </c>
      <c r="V44" s="131"/>
      <c r="W44" s="131"/>
      <c r="X44" s="131"/>
      <c r="Y44" s="131"/>
      <c r="Z44" s="131"/>
      <c r="AA44" s="131"/>
      <c r="AB44" s="131"/>
      <c r="AC44" s="131"/>
      <c r="AD44" s="131"/>
      <c r="AE44" s="131"/>
      <c r="AF44" s="131"/>
      <c r="AG44" s="131"/>
      <c r="AH44" s="131"/>
      <c r="AI44" s="131"/>
      <c r="AJ44" s="131"/>
      <c r="AK44" s="131"/>
      <c r="AL44" s="131"/>
      <c r="AM44" s="131"/>
      <c r="AN44" s="131"/>
      <c r="AO44" s="131"/>
      <c r="AP44" s="131"/>
      <c r="AQ44" s="309"/>
      <c r="AR44" s="568"/>
      <c r="AS44" s="569"/>
    </row>
    <row r="45" spans="2:45" s="341" customFormat="1" ht="16.5" customHeight="1" x14ac:dyDescent="0.15">
      <c r="B45" s="514" t="s">
        <v>1465</v>
      </c>
      <c r="C45" s="515"/>
      <c r="D45" s="516"/>
      <c r="E45" s="517">
        <v>2</v>
      </c>
      <c r="F45" s="518"/>
      <c r="G45" s="581" t="s">
        <v>1617</v>
      </c>
      <c r="H45" s="518"/>
      <c r="I45" s="350" t="s">
        <v>2784</v>
      </c>
      <c r="J45" s="351"/>
      <c r="K45" s="351"/>
      <c r="L45" s="351"/>
      <c r="M45" s="351"/>
      <c r="N45" s="351"/>
      <c r="O45" s="351"/>
      <c r="P45" s="351"/>
      <c r="Q45" s="351"/>
      <c r="R45" s="351"/>
      <c r="S45" s="351"/>
      <c r="T45" s="352"/>
      <c r="U45" s="350" t="s">
        <v>2889</v>
      </c>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2"/>
      <c r="AR45" s="519" t="s">
        <v>1465</v>
      </c>
      <c r="AS45" s="520"/>
    </row>
    <row r="46" spans="2:45" s="341" customFormat="1" ht="16.5" customHeight="1" thickBot="1" x14ac:dyDescent="0.2">
      <c r="B46" s="583" t="s">
        <v>1465</v>
      </c>
      <c r="C46" s="584"/>
      <c r="D46" s="585"/>
      <c r="E46" s="586">
        <v>2</v>
      </c>
      <c r="F46" s="587"/>
      <c r="G46" s="588" t="s">
        <v>1617</v>
      </c>
      <c r="H46" s="587"/>
      <c r="I46" s="481" t="s">
        <v>2890</v>
      </c>
      <c r="J46" s="482"/>
      <c r="K46" s="482"/>
      <c r="L46" s="482"/>
      <c r="M46" s="482"/>
      <c r="N46" s="482"/>
      <c r="O46" s="482"/>
      <c r="P46" s="482"/>
      <c r="Q46" s="482"/>
      <c r="R46" s="482"/>
      <c r="S46" s="482"/>
      <c r="T46" s="483"/>
      <c r="U46" s="481" t="s">
        <v>2891</v>
      </c>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3"/>
      <c r="AR46" s="589" t="s">
        <v>1465</v>
      </c>
      <c r="AS46" s="590"/>
    </row>
    <row r="47" spans="2:45" s="341" customFormat="1" ht="16.5" customHeight="1" thickTop="1" x14ac:dyDescent="0.15">
      <c r="B47" s="563" t="s">
        <v>1465</v>
      </c>
      <c r="C47" s="564"/>
      <c r="D47" s="565"/>
      <c r="E47" s="566">
        <v>2</v>
      </c>
      <c r="F47" s="567"/>
      <c r="G47" s="591" t="s">
        <v>1617</v>
      </c>
      <c r="H47" s="567"/>
      <c r="I47" s="348" t="s">
        <v>1647</v>
      </c>
      <c r="J47" s="329"/>
      <c r="K47" s="329"/>
      <c r="L47" s="329"/>
      <c r="M47" s="329"/>
      <c r="N47" s="329"/>
      <c r="O47" s="329"/>
      <c r="P47" s="329"/>
      <c r="Q47" s="329"/>
      <c r="R47" s="329"/>
      <c r="S47" s="329"/>
      <c r="T47" s="349"/>
      <c r="U47" s="348" t="s">
        <v>1648</v>
      </c>
      <c r="V47" s="329"/>
      <c r="W47" s="329"/>
      <c r="X47" s="329"/>
      <c r="Y47" s="329"/>
      <c r="Z47" s="329"/>
      <c r="AA47" s="329"/>
      <c r="AB47" s="329"/>
      <c r="AC47" s="329"/>
      <c r="AD47" s="329"/>
      <c r="AE47" s="329"/>
      <c r="AF47" s="329"/>
      <c r="AG47" s="329"/>
      <c r="AH47" s="329"/>
      <c r="AI47" s="329"/>
      <c r="AJ47" s="329"/>
      <c r="AK47" s="329"/>
      <c r="AL47" s="329"/>
      <c r="AM47" s="329"/>
      <c r="AN47" s="329"/>
      <c r="AO47" s="329"/>
      <c r="AP47" s="329"/>
      <c r="AQ47" s="349"/>
      <c r="AR47" s="592" t="s">
        <v>1465</v>
      </c>
      <c r="AS47" s="593"/>
    </row>
    <row r="48" spans="2:45" s="341" customFormat="1" ht="16.5" customHeight="1" x14ac:dyDescent="0.15">
      <c r="B48" s="514" t="s">
        <v>1465</v>
      </c>
      <c r="C48" s="515"/>
      <c r="D48" s="516"/>
      <c r="E48" s="517">
        <v>2</v>
      </c>
      <c r="F48" s="518"/>
      <c r="G48" s="581" t="s">
        <v>1617</v>
      </c>
      <c r="H48" s="518"/>
      <c r="I48" s="350" t="s">
        <v>1649</v>
      </c>
      <c r="J48" s="351"/>
      <c r="K48" s="351"/>
      <c r="L48" s="351"/>
      <c r="M48" s="351"/>
      <c r="N48" s="351"/>
      <c r="O48" s="351"/>
      <c r="P48" s="351"/>
      <c r="Q48" s="351"/>
      <c r="R48" s="351"/>
      <c r="S48" s="351"/>
      <c r="T48" s="352"/>
      <c r="U48" s="350" t="s">
        <v>1650</v>
      </c>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2"/>
      <c r="AR48" s="519" t="s">
        <v>1465</v>
      </c>
      <c r="AS48" s="520"/>
    </row>
    <row r="49" spans="2:45" s="341" customFormat="1" ht="16.5" customHeight="1" x14ac:dyDescent="0.15">
      <c r="B49" s="514" t="s">
        <v>1465</v>
      </c>
      <c r="C49" s="515"/>
      <c r="D49" s="516"/>
      <c r="E49" s="517">
        <v>2</v>
      </c>
      <c r="F49" s="518"/>
      <c r="G49" s="581" t="s">
        <v>1617</v>
      </c>
      <c r="H49" s="518"/>
      <c r="I49" s="350" t="s">
        <v>1651</v>
      </c>
      <c r="J49" s="351"/>
      <c r="K49" s="351"/>
      <c r="L49" s="351"/>
      <c r="M49" s="351"/>
      <c r="N49" s="351"/>
      <c r="O49" s="351"/>
      <c r="P49" s="351"/>
      <c r="Q49" s="351"/>
      <c r="R49" s="351"/>
      <c r="S49" s="351"/>
      <c r="T49" s="352"/>
      <c r="U49" s="350" t="s">
        <v>1652</v>
      </c>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2"/>
      <c r="AR49" s="519" t="s">
        <v>1465</v>
      </c>
      <c r="AS49" s="520"/>
    </row>
    <row r="50" spans="2:45" s="341" customFormat="1" ht="16.5" customHeight="1" x14ac:dyDescent="0.15">
      <c r="B50" s="514" t="s">
        <v>1465</v>
      </c>
      <c r="C50" s="515"/>
      <c r="D50" s="516"/>
      <c r="E50" s="517">
        <v>2</v>
      </c>
      <c r="F50" s="518"/>
      <c r="G50" s="581" t="s">
        <v>1622</v>
      </c>
      <c r="H50" s="518"/>
      <c r="I50" s="350" t="s">
        <v>1653</v>
      </c>
      <c r="J50" s="351"/>
      <c r="K50" s="351"/>
      <c r="L50" s="351"/>
      <c r="M50" s="351"/>
      <c r="N50" s="351"/>
      <c r="O50" s="351"/>
      <c r="P50" s="351"/>
      <c r="Q50" s="351"/>
      <c r="R50" s="351"/>
      <c r="S50" s="351"/>
      <c r="T50" s="352"/>
      <c r="U50" s="350" t="s">
        <v>2892</v>
      </c>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2"/>
      <c r="AR50" s="519" t="s">
        <v>1465</v>
      </c>
      <c r="AS50" s="520"/>
    </row>
    <row r="51" spans="2:45" s="341" customFormat="1" ht="16.5" customHeight="1" x14ac:dyDescent="0.15">
      <c r="B51" s="514" t="s">
        <v>1465</v>
      </c>
      <c r="C51" s="515"/>
      <c r="D51" s="516"/>
      <c r="E51" s="517">
        <v>2</v>
      </c>
      <c r="F51" s="518"/>
      <c r="G51" s="581" t="s">
        <v>1617</v>
      </c>
      <c r="H51" s="518"/>
      <c r="I51" s="350" t="s">
        <v>1654</v>
      </c>
      <c r="J51" s="351"/>
      <c r="K51" s="351"/>
      <c r="L51" s="351"/>
      <c r="M51" s="351"/>
      <c r="N51" s="351"/>
      <c r="O51" s="351"/>
      <c r="P51" s="351"/>
      <c r="Q51" s="351"/>
      <c r="R51" s="351"/>
      <c r="S51" s="351"/>
      <c r="T51" s="352"/>
      <c r="U51" s="350" t="s">
        <v>1655</v>
      </c>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2"/>
      <c r="AR51" s="519" t="s">
        <v>1465</v>
      </c>
      <c r="AS51" s="520"/>
    </row>
    <row r="52" spans="2:45" s="341" customFormat="1" ht="16.5" customHeight="1" x14ac:dyDescent="0.15">
      <c r="B52" s="514" t="s">
        <v>1465</v>
      </c>
      <c r="C52" s="515"/>
      <c r="D52" s="516"/>
      <c r="E52" s="517">
        <v>2</v>
      </c>
      <c r="F52" s="518"/>
      <c r="G52" s="581" t="s">
        <v>1617</v>
      </c>
      <c r="H52" s="518"/>
      <c r="I52" s="350" t="s">
        <v>1656</v>
      </c>
      <c r="J52" s="351"/>
      <c r="K52" s="351"/>
      <c r="L52" s="351"/>
      <c r="M52" s="351"/>
      <c r="N52" s="351"/>
      <c r="O52" s="351"/>
      <c r="P52" s="351"/>
      <c r="Q52" s="351"/>
      <c r="R52" s="351"/>
      <c r="S52" s="351"/>
      <c r="T52" s="352"/>
      <c r="U52" s="350" t="s">
        <v>1657</v>
      </c>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2"/>
      <c r="AR52" s="519" t="s">
        <v>1465</v>
      </c>
      <c r="AS52" s="520"/>
    </row>
    <row r="53" spans="2:45" s="341" customFormat="1" ht="16.5" customHeight="1" x14ac:dyDescent="0.15">
      <c r="B53" s="514" t="s">
        <v>1465</v>
      </c>
      <c r="C53" s="515"/>
      <c r="D53" s="516"/>
      <c r="E53" s="582">
        <v>2</v>
      </c>
      <c r="F53" s="555"/>
      <c r="G53" s="581" t="s">
        <v>1622</v>
      </c>
      <c r="H53" s="518"/>
      <c r="I53" s="350" t="s">
        <v>1658</v>
      </c>
      <c r="J53" s="351"/>
      <c r="K53" s="351"/>
      <c r="L53" s="351"/>
      <c r="M53" s="351"/>
      <c r="N53" s="351"/>
      <c r="O53" s="351"/>
      <c r="P53" s="351"/>
      <c r="Q53" s="351"/>
      <c r="R53" s="351"/>
      <c r="S53" s="351"/>
      <c r="T53" s="352"/>
      <c r="U53" s="350" t="s">
        <v>1659</v>
      </c>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2"/>
      <c r="AR53" s="519" t="s">
        <v>1465</v>
      </c>
      <c r="AS53" s="520"/>
    </row>
    <row r="54" spans="2:45" s="341" customFormat="1" ht="16.5" customHeight="1" x14ac:dyDescent="0.15">
      <c r="B54" s="514" t="s">
        <v>1465</v>
      </c>
      <c r="C54" s="515"/>
      <c r="D54" s="516"/>
      <c r="E54" s="539" t="s">
        <v>1660</v>
      </c>
      <c r="F54" s="518"/>
      <c r="G54" s="517" t="s">
        <v>1622</v>
      </c>
      <c r="H54" s="518"/>
      <c r="I54" s="350" t="s">
        <v>1661</v>
      </c>
      <c r="J54" s="351"/>
      <c r="K54" s="351"/>
      <c r="L54" s="351"/>
      <c r="M54" s="351"/>
      <c r="N54" s="351"/>
      <c r="O54" s="351"/>
      <c r="P54" s="351"/>
      <c r="Q54" s="351"/>
      <c r="R54" s="351"/>
      <c r="S54" s="351"/>
      <c r="T54" s="352"/>
      <c r="U54" s="362" t="s">
        <v>1662</v>
      </c>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2"/>
      <c r="AR54" s="519" t="s">
        <v>1465</v>
      </c>
      <c r="AS54" s="520"/>
    </row>
    <row r="55" spans="2:45" s="341" customFormat="1" ht="16.5" customHeight="1" x14ac:dyDescent="0.15">
      <c r="B55" s="514" t="s">
        <v>1465</v>
      </c>
      <c r="C55" s="515"/>
      <c r="D55" s="516"/>
      <c r="E55" s="539">
        <v>2</v>
      </c>
      <c r="F55" s="518"/>
      <c r="G55" s="581" t="s">
        <v>1617</v>
      </c>
      <c r="H55" s="518"/>
      <c r="I55" s="350" t="s">
        <v>2893</v>
      </c>
      <c r="J55" s="351"/>
      <c r="K55" s="351"/>
      <c r="L55" s="351"/>
      <c r="M55" s="351"/>
      <c r="N55" s="351"/>
      <c r="O55" s="351"/>
      <c r="P55" s="351"/>
      <c r="Q55" s="351"/>
      <c r="R55" s="351"/>
      <c r="S55" s="351"/>
      <c r="T55" s="352"/>
      <c r="U55" s="350" t="s">
        <v>2894</v>
      </c>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2"/>
      <c r="AR55" s="519" t="s">
        <v>1465</v>
      </c>
      <c r="AS55" s="520"/>
    </row>
    <row r="56" spans="2:45" s="341" customFormat="1" ht="16.5" customHeight="1" thickBot="1" x14ac:dyDescent="0.2">
      <c r="B56" s="549" t="s">
        <v>1465</v>
      </c>
      <c r="C56" s="550"/>
      <c r="D56" s="551"/>
      <c r="E56" s="510">
        <v>2</v>
      </c>
      <c r="F56" s="511"/>
      <c r="G56" s="580" t="s">
        <v>1617</v>
      </c>
      <c r="H56" s="553"/>
      <c r="I56" s="353" t="s">
        <v>1663</v>
      </c>
      <c r="J56" s="354"/>
      <c r="K56" s="354"/>
      <c r="L56" s="354"/>
      <c r="M56" s="354"/>
      <c r="N56" s="354"/>
      <c r="O56" s="354"/>
      <c r="P56" s="354"/>
      <c r="Q56" s="354"/>
      <c r="R56" s="354"/>
      <c r="S56" s="354"/>
      <c r="T56" s="355"/>
      <c r="U56" s="353" t="s">
        <v>1664</v>
      </c>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5"/>
      <c r="AR56" s="512" t="s">
        <v>1465</v>
      </c>
      <c r="AS56" s="513"/>
    </row>
    <row r="57" spans="2:45" s="341" customFormat="1" ht="15" customHeight="1" x14ac:dyDescent="0.15">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row>
    <row r="58" spans="2:45" s="341" customFormat="1" ht="15" customHeight="1" x14ac:dyDescent="0.15">
      <c r="B58" s="291" t="s">
        <v>1665</v>
      </c>
      <c r="C58" s="285"/>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row>
    <row r="59" spans="2:45" s="341" customFormat="1" ht="9.9499999999999993" customHeight="1" thickBot="1" x14ac:dyDescent="0.2">
      <c r="B59" s="285"/>
      <c r="C59" s="285"/>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row>
    <row r="60" spans="2:45" s="341" customFormat="1" ht="17.45" customHeight="1" x14ac:dyDescent="0.15">
      <c r="B60" s="521" t="s">
        <v>1613</v>
      </c>
      <c r="C60" s="522"/>
      <c r="D60" s="523"/>
      <c r="E60" s="524" t="s">
        <v>1614</v>
      </c>
      <c r="F60" s="525"/>
      <c r="G60" s="526" t="s">
        <v>1276</v>
      </c>
      <c r="H60" s="527"/>
      <c r="I60" s="527"/>
      <c r="J60" s="527"/>
      <c r="K60" s="527"/>
      <c r="L60" s="527"/>
      <c r="M60" s="527"/>
      <c r="N60" s="527"/>
      <c r="O60" s="527"/>
      <c r="P60" s="527"/>
      <c r="Q60" s="527"/>
      <c r="R60" s="527"/>
      <c r="S60" s="527"/>
      <c r="T60" s="528"/>
      <c r="U60" s="529" t="s">
        <v>1616</v>
      </c>
      <c r="V60" s="529"/>
      <c r="W60" s="529"/>
      <c r="X60" s="529"/>
      <c r="Y60" s="529"/>
      <c r="Z60" s="529"/>
      <c r="AA60" s="529"/>
      <c r="AB60" s="529"/>
      <c r="AC60" s="529"/>
      <c r="AD60" s="529"/>
      <c r="AE60" s="529"/>
      <c r="AF60" s="529"/>
      <c r="AG60" s="529"/>
      <c r="AH60" s="529"/>
      <c r="AI60" s="529"/>
      <c r="AJ60" s="529"/>
      <c r="AK60" s="529"/>
      <c r="AL60" s="529"/>
      <c r="AM60" s="529"/>
      <c r="AN60" s="529"/>
      <c r="AO60" s="529"/>
      <c r="AP60" s="529"/>
      <c r="AQ60" s="529"/>
      <c r="AR60" s="530" t="s">
        <v>2773</v>
      </c>
      <c r="AS60" s="531"/>
    </row>
    <row r="61" spans="2:45" s="341" customFormat="1" ht="16.5" customHeight="1" x14ac:dyDescent="0.15">
      <c r="B61" s="532" t="s">
        <v>1465</v>
      </c>
      <c r="C61" s="533"/>
      <c r="D61" s="534"/>
      <c r="E61" s="535">
        <v>1</v>
      </c>
      <c r="F61" s="536"/>
      <c r="G61" s="345" t="s">
        <v>1666</v>
      </c>
      <c r="H61" s="363"/>
      <c r="I61" s="364"/>
      <c r="J61" s="346"/>
      <c r="K61" s="346"/>
      <c r="L61" s="346"/>
      <c r="M61" s="346"/>
      <c r="N61" s="346"/>
      <c r="O61" s="346"/>
      <c r="P61" s="346"/>
      <c r="Q61" s="346"/>
      <c r="R61" s="346"/>
      <c r="S61" s="346"/>
      <c r="T61" s="347"/>
      <c r="U61" s="340" t="s">
        <v>1667</v>
      </c>
      <c r="V61" s="318"/>
      <c r="W61" s="318"/>
      <c r="X61" s="318"/>
      <c r="Y61" s="318"/>
      <c r="Z61" s="318"/>
      <c r="AA61" s="318"/>
      <c r="AB61" s="318"/>
      <c r="AC61" s="318"/>
      <c r="AD61" s="318"/>
      <c r="AE61" s="318"/>
      <c r="AF61" s="318"/>
      <c r="AG61" s="318"/>
      <c r="AH61" s="318"/>
      <c r="AI61" s="318"/>
      <c r="AJ61" s="318"/>
      <c r="AK61" s="318"/>
      <c r="AL61" s="318"/>
      <c r="AM61" s="318"/>
      <c r="AN61" s="318"/>
      <c r="AO61" s="318"/>
      <c r="AP61" s="318"/>
      <c r="AQ61" s="322"/>
      <c r="AR61" s="519" t="s">
        <v>1465</v>
      </c>
      <c r="AS61" s="520"/>
    </row>
    <row r="62" spans="2:45" s="341" customFormat="1" ht="16.5" customHeight="1" x14ac:dyDescent="0.15">
      <c r="B62" s="514" t="s">
        <v>1465</v>
      </c>
      <c r="C62" s="515"/>
      <c r="D62" s="516"/>
      <c r="E62" s="517">
        <v>1</v>
      </c>
      <c r="F62" s="518"/>
      <c r="G62" s="350" t="s">
        <v>1668</v>
      </c>
      <c r="H62" s="365"/>
      <c r="I62" s="366"/>
      <c r="J62" s="351"/>
      <c r="K62" s="351"/>
      <c r="L62" s="351"/>
      <c r="M62" s="351"/>
      <c r="N62" s="351"/>
      <c r="O62" s="351"/>
      <c r="P62" s="351"/>
      <c r="Q62" s="351"/>
      <c r="R62" s="351"/>
      <c r="S62" s="351"/>
      <c r="T62" s="352"/>
      <c r="U62" s="350" t="s">
        <v>2895</v>
      </c>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2"/>
      <c r="AR62" s="519" t="s">
        <v>1465</v>
      </c>
      <c r="AS62" s="520"/>
    </row>
    <row r="63" spans="2:45" s="341" customFormat="1" ht="16.5" customHeight="1" x14ac:dyDescent="0.15">
      <c r="B63" s="514" t="s">
        <v>1465</v>
      </c>
      <c r="C63" s="515"/>
      <c r="D63" s="516"/>
      <c r="E63" s="517">
        <v>1</v>
      </c>
      <c r="F63" s="518"/>
      <c r="G63" s="350" t="s">
        <v>2896</v>
      </c>
      <c r="H63" s="365"/>
      <c r="I63" s="366"/>
      <c r="J63" s="351"/>
      <c r="K63" s="351"/>
      <c r="L63" s="351"/>
      <c r="M63" s="351"/>
      <c r="N63" s="351"/>
      <c r="O63" s="351"/>
      <c r="P63" s="351"/>
      <c r="Q63" s="351"/>
      <c r="R63" s="351"/>
      <c r="S63" s="351"/>
      <c r="T63" s="352"/>
      <c r="U63" s="350" t="s">
        <v>1669</v>
      </c>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2"/>
      <c r="AR63" s="519" t="s">
        <v>1465</v>
      </c>
      <c r="AS63" s="520"/>
    </row>
    <row r="64" spans="2:45" s="341" customFormat="1" ht="16.5" customHeight="1" x14ac:dyDescent="0.15">
      <c r="B64" s="576" t="s">
        <v>1465</v>
      </c>
      <c r="C64" s="577"/>
      <c r="D64" s="578"/>
      <c r="E64" s="554">
        <v>1</v>
      </c>
      <c r="F64" s="555"/>
      <c r="G64" s="358" t="s">
        <v>1670</v>
      </c>
      <c r="H64" s="359"/>
      <c r="I64" s="359"/>
      <c r="J64" s="359"/>
      <c r="K64" s="359"/>
      <c r="L64" s="359"/>
      <c r="M64" s="359"/>
      <c r="N64" s="359"/>
      <c r="O64" s="359"/>
      <c r="P64" s="359"/>
      <c r="Q64" s="359"/>
      <c r="R64" s="359"/>
      <c r="S64" s="359"/>
      <c r="T64" s="360"/>
      <c r="U64" s="358" t="s">
        <v>1671</v>
      </c>
      <c r="V64" s="359"/>
      <c r="W64" s="359"/>
      <c r="X64" s="359"/>
      <c r="Y64" s="359"/>
      <c r="Z64" s="359"/>
      <c r="AA64" s="359"/>
      <c r="AB64" s="359"/>
      <c r="AC64" s="359"/>
      <c r="AD64" s="359"/>
      <c r="AE64" s="359"/>
      <c r="AF64" s="359"/>
      <c r="AG64" s="359"/>
      <c r="AH64" s="359"/>
      <c r="AI64" s="359"/>
      <c r="AJ64" s="359"/>
      <c r="AK64" s="359"/>
      <c r="AL64" s="359"/>
      <c r="AM64" s="359"/>
      <c r="AN64" s="359"/>
      <c r="AO64" s="359"/>
      <c r="AP64" s="359"/>
      <c r="AQ64" s="360"/>
      <c r="AR64" s="572" t="s">
        <v>1465</v>
      </c>
      <c r="AS64" s="573"/>
    </row>
    <row r="65" spans="2:45" s="341" customFormat="1" ht="16.5" customHeight="1" x14ac:dyDescent="0.15">
      <c r="B65" s="563"/>
      <c r="C65" s="564"/>
      <c r="D65" s="565"/>
      <c r="E65" s="579"/>
      <c r="F65" s="567"/>
      <c r="G65" s="348"/>
      <c r="H65" s="329"/>
      <c r="I65" s="329"/>
      <c r="J65" s="329"/>
      <c r="K65" s="329"/>
      <c r="L65" s="329"/>
      <c r="M65" s="329"/>
      <c r="N65" s="329"/>
      <c r="O65" s="329"/>
      <c r="P65" s="329"/>
      <c r="Q65" s="329"/>
      <c r="R65" s="329"/>
      <c r="S65" s="329"/>
      <c r="T65" s="349"/>
      <c r="U65" s="348" t="s">
        <v>1672</v>
      </c>
      <c r="V65" s="329"/>
      <c r="W65" s="329"/>
      <c r="X65" s="329"/>
      <c r="Y65" s="329"/>
      <c r="Z65" s="329"/>
      <c r="AA65" s="329"/>
      <c r="AB65" s="329"/>
      <c r="AC65" s="329"/>
      <c r="AD65" s="329"/>
      <c r="AE65" s="329"/>
      <c r="AF65" s="329"/>
      <c r="AG65" s="329"/>
      <c r="AH65" s="329"/>
      <c r="AI65" s="329"/>
      <c r="AJ65" s="329"/>
      <c r="AK65" s="329"/>
      <c r="AL65" s="329"/>
      <c r="AM65" s="329"/>
      <c r="AN65" s="329"/>
      <c r="AO65" s="329"/>
      <c r="AP65" s="329"/>
      <c r="AQ65" s="349"/>
      <c r="AR65" s="568"/>
      <c r="AS65" s="569"/>
    </row>
    <row r="66" spans="2:45" s="341" customFormat="1" ht="16.5" customHeight="1" x14ac:dyDescent="0.15">
      <c r="B66" s="576" t="s">
        <v>1465</v>
      </c>
      <c r="C66" s="577"/>
      <c r="D66" s="578"/>
      <c r="E66" s="554">
        <v>1</v>
      </c>
      <c r="F66" s="555"/>
      <c r="G66" s="358" t="s">
        <v>2897</v>
      </c>
      <c r="H66" s="359"/>
      <c r="I66" s="359"/>
      <c r="J66" s="359"/>
      <c r="K66" s="359"/>
      <c r="L66" s="359"/>
      <c r="M66" s="359"/>
      <c r="N66" s="359"/>
      <c r="O66" s="359"/>
      <c r="P66" s="359"/>
      <c r="Q66" s="359"/>
      <c r="R66" s="359"/>
      <c r="S66" s="359"/>
      <c r="T66" s="360"/>
      <c r="U66" s="358" t="s">
        <v>1673</v>
      </c>
      <c r="V66" s="359"/>
      <c r="W66" s="359"/>
      <c r="X66" s="359"/>
      <c r="Y66" s="359"/>
      <c r="Z66" s="359"/>
      <c r="AA66" s="359"/>
      <c r="AB66" s="359"/>
      <c r="AC66" s="359"/>
      <c r="AD66" s="359"/>
      <c r="AE66" s="359"/>
      <c r="AF66" s="359"/>
      <c r="AG66" s="359"/>
      <c r="AH66" s="359"/>
      <c r="AI66" s="359"/>
      <c r="AJ66" s="359"/>
      <c r="AK66" s="359"/>
      <c r="AL66" s="359"/>
      <c r="AM66" s="359"/>
      <c r="AN66" s="359"/>
      <c r="AO66" s="359"/>
      <c r="AP66" s="359"/>
      <c r="AQ66" s="360"/>
      <c r="AR66" s="519" t="s">
        <v>1465</v>
      </c>
      <c r="AS66" s="520"/>
    </row>
    <row r="67" spans="2:45" s="341" customFormat="1" ht="16.5" customHeight="1" x14ac:dyDescent="0.15">
      <c r="B67" s="514" t="s">
        <v>1465</v>
      </c>
      <c r="C67" s="515"/>
      <c r="D67" s="516"/>
      <c r="E67" s="517">
        <v>1</v>
      </c>
      <c r="F67" s="518"/>
      <c r="G67" s="358" t="s">
        <v>1674</v>
      </c>
      <c r="H67" s="359"/>
      <c r="I67" s="359"/>
      <c r="J67" s="359"/>
      <c r="K67" s="359"/>
      <c r="L67" s="359"/>
      <c r="M67" s="359"/>
      <c r="N67" s="359"/>
      <c r="O67" s="359"/>
      <c r="P67" s="359"/>
      <c r="Q67" s="359"/>
      <c r="R67" s="359"/>
      <c r="S67" s="359"/>
      <c r="T67" s="360"/>
      <c r="U67" s="358" t="s">
        <v>2898</v>
      </c>
      <c r="V67" s="359"/>
      <c r="W67" s="359"/>
      <c r="X67" s="359"/>
      <c r="Y67" s="359"/>
      <c r="Z67" s="359"/>
      <c r="AA67" s="359"/>
      <c r="AB67" s="359"/>
      <c r="AC67" s="359"/>
      <c r="AD67" s="359"/>
      <c r="AE67" s="359"/>
      <c r="AF67" s="359"/>
      <c r="AG67" s="359"/>
      <c r="AH67" s="359"/>
      <c r="AI67" s="359"/>
      <c r="AJ67" s="359"/>
      <c r="AK67" s="359"/>
      <c r="AL67" s="359"/>
      <c r="AM67" s="359"/>
      <c r="AN67" s="359"/>
      <c r="AO67" s="359"/>
      <c r="AP67" s="359"/>
      <c r="AQ67" s="360"/>
      <c r="AR67" s="572" t="s">
        <v>1465</v>
      </c>
      <c r="AS67" s="573"/>
    </row>
    <row r="68" spans="2:45" s="341" customFormat="1" ht="16.5" customHeight="1" x14ac:dyDescent="0.15">
      <c r="B68" s="514"/>
      <c r="C68" s="515"/>
      <c r="D68" s="516"/>
      <c r="E68" s="517"/>
      <c r="F68" s="518"/>
      <c r="G68" s="307"/>
      <c r="H68" s="131"/>
      <c r="I68" s="131"/>
      <c r="J68" s="131"/>
      <c r="K68" s="131"/>
      <c r="L68" s="131"/>
      <c r="M68" s="131"/>
      <c r="N68" s="131"/>
      <c r="O68" s="131"/>
      <c r="P68" s="131"/>
      <c r="Q68" s="131"/>
      <c r="R68" s="131"/>
      <c r="S68" s="131"/>
      <c r="T68" s="309"/>
      <c r="U68" s="307" t="s">
        <v>2899</v>
      </c>
      <c r="AQ68" s="367"/>
      <c r="AR68" s="568"/>
      <c r="AS68" s="569"/>
    </row>
    <row r="69" spans="2:45" s="341" customFormat="1" ht="16.5" customHeight="1" x14ac:dyDescent="0.15">
      <c r="B69" s="514" t="s">
        <v>1465</v>
      </c>
      <c r="C69" s="515"/>
      <c r="D69" s="516"/>
      <c r="E69" s="517">
        <v>1</v>
      </c>
      <c r="F69" s="518"/>
      <c r="G69" s="358" t="s">
        <v>1675</v>
      </c>
      <c r="H69" s="359"/>
      <c r="I69" s="359"/>
      <c r="J69" s="359"/>
      <c r="K69" s="359"/>
      <c r="L69" s="359"/>
      <c r="M69" s="359"/>
      <c r="N69" s="359"/>
      <c r="O69" s="359"/>
      <c r="P69" s="359"/>
      <c r="Q69" s="359"/>
      <c r="R69" s="359"/>
      <c r="S69" s="359"/>
      <c r="T69" s="360"/>
      <c r="U69" s="358" t="s">
        <v>1676</v>
      </c>
      <c r="V69" s="359"/>
      <c r="W69" s="359"/>
      <c r="X69" s="359"/>
      <c r="Y69" s="359"/>
      <c r="Z69" s="359"/>
      <c r="AA69" s="359"/>
      <c r="AB69" s="359"/>
      <c r="AC69" s="359"/>
      <c r="AD69" s="359"/>
      <c r="AE69" s="359"/>
      <c r="AF69" s="359"/>
      <c r="AG69" s="359"/>
      <c r="AH69" s="359"/>
      <c r="AI69" s="359"/>
      <c r="AJ69" s="359"/>
      <c r="AK69" s="359"/>
      <c r="AL69" s="359"/>
      <c r="AM69" s="359"/>
      <c r="AN69" s="359"/>
      <c r="AO69" s="359"/>
      <c r="AP69" s="359"/>
      <c r="AQ69" s="360"/>
      <c r="AR69" s="572" t="s">
        <v>1465</v>
      </c>
      <c r="AS69" s="573"/>
    </row>
    <row r="70" spans="2:45" s="341" customFormat="1" ht="16.5" customHeight="1" x14ac:dyDescent="0.15">
      <c r="B70" s="514"/>
      <c r="C70" s="515"/>
      <c r="D70" s="516"/>
      <c r="E70" s="517"/>
      <c r="F70" s="518"/>
      <c r="G70" s="348"/>
      <c r="H70" s="329"/>
      <c r="I70" s="329"/>
      <c r="J70" s="329"/>
      <c r="K70" s="329"/>
      <c r="L70" s="329"/>
      <c r="M70" s="329"/>
      <c r="N70" s="329"/>
      <c r="O70" s="329"/>
      <c r="P70" s="329"/>
      <c r="Q70" s="329"/>
      <c r="R70" s="329"/>
      <c r="S70" s="329"/>
      <c r="T70" s="349"/>
      <c r="U70" s="368" t="s">
        <v>1677</v>
      </c>
      <c r="V70" s="369"/>
      <c r="W70" s="369"/>
      <c r="X70" s="369"/>
      <c r="Y70" s="369"/>
      <c r="Z70" s="369"/>
      <c r="AA70" s="369"/>
      <c r="AB70" s="369"/>
      <c r="AC70" s="369"/>
      <c r="AD70" s="369"/>
      <c r="AE70" s="369"/>
      <c r="AF70" s="369"/>
      <c r="AG70" s="369"/>
      <c r="AH70" s="369"/>
      <c r="AI70" s="369"/>
      <c r="AJ70" s="369"/>
      <c r="AK70" s="369"/>
      <c r="AL70" s="369"/>
      <c r="AM70" s="369"/>
      <c r="AN70" s="369"/>
      <c r="AO70" s="369"/>
      <c r="AP70" s="369"/>
      <c r="AQ70" s="370"/>
      <c r="AR70" s="568"/>
      <c r="AS70" s="569"/>
    </row>
    <row r="71" spans="2:45" s="341" customFormat="1" ht="16.5" customHeight="1" thickBot="1" x14ac:dyDescent="0.2">
      <c r="B71" s="549" t="s">
        <v>1465</v>
      </c>
      <c r="C71" s="550"/>
      <c r="D71" s="551"/>
      <c r="E71" s="571">
        <v>1</v>
      </c>
      <c r="F71" s="553"/>
      <c r="G71" s="353" t="s">
        <v>1678</v>
      </c>
      <c r="H71" s="371"/>
      <c r="I71" s="372"/>
      <c r="J71" s="354"/>
      <c r="K71" s="354"/>
      <c r="L71" s="354"/>
      <c r="M71" s="354"/>
      <c r="N71" s="354"/>
      <c r="O71" s="354"/>
      <c r="P71" s="354"/>
      <c r="Q71" s="354"/>
      <c r="R71" s="354"/>
      <c r="S71" s="354"/>
      <c r="T71" s="355"/>
      <c r="U71" s="353" t="s">
        <v>1679</v>
      </c>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5"/>
      <c r="AR71" s="512" t="s">
        <v>1465</v>
      </c>
      <c r="AS71" s="513"/>
    </row>
    <row r="72" spans="2:45" s="341" customFormat="1" ht="15" customHeight="1" x14ac:dyDescent="0.15"/>
    <row r="73" spans="2:45" s="341" customFormat="1" ht="15" customHeight="1" x14ac:dyDescent="0.15"/>
    <row r="74" spans="2:45" s="341" customFormat="1" ht="15" customHeight="1" x14ac:dyDescent="0.15">
      <c r="B74" s="131"/>
      <c r="C74" s="131"/>
      <c r="D74" s="131"/>
      <c r="E74" s="131"/>
      <c r="F74" s="131"/>
      <c r="G74" s="131"/>
      <c r="H74" s="131"/>
      <c r="I74" s="131"/>
      <c r="J74" s="131"/>
      <c r="K74" s="131"/>
      <c r="L74" s="131"/>
      <c r="AC74" s="131"/>
      <c r="AD74" s="131"/>
      <c r="AE74" s="131"/>
      <c r="AF74" s="131"/>
      <c r="AG74" s="131"/>
      <c r="AH74" s="131"/>
      <c r="AI74" s="131"/>
      <c r="AJ74" s="131"/>
      <c r="AK74" s="131"/>
      <c r="AQ74" s="131"/>
      <c r="AR74" s="131"/>
      <c r="AS74" s="283" t="s">
        <v>2925</v>
      </c>
    </row>
    <row r="75" spans="2:45" s="341" customFormat="1" ht="30" customHeight="1" x14ac:dyDescent="0.15">
      <c r="B75" s="545" t="s">
        <v>2926</v>
      </c>
      <c r="C75" s="545"/>
      <c r="D75" s="545"/>
      <c r="E75" s="545"/>
      <c r="F75" s="545"/>
      <c r="G75" s="545"/>
      <c r="H75" s="545"/>
      <c r="I75" s="545"/>
      <c r="J75" s="545"/>
      <c r="K75" s="545"/>
      <c r="L75" s="545"/>
      <c r="M75" s="545"/>
      <c r="N75" s="545"/>
      <c r="O75" s="545"/>
      <c r="P75" s="545"/>
      <c r="Q75" s="545"/>
      <c r="R75" s="545"/>
      <c r="S75" s="545"/>
      <c r="T75" s="545"/>
      <c r="U75" s="545"/>
      <c r="V75" s="545"/>
      <c r="W75" s="545"/>
      <c r="X75" s="545"/>
      <c r="Y75" s="545"/>
      <c r="Z75" s="545"/>
      <c r="AA75" s="545"/>
      <c r="AB75" s="545"/>
      <c r="AC75" s="545"/>
      <c r="AD75" s="545"/>
      <c r="AE75" s="545"/>
      <c r="AF75" s="545"/>
      <c r="AG75" s="545"/>
      <c r="AH75" s="545"/>
      <c r="AI75" s="545"/>
      <c r="AJ75" s="545"/>
      <c r="AK75" s="545"/>
      <c r="AL75" s="545"/>
      <c r="AM75" s="545"/>
      <c r="AN75" s="545"/>
      <c r="AO75" s="545"/>
      <c r="AP75" s="545"/>
      <c r="AQ75" s="545"/>
      <c r="AR75" s="545"/>
      <c r="AS75" s="545"/>
    </row>
    <row r="76" spans="2:45" s="341" customFormat="1" ht="15" customHeight="1" x14ac:dyDescent="0.15"/>
    <row r="77" spans="2:45" s="341" customFormat="1" ht="15" customHeight="1" x14ac:dyDescent="0.15"/>
    <row r="78" spans="2:45" s="341" customFormat="1" ht="15" customHeight="1" x14ac:dyDescent="0.15">
      <c r="B78" s="291" t="s">
        <v>1680</v>
      </c>
    </row>
    <row r="79" spans="2:45" s="341" customFormat="1" ht="9.9499999999999993" customHeight="1" thickBot="1" x14ac:dyDescent="0.2"/>
    <row r="80" spans="2:45" s="341" customFormat="1" ht="17.45" customHeight="1" x14ac:dyDescent="0.15">
      <c r="B80" s="521" t="s">
        <v>1613</v>
      </c>
      <c r="C80" s="522"/>
      <c r="D80" s="523"/>
      <c r="E80" s="524" t="s">
        <v>1614</v>
      </c>
      <c r="F80" s="525"/>
      <c r="G80" s="526" t="s">
        <v>1276</v>
      </c>
      <c r="H80" s="527"/>
      <c r="I80" s="527"/>
      <c r="J80" s="527"/>
      <c r="K80" s="527"/>
      <c r="L80" s="527"/>
      <c r="M80" s="527"/>
      <c r="N80" s="527"/>
      <c r="O80" s="527"/>
      <c r="P80" s="527"/>
      <c r="Q80" s="527"/>
      <c r="R80" s="527"/>
      <c r="S80" s="527"/>
      <c r="T80" s="528"/>
      <c r="U80" s="529" t="s">
        <v>1616</v>
      </c>
      <c r="V80" s="529"/>
      <c r="W80" s="529"/>
      <c r="X80" s="529"/>
      <c r="Y80" s="529"/>
      <c r="Z80" s="529"/>
      <c r="AA80" s="529"/>
      <c r="AB80" s="529"/>
      <c r="AC80" s="529"/>
      <c r="AD80" s="529"/>
      <c r="AE80" s="529"/>
      <c r="AF80" s="529"/>
      <c r="AG80" s="529"/>
      <c r="AH80" s="529"/>
      <c r="AI80" s="529"/>
      <c r="AJ80" s="529"/>
      <c r="AK80" s="529"/>
      <c r="AL80" s="529"/>
      <c r="AM80" s="529"/>
      <c r="AN80" s="529"/>
      <c r="AO80" s="529"/>
      <c r="AP80" s="529"/>
      <c r="AQ80" s="529"/>
      <c r="AR80" s="530" t="s">
        <v>2773</v>
      </c>
      <c r="AS80" s="531"/>
    </row>
    <row r="81" spans="2:45" s="341" customFormat="1" ht="16.5" customHeight="1" x14ac:dyDescent="0.15">
      <c r="B81" s="563" t="s">
        <v>1465</v>
      </c>
      <c r="C81" s="564"/>
      <c r="D81" s="565"/>
      <c r="E81" s="566">
        <v>1</v>
      </c>
      <c r="F81" s="567"/>
      <c r="G81" s="340" t="s">
        <v>1681</v>
      </c>
      <c r="H81" s="373"/>
      <c r="I81" s="373"/>
      <c r="J81" s="373"/>
      <c r="K81" s="373"/>
      <c r="L81" s="373"/>
      <c r="M81" s="373"/>
      <c r="N81" s="373"/>
      <c r="O81" s="373"/>
      <c r="P81" s="373"/>
      <c r="Q81" s="373"/>
      <c r="R81" s="373"/>
      <c r="S81" s="373"/>
      <c r="T81" s="374"/>
      <c r="U81" s="307" t="s">
        <v>1682</v>
      </c>
      <c r="V81" s="131"/>
      <c r="W81" s="131"/>
      <c r="X81" s="131"/>
      <c r="Z81" s="131"/>
      <c r="AA81" s="131"/>
      <c r="AB81" s="131"/>
      <c r="AC81" s="131"/>
      <c r="AD81" s="131"/>
      <c r="AE81" s="131"/>
      <c r="AF81" s="131"/>
      <c r="AG81" s="131"/>
      <c r="AH81" s="131"/>
      <c r="AI81" s="131"/>
      <c r="AJ81" s="131"/>
      <c r="AK81" s="131"/>
      <c r="AL81" s="131"/>
      <c r="AM81" s="131"/>
      <c r="AN81" s="131"/>
      <c r="AO81" s="131"/>
      <c r="AP81" s="131"/>
      <c r="AQ81" s="309"/>
      <c r="AR81" s="574" t="s">
        <v>1465</v>
      </c>
      <c r="AS81" s="575"/>
    </row>
    <row r="82" spans="2:45" s="341" customFormat="1" ht="16.5" customHeight="1" x14ac:dyDescent="0.15">
      <c r="B82" s="514"/>
      <c r="C82" s="515"/>
      <c r="D82" s="516"/>
      <c r="E82" s="517"/>
      <c r="F82" s="518"/>
      <c r="G82" s="375"/>
      <c r="H82" s="376"/>
      <c r="I82" s="376"/>
      <c r="J82" s="376"/>
      <c r="K82" s="376"/>
      <c r="L82" s="376"/>
      <c r="M82" s="376"/>
      <c r="N82" s="376"/>
      <c r="O82" s="376"/>
      <c r="P82" s="376"/>
      <c r="Q82" s="376"/>
      <c r="R82" s="376"/>
      <c r="S82" s="376"/>
      <c r="T82" s="377"/>
      <c r="U82" s="378" t="s">
        <v>1683</v>
      </c>
      <c r="AQ82" s="367"/>
      <c r="AR82" s="568"/>
      <c r="AS82" s="569"/>
    </row>
    <row r="83" spans="2:45" s="341" customFormat="1" ht="16.5" customHeight="1" x14ac:dyDescent="0.15">
      <c r="B83" s="514" t="s">
        <v>1465</v>
      </c>
      <c r="C83" s="515"/>
      <c r="D83" s="516"/>
      <c r="E83" s="517">
        <v>1</v>
      </c>
      <c r="F83" s="518"/>
      <c r="G83" s="350" t="s">
        <v>1684</v>
      </c>
      <c r="H83" s="379"/>
      <c r="I83" s="366"/>
      <c r="J83" s="351"/>
      <c r="K83" s="351"/>
      <c r="L83" s="351"/>
      <c r="M83" s="351"/>
      <c r="N83" s="351"/>
      <c r="O83" s="351"/>
      <c r="P83" s="351"/>
      <c r="Q83" s="351"/>
      <c r="R83" s="351"/>
      <c r="S83" s="351"/>
      <c r="T83" s="352"/>
      <c r="U83" s="350" t="s">
        <v>2786</v>
      </c>
      <c r="V83" s="351"/>
      <c r="W83" s="351"/>
      <c r="X83" s="351"/>
      <c r="Y83" s="366"/>
      <c r="Z83" s="351"/>
      <c r="AA83" s="351"/>
      <c r="AB83" s="351"/>
      <c r="AC83" s="351"/>
      <c r="AD83" s="351"/>
      <c r="AE83" s="351"/>
      <c r="AF83" s="351"/>
      <c r="AG83" s="351"/>
      <c r="AH83" s="351"/>
      <c r="AI83" s="351"/>
      <c r="AJ83" s="351"/>
      <c r="AK83" s="351"/>
      <c r="AL83" s="351"/>
      <c r="AM83" s="351"/>
      <c r="AN83" s="351"/>
      <c r="AO83" s="351"/>
      <c r="AP83" s="351"/>
      <c r="AQ83" s="352"/>
      <c r="AR83" s="519" t="s">
        <v>1465</v>
      </c>
      <c r="AS83" s="520"/>
    </row>
    <row r="84" spans="2:45" s="341" customFormat="1" ht="16.5" customHeight="1" x14ac:dyDescent="0.15">
      <c r="B84" s="514" t="s">
        <v>1465</v>
      </c>
      <c r="C84" s="515"/>
      <c r="D84" s="516"/>
      <c r="E84" s="517">
        <v>1</v>
      </c>
      <c r="F84" s="518"/>
      <c r="G84" s="358" t="s">
        <v>2787</v>
      </c>
      <c r="H84" s="380"/>
      <c r="I84" s="380"/>
      <c r="J84" s="380"/>
      <c r="K84" s="380"/>
      <c r="L84" s="380"/>
      <c r="M84" s="380"/>
      <c r="N84" s="380"/>
      <c r="O84" s="380"/>
      <c r="P84" s="380"/>
      <c r="Q84" s="380"/>
      <c r="R84" s="380"/>
      <c r="S84" s="380"/>
      <c r="T84" s="381"/>
      <c r="U84" s="358" t="s">
        <v>1685</v>
      </c>
      <c r="V84" s="359"/>
      <c r="W84" s="359"/>
      <c r="X84" s="359"/>
      <c r="Y84" s="382"/>
      <c r="Z84" s="359"/>
      <c r="AA84" s="359"/>
      <c r="AB84" s="359"/>
      <c r="AC84" s="359"/>
      <c r="AD84" s="359"/>
      <c r="AE84" s="359"/>
      <c r="AF84" s="359"/>
      <c r="AG84" s="359"/>
      <c r="AH84" s="359"/>
      <c r="AI84" s="359"/>
      <c r="AJ84" s="359"/>
      <c r="AK84" s="359"/>
      <c r="AL84" s="359"/>
      <c r="AM84" s="359"/>
      <c r="AN84" s="359"/>
      <c r="AO84" s="359"/>
      <c r="AP84" s="359"/>
      <c r="AQ84" s="360"/>
      <c r="AR84" s="572" t="s">
        <v>1465</v>
      </c>
      <c r="AS84" s="573"/>
    </row>
    <row r="85" spans="2:45" s="341" customFormat="1" ht="16.5" customHeight="1" x14ac:dyDescent="0.15">
      <c r="B85" s="514"/>
      <c r="C85" s="515"/>
      <c r="D85" s="516"/>
      <c r="E85" s="517"/>
      <c r="F85" s="518"/>
      <c r="G85" s="348"/>
      <c r="H85" s="376"/>
      <c r="I85" s="376"/>
      <c r="J85" s="376"/>
      <c r="K85" s="376"/>
      <c r="L85" s="376"/>
      <c r="M85" s="376"/>
      <c r="N85" s="376"/>
      <c r="O85" s="376"/>
      <c r="P85" s="376"/>
      <c r="Q85" s="376"/>
      <c r="R85" s="376"/>
      <c r="S85" s="376"/>
      <c r="T85" s="377"/>
      <c r="U85" s="368" t="s">
        <v>1686</v>
      </c>
      <c r="V85" s="369"/>
      <c r="W85" s="369"/>
      <c r="X85" s="369"/>
      <c r="Y85" s="369"/>
      <c r="Z85" s="369"/>
      <c r="AA85" s="369"/>
      <c r="AB85" s="369"/>
      <c r="AC85" s="369"/>
      <c r="AD85" s="369"/>
      <c r="AE85" s="369"/>
      <c r="AF85" s="369"/>
      <c r="AG85" s="369"/>
      <c r="AH85" s="369"/>
      <c r="AI85" s="369"/>
      <c r="AJ85" s="369"/>
      <c r="AK85" s="369"/>
      <c r="AL85" s="369"/>
      <c r="AM85" s="369"/>
      <c r="AN85" s="369"/>
      <c r="AO85" s="369"/>
      <c r="AP85" s="369"/>
      <c r="AQ85" s="370"/>
      <c r="AR85" s="568"/>
      <c r="AS85" s="569"/>
    </row>
    <row r="86" spans="2:45" s="341" customFormat="1" ht="16.5" customHeight="1" x14ac:dyDescent="0.15">
      <c r="B86" s="514" t="s">
        <v>1465</v>
      </c>
      <c r="C86" s="515"/>
      <c r="D86" s="516"/>
      <c r="E86" s="517">
        <v>1</v>
      </c>
      <c r="F86" s="518"/>
      <c r="G86" s="350" t="s">
        <v>1687</v>
      </c>
      <c r="H86" s="379"/>
      <c r="I86" s="366"/>
      <c r="J86" s="351"/>
      <c r="K86" s="351"/>
      <c r="L86" s="351"/>
      <c r="M86" s="351"/>
      <c r="N86" s="351"/>
      <c r="O86" s="351"/>
      <c r="P86" s="351"/>
      <c r="Q86" s="351"/>
      <c r="R86" s="351"/>
      <c r="S86" s="351"/>
      <c r="T86" s="352"/>
      <c r="U86" s="350" t="s">
        <v>1688</v>
      </c>
      <c r="V86" s="351"/>
      <c r="W86" s="351"/>
      <c r="X86" s="351"/>
      <c r="Y86" s="366"/>
      <c r="Z86" s="351"/>
      <c r="AA86" s="351"/>
      <c r="AB86" s="351"/>
      <c r="AC86" s="351"/>
      <c r="AD86" s="351"/>
      <c r="AE86" s="351"/>
      <c r="AF86" s="351"/>
      <c r="AG86" s="351"/>
      <c r="AH86" s="351"/>
      <c r="AI86" s="351"/>
      <c r="AJ86" s="351"/>
      <c r="AK86" s="351"/>
      <c r="AL86" s="351"/>
      <c r="AM86" s="351"/>
      <c r="AN86" s="351"/>
      <c r="AO86" s="351"/>
      <c r="AP86" s="351"/>
      <c r="AQ86" s="352"/>
      <c r="AR86" s="519" t="s">
        <v>1465</v>
      </c>
      <c r="AS86" s="520"/>
    </row>
    <row r="87" spans="2:45" s="341" customFormat="1" ht="16.5" customHeight="1" x14ac:dyDescent="0.15">
      <c r="B87" s="514" t="s">
        <v>1465</v>
      </c>
      <c r="C87" s="515"/>
      <c r="D87" s="516"/>
      <c r="E87" s="517">
        <v>1</v>
      </c>
      <c r="F87" s="518"/>
      <c r="G87" s="350" t="s">
        <v>1689</v>
      </c>
      <c r="H87" s="379"/>
      <c r="I87" s="366"/>
      <c r="J87" s="351"/>
      <c r="K87" s="351"/>
      <c r="L87" s="351"/>
      <c r="M87" s="351"/>
      <c r="N87" s="351"/>
      <c r="O87" s="351"/>
      <c r="P87" s="351"/>
      <c r="Q87" s="351"/>
      <c r="R87" s="351"/>
      <c r="S87" s="351"/>
      <c r="T87" s="352"/>
      <c r="U87" s="350" t="s">
        <v>1690</v>
      </c>
      <c r="V87" s="351"/>
      <c r="W87" s="351"/>
      <c r="X87" s="351"/>
      <c r="Y87" s="366"/>
      <c r="Z87" s="351"/>
      <c r="AA87" s="351"/>
      <c r="AB87" s="351"/>
      <c r="AC87" s="351"/>
      <c r="AD87" s="351"/>
      <c r="AE87" s="351"/>
      <c r="AF87" s="351"/>
      <c r="AG87" s="351"/>
      <c r="AH87" s="351"/>
      <c r="AI87" s="351"/>
      <c r="AJ87" s="351"/>
      <c r="AK87" s="351"/>
      <c r="AL87" s="351"/>
      <c r="AM87" s="351"/>
      <c r="AN87" s="351"/>
      <c r="AO87" s="351"/>
      <c r="AP87" s="351"/>
      <c r="AQ87" s="352"/>
      <c r="AR87" s="519" t="s">
        <v>1465</v>
      </c>
      <c r="AS87" s="520"/>
    </row>
    <row r="88" spans="2:45" s="341" customFormat="1" ht="16.5" customHeight="1" x14ac:dyDescent="0.15">
      <c r="B88" s="514" t="s">
        <v>1465</v>
      </c>
      <c r="C88" s="515"/>
      <c r="D88" s="516"/>
      <c r="E88" s="517">
        <v>1</v>
      </c>
      <c r="F88" s="518"/>
      <c r="G88" s="350" t="s">
        <v>1691</v>
      </c>
      <c r="H88" s="379"/>
      <c r="I88" s="366"/>
      <c r="J88" s="351"/>
      <c r="K88" s="351"/>
      <c r="L88" s="351"/>
      <c r="M88" s="351"/>
      <c r="N88" s="351"/>
      <c r="O88" s="351"/>
      <c r="P88" s="351"/>
      <c r="Q88" s="351"/>
      <c r="R88" s="351"/>
      <c r="S88" s="351"/>
      <c r="T88" s="352"/>
      <c r="U88" s="350" t="s">
        <v>1692</v>
      </c>
      <c r="V88" s="351"/>
      <c r="W88" s="351"/>
      <c r="X88" s="351"/>
      <c r="Y88" s="366"/>
      <c r="Z88" s="351"/>
      <c r="AA88" s="351"/>
      <c r="AB88" s="351"/>
      <c r="AC88" s="351"/>
      <c r="AD88" s="351"/>
      <c r="AE88" s="351"/>
      <c r="AF88" s="351"/>
      <c r="AG88" s="351"/>
      <c r="AH88" s="351"/>
      <c r="AI88" s="351"/>
      <c r="AJ88" s="351"/>
      <c r="AK88" s="351"/>
      <c r="AL88" s="351"/>
      <c r="AM88" s="351"/>
      <c r="AN88" s="351"/>
      <c r="AO88" s="351"/>
      <c r="AP88" s="351"/>
      <c r="AQ88" s="352"/>
      <c r="AR88" s="519" t="s">
        <v>1465</v>
      </c>
      <c r="AS88" s="520"/>
    </row>
    <row r="89" spans="2:45" s="341" customFormat="1" ht="16.5" customHeight="1" thickBot="1" x14ac:dyDescent="0.2">
      <c r="B89" s="549" t="s">
        <v>1465</v>
      </c>
      <c r="C89" s="550"/>
      <c r="D89" s="551"/>
      <c r="E89" s="571">
        <v>1</v>
      </c>
      <c r="F89" s="553"/>
      <c r="G89" s="353" t="s">
        <v>1693</v>
      </c>
      <c r="H89" s="383"/>
      <c r="I89" s="384"/>
      <c r="J89" s="354"/>
      <c r="K89" s="354"/>
      <c r="L89" s="354"/>
      <c r="M89" s="354"/>
      <c r="N89" s="354"/>
      <c r="O89" s="354"/>
      <c r="P89" s="354"/>
      <c r="Q89" s="354"/>
      <c r="R89" s="354"/>
      <c r="S89" s="354"/>
      <c r="T89" s="355"/>
      <c r="U89" s="353" t="s">
        <v>1694</v>
      </c>
      <c r="V89" s="354"/>
      <c r="W89" s="354"/>
      <c r="X89" s="354"/>
      <c r="Y89" s="384"/>
      <c r="Z89" s="354"/>
      <c r="AA89" s="354"/>
      <c r="AB89" s="354"/>
      <c r="AC89" s="354"/>
      <c r="AD89" s="354"/>
      <c r="AE89" s="354"/>
      <c r="AF89" s="354"/>
      <c r="AG89" s="354"/>
      <c r="AH89" s="354"/>
      <c r="AI89" s="354"/>
      <c r="AJ89" s="354"/>
      <c r="AK89" s="354"/>
      <c r="AL89" s="354"/>
      <c r="AM89" s="354"/>
      <c r="AN89" s="354"/>
      <c r="AO89" s="354"/>
      <c r="AP89" s="354"/>
      <c r="AQ89" s="355"/>
      <c r="AR89" s="512" t="s">
        <v>1465</v>
      </c>
      <c r="AS89" s="513"/>
    </row>
    <row r="90" spans="2:45" s="341" customFormat="1" ht="15" customHeight="1" x14ac:dyDescent="0.15"/>
    <row r="91" spans="2:45" s="341" customFormat="1" ht="15" customHeight="1" x14ac:dyDescent="0.15">
      <c r="B91" s="291" t="s">
        <v>2788</v>
      </c>
      <c r="C91" s="285"/>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row>
    <row r="92" spans="2:45" s="341" customFormat="1" ht="9.9499999999999993" customHeight="1" thickBot="1" x14ac:dyDescent="0.2">
      <c r="B92" s="285"/>
      <c r="C92" s="285"/>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row>
    <row r="93" spans="2:45" s="341" customFormat="1" ht="17.45" customHeight="1" x14ac:dyDescent="0.15">
      <c r="B93" s="521" t="s">
        <v>1613</v>
      </c>
      <c r="C93" s="522"/>
      <c r="D93" s="523"/>
      <c r="E93" s="524" t="s">
        <v>1614</v>
      </c>
      <c r="F93" s="525"/>
      <c r="G93" s="526" t="s">
        <v>1276</v>
      </c>
      <c r="H93" s="527"/>
      <c r="I93" s="527"/>
      <c r="J93" s="527"/>
      <c r="K93" s="527"/>
      <c r="L93" s="527"/>
      <c r="M93" s="527"/>
      <c r="N93" s="527"/>
      <c r="O93" s="527"/>
      <c r="P93" s="527"/>
      <c r="Q93" s="527"/>
      <c r="R93" s="527"/>
      <c r="S93" s="527"/>
      <c r="T93" s="528"/>
      <c r="U93" s="529" t="s">
        <v>1616</v>
      </c>
      <c r="V93" s="529"/>
      <c r="W93" s="529"/>
      <c r="X93" s="529"/>
      <c r="Y93" s="529"/>
      <c r="Z93" s="529"/>
      <c r="AA93" s="529"/>
      <c r="AB93" s="529"/>
      <c r="AC93" s="529"/>
      <c r="AD93" s="529"/>
      <c r="AE93" s="529"/>
      <c r="AF93" s="529"/>
      <c r="AG93" s="529"/>
      <c r="AH93" s="529"/>
      <c r="AI93" s="529"/>
      <c r="AJ93" s="529"/>
      <c r="AK93" s="529"/>
      <c r="AL93" s="529"/>
      <c r="AM93" s="529"/>
      <c r="AN93" s="529"/>
      <c r="AO93" s="529"/>
      <c r="AP93" s="529"/>
      <c r="AQ93" s="529"/>
      <c r="AR93" s="530" t="s">
        <v>2773</v>
      </c>
      <c r="AS93" s="531"/>
    </row>
    <row r="94" spans="2:45" s="341" customFormat="1" ht="16.5" customHeight="1" x14ac:dyDescent="0.15">
      <c r="B94" s="540" t="s">
        <v>1465</v>
      </c>
      <c r="C94" s="541"/>
      <c r="D94" s="542"/>
      <c r="E94" s="570">
        <v>2</v>
      </c>
      <c r="F94" s="544"/>
      <c r="G94" s="345" t="s">
        <v>1695</v>
      </c>
      <c r="H94" s="385"/>
      <c r="I94" s="364"/>
      <c r="J94" s="346"/>
      <c r="K94" s="346"/>
      <c r="L94" s="346"/>
      <c r="M94" s="346"/>
      <c r="N94" s="346"/>
      <c r="O94" s="346"/>
      <c r="P94" s="346"/>
      <c r="Q94" s="346"/>
      <c r="R94" s="346"/>
      <c r="S94" s="346"/>
      <c r="T94" s="347"/>
      <c r="U94" s="345" t="s">
        <v>1696</v>
      </c>
      <c r="V94" s="346"/>
      <c r="W94" s="346"/>
      <c r="X94" s="346"/>
      <c r="Y94" s="346"/>
      <c r="Z94" s="346"/>
      <c r="AA94" s="346"/>
      <c r="AB94" s="346"/>
      <c r="AC94" s="346"/>
      <c r="AD94" s="346"/>
      <c r="AE94" s="346"/>
      <c r="AF94" s="346"/>
      <c r="AG94" s="346"/>
      <c r="AH94" s="346"/>
      <c r="AI94" s="346"/>
      <c r="AJ94" s="346"/>
      <c r="AK94" s="346"/>
      <c r="AL94" s="346"/>
      <c r="AM94" s="346"/>
      <c r="AN94" s="346"/>
      <c r="AO94" s="346"/>
      <c r="AP94" s="346"/>
      <c r="AQ94" s="347"/>
      <c r="AR94" s="537" t="s">
        <v>1465</v>
      </c>
      <c r="AS94" s="538"/>
    </row>
    <row r="95" spans="2:45" s="341" customFormat="1" ht="16.5" customHeight="1" x14ac:dyDescent="0.15">
      <c r="B95" s="514" t="s">
        <v>1465</v>
      </c>
      <c r="C95" s="515"/>
      <c r="D95" s="516"/>
      <c r="E95" s="517">
        <v>2</v>
      </c>
      <c r="F95" s="518"/>
      <c r="G95" s="350" t="s">
        <v>1697</v>
      </c>
      <c r="H95" s="379"/>
      <c r="I95" s="366"/>
      <c r="J95" s="351"/>
      <c r="K95" s="351"/>
      <c r="L95" s="351"/>
      <c r="M95" s="351"/>
      <c r="N95" s="351"/>
      <c r="O95" s="351"/>
      <c r="P95" s="351"/>
      <c r="Q95" s="351"/>
      <c r="R95" s="351"/>
      <c r="S95" s="351"/>
      <c r="T95" s="352"/>
      <c r="U95" s="350" t="s">
        <v>1698</v>
      </c>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2"/>
      <c r="AR95" s="519" t="s">
        <v>1465</v>
      </c>
      <c r="AS95" s="520"/>
    </row>
    <row r="96" spans="2:45" s="341" customFormat="1" ht="16.5" customHeight="1" x14ac:dyDescent="0.15">
      <c r="B96" s="514" t="s">
        <v>1465</v>
      </c>
      <c r="C96" s="515"/>
      <c r="D96" s="516"/>
      <c r="E96" s="517">
        <v>2</v>
      </c>
      <c r="F96" s="518"/>
      <c r="G96" s="350" t="s">
        <v>1699</v>
      </c>
      <c r="H96" s="379"/>
      <c r="I96" s="366"/>
      <c r="J96" s="351"/>
      <c r="K96" s="351"/>
      <c r="L96" s="351"/>
      <c r="M96" s="351"/>
      <c r="N96" s="351"/>
      <c r="O96" s="351"/>
      <c r="P96" s="351"/>
      <c r="Q96" s="351"/>
      <c r="R96" s="351"/>
      <c r="S96" s="351"/>
      <c r="T96" s="352"/>
      <c r="U96" s="350" t="s">
        <v>1700</v>
      </c>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2"/>
      <c r="AR96" s="519" t="s">
        <v>1465</v>
      </c>
      <c r="AS96" s="520"/>
    </row>
    <row r="97" spans="2:45" s="341" customFormat="1" ht="16.5" customHeight="1" x14ac:dyDescent="0.15">
      <c r="B97" s="514" t="s">
        <v>1465</v>
      </c>
      <c r="C97" s="515"/>
      <c r="D97" s="516"/>
      <c r="E97" s="517">
        <v>2</v>
      </c>
      <c r="F97" s="518"/>
      <c r="G97" s="350" t="s">
        <v>1701</v>
      </c>
      <c r="H97" s="379"/>
      <c r="I97" s="366"/>
      <c r="J97" s="351"/>
      <c r="K97" s="351"/>
      <c r="L97" s="351"/>
      <c r="M97" s="351"/>
      <c r="N97" s="351"/>
      <c r="O97" s="351"/>
      <c r="P97" s="351"/>
      <c r="Q97" s="351"/>
      <c r="R97" s="351"/>
      <c r="S97" s="351"/>
      <c r="T97" s="352"/>
      <c r="U97" s="350" t="s">
        <v>2789</v>
      </c>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2"/>
      <c r="AR97" s="519" t="s">
        <v>1465</v>
      </c>
      <c r="AS97" s="520"/>
    </row>
    <row r="98" spans="2:45" s="341" customFormat="1" ht="16.5" customHeight="1" x14ac:dyDescent="0.15">
      <c r="B98" s="514" t="s">
        <v>1465</v>
      </c>
      <c r="C98" s="515"/>
      <c r="D98" s="516"/>
      <c r="E98" s="517">
        <v>2</v>
      </c>
      <c r="F98" s="518"/>
      <c r="G98" s="350" t="s">
        <v>1702</v>
      </c>
      <c r="H98" s="379"/>
      <c r="I98" s="366"/>
      <c r="J98" s="351"/>
      <c r="K98" s="351"/>
      <c r="L98" s="351"/>
      <c r="M98" s="351"/>
      <c r="N98" s="351"/>
      <c r="O98" s="351"/>
      <c r="P98" s="351"/>
      <c r="Q98" s="351"/>
      <c r="R98" s="351"/>
      <c r="S98" s="351"/>
      <c r="T98" s="352"/>
      <c r="U98" s="350" t="s">
        <v>2790</v>
      </c>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2"/>
      <c r="AR98" s="519" t="s">
        <v>1465</v>
      </c>
      <c r="AS98" s="520"/>
    </row>
    <row r="99" spans="2:45" s="341" customFormat="1" ht="16.5" customHeight="1" x14ac:dyDescent="0.15">
      <c r="B99" s="514" t="s">
        <v>1465</v>
      </c>
      <c r="C99" s="515"/>
      <c r="D99" s="516"/>
      <c r="E99" s="517">
        <v>2</v>
      </c>
      <c r="F99" s="518"/>
      <c r="G99" s="350" t="s">
        <v>1703</v>
      </c>
      <c r="H99" s="379"/>
      <c r="I99" s="366"/>
      <c r="J99" s="351"/>
      <c r="K99" s="351"/>
      <c r="L99" s="351"/>
      <c r="M99" s="351"/>
      <c r="N99" s="351"/>
      <c r="O99" s="351"/>
      <c r="P99" s="351"/>
      <c r="Q99" s="351"/>
      <c r="R99" s="351"/>
      <c r="S99" s="351"/>
      <c r="T99" s="352"/>
      <c r="U99" s="350" t="s">
        <v>1704</v>
      </c>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2"/>
      <c r="AR99" s="519" t="s">
        <v>1465</v>
      </c>
      <c r="AS99" s="520"/>
    </row>
    <row r="100" spans="2:45" s="341" customFormat="1" ht="16.5" customHeight="1" x14ac:dyDescent="0.15">
      <c r="B100" s="514" t="s">
        <v>1465</v>
      </c>
      <c r="C100" s="515"/>
      <c r="D100" s="516"/>
      <c r="E100" s="517">
        <v>2</v>
      </c>
      <c r="F100" s="518"/>
      <c r="G100" s="350" t="s">
        <v>1705</v>
      </c>
      <c r="H100" s="379"/>
      <c r="I100" s="366"/>
      <c r="J100" s="351"/>
      <c r="K100" s="351"/>
      <c r="L100" s="351"/>
      <c r="M100" s="351"/>
      <c r="N100" s="351"/>
      <c r="O100" s="351"/>
      <c r="P100" s="351"/>
      <c r="Q100" s="351"/>
      <c r="R100" s="351"/>
      <c r="S100" s="351"/>
      <c r="T100" s="352"/>
      <c r="U100" s="350" t="s">
        <v>1706</v>
      </c>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2"/>
      <c r="AR100" s="519" t="s">
        <v>1465</v>
      </c>
      <c r="AS100" s="520"/>
    </row>
    <row r="101" spans="2:45" s="341" customFormat="1" ht="16.5" customHeight="1" x14ac:dyDescent="0.15">
      <c r="B101" s="514" t="s">
        <v>1465</v>
      </c>
      <c r="C101" s="515"/>
      <c r="D101" s="516"/>
      <c r="E101" s="517">
        <v>2</v>
      </c>
      <c r="F101" s="518"/>
      <c r="G101" s="350" t="s">
        <v>1707</v>
      </c>
      <c r="H101" s="366"/>
      <c r="I101" s="366"/>
      <c r="J101" s="366"/>
      <c r="K101" s="366"/>
      <c r="L101" s="366"/>
      <c r="M101" s="366"/>
      <c r="N101" s="366"/>
      <c r="O101" s="366"/>
      <c r="P101" s="366"/>
      <c r="Q101" s="366"/>
      <c r="R101" s="366"/>
      <c r="S101" s="366"/>
      <c r="T101" s="386"/>
      <c r="U101" s="387" t="s">
        <v>2901</v>
      </c>
      <c r="V101" s="366"/>
      <c r="W101" s="366"/>
      <c r="X101" s="366"/>
      <c r="Y101" s="366"/>
      <c r="Z101" s="366"/>
      <c r="AA101" s="366"/>
      <c r="AB101" s="366"/>
      <c r="AC101" s="366"/>
      <c r="AD101" s="366"/>
      <c r="AE101" s="366"/>
      <c r="AF101" s="366"/>
      <c r="AG101" s="366"/>
      <c r="AH101" s="366"/>
      <c r="AI101" s="366"/>
      <c r="AJ101" s="366"/>
      <c r="AK101" s="366"/>
      <c r="AL101" s="366"/>
      <c r="AM101" s="366"/>
      <c r="AN101" s="366"/>
      <c r="AO101" s="366"/>
      <c r="AP101" s="366"/>
      <c r="AQ101" s="386"/>
      <c r="AR101" s="519" t="s">
        <v>1465</v>
      </c>
      <c r="AS101" s="520"/>
    </row>
    <row r="102" spans="2:45" s="341" customFormat="1" ht="16.5" customHeight="1" thickBot="1" x14ac:dyDescent="0.2">
      <c r="B102" s="556" t="s">
        <v>1465</v>
      </c>
      <c r="C102" s="557"/>
      <c r="D102" s="558"/>
      <c r="E102" s="559">
        <v>2</v>
      </c>
      <c r="F102" s="560"/>
      <c r="G102" s="361" t="s">
        <v>1708</v>
      </c>
      <c r="H102" s="388"/>
      <c r="I102" s="388"/>
      <c r="J102" s="388"/>
      <c r="K102" s="388"/>
      <c r="L102" s="388"/>
      <c r="M102" s="388"/>
      <c r="N102" s="388"/>
      <c r="O102" s="388"/>
      <c r="P102" s="388"/>
      <c r="Q102" s="388"/>
      <c r="R102" s="388"/>
      <c r="S102" s="388"/>
      <c r="T102" s="389"/>
      <c r="U102" s="390" t="s">
        <v>1709</v>
      </c>
      <c r="V102" s="388"/>
      <c r="W102" s="388"/>
      <c r="X102" s="388"/>
      <c r="Y102" s="388"/>
      <c r="Z102" s="388"/>
      <c r="AA102" s="388"/>
      <c r="AB102" s="388"/>
      <c r="AC102" s="388"/>
      <c r="AD102" s="388"/>
      <c r="AE102" s="388"/>
      <c r="AF102" s="388"/>
      <c r="AG102" s="388"/>
      <c r="AH102" s="388"/>
      <c r="AI102" s="388"/>
      <c r="AJ102" s="388"/>
      <c r="AK102" s="388"/>
      <c r="AL102" s="388"/>
      <c r="AM102" s="388"/>
      <c r="AN102" s="388"/>
      <c r="AO102" s="388"/>
      <c r="AP102" s="388"/>
      <c r="AQ102" s="389"/>
      <c r="AR102" s="561" t="s">
        <v>1465</v>
      </c>
      <c r="AS102" s="562"/>
    </row>
    <row r="103" spans="2:45" s="341" customFormat="1" ht="16.5" customHeight="1" thickTop="1" x14ac:dyDescent="0.15">
      <c r="B103" s="563" t="s">
        <v>1465</v>
      </c>
      <c r="C103" s="564"/>
      <c r="D103" s="565"/>
      <c r="E103" s="566">
        <v>2</v>
      </c>
      <c r="F103" s="567"/>
      <c r="G103" s="348" t="s">
        <v>1710</v>
      </c>
      <c r="H103" s="369"/>
      <c r="I103" s="369"/>
      <c r="J103" s="369"/>
      <c r="K103" s="369"/>
      <c r="L103" s="369"/>
      <c r="M103" s="369"/>
      <c r="N103" s="369"/>
      <c r="O103" s="369"/>
      <c r="P103" s="369"/>
      <c r="Q103" s="369"/>
      <c r="R103" s="369"/>
      <c r="S103" s="369"/>
      <c r="T103" s="370"/>
      <c r="U103" s="368" t="s">
        <v>1711</v>
      </c>
      <c r="V103" s="369"/>
      <c r="W103" s="369"/>
      <c r="X103" s="369"/>
      <c r="Y103" s="369"/>
      <c r="Z103" s="369"/>
      <c r="AA103" s="369"/>
      <c r="AB103" s="369"/>
      <c r="AC103" s="369"/>
      <c r="AD103" s="369"/>
      <c r="AE103" s="369"/>
      <c r="AF103" s="369"/>
      <c r="AG103" s="369"/>
      <c r="AH103" s="369"/>
      <c r="AI103" s="369"/>
      <c r="AJ103" s="369"/>
      <c r="AK103" s="369"/>
      <c r="AL103" s="369"/>
      <c r="AM103" s="369"/>
      <c r="AN103" s="369"/>
      <c r="AO103" s="369"/>
      <c r="AP103" s="369"/>
      <c r="AQ103" s="370"/>
      <c r="AR103" s="568" t="s">
        <v>1465</v>
      </c>
      <c r="AS103" s="569"/>
    </row>
    <row r="104" spans="2:45" s="341" customFormat="1" ht="16.5" customHeight="1" x14ac:dyDescent="0.15">
      <c r="B104" s="514" t="s">
        <v>1465</v>
      </c>
      <c r="C104" s="515"/>
      <c r="D104" s="516"/>
      <c r="E104" s="517">
        <v>2</v>
      </c>
      <c r="F104" s="518"/>
      <c r="G104" s="350" t="s">
        <v>1712</v>
      </c>
      <c r="H104" s="366"/>
      <c r="I104" s="366"/>
      <c r="J104" s="366"/>
      <c r="K104" s="366"/>
      <c r="L104" s="366"/>
      <c r="M104" s="366"/>
      <c r="N104" s="366"/>
      <c r="O104" s="366"/>
      <c r="P104" s="366"/>
      <c r="Q104" s="366"/>
      <c r="R104" s="366"/>
      <c r="S104" s="366"/>
      <c r="T104" s="386"/>
      <c r="U104" s="387" t="s">
        <v>1713</v>
      </c>
      <c r="V104" s="366"/>
      <c r="W104" s="366"/>
      <c r="X104" s="366"/>
      <c r="Y104" s="366"/>
      <c r="Z104" s="366"/>
      <c r="AA104" s="366"/>
      <c r="AB104" s="366"/>
      <c r="AC104" s="366"/>
      <c r="AD104" s="366"/>
      <c r="AE104" s="366"/>
      <c r="AF104" s="366"/>
      <c r="AG104" s="366"/>
      <c r="AH104" s="366"/>
      <c r="AI104" s="366"/>
      <c r="AJ104" s="366"/>
      <c r="AK104" s="366"/>
      <c r="AL104" s="366"/>
      <c r="AM104" s="366"/>
      <c r="AN104" s="366"/>
      <c r="AO104" s="366"/>
      <c r="AP104" s="366"/>
      <c r="AQ104" s="386"/>
      <c r="AR104" s="519" t="s">
        <v>1465</v>
      </c>
      <c r="AS104" s="520"/>
    </row>
    <row r="105" spans="2:45" s="341" customFormat="1" ht="16.5" customHeight="1" x14ac:dyDescent="0.15">
      <c r="B105" s="514" t="s">
        <v>1465</v>
      </c>
      <c r="C105" s="515"/>
      <c r="D105" s="516"/>
      <c r="E105" s="517">
        <v>2</v>
      </c>
      <c r="F105" s="518"/>
      <c r="G105" s="350" t="s">
        <v>2902</v>
      </c>
      <c r="H105" s="366"/>
      <c r="I105" s="366"/>
      <c r="J105" s="366"/>
      <c r="K105" s="366"/>
      <c r="L105" s="366"/>
      <c r="M105" s="366"/>
      <c r="N105" s="366"/>
      <c r="O105" s="366"/>
      <c r="P105" s="366"/>
      <c r="Q105" s="366"/>
      <c r="R105" s="366"/>
      <c r="S105" s="366"/>
      <c r="T105" s="386"/>
      <c r="U105" s="387" t="s">
        <v>1714</v>
      </c>
      <c r="V105" s="366"/>
      <c r="W105" s="366"/>
      <c r="X105" s="366"/>
      <c r="Y105" s="366"/>
      <c r="Z105" s="366"/>
      <c r="AA105" s="366"/>
      <c r="AB105" s="366"/>
      <c r="AC105" s="366"/>
      <c r="AD105" s="366"/>
      <c r="AE105" s="366"/>
      <c r="AF105" s="366"/>
      <c r="AG105" s="366"/>
      <c r="AH105" s="366"/>
      <c r="AI105" s="366"/>
      <c r="AJ105" s="366"/>
      <c r="AK105" s="366"/>
      <c r="AL105" s="366"/>
      <c r="AM105" s="366"/>
      <c r="AN105" s="366"/>
      <c r="AO105" s="366"/>
      <c r="AP105" s="366"/>
      <c r="AQ105" s="386"/>
      <c r="AR105" s="519" t="s">
        <v>1465</v>
      </c>
      <c r="AS105" s="520"/>
    </row>
    <row r="106" spans="2:45" s="341" customFormat="1" ht="16.5" customHeight="1" x14ac:dyDescent="0.15">
      <c r="B106" s="514" t="s">
        <v>1465</v>
      </c>
      <c r="C106" s="515"/>
      <c r="D106" s="516"/>
      <c r="E106" s="517">
        <v>2</v>
      </c>
      <c r="F106" s="518"/>
      <c r="G106" s="350" t="s">
        <v>1715</v>
      </c>
      <c r="H106" s="366"/>
      <c r="I106" s="366"/>
      <c r="J106" s="366"/>
      <c r="K106" s="366"/>
      <c r="L106" s="366"/>
      <c r="M106" s="366"/>
      <c r="N106" s="366"/>
      <c r="O106" s="366"/>
      <c r="P106" s="366"/>
      <c r="Q106" s="366"/>
      <c r="R106" s="366"/>
      <c r="S106" s="366"/>
      <c r="T106" s="386"/>
      <c r="U106" s="387" t="s">
        <v>1716</v>
      </c>
      <c r="V106" s="366"/>
      <c r="W106" s="366"/>
      <c r="X106" s="366"/>
      <c r="Y106" s="366"/>
      <c r="Z106" s="366"/>
      <c r="AA106" s="366"/>
      <c r="AB106" s="366"/>
      <c r="AC106" s="366"/>
      <c r="AD106" s="366"/>
      <c r="AE106" s="366"/>
      <c r="AF106" s="366"/>
      <c r="AG106" s="366"/>
      <c r="AH106" s="366"/>
      <c r="AI106" s="366"/>
      <c r="AJ106" s="366"/>
      <c r="AK106" s="366"/>
      <c r="AL106" s="366"/>
      <c r="AM106" s="366"/>
      <c r="AN106" s="366"/>
      <c r="AO106" s="366"/>
      <c r="AP106" s="366"/>
      <c r="AQ106" s="386"/>
      <c r="AR106" s="519" t="s">
        <v>1465</v>
      </c>
      <c r="AS106" s="520"/>
    </row>
    <row r="107" spans="2:45" s="341" customFormat="1" ht="16.5" customHeight="1" x14ac:dyDescent="0.15">
      <c r="B107" s="514" t="s">
        <v>1465</v>
      </c>
      <c r="C107" s="515"/>
      <c r="D107" s="516"/>
      <c r="E107" s="517">
        <v>2</v>
      </c>
      <c r="F107" s="518"/>
      <c r="G107" s="350" t="s">
        <v>1717</v>
      </c>
      <c r="H107" s="366"/>
      <c r="I107" s="366"/>
      <c r="J107" s="366"/>
      <c r="K107" s="366"/>
      <c r="L107" s="366"/>
      <c r="M107" s="366"/>
      <c r="N107" s="366"/>
      <c r="O107" s="366"/>
      <c r="P107" s="366"/>
      <c r="Q107" s="366"/>
      <c r="R107" s="366"/>
      <c r="S107" s="366"/>
      <c r="T107" s="386"/>
      <c r="U107" s="387" t="s">
        <v>2903</v>
      </c>
      <c r="V107" s="366"/>
      <c r="W107" s="366"/>
      <c r="X107" s="366"/>
      <c r="Y107" s="366"/>
      <c r="Z107" s="366"/>
      <c r="AA107" s="366"/>
      <c r="AB107" s="366"/>
      <c r="AC107" s="366"/>
      <c r="AD107" s="366"/>
      <c r="AE107" s="366"/>
      <c r="AF107" s="366"/>
      <c r="AG107" s="366"/>
      <c r="AH107" s="366"/>
      <c r="AI107" s="366"/>
      <c r="AJ107" s="366"/>
      <c r="AK107" s="366"/>
      <c r="AL107" s="366"/>
      <c r="AM107" s="366"/>
      <c r="AN107" s="366"/>
      <c r="AO107" s="366"/>
      <c r="AP107" s="366"/>
      <c r="AQ107" s="386"/>
      <c r="AR107" s="519" t="s">
        <v>1465</v>
      </c>
      <c r="AS107" s="520"/>
    </row>
    <row r="108" spans="2:45" s="341" customFormat="1" ht="16.5" customHeight="1" x14ac:dyDescent="0.15">
      <c r="B108" s="514" t="s">
        <v>1465</v>
      </c>
      <c r="C108" s="515"/>
      <c r="D108" s="516"/>
      <c r="E108" s="517">
        <v>2</v>
      </c>
      <c r="F108" s="518"/>
      <c r="G108" s="350" t="s">
        <v>1718</v>
      </c>
      <c r="H108" s="366"/>
      <c r="I108" s="366"/>
      <c r="J108" s="366"/>
      <c r="K108" s="366"/>
      <c r="L108" s="366"/>
      <c r="M108" s="366"/>
      <c r="N108" s="366"/>
      <c r="O108" s="366"/>
      <c r="P108" s="366"/>
      <c r="Q108" s="366"/>
      <c r="R108" s="366"/>
      <c r="S108" s="366"/>
      <c r="T108" s="386"/>
      <c r="U108" s="387" t="s">
        <v>2904</v>
      </c>
      <c r="V108" s="366"/>
      <c r="W108" s="366"/>
      <c r="X108" s="366"/>
      <c r="Y108" s="366"/>
      <c r="Z108" s="366"/>
      <c r="AA108" s="366"/>
      <c r="AB108" s="366"/>
      <c r="AC108" s="366"/>
      <c r="AD108" s="366"/>
      <c r="AE108" s="366"/>
      <c r="AF108" s="366"/>
      <c r="AG108" s="366"/>
      <c r="AH108" s="366"/>
      <c r="AI108" s="366"/>
      <c r="AJ108" s="366"/>
      <c r="AK108" s="366"/>
      <c r="AL108" s="366"/>
      <c r="AM108" s="366"/>
      <c r="AN108" s="366"/>
      <c r="AO108" s="366"/>
      <c r="AP108" s="366"/>
      <c r="AQ108" s="386"/>
      <c r="AR108" s="519" t="s">
        <v>1465</v>
      </c>
      <c r="AS108" s="520"/>
    </row>
    <row r="109" spans="2:45" s="341" customFormat="1" ht="16.5" customHeight="1" x14ac:dyDescent="0.15">
      <c r="B109" s="514" t="s">
        <v>1465</v>
      </c>
      <c r="C109" s="515"/>
      <c r="D109" s="516"/>
      <c r="E109" s="517">
        <v>2</v>
      </c>
      <c r="F109" s="518"/>
      <c r="G109" s="350" t="s">
        <v>2931</v>
      </c>
      <c r="H109" s="366"/>
      <c r="I109" s="366"/>
      <c r="J109" s="366"/>
      <c r="K109" s="366"/>
      <c r="L109" s="366"/>
      <c r="M109" s="366"/>
      <c r="N109" s="366"/>
      <c r="O109" s="366"/>
      <c r="P109" s="366"/>
      <c r="Q109" s="366"/>
      <c r="R109" s="366"/>
      <c r="S109" s="366"/>
      <c r="T109" s="386"/>
      <c r="U109" s="387" t="s">
        <v>2932</v>
      </c>
      <c r="V109" s="366"/>
      <c r="W109" s="366"/>
      <c r="X109" s="366"/>
      <c r="Y109" s="366"/>
      <c r="Z109" s="366"/>
      <c r="AA109" s="366"/>
      <c r="AB109" s="366"/>
      <c r="AC109" s="366"/>
      <c r="AD109" s="366"/>
      <c r="AE109" s="366"/>
      <c r="AF109" s="366"/>
      <c r="AG109" s="366"/>
      <c r="AH109" s="366"/>
      <c r="AI109" s="366"/>
      <c r="AJ109" s="366"/>
      <c r="AK109" s="366"/>
      <c r="AL109" s="366"/>
      <c r="AM109" s="366"/>
      <c r="AN109" s="366"/>
      <c r="AO109" s="366"/>
      <c r="AP109" s="366"/>
      <c r="AQ109" s="386"/>
      <c r="AR109" s="519" t="s">
        <v>1465</v>
      </c>
      <c r="AS109" s="520"/>
    </row>
    <row r="110" spans="2:45" s="341" customFormat="1" ht="16.5" customHeight="1" x14ac:dyDescent="0.15">
      <c r="B110" s="514" t="s">
        <v>1465</v>
      </c>
      <c r="C110" s="515"/>
      <c r="D110" s="516"/>
      <c r="E110" s="517">
        <v>2</v>
      </c>
      <c r="F110" s="518"/>
      <c r="G110" s="350" t="s">
        <v>2905</v>
      </c>
      <c r="H110" s="366"/>
      <c r="I110" s="366"/>
      <c r="J110" s="366"/>
      <c r="K110" s="366"/>
      <c r="L110" s="366"/>
      <c r="M110" s="366"/>
      <c r="N110" s="366"/>
      <c r="O110" s="366"/>
      <c r="P110" s="366"/>
      <c r="Q110" s="366"/>
      <c r="R110" s="366"/>
      <c r="S110" s="366"/>
      <c r="T110" s="386"/>
      <c r="U110" s="387" t="s">
        <v>2791</v>
      </c>
      <c r="V110" s="366"/>
      <c r="W110" s="366"/>
      <c r="X110" s="366"/>
      <c r="Y110" s="366"/>
      <c r="Z110" s="366"/>
      <c r="AA110" s="366"/>
      <c r="AB110" s="366"/>
      <c r="AC110" s="366"/>
      <c r="AD110" s="366"/>
      <c r="AE110" s="366"/>
      <c r="AF110" s="366"/>
      <c r="AG110" s="366"/>
      <c r="AH110" s="366"/>
      <c r="AI110" s="366"/>
      <c r="AJ110" s="366"/>
      <c r="AK110" s="366"/>
      <c r="AL110" s="366"/>
      <c r="AM110" s="366"/>
      <c r="AN110" s="366"/>
      <c r="AO110" s="366"/>
      <c r="AP110" s="366"/>
      <c r="AQ110" s="386"/>
      <c r="AR110" s="519" t="s">
        <v>1465</v>
      </c>
      <c r="AS110" s="520"/>
    </row>
    <row r="111" spans="2:45" s="341" customFormat="1" ht="16.5" customHeight="1" thickBot="1" x14ac:dyDescent="0.2">
      <c r="B111" s="507" t="s">
        <v>1465</v>
      </c>
      <c r="C111" s="508"/>
      <c r="D111" s="509"/>
      <c r="E111" s="510">
        <v>2</v>
      </c>
      <c r="F111" s="511"/>
      <c r="G111" s="310" t="s">
        <v>1693</v>
      </c>
      <c r="H111" s="391"/>
      <c r="I111" s="372"/>
      <c r="J111" s="312"/>
      <c r="K111" s="312"/>
      <c r="L111" s="312"/>
      <c r="M111" s="312"/>
      <c r="N111" s="312"/>
      <c r="O111" s="312"/>
      <c r="P111" s="312"/>
      <c r="Q111" s="312"/>
      <c r="R111" s="312"/>
      <c r="S111" s="312"/>
      <c r="T111" s="313"/>
      <c r="U111" s="310" t="s">
        <v>1719</v>
      </c>
      <c r="V111" s="312"/>
      <c r="W111" s="312"/>
      <c r="X111" s="312"/>
      <c r="Y111" s="372"/>
      <c r="Z111" s="312"/>
      <c r="AA111" s="312"/>
      <c r="AB111" s="312"/>
      <c r="AC111" s="312"/>
      <c r="AD111" s="312"/>
      <c r="AE111" s="312"/>
      <c r="AF111" s="312"/>
      <c r="AG111" s="312"/>
      <c r="AH111" s="312"/>
      <c r="AI111" s="312"/>
      <c r="AJ111" s="312"/>
      <c r="AK111" s="312"/>
      <c r="AL111" s="312"/>
      <c r="AM111" s="312"/>
      <c r="AN111" s="312"/>
      <c r="AO111" s="312"/>
      <c r="AP111" s="312"/>
      <c r="AQ111" s="313"/>
      <c r="AR111" s="512" t="s">
        <v>1465</v>
      </c>
      <c r="AS111" s="513"/>
    </row>
    <row r="112" spans="2:45" s="341" customFormat="1" ht="15" customHeight="1" x14ac:dyDescent="0.15"/>
    <row r="113" spans="2:45" s="341" customFormat="1" ht="15" customHeight="1" x14ac:dyDescent="0.15">
      <c r="B113" s="291" t="s">
        <v>2792</v>
      </c>
      <c r="C113" s="285"/>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row>
    <row r="114" spans="2:45" s="341" customFormat="1" ht="9.9499999999999993" customHeight="1" thickBot="1" x14ac:dyDescent="0.2">
      <c r="B114" s="285"/>
      <c r="C114" s="285"/>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row>
    <row r="115" spans="2:45" s="341" customFormat="1" ht="17.45" customHeight="1" x14ac:dyDescent="0.15">
      <c r="B115" s="546" t="s">
        <v>1613</v>
      </c>
      <c r="C115" s="522"/>
      <c r="D115" s="547"/>
      <c r="E115" s="548" t="s">
        <v>1614</v>
      </c>
      <c r="F115" s="524"/>
      <c r="G115" s="526" t="s">
        <v>1276</v>
      </c>
      <c r="H115" s="527"/>
      <c r="I115" s="527"/>
      <c r="J115" s="527"/>
      <c r="K115" s="527"/>
      <c r="L115" s="527"/>
      <c r="M115" s="527"/>
      <c r="N115" s="527"/>
      <c r="O115" s="527"/>
      <c r="P115" s="527"/>
      <c r="Q115" s="527"/>
      <c r="R115" s="527"/>
      <c r="S115" s="527"/>
      <c r="T115" s="528"/>
      <c r="U115" s="526" t="s">
        <v>1616</v>
      </c>
      <c r="V115" s="527"/>
      <c r="W115" s="527"/>
      <c r="X115" s="527"/>
      <c r="Y115" s="527"/>
      <c r="Z115" s="527"/>
      <c r="AA115" s="527"/>
      <c r="AB115" s="527"/>
      <c r="AC115" s="527"/>
      <c r="AD115" s="527"/>
      <c r="AE115" s="527"/>
      <c r="AF115" s="527"/>
      <c r="AG115" s="527"/>
      <c r="AH115" s="527"/>
      <c r="AI115" s="527"/>
      <c r="AJ115" s="527"/>
      <c r="AK115" s="527"/>
      <c r="AL115" s="527"/>
      <c r="AM115" s="527"/>
      <c r="AN115" s="527"/>
      <c r="AO115" s="527"/>
      <c r="AP115" s="527"/>
      <c r="AQ115" s="528"/>
      <c r="AR115" s="530" t="s">
        <v>2773</v>
      </c>
      <c r="AS115" s="531"/>
    </row>
    <row r="116" spans="2:45" s="341" customFormat="1" ht="16.5" customHeight="1" x14ac:dyDescent="0.15">
      <c r="B116" s="540" t="s">
        <v>1465</v>
      </c>
      <c r="C116" s="541"/>
      <c r="D116" s="542"/>
      <c r="E116" s="543">
        <v>2</v>
      </c>
      <c r="F116" s="544"/>
      <c r="G116" s="392" t="s">
        <v>2793</v>
      </c>
      <c r="H116" s="382"/>
      <c r="I116" s="382"/>
      <c r="J116" s="382"/>
      <c r="K116" s="382"/>
      <c r="L116" s="382"/>
      <c r="M116" s="382"/>
      <c r="N116" s="382"/>
      <c r="O116" s="382"/>
      <c r="P116" s="382"/>
      <c r="Q116" s="382"/>
      <c r="R116" s="382"/>
      <c r="S116" s="382"/>
      <c r="T116" s="393"/>
      <c r="U116" s="394" t="s">
        <v>1735</v>
      </c>
      <c r="V116" s="364"/>
      <c r="W116" s="364"/>
      <c r="X116" s="364"/>
      <c r="Y116" s="364"/>
      <c r="Z116" s="364"/>
      <c r="AA116" s="364"/>
      <c r="AB116" s="364"/>
      <c r="AC116" s="364"/>
      <c r="AD116" s="364"/>
      <c r="AE116" s="364"/>
      <c r="AF116" s="364"/>
      <c r="AG116" s="364"/>
      <c r="AH116" s="364"/>
      <c r="AI116" s="364"/>
      <c r="AJ116" s="364"/>
      <c r="AK116" s="364"/>
      <c r="AL116" s="364"/>
      <c r="AM116" s="364"/>
      <c r="AN116" s="364"/>
      <c r="AO116" s="364"/>
      <c r="AP116" s="364"/>
      <c r="AQ116" s="395"/>
      <c r="AR116" s="519" t="s">
        <v>1465</v>
      </c>
      <c r="AS116" s="520"/>
    </row>
    <row r="117" spans="2:45" s="341" customFormat="1" ht="16.5" customHeight="1" x14ac:dyDescent="0.15">
      <c r="B117" s="514" t="s">
        <v>1465</v>
      </c>
      <c r="C117" s="515"/>
      <c r="D117" s="516"/>
      <c r="E117" s="539">
        <v>2</v>
      </c>
      <c r="F117" s="518"/>
      <c r="G117" s="350" t="s">
        <v>2794</v>
      </c>
      <c r="H117" s="379"/>
      <c r="I117" s="366"/>
      <c r="J117" s="351"/>
      <c r="K117" s="351"/>
      <c r="L117" s="351"/>
      <c r="M117" s="351"/>
      <c r="N117" s="351"/>
      <c r="O117" s="351"/>
      <c r="P117" s="351"/>
      <c r="Q117" s="351"/>
      <c r="R117" s="351"/>
      <c r="S117" s="351"/>
      <c r="T117" s="352"/>
      <c r="U117" s="350" t="s">
        <v>2795</v>
      </c>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2"/>
      <c r="AR117" s="519" t="s">
        <v>1465</v>
      </c>
      <c r="AS117" s="520"/>
    </row>
    <row r="118" spans="2:45" s="341" customFormat="1" ht="16.5" customHeight="1" x14ac:dyDescent="0.15">
      <c r="B118" s="514" t="s">
        <v>1465</v>
      </c>
      <c r="C118" s="515"/>
      <c r="D118" s="516"/>
      <c r="E118" s="554">
        <v>2</v>
      </c>
      <c r="F118" s="555"/>
      <c r="G118" s="358" t="s">
        <v>2796</v>
      </c>
      <c r="H118" s="396"/>
      <c r="I118" s="382"/>
      <c r="J118" s="359"/>
      <c r="K118" s="359"/>
      <c r="L118" s="359"/>
      <c r="M118" s="359"/>
      <c r="N118" s="359"/>
      <c r="O118" s="359"/>
      <c r="P118" s="359"/>
      <c r="Q118" s="359"/>
      <c r="R118" s="359"/>
      <c r="S118" s="359"/>
      <c r="T118" s="360"/>
      <c r="U118" s="350" t="s">
        <v>2797</v>
      </c>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2"/>
      <c r="AR118" s="519" t="s">
        <v>1465</v>
      </c>
      <c r="AS118" s="520"/>
    </row>
    <row r="119" spans="2:45" s="341" customFormat="1" ht="16.5" customHeight="1" x14ac:dyDescent="0.15">
      <c r="B119" s="514" t="s">
        <v>1465</v>
      </c>
      <c r="C119" s="515"/>
      <c r="D119" s="516"/>
      <c r="E119" s="554">
        <v>2</v>
      </c>
      <c r="F119" s="555"/>
      <c r="G119" s="350" t="s">
        <v>2798</v>
      </c>
      <c r="H119" s="379"/>
      <c r="I119" s="366"/>
      <c r="J119" s="351"/>
      <c r="K119" s="351"/>
      <c r="L119" s="351"/>
      <c r="M119" s="351"/>
      <c r="N119" s="351"/>
      <c r="O119" s="351"/>
      <c r="P119" s="351"/>
      <c r="Q119" s="351"/>
      <c r="R119" s="351"/>
      <c r="S119" s="351"/>
      <c r="T119" s="352"/>
      <c r="U119" s="397"/>
      <c r="V119" s="398"/>
      <c r="W119" s="398"/>
      <c r="X119" s="398"/>
      <c r="Y119" s="398"/>
      <c r="Z119" s="398"/>
      <c r="AA119" s="398"/>
      <c r="AB119" s="398"/>
      <c r="AC119" s="398"/>
      <c r="AD119" s="398"/>
      <c r="AE119" s="398"/>
      <c r="AF119" s="398"/>
      <c r="AG119" s="398"/>
      <c r="AH119" s="398"/>
      <c r="AI119" s="398"/>
      <c r="AJ119" s="398"/>
      <c r="AK119" s="398"/>
      <c r="AL119" s="398"/>
      <c r="AM119" s="398"/>
      <c r="AN119" s="398"/>
      <c r="AO119" s="398"/>
      <c r="AP119" s="398"/>
      <c r="AQ119" s="399"/>
      <c r="AR119" s="519" t="s">
        <v>1465</v>
      </c>
      <c r="AS119" s="520"/>
    </row>
    <row r="120" spans="2:45" s="341" customFormat="1" ht="16.5" customHeight="1" x14ac:dyDescent="0.15">
      <c r="B120" s="514" t="s">
        <v>1465</v>
      </c>
      <c r="C120" s="515"/>
      <c r="D120" s="516"/>
      <c r="E120" s="539">
        <v>2</v>
      </c>
      <c r="F120" s="518"/>
      <c r="G120" s="350" t="s">
        <v>2799</v>
      </c>
      <c r="H120" s="379"/>
      <c r="I120" s="366"/>
      <c r="J120" s="351"/>
      <c r="K120" s="351"/>
      <c r="L120" s="351"/>
      <c r="M120" s="351"/>
      <c r="N120" s="351"/>
      <c r="O120" s="351"/>
      <c r="P120" s="351"/>
      <c r="Q120" s="351"/>
      <c r="R120" s="351"/>
      <c r="S120" s="351"/>
      <c r="T120" s="352"/>
      <c r="U120" s="397"/>
      <c r="V120" s="398"/>
      <c r="W120" s="398"/>
      <c r="X120" s="398"/>
      <c r="Y120" s="398"/>
      <c r="Z120" s="398"/>
      <c r="AA120" s="398"/>
      <c r="AB120" s="398"/>
      <c r="AC120" s="398"/>
      <c r="AD120" s="398"/>
      <c r="AE120" s="398"/>
      <c r="AF120" s="398"/>
      <c r="AG120" s="398"/>
      <c r="AH120" s="398"/>
      <c r="AI120" s="398"/>
      <c r="AJ120" s="398"/>
      <c r="AK120" s="398"/>
      <c r="AL120" s="398"/>
      <c r="AM120" s="398"/>
      <c r="AN120" s="398"/>
      <c r="AO120" s="398"/>
      <c r="AP120" s="398"/>
      <c r="AQ120" s="399"/>
      <c r="AR120" s="519" t="s">
        <v>1465</v>
      </c>
      <c r="AS120" s="520"/>
    </row>
    <row r="121" spans="2:45" s="341" customFormat="1" ht="16.5" customHeight="1" x14ac:dyDescent="0.15">
      <c r="B121" s="514" t="s">
        <v>1465</v>
      </c>
      <c r="C121" s="515"/>
      <c r="D121" s="516"/>
      <c r="E121" s="554">
        <v>2</v>
      </c>
      <c r="F121" s="555"/>
      <c r="G121" s="358" t="s">
        <v>2800</v>
      </c>
      <c r="H121" s="396"/>
      <c r="I121" s="382"/>
      <c r="J121" s="359"/>
      <c r="K121" s="359"/>
      <c r="L121" s="359"/>
      <c r="M121" s="359"/>
      <c r="N121" s="351"/>
      <c r="O121" s="351"/>
      <c r="P121" s="351"/>
      <c r="Q121" s="351"/>
      <c r="R121" s="351"/>
      <c r="S121" s="351"/>
      <c r="T121" s="352"/>
      <c r="U121" s="400"/>
      <c r="V121" s="401"/>
      <c r="W121" s="401"/>
      <c r="X121" s="401"/>
      <c r="Y121" s="401"/>
      <c r="Z121" s="401"/>
      <c r="AA121" s="401"/>
      <c r="AB121" s="401"/>
      <c r="AC121" s="401"/>
      <c r="AD121" s="401"/>
      <c r="AE121" s="401"/>
      <c r="AF121" s="401"/>
      <c r="AG121" s="401"/>
      <c r="AH121" s="401"/>
      <c r="AI121" s="401"/>
      <c r="AJ121" s="401"/>
      <c r="AK121" s="401"/>
      <c r="AL121" s="401"/>
      <c r="AM121" s="401"/>
      <c r="AN121" s="401"/>
      <c r="AO121" s="401"/>
      <c r="AP121" s="401"/>
      <c r="AQ121" s="402"/>
      <c r="AR121" s="519" t="s">
        <v>1465</v>
      </c>
      <c r="AS121" s="520"/>
    </row>
    <row r="122" spans="2:45" s="341" customFormat="1" ht="16.5" customHeight="1" thickBot="1" x14ac:dyDescent="0.2">
      <c r="B122" s="549" t="s">
        <v>1465</v>
      </c>
      <c r="C122" s="550"/>
      <c r="D122" s="551"/>
      <c r="E122" s="552">
        <v>2</v>
      </c>
      <c r="F122" s="553"/>
      <c r="G122" s="353" t="s">
        <v>2906</v>
      </c>
      <c r="H122" s="383"/>
      <c r="I122" s="384"/>
      <c r="J122" s="354"/>
      <c r="K122" s="354"/>
      <c r="L122" s="354"/>
      <c r="M122" s="354"/>
      <c r="N122" s="354"/>
      <c r="O122" s="354"/>
      <c r="P122" s="354"/>
      <c r="Q122" s="354"/>
      <c r="R122" s="354"/>
      <c r="S122" s="354"/>
      <c r="T122" s="355"/>
      <c r="U122" s="353" t="s">
        <v>2801</v>
      </c>
      <c r="V122" s="354"/>
      <c r="W122" s="354"/>
      <c r="X122" s="354"/>
      <c r="Y122" s="354"/>
      <c r="Z122" s="354"/>
      <c r="AA122" s="354"/>
      <c r="AB122" s="354"/>
      <c r="AC122" s="354"/>
      <c r="AD122" s="354"/>
      <c r="AE122" s="354"/>
      <c r="AF122" s="354"/>
      <c r="AG122" s="354"/>
      <c r="AH122" s="354"/>
      <c r="AI122" s="354"/>
      <c r="AJ122" s="354"/>
      <c r="AK122" s="354"/>
      <c r="AL122" s="354"/>
      <c r="AM122" s="354"/>
      <c r="AN122" s="354"/>
      <c r="AO122" s="354"/>
      <c r="AP122" s="354"/>
      <c r="AQ122" s="355"/>
      <c r="AR122" s="512" t="s">
        <v>1465</v>
      </c>
      <c r="AS122" s="513"/>
    </row>
    <row r="123" spans="2:45" s="341" customFormat="1" ht="15" customHeight="1" x14ac:dyDescent="0.15"/>
    <row r="124" spans="2:45" s="341" customFormat="1" ht="15" customHeight="1" x14ac:dyDescent="0.15">
      <c r="B124" s="291" t="s">
        <v>2802</v>
      </c>
      <c r="C124" s="285"/>
      <c r="D124" s="131"/>
      <c r="E124" s="131"/>
      <c r="F124" s="131"/>
      <c r="G124" s="131"/>
      <c r="H124" s="131"/>
      <c r="I124" s="131"/>
      <c r="J124" s="285"/>
      <c r="K124" s="285"/>
      <c r="L124" s="285"/>
      <c r="M124" s="285"/>
      <c r="N124" s="285"/>
      <c r="O124" s="285"/>
      <c r="P124" s="285"/>
      <c r="Q124" s="285"/>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row>
    <row r="125" spans="2:45" s="341" customFormat="1" ht="9.9499999999999993" customHeight="1" thickBot="1" x14ac:dyDescent="0.2">
      <c r="B125" s="285"/>
      <c r="C125" s="285"/>
      <c r="D125" s="131"/>
      <c r="E125" s="131"/>
      <c r="F125" s="131"/>
      <c r="G125" s="131"/>
      <c r="H125" s="131"/>
      <c r="I125" s="131"/>
      <c r="J125" s="285"/>
      <c r="K125" s="285"/>
      <c r="L125" s="285"/>
      <c r="M125" s="285"/>
      <c r="N125" s="285"/>
      <c r="O125" s="285"/>
      <c r="P125" s="285"/>
      <c r="Q125" s="285"/>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row>
    <row r="126" spans="2:45" s="341" customFormat="1" ht="17.45" customHeight="1" x14ac:dyDescent="0.15">
      <c r="B126" s="546" t="s">
        <v>1613</v>
      </c>
      <c r="C126" s="522"/>
      <c r="D126" s="547"/>
      <c r="E126" s="548" t="s">
        <v>1614</v>
      </c>
      <c r="F126" s="524"/>
      <c r="G126" s="526" t="s">
        <v>1276</v>
      </c>
      <c r="H126" s="527"/>
      <c r="I126" s="527"/>
      <c r="J126" s="527"/>
      <c r="K126" s="527"/>
      <c r="L126" s="527"/>
      <c r="M126" s="527"/>
      <c r="N126" s="527"/>
      <c r="O126" s="527"/>
      <c r="P126" s="527"/>
      <c r="Q126" s="527"/>
      <c r="R126" s="527"/>
      <c r="S126" s="527"/>
      <c r="T126" s="528"/>
      <c r="U126" s="526" t="s">
        <v>1616</v>
      </c>
      <c r="V126" s="527"/>
      <c r="W126" s="527"/>
      <c r="X126" s="527"/>
      <c r="Y126" s="527"/>
      <c r="Z126" s="527"/>
      <c r="AA126" s="527"/>
      <c r="AB126" s="527"/>
      <c r="AC126" s="527"/>
      <c r="AD126" s="527"/>
      <c r="AE126" s="527"/>
      <c r="AF126" s="527"/>
      <c r="AG126" s="527"/>
      <c r="AH126" s="527"/>
      <c r="AI126" s="527"/>
      <c r="AJ126" s="527"/>
      <c r="AK126" s="527"/>
      <c r="AL126" s="527"/>
      <c r="AM126" s="527"/>
      <c r="AN126" s="527"/>
      <c r="AO126" s="527"/>
      <c r="AP126" s="527"/>
      <c r="AQ126" s="528"/>
      <c r="AR126" s="530" t="s">
        <v>2773</v>
      </c>
      <c r="AS126" s="531"/>
    </row>
    <row r="127" spans="2:45" s="341" customFormat="1" ht="16.5" customHeight="1" x14ac:dyDescent="0.15">
      <c r="B127" s="540" t="s">
        <v>1465</v>
      </c>
      <c r="C127" s="541"/>
      <c r="D127" s="542"/>
      <c r="E127" s="543">
        <v>2</v>
      </c>
      <c r="F127" s="544"/>
      <c r="G127" s="392" t="s">
        <v>2793</v>
      </c>
      <c r="H127" s="382"/>
      <c r="I127" s="382"/>
      <c r="J127" s="382"/>
      <c r="K127" s="382"/>
      <c r="L127" s="382"/>
      <c r="M127" s="382"/>
      <c r="N127" s="382"/>
      <c r="O127" s="382"/>
      <c r="P127" s="382"/>
      <c r="Q127" s="382"/>
      <c r="R127" s="382"/>
      <c r="S127" s="382"/>
      <c r="T127" s="393"/>
      <c r="U127" s="392" t="s">
        <v>1735</v>
      </c>
      <c r="V127" s="382"/>
      <c r="W127" s="382"/>
      <c r="X127" s="382"/>
      <c r="Y127" s="382"/>
      <c r="Z127" s="382"/>
      <c r="AA127" s="382"/>
      <c r="AB127" s="382"/>
      <c r="AC127" s="382"/>
      <c r="AD127" s="382"/>
      <c r="AE127" s="382"/>
      <c r="AF127" s="382"/>
      <c r="AG127" s="382"/>
      <c r="AH127" s="382"/>
      <c r="AI127" s="382"/>
      <c r="AJ127" s="382"/>
      <c r="AK127" s="382"/>
      <c r="AL127" s="382"/>
      <c r="AM127" s="382"/>
      <c r="AN127" s="382"/>
      <c r="AO127" s="382"/>
      <c r="AP127" s="382"/>
      <c r="AQ127" s="393"/>
      <c r="AR127" s="537" t="s">
        <v>1465</v>
      </c>
      <c r="AS127" s="538"/>
    </row>
    <row r="128" spans="2:45" s="341" customFormat="1" ht="16.5" customHeight="1" x14ac:dyDescent="0.15">
      <c r="B128" s="514" t="s">
        <v>1465</v>
      </c>
      <c r="C128" s="515"/>
      <c r="D128" s="516"/>
      <c r="E128" s="539">
        <v>2</v>
      </c>
      <c r="F128" s="518"/>
      <c r="G128" s="350" t="s">
        <v>2907</v>
      </c>
      <c r="H128" s="379"/>
      <c r="I128" s="366"/>
      <c r="J128" s="351"/>
      <c r="K128" s="351"/>
      <c r="L128" s="351"/>
      <c r="M128" s="351"/>
      <c r="N128" s="351"/>
      <c r="O128" s="351"/>
      <c r="P128" s="351"/>
      <c r="Q128" s="351"/>
      <c r="R128" s="351"/>
      <c r="S128" s="351"/>
      <c r="T128" s="352"/>
      <c r="U128" s="350"/>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2"/>
      <c r="AR128" s="519" t="s">
        <v>1465</v>
      </c>
      <c r="AS128" s="520"/>
    </row>
    <row r="129" spans="1:46" s="341" customFormat="1" ht="16.5" customHeight="1" x14ac:dyDescent="0.15">
      <c r="B129" s="514" t="s">
        <v>1465</v>
      </c>
      <c r="C129" s="515"/>
      <c r="D129" s="516"/>
      <c r="E129" s="539">
        <v>2</v>
      </c>
      <c r="F129" s="518"/>
      <c r="G129" s="350" t="s">
        <v>2908</v>
      </c>
      <c r="H129" s="379"/>
      <c r="I129" s="366"/>
      <c r="J129" s="351"/>
      <c r="K129" s="351"/>
      <c r="L129" s="351"/>
      <c r="M129" s="351"/>
      <c r="N129" s="351"/>
      <c r="O129" s="351"/>
      <c r="P129" s="351"/>
      <c r="Q129" s="351"/>
      <c r="R129" s="351"/>
      <c r="S129" s="351"/>
      <c r="T129" s="352"/>
      <c r="U129" s="350"/>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2"/>
      <c r="AR129" s="519" t="s">
        <v>1465</v>
      </c>
      <c r="AS129" s="520"/>
    </row>
    <row r="130" spans="1:46" s="341" customFormat="1" ht="16.5" customHeight="1" x14ac:dyDescent="0.15">
      <c r="B130" s="514" t="s">
        <v>1465</v>
      </c>
      <c r="C130" s="515"/>
      <c r="D130" s="516"/>
      <c r="E130" s="539">
        <v>2</v>
      </c>
      <c r="F130" s="518"/>
      <c r="G130" s="350" t="s">
        <v>2909</v>
      </c>
      <c r="H130" s="379"/>
      <c r="I130" s="366"/>
      <c r="J130" s="351"/>
      <c r="K130" s="351"/>
      <c r="L130" s="351"/>
      <c r="M130" s="351"/>
      <c r="N130" s="351"/>
      <c r="O130" s="351"/>
      <c r="P130" s="351"/>
      <c r="Q130" s="351"/>
      <c r="R130" s="351"/>
      <c r="S130" s="351"/>
      <c r="T130" s="352"/>
      <c r="U130" s="350"/>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2"/>
      <c r="AR130" s="519" t="s">
        <v>1465</v>
      </c>
      <c r="AS130" s="520"/>
    </row>
    <row r="131" spans="1:46" s="341" customFormat="1" ht="16.5" customHeight="1" x14ac:dyDescent="0.15">
      <c r="B131" s="514" t="s">
        <v>1465</v>
      </c>
      <c r="C131" s="515"/>
      <c r="D131" s="516"/>
      <c r="E131" s="539">
        <v>2</v>
      </c>
      <c r="F131" s="518"/>
      <c r="G131" s="387" t="s">
        <v>2910</v>
      </c>
      <c r="H131" s="366"/>
      <c r="I131" s="366"/>
      <c r="J131" s="366"/>
      <c r="K131" s="366"/>
      <c r="L131" s="366"/>
      <c r="M131" s="366"/>
      <c r="N131" s="366"/>
      <c r="O131" s="366"/>
      <c r="P131" s="366"/>
      <c r="Q131" s="366"/>
      <c r="R131" s="366"/>
      <c r="S131" s="366"/>
      <c r="T131" s="386"/>
      <c r="U131" s="387"/>
      <c r="V131" s="366"/>
      <c r="W131" s="366"/>
      <c r="X131" s="366"/>
      <c r="Y131" s="366"/>
      <c r="Z131" s="366"/>
      <c r="AA131" s="366"/>
      <c r="AB131" s="366"/>
      <c r="AC131" s="366"/>
      <c r="AD131" s="366"/>
      <c r="AE131" s="366"/>
      <c r="AF131" s="366"/>
      <c r="AG131" s="366"/>
      <c r="AH131" s="366"/>
      <c r="AI131" s="366"/>
      <c r="AJ131" s="366"/>
      <c r="AK131" s="366"/>
      <c r="AL131" s="366"/>
      <c r="AM131" s="366"/>
      <c r="AN131" s="366"/>
      <c r="AO131" s="366"/>
      <c r="AP131" s="366"/>
      <c r="AQ131" s="386"/>
      <c r="AR131" s="519" t="s">
        <v>1465</v>
      </c>
      <c r="AS131" s="520"/>
    </row>
    <row r="132" spans="1:46" s="341" customFormat="1" ht="16.5" customHeight="1" x14ac:dyDescent="0.15">
      <c r="B132" s="514" t="s">
        <v>1465</v>
      </c>
      <c r="C132" s="515"/>
      <c r="D132" s="516"/>
      <c r="E132" s="539">
        <v>2</v>
      </c>
      <c r="F132" s="518"/>
      <c r="G132" s="387" t="s">
        <v>2911</v>
      </c>
      <c r="H132" s="366"/>
      <c r="I132" s="366"/>
      <c r="J132" s="366"/>
      <c r="K132" s="366"/>
      <c r="L132" s="366"/>
      <c r="M132" s="366"/>
      <c r="N132" s="366"/>
      <c r="O132" s="366"/>
      <c r="P132" s="366"/>
      <c r="Q132" s="366"/>
      <c r="R132" s="366"/>
      <c r="S132" s="366"/>
      <c r="T132" s="386"/>
      <c r="U132" s="387"/>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86"/>
      <c r="AR132" s="519" t="s">
        <v>1465</v>
      </c>
      <c r="AS132" s="520"/>
    </row>
    <row r="133" spans="1:46" s="341" customFormat="1" ht="16.5" customHeight="1" x14ac:dyDescent="0.15">
      <c r="B133" s="514" t="s">
        <v>1465</v>
      </c>
      <c r="C133" s="515"/>
      <c r="D133" s="516"/>
      <c r="E133" s="539">
        <v>2</v>
      </c>
      <c r="F133" s="518"/>
      <c r="G133" s="387" t="s">
        <v>2912</v>
      </c>
      <c r="H133" s="366"/>
      <c r="I133" s="366"/>
      <c r="J133" s="366"/>
      <c r="K133" s="366"/>
      <c r="L133" s="366"/>
      <c r="M133" s="366"/>
      <c r="N133" s="366"/>
      <c r="O133" s="366"/>
      <c r="P133" s="366"/>
      <c r="Q133" s="366"/>
      <c r="R133" s="366"/>
      <c r="S133" s="366"/>
      <c r="T133" s="386"/>
      <c r="U133" s="387"/>
      <c r="V133" s="366"/>
      <c r="W133" s="366"/>
      <c r="X133" s="366"/>
      <c r="Y133" s="366"/>
      <c r="Z133" s="366"/>
      <c r="AA133" s="366"/>
      <c r="AB133" s="366"/>
      <c r="AC133" s="366"/>
      <c r="AD133" s="366"/>
      <c r="AE133" s="366"/>
      <c r="AF133" s="366"/>
      <c r="AG133" s="366"/>
      <c r="AH133" s="366"/>
      <c r="AI133" s="366"/>
      <c r="AJ133" s="366"/>
      <c r="AK133" s="366"/>
      <c r="AL133" s="366"/>
      <c r="AM133" s="366"/>
      <c r="AN133" s="366"/>
      <c r="AO133" s="366"/>
      <c r="AP133" s="366"/>
      <c r="AQ133" s="386"/>
      <c r="AR133" s="519" t="s">
        <v>1465</v>
      </c>
      <c r="AS133" s="520"/>
    </row>
    <row r="134" spans="1:46" s="341" customFormat="1" ht="16.5" customHeight="1" x14ac:dyDescent="0.15">
      <c r="B134" s="514" t="s">
        <v>1465</v>
      </c>
      <c r="C134" s="515"/>
      <c r="D134" s="516"/>
      <c r="E134" s="539">
        <v>2</v>
      </c>
      <c r="F134" s="518"/>
      <c r="G134" s="387" t="s">
        <v>2913</v>
      </c>
      <c r="H134" s="366"/>
      <c r="I134" s="366"/>
      <c r="J134" s="366"/>
      <c r="K134" s="366"/>
      <c r="L134" s="366"/>
      <c r="M134" s="366"/>
      <c r="N134" s="366"/>
      <c r="O134" s="366"/>
      <c r="P134" s="366"/>
      <c r="Q134" s="366"/>
      <c r="R134" s="366"/>
      <c r="S134" s="366"/>
      <c r="T134" s="386"/>
      <c r="U134" s="387"/>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86"/>
      <c r="AR134" s="519" t="s">
        <v>1465</v>
      </c>
      <c r="AS134" s="520"/>
    </row>
    <row r="135" spans="1:46" s="341" customFormat="1" ht="16.5" customHeight="1" x14ac:dyDescent="0.15">
      <c r="B135" s="514" t="s">
        <v>1465</v>
      </c>
      <c r="C135" s="515"/>
      <c r="D135" s="516"/>
      <c r="E135" s="539">
        <v>2</v>
      </c>
      <c r="F135" s="518"/>
      <c r="G135" s="387" t="s">
        <v>2914</v>
      </c>
      <c r="H135" s="366"/>
      <c r="I135" s="366"/>
      <c r="J135" s="366"/>
      <c r="K135" s="366"/>
      <c r="L135" s="366"/>
      <c r="M135" s="366"/>
      <c r="N135" s="366"/>
      <c r="O135" s="366"/>
      <c r="P135" s="366"/>
      <c r="Q135" s="366"/>
      <c r="R135" s="366"/>
      <c r="S135" s="366"/>
      <c r="T135" s="386"/>
      <c r="U135" s="387"/>
      <c r="V135" s="366"/>
      <c r="W135" s="366"/>
      <c r="X135" s="366"/>
      <c r="Y135" s="366"/>
      <c r="Z135" s="366"/>
      <c r="AA135" s="366"/>
      <c r="AB135" s="366"/>
      <c r="AC135" s="366"/>
      <c r="AD135" s="366"/>
      <c r="AE135" s="366"/>
      <c r="AF135" s="366"/>
      <c r="AG135" s="366"/>
      <c r="AH135" s="366"/>
      <c r="AI135" s="366"/>
      <c r="AJ135" s="366"/>
      <c r="AK135" s="366"/>
      <c r="AL135" s="366"/>
      <c r="AM135" s="366"/>
      <c r="AN135" s="366"/>
      <c r="AO135" s="366"/>
      <c r="AP135" s="366"/>
      <c r="AQ135" s="386"/>
      <c r="AR135" s="519" t="s">
        <v>1465</v>
      </c>
      <c r="AS135" s="520"/>
    </row>
    <row r="136" spans="1:46" s="341" customFormat="1" ht="16.5" customHeight="1" x14ac:dyDescent="0.15">
      <c r="B136" s="514" t="s">
        <v>1465</v>
      </c>
      <c r="C136" s="515"/>
      <c r="D136" s="516"/>
      <c r="E136" s="539">
        <v>2</v>
      </c>
      <c r="F136" s="518"/>
      <c r="G136" s="387" t="s">
        <v>2915</v>
      </c>
      <c r="H136" s="366"/>
      <c r="I136" s="366"/>
      <c r="J136" s="366"/>
      <c r="K136" s="366"/>
      <c r="L136" s="366"/>
      <c r="M136" s="366"/>
      <c r="N136" s="366"/>
      <c r="O136" s="366"/>
      <c r="P136" s="366"/>
      <c r="Q136" s="366"/>
      <c r="R136" s="366"/>
      <c r="S136" s="366"/>
      <c r="T136" s="386"/>
      <c r="U136" s="387" t="s">
        <v>1736</v>
      </c>
      <c r="V136" s="366"/>
      <c r="W136" s="366"/>
      <c r="X136" s="366"/>
      <c r="Y136" s="366"/>
      <c r="Z136" s="366"/>
      <c r="AA136" s="366"/>
      <c r="AB136" s="366"/>
      <c r="AC136" s="366"/>
      <c r="AD136" s="366"/>
      <c r="AE136" s="366"/>
      <c r="AF136" s="366"/>
      <c r="AG136" s="366"/>
      <c r="AH136" s="366"/>
      <c r="AI136" s="366"/>
      <c r="AJ136" s="366"/>
      <c r="AK136" s="366"/>
      <c r="AL136" s="366"/>
      <c r="AM136" s="366"/>
      <c r="AN136" s="366"/>
      <c r="AO136" s="366"/>
      <c r="AP136" s="366"/>
      <c r="AQ136" s="386"/>
      <c r="AR136" s="519" t="s">
        <v>1465</v>
      </c>
      <c r="AS136" s="520"/>
    </row>
    <row r="137" spans="1:46" s="341" customFormat="1" ht="16.5" customHeight="1" thickBot="1" x14ac:dyDescent="0.2">
      <c r="B137" s="507" t="s">
        <v>1465</v>
      </c>
      <c r="C137" s="508"/>
      <c r="D137" s="509"/>
      <c r="E137" s="510">
        <v>2</v>
      </c>
      <c r="F137" s="511"/>
      <c r="G137" s="310" t="s">
        <v>2916</v>
      </c>
      <c r="H137" s="391"/>
      <c r="I137" s="372"/>
      <c r="J137" s="312"/>
      <c r="K137" s="312"/>
      <c r="L137" s="312"/>
      <c r="M137" s="312"/>
      <c r="N137" s="312"/>
      <c r="O137" s="312"/>
      <c r="P137" s="312"/>
      <c r="Q137" s="312"/>
      <c r="R137" s="312"/>
      <c r="S137" s="312"/>
      <c r="T137" s="313"/>
      <c r="U137" s="310" t="s">
        <v>1719</v>
      </c>
      <c r="V137" s="312"/>
      <c r="W137" s="312"/>
      <c r="X137" s="312"/>
      <c r="Y137" s="372"/>
      <c r="Z137" s="312"/>
      <c r="AA137" s="312"/>
      <c r="AB137" s="312"/>
      <c r="AC137" s="312"/>
      <c r="AD137" s="312"/>
      <c r="AE137" s="312"/>
      <c r="AF137" s="312"/>
      <c r="AG137" s="312"/>
      <c r="AH137" s="312"/>
      <c r="AI137" s="312"/>
      <c r="AJ137" s="312"/>
      <c r="AK137" s="312"/>
      <c r="AL137" s="312"/>
      <c r="AM137" s="312"/>
      <c r="AN137" s="312"/>
      <c r="AO137" s="312"/>
      <c r="AP137" s="312"/>
      <c r="AQ137" s="313"/>
      <c r="AR137" s="512" t="s">
        <v>1465</v>
      </c>
      <c r="AS137" s="513"/>
    </row>
    <row r="138" spans="1:46" s="341" customFormat="1" ht="15" customHeight="1" x14ac:dyDescent="0.15"/>
    <row r="139" spans="1:46" s="341" customFormat="1" ht="15" customHeight="1" x14ac:dyDescent="0.15"/>
    <row r="140" spans="1:46" ht="15" customHeight="1" x14ac:dyDescent="0.15">
      <c r="A140" s="341"/>
      <c r="M140" s="341"/>
      <c r="N140" s="341"/>
      <c r="O140" s="341"/>
      <c r="P140" s="341"/>
      <c r="Q140" s="341"/>
      <c r="R140" s="341"/>
      <c r="S140" s="341"/>
      <c r="T140" s="341"/>
      <c r="U140" s="341"/>
      <c r="V140" s="341"/>
      <c r="W140" s="341"/>
      <c r="X140" s="341"/>
      <c r="Y140" s="341"/>
      <c r="Z140" s="341"/>
      <c r="AA140" s="341"/>
      <c r="AB140" s="341"/>
      <c r="AL140" s="341"/>
      <c r="AM140" s="341"/>
      <c r="AN140" s="341"/>
      <c r="AO140" s="341"/>
      <c r="AP140" s="341"/>
      <c r="AS140" s="283" t="s">
        <v>2927</v>
      </c>
      <c r="AT140" s="341"/>
    </row>
    <row r="141" spans="1:46" ht="30" customHeight="1" x14ac:dyDescent="0.15">
      <c r="A141" s="341"/>
      <c r="B141" s="545" t="s">
        <v>2928</v>
      </c>
      <c r="C141" s="545"/>
      <c r="D141" s="545"/>
      <c r="E141" s="545"/>
      <c r="F141" s="545"/>
      <c r="G141" s="545"/>
      <c r="H141" s="545"/>
      <c r="I141" s="545"/>
      <c r="J141" s="545"/>
      <c r="K141" s="545"/>
      <c r="L141" s="545"/>
      <c r="M141" s="545"/>
      <c r="N141" s="545"/>
      <c r="O141" s="545"/>
      <c r="P141" s="545"/>
      <c r="Q141" s="545"/>
      <c r="R141" s="545"/>
      <c r="S141" s="545"/>
      <c r="T141" s="545"/>
      <c r="U141" s="545"/>
      <c r="V141" s="545"/>
      <c r="W141" s="545"/>
      <c r="X141" s="545"/>
      <c r="Y141" s="545"/>
      <c r="Z141" s="545"/>
      <c r="AA141" s="545"/>
      <c r="AB141" s="545"/>
      <c r="AC141" s="545"/>
      <c r="AD141" s="545"/>
      <c r="AE141" s="545"/>
      <c r="AF141" s="545"/>
      <c r="AG141" s="545"/>
      <c r="AH141" s="545"/>
      <c r="AI141" s="545"/>
      <c r="AJ141" s="545"/>
      <c r="AK141" s="545"/>
      <c r="AL141" s="545"/>
      <c r="AM141" s="545"/>
      <c r="AN141" s="545"/>
      <c r="AO141" s="545"/>
      <c r="AP141" s="545"/>
      <c r="AQ141" s="545"/>
      <c r="AR141" s="545"/>
      <c r="AS141" s="545"/>
      <c r="AT141" s="341"/>
    </row>
    <row r="142" spans="1:46" ht="15" customHeight="1" x14ac:dyDescent="0.15">
      <c r="A142" s="341"/>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row>
    <row r="143" spans="1:46" ht="15" customHeight="1" x14ac:dyDescent="0.15">
      <c r="A143" s="341"/>
      <c r="B143" s="341"/>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row>
    <row r="144" spans="1:46" s="341" customFormat="1" ht="15" customHeight="1" x14ac:dyDescent="0.15">
      <c r="B144" s="291" t="s">
        <v>2804</v>
      </c>
      <c r="C144" s="285"/>
      <c r="D144" s="131"/>
      <c r="E144" s="131"/>
      <c r="F144" s="131"/>
      <c r="G144" s="131"/>
      <c r="H144" s="131"/>
      <c r="I144" s="131"/>
      <c r="J144" s="285"/>
      <c r="K144" s="285"/>
      <c r="L144" s="285"/>
      <c r="M144" s="285"/>
      <c r="N144" s="285"/>
      <c r="O144" s="285"/>
      <c r="P144" s="285"/>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row>
    <row r="145" spans="2:45" s="341" customFormat="1" ht="9.9499999999999993" customHeight="1" thickBot="1" x14ac:dyDescent="0.2">
      <c r="B145" s="285"/>
      <c r="C145" s="285"/>
      <c r="D145" s="131"/>
      <c r="E145" s="131"/>
      <c r="F145" s="131"/>
      <c r="G145" s="131"/>
      <c r="H145" s="131"/>
      <c r="I145" s="131"/>
      <c r="J145" s="285"/>
      <c r="K145" s="285"/>
      <c r="L145" s="285"/>
      <c r="M145" s="285"/>
      <c r="N145" s="285"/>
      <c r="O145" s="285"/>
      <c r="P145" s="285"/>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row>
    <row r="146" spans="2:45" s="341" customFormat="1" ht="17.45" customHeight="1" x14ac:dyDescent="0.15">
      <c r="B146" s="546" t="s">
        <v>1613</v>
      </c>
      <c r="C146" s="522"/>
      <c r="D146" s="547"/>
      <c r="E146" s="548" t="s">
        <v>1614</v>
      </c>
      <c r="F146" s="524"/>
      <c r="G146" s="526" t="s">
        <v>1276</v>
      </c>
      <c r="H146" s="527"/>
      <c r="I146" s="527"/>
      <c r="J146" s="527"/>
      <c r="K146" s="527"/>
      <c r="L146" s="527"/>
      <c r="M146" s="527"/>
      <c r="N146" s="527"/>
      <c r="O146" s="527"/>
      <c r="P146" s="527"/>
      <c r="Q146" s="527"/>
      <c r="R146" s="527"/>
      <c r="S146" s="527"/>
      <c r="T146" s="528"/>
      <c r="U146" s="526" t="s">
        <v>1616</v>
      </c>
      <c r="V146" s="527"/>
      <c r="W146" s="527"/>
      <c r="X146" s="527"/>
      <c r="Y146" s="527"/>
      <c r="Z146" s="527"/>
      <c r="AA146" s="527"/>
      <c r="AB146" s="527"/>
      <c r="AC146" s="527"/>
      <c r="AD146" s="527"/>
      <c r="AE146" s="527"/>
      <c r="AF146" s="527"/>
      <c r="AG146" s="527"/>
      <c r="AH146" s="527"/>
      <c r="AI146" s="527"/>
      <c r="AJ146" s="527"/>
      <c r="AK146" s="527"/>
      <c r="AL146" s="527"/>
      <c r="AM146" s="527"/>
      <c r="AN146" s="527"/>
      <c r="AO146" s="527"/>
      <c r="AP146" s="527"/>
      <c r="AQ146" s="528"/>
      <c r="AR146" s="530" t="s">
        <v>2773</v>
      </c>
      <c r="AS146" s="531"/>
    </row>
    <row r="147" spans="2:45" s="341" customFormat="1" ht="16.5" customHeight="1" x14ac:dyDescent="0.15">
      <c r="B147" s="540" t="s">
        <v>1465</v>
      </c>
      <c r="C147" s="541"/>
      <c r="D147" s="542"/>
      <c r="E147" s="543">
        <v>2</v>
      </c>
      <c r="F147" s="544"/>
      <c r="G147" s="392" t="s">
        <v>2793</v>
      </c>
      <c r="H147" s="382"/>
      <c r="I147" s="382"/>
      <c r="J147" s="382"/>
      <c r="K147" s="382"/>
      <c r="L147" s="382"/>
      <c r="M147" s="382"/>
      <c r="N147" s="382"/>
      <c r="O147" s="382"/>
      <c r="P147" s="382"/>
      <c r="Q147" s="382"/>
      <c r="R147" s="382"/>
      <c r="S147" s="382"/>
      <c r="T147" s="393"/>
      <c r="U147" s="392" t="s">
        <v>1735</v>
      </c>
      <c r="V147" s="382"/>
      <c r="W147" s="382"/>
      <c r="X147" s="382"/>
      <c r="Y147" s="382"/>
      <c r="Z147" s="382"/>
      <c r="AA147" s="382"/>
      <c r="AB147" s="382"/>
      <c r="AC147" s="382"/>
      <c r="AD147" s="382"/>
      <c r="AE147" s="382"/>
      <c r="AF147" s="382"/>
      <c r="AG147" s="382"/>
      <c r="AH147" s="382"/>
      <c r="AI147" s="382"/>
      <c r="AJ147" s="382"/>
      <c r="AK147" s="382"/>
      <c r="AL147" s="382"/>
      <c r="AM147" s="382"/>
      <c r="AN147" s="382"/>
      <c r="AO147" s="382"/>
      <c r="AP147" s="382"/>
      <c r="AQ147" s="393"/>
      <c r="AR147" s="537" t="s">
        <v>1465</v>
      </c>
      <c r="AS147" s="538"/>
    </row>
    <row r="148" spans="2:45" s="341" customFormat="1" ht="16.5" customHeight="1" x14ac:dyDescent="0.15">
      <c r="B148" s="514" t="s">
        <v>1465</v>
      </c>
      <c r="C148" s="515"/>
      <c r="D148" s="516"/>
      <c r="E148" s="539">
        <v>2</v>
      </c>
      <c r="F148" s="518"/>
      <c r="G148" s="350" t="s">
        <v>2907</v>
      </c>
      <c r="H148" s="379"/>
      <c r="I148" s="366"/>
      <c r="J148" s="351"/>
      <c r="K148" s="351"/>
      <c r="L148" s="351"/>
      <c r="M148" s="351"/>
      <c r="N148" s="351"/>
      <c r="O148" s="351"/>
      <c r="P148" s="351"/>
      <c r="Q148" s="351"/>
      <c r="R148" s="351"/>
      <c r="S148" s="351"/>
      <c r="T148" s="352"/>
      <c r="U148" s="350" t="s">
        <v>2805</v>
      </c>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2"/>
      <c r="AR148" s="519" t="s">
        <v>1465</v>
      </c>
      <c r="AS148" s="520"/>
    </row>
    <row r="149" spans="2:45" s="341" customFormat="1" ht="16.5" customHeight="1" x14ac:dyDescent="0.15">
      <c r="B149" s="514" t="s">
        <v>1465</v>
      </c>
      <c r="C149" s="515"/>
      <c r="D149" s="516"/>
      <c r="E149" s="539">
        <v>2</v>
      </c>
      <c r="F149" s="518"/>
      <c r="G149" s="350" t="s">
        <v>2908</v>
      </c>
      <c r="H149" s="379"/>
      <c r="I149" s="366"/>
      <c r="J149" s="351"/>
      <c r="K149" s="351"/>
      <c r="L149" s="351"/>
      <c r="M149" s="351"/>
      <c r="N149" s="351"/>
      <c r="O149" s="351"/>
      <c r="P149" s="351"/>
      <c r="Q149" s="351"/>
      <c r="R149" s="351"/>
      <c r="S149" s="351"/>
      <c r="T149" s="352"/>
      <c r="U149" s="350"/>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2"/>
      <c r="AR149" s="519" t="s">
        <v>1465</v>
      </c>
      <c r="AS149" s="520"/>
    </row>
    <row r="150" spans="2:45" s="341" customFormat="1" ht="16.5" customHeight="1" x14ac:dyDescent="0.15">
      <c r="B150" s="514" t="s">
        <v>1465</v>
      </c>
      <c r="C150" s="515"/>
      <c r="D150" s="516"/>
      <c r="E150" s="539">
        <v>2</v>
      </c>
      <c r="F150" s="518"/>
      <c r="G150" s="350" t="s">
        <v>2909</v>
      </c>
      <c r="H150" s="379"/>
      <c r="I150" s="366"/>
      <c r="J150" s="351"/>
      <c r="K150" s="351"/>
      <c r="L150" s="351"/>
      <c r="M150" s="351"/>
      <c r="N150" s="351"/>
      <c r="O150" s="351"/>
      <c r="P150" s="351"/>
      <c r="Q150" s="351"/>
      <c r="R150" s="351"/>
      <c r="S150" s="351"/>
      <c r="T150" s="352"/>
      <c r="U150" s="350"/>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2"/>
      <c r="AR150" s="519" t="s">
        <v>1465</v>
      </c>
      <c r="AS150" s="520"/>
    </row>
    <row r="151" spans="2:45" s="341" customFormat="1" ht="16.5" customHeight="1" x14ac:dyDescent="0.15">
      <c r="B151" s="514" t="s">
        <v>1465</v>
      </c>
      <c r="C151" s="515"/>
      <c r="D151" s="516"/>
      <c r="E151" s="539">
        <v>2</v>
      </c>
      <c r="F151" s="518"/>
      <c r="G151" s="387" t="s">
        <v>2910</v>
      </c>
      <c r="H151" s="366"/>
      <c r="I151" s="366"/>
      <c r="J151" s="366"/>
      <c r="K151" s="366"/>
      <c r="L151" s="366"/>
      <c r="M151" s="366"/>
      <c r="N151" s="366"/>
      <c r="O151" s="366"/>
      <c r="P151" s="366"/>
      <c r="Q151" s="366"/>
      <c r="R151" s="366"/>
      <c r="S151" s="366"/>
      <c r="T151" s="386"/>
      <c r="U151" s="387"/>
      <c r="V151" s="366"/>
      <c r="W151" s="366"/>
      <c r="X151" s="366"/>
      <c r="Y151" s="366"/>
      <c r="Z151" s="366"/>
      <c r="AA151" s="366"/>
      <c r="AB151" s="366"/>
      <c r="AC151" s="366"/>
      <c r="AD151" s="366"/>
      <c r="AE151" s="366"/>
      <c r="AF151" s="366"/>
      <c r="AG151" s="366"/>
      <c r="AH151" s="366"/>
      <c r="AI151" s="366"/>
      <c r="AJ151" s="366"/>
      <c r="AK151" s="366"/>
      <c r="AL151" s="366"/>
      <c r="AM151" s="366"/>
      <c r="AN151" s="366"/>
      <c r="AO151" s="366"/>
      <c r="AP151" s="366"/>
      <c r="AQ151" s="386"/>
      <c r="AR151" s="519" t="s">
        <v>1465</v>
      </c>
      <c r="AS151" s="520"/>
    </row>
    <row r="152" spans="2:45" s="341" customFormat="1" ht="16.5" customHeight="1" x14ac:dyDescent="0.15">
      <c r="B152" s="514" t="s">
        <v>1465</v>
      </c>
      <c r="C152" s="515"/>
      <c r="D152" s="516"/>
      <c r="E152" s="539">
        <v>2</v>
      </c>
      <c r="F152" s="518"/>
      <c r="G152" s="387" t="s">
        <v>2911</v>
      </c>
      <c r="H152" s="366"/>
      <c r="I152" s="366"/>
      <c r="J152" s="366"/>
      <c r="K152" s="366"/>
      <c r="L152" s="366"/>
      <c r="M152" s="366"/>
      <c r="N152" s="366"/>
      <c r="O152" s="366"/>
      <c r="P152" s="366"/>
      <c r="Q152" s="366"/>
      <c r="R152" s="366"/>
      <c r="S152" s="366"/>
      <c r="T152" s="386"/>
      <c r="U152" s="387"/>
      <c r="V152" s="366"/>
      <c r="W152" s="366"/>
      <c r="X152" s="366"/>
      <c r="Y152" s="366"/>
      <c r="Z152" s="366"/>
      <c r="AA152" s="366"/>
      <c r="AB152" s="366"/>
      <c r="AC152" s="366"/>
      <c r="AD152" s="366"/>
      <c r="AE152" s="366"/>
      <c r="AF152" s="366"/>
      <c r="AG152" s="366"/>
      <c r="AH152" s="366"/>
      <c r="AI152" s="366"/>
      <c r="AJ152" s="366"/>
      <c r="AK152" s="366"/>
      <c r="AL152" s="366"/>
      <c r="AM152" s="366"/>
      <c r="AN152" s="366"/>
      <c r="AO152" s="366"/>
      <c r="AP152" s="366"/>
      <c r="AQ152" s="386"/>
      <c r="AR152" s="519" t="s">
        <v>1465</v>
      </c>
      <c r="AS152" s="520"/>
    </row>
    <row r="153" spans="2:45" s="341" customFormat="1" ht="16.5" customHeight="1" x14ac:dyDescent="0.15">
      <c r="B153" s="514" t="s">
        <v>1465</v>
      </c>
      <c r="C153" s="515"/>
      <c r="D153" s="516"/>
      <c r="E153" s="539">
        <v>2</v>
      </c>
      <c r="F153" s="518"/>
      <c r="G153" s="387" t="s">
        <v>2912</v>
      </c>
      <c r="H153" s="366"/>
      <c r="I153" s="366"/>
      <c r="J153" s="366"/>
      <c r="K153" s="366"/>
      <c r="L153" s="366"/>
      <c r="M153" s="366"/>
      <c r="N153" s="366"/>
      <c r="O153" s="366"/>
      <c r="P153" s="366"/>
      <c r="Q153" s="366"/>
      <c r="R153" s="366"/>
      <c r="S153" s="366"/>
      <c r="T153" s="386"/>
      <c r="U153" s="387"/>
      <c r="V153" s="366"/>
      <c r="W153" s="366"/>
      <c r="X153" s="366"/>
      <c r="Y153" s="366"/>
      <c r="Z153" s="366"/>
      <c r="AA153" s="366"/>
      <c r="AB153" s="366"/>
      <c r="AC153" s="366"/>
      <c r="AD153" s="366"/>
      <c r="AE153" s="366"/>
      <c r="AF153" s="366"/>
      <c r="AG153" s="366"/>
      <c r="AH153" s="366"/>
      <c r="AI153" s="366"/>
      <c r="AJ153" s="366"/>
      <c r="AK153" s="366"/>
      <c r="AL153" s="366"/>
      <c r="AM153" s="366"/>
      <c r="AN153" s="366"/>
      <c r="AO153" s="366"/>
      <c r="AP153" s="366"/>
      <c r="AQ153" s="386"/>
      <c r="AR153" s="519" t="s">
        <v>1465</v>
      </c>
      <c r="AS153" s="520"/>
    </row>
    <row r="154" spans="2:45" s="341" customFormat="1" ht="16.5" customHeight="1" x14ac:dyDescent="0.15">
      <c r="B154" s="514" t="s">
        <v>1465</v>
      </c>
      <c r="C154" s="515"/>
      <c r="D154" s="516"/>
      <c r="E154" s="539">
        <v>2</v>
      </c>
      <c r="F154" s="518"/>
      <c r="G154" s="387" t="s">
        <v>2913</v>
      </c>
      <c r="H154" s="366"/>
      <c r="I154" s="366"/>
      <c r="J154" s="366"/>
      <c r="K154" s="366"/>
      <c r="L154" s="366"/>
      <c r="M154" s="366"/>
      <c r="N154" s="366"/>
      <c r="O154" s="366"/>
      <c r="P154" s="366"/>
      <c r="Q154" s="366"/>
      <c r="R154" s="366"/>
      <c r="S154" s="366"/>
      <c r="T154" s="386"/>
      <c r="U154" s="387"/>
      <c r="V154" s="366"/>
      <c r="W154" s="366"/>
      <c r="X154" s="366"/>
      <c r="Y154" s="366"/>
      <c r="Z154" s="366"/>
      <c r="AA154" s="366"/>
      <c r="AB154" s="366"/>
      <c r="AC154" s="366"/>
      <c r="AD154" s="366"/>
      <c r="AE154" s="366"/>
      <c r="AF154" s="366"/>
      <c r="AG154" s="366"/>
      <c r="AH154" s="366"/>
      <c r="AI154" s="366"/>
      <c r="AJ154" s="366"/>
      <c r="AK154" s="366"/>
      <c r="AL154" s="366"/>
      <c r="AM154" s="366"/>
      <c r="AN154" s="366"/>
      <c r="AO154" s="366"/>
      <c r="AP154" s="366"/>
      <c r="AQ154" s="386"/>
      <c r="AR154" s="519" t="s">
        <v>1465</v>
      </c>
      <c r="AS154" s="520"/>
    </row>
    <row r="155" spans="2:45" s="341" customFormat="1" ht="16.5" customHeight="1" x14ac:dyDescent="0.15">
      <c r="B155" s="514" t="s">
        <v>1465</v>
      </c>
      <c r="C155" s="515"/>
      <c r="D155" s="516"/>
      <c r="E155" s="539">
        <v>2</v>
      </c>
      <c r="F155" s="518"/>
      <c r="G155" s="387" t="s">
        <v>2914</v>
      </c>
      <c r="H155" s="366"/>
      <c r="I155" s="366"/>
      <c r="J155" s="366"/>
      <c r="K155" s="366"/>
      <c r="L155" s="366"/>
      <c r="M155" s="366"/>
      <c r="N155" s="366"/>
      <c r="O155" s="366"/>
      <c r="P155" s="366"/>
      <c r="Q155" s="366"/>
      <c r="R155" s="366"/>
      <c r="S155" s="366"/>
      <c r="T155" s="386"/>
      <c r="U155" s="387"/>
      <c r="V155" s="366"/>
      <c r="W155" s="366"/>
      <c r="X155" s="366"/>
      <c r="Y155" s="366"/>
      <c r="Z155" s="366"/>
      <c r="AA155" s="366"/>
      <c r="AB155" s="366"/>
      <c r="AC155" s="366"/>
      <c r="AD155" s="366"/>
      <c r="AE155" s="366"/>
      <c r="AF155" s="366"/>
      <c r="AG155" s="366"/>
      <c r="AH155" s="366"/>
      <c r="AI155" s="366"/>
      <c r="AJ155" s="366"/>
      <c r="AK155" s="366"/>
      <c r="AL155" s="366"/>
      <c r="AM155" s="366"/>
      <c r="AN155" s="366"/>
      <c r="AO155" s="366"/>
      <c r="AP155" s="366"/>
      <c r="AQ155" s="386"/>
      <c r="AR155" s="519" t="s">
        <v>1465</v>
      </c>
      <c r="AS155" s="520"/>
    </row>
    <row r="156" spans="2:45" s="341" customFormat="1" ht="16.5" customHeight="1" x14ac:dyDescent="0.15">
      <c r="B156" s="514" t="s">
        <v>1465</v>
      </c>
      <c r="C156" s="515"/>
      <c r="D156" s="516"/>
      <c r="E156" s="539">
        <v>2</v>
      </c>
      <c r="F156" s="518"/>
      <c r="G156" s="387" t="s">
        <v>2915</v>
      </c>
      <c r="H156" s="366"/>
      <c r="I156" s="366"/>
      <c r="J156" s="366"/>
      <c r="K156" s="366"/>
      <c r="L156" s="366"/>
      <c r="M156" s="366"/>
      <c r="N156" s="366"/>
      <c r="O156" s="366"/>
      <c r="P156" s="366"/>
      <c r="Q156" s="366"/>
      <c r="R156" s="366"/>
      <c r="S156" s="366"/>
      <c r="T156" s="386"/>
      <c r="U156" s="387" t="s">
        <v>1736</v>
      </c>
      <c r="V156" s="366"/>
      <c r="W156" s="366"/>
      <c r="X156" s="366"/>
      <c r="Y156" s="366"/>
      <c r="Z156" s="366"/>
      <c r="AA156" s="366"/>
      <c r="AB156" s="366"/>
      <c r="AC156" s="366"/>
      <c r="AD156" s="366"/>
      <c r="AE156" s="366"/>
      <c r="AF156" s="366"/>
      <c r="AG156" s="366"/>
      <c r="AH156" s="366"/>
      <c r="AI156" s="366"/>
      <c r="AJ156" s="366"/>
      <c r="AK156" s="366"/>
      <c r="AL156" s="366"/>
      <c r="AM156" s="366"/>
      <c r="AN156" s="366"/>
      <c r="AO156" s="366"/>
      <c r="AP156" s="366"/>
      <c r="AQ156" s="386"/>
      <c r="AR156" s="519" t="s">
        <v>1465</v>
      </c>
      <c r="AS156" s="520"/>
    </row>
    <row r="157" spans="2:45" s="341" customFormat="1" ht="16.5" customHeight="1" x14ac:dyDescent="0.15">
      <c r="B157" s="514" t="s">
        <v>158</v>
      </c>
      <c r="C157" s="515"/>
      <c r="D157" s="516"/>
      <c r="E157" s="539">
        <v>2</v>
      </c>
      <c r="F157" s="518"/>
      <c r="G157" s="387" t="s">
        <v>2918</v>
      </c>
      <c r="H157" s="366"/>
      <c r="I157" s="366"/>
      <c r="J157" s="366"/>
      <c r="K157" s="366"/>
      <c r="L157" s="366"/>
      <c r="M157" s="366"/>
      <c r="N157" s="366"/>
      <c r="O157" s="366"/>
      <c r="P157" s="366"/>
      <c r="Q157" s="366"/>
      <c r="R157" s="366"/>
      <c r="S157" s="366"/>
      <c r="T157" s="386"/>
      <c r="U157" s="387" t="s">
        <v>2919</v>
      </c>
      <c r="V157" s="366"/>
      <c r="W157" s="366"/>
      <c r="X157" s="366"/>
      <c r="Y157" s="366"/>
      <c r="Z157" s="366"/>
      <c r="AA157" s="366"/>
      <c r="AB157" s="366"/>
      <c r="AC157" s="366"/>
      <c r="AD157" s="366"/>
      <c r="AE157" s="366"/>
      <c r="AF157" s="366"/>
      <c r="AG157" s="366"/>
      <c r="AH157" s="366"/>
      <c r="AI157" s="366"/>
      <c r="AJ157" s="366"/>
      <c r="AK157" s="366"/>
      <c r="AL157" s="366"/>
      <c r="AM157" s="366"/>
      <c r="AN157" s="366"/>
      <c r="AO157" s="366"/>
      <c r="AP157" s="366"/>
      <c r="AQ157" s="386"/>
      <c r="AR157" s="519" t="s">
        <v>1465</v>
      </c>
      <c r="AS157" s="520"/>
    </row>
    <row r="158" spans="2:45" s="341" customFormat="1" ht="16.5" customHeight="1" x14ac:dyDescent="0.15">
      <c r="B158" s="514" t="s">
        <v>158</v>
      </c>
      <c r="C158" s="515"/>
      <c r="D158" s="516"/>
      <c r="E158" s="539">
        <v>2</v>
      </c>
      <c r="F158" s="518"/>
      <c r="G158" s="387" t="s">
        <v>2920</v>
      </c>
      <c r="H158" s="366"/>
      <c r="I158" s="366"/>
      <c r="J158" s="366"/>
      <c r="K158" s="366"/>
      <c r="L158" s="366"/>
      <c r="M158" s="366"/>
      <c r="N158" s="366"/>
      <c r="O158" s="366"/>
      <c r="P158" s="366"/>
      <c r="Q158" s="366"/>
      <c r="R158" s="366"/>
      <c r="S158" s="366"/>
      <c r="T158" s="386"/>
      <c r="U158" s="387" t="s">
        <v>2919</v>
      </c>
      <c r="V158" s="366"/>
      <c r="W158" s="366"/>
      <c r="X158" s="366"/>
      <c r="Y158" s="366"/>
      <c r="Z158" s="366"/>
      <c r="AA158" s="366"/>
      <c r="AB158" s="366"/>
      <c r="AC158" s="366"/>
      <c r="AD158" s="366"/>
      <c r="AE158" s="366"/>
      <c r="AF158" s="366"/>
      <c r="AG158" s="366"/>
      <c r="AH158" s="366"/>
      <c r="AI158" s="366"/>
      <c r="AJ158" s="366"/>
      <c r="AK158" s="366"/>
      <c r="AL158" s="366"/>
      <c r="AM158" s="366"/>
      <c r="AN158" s="366"/>
      <c r="AO158" s="366"/>
      <c r="AP158" s="366"/>
      <c r="AQ158" s="386"/>
      <c r="AR158" s="519" t="s">
        <v>1465</v>
      </c>
      <c r="AS158" s="520"/>
    </row>
    <row r="159" spans="2:45" s="341" customFormat="1" ht="16.5" customHeight="1" x14ac:dyDescent="0.15">
      <c r="B159" s="514" t="s">
        <v>158</v>
      </c>
      <c r="C159" s="515"/>
      <c r="D159" s="516"/>
      <c r="E159" s="539">
        <v>2</v>
      </c>
      <c r="F159" s="518"/>
      <c r="G159" s="387" t="s">
        <v>2921</v>
      </c>
      <c r="H159" s="366"/>
      <c r="I159" s="366"/>
      <c r="J159" s="366"/>
      <c r="K159" s="366"/>
      <c r="L159" s="366"/>
      <c r="M159" s="366"/>
      <c r="N159" s="366"/>
      <c r="O159" s="366"/>
      <c r="P159" s="366"/>
      <c r="Q159" s="366"/>
      <c r="R159" s="366"/>
      <c r="S159" s="366"/>
      <c r="T159" s="386"/>
      <c r="U159" s="387" t="s">
        <v>2919</v>
      </c>
      <c r="V159" s="366"/>
      <c r="W159" s="366"/>
      <c r="X159" s="366"/>
      <c r="Y159" s="366"/>
      <c r="Z159" s="366"/>
      <c r="AA159" s="366"/>
      <c r="AB159" s="366"/>
      <c r="AC159" s="366"/>
      <c r="AD159" s="366"/>
      <c r="AE159" s="366"/>
      <c r="AF159" s="366"/>
      <c r="AG159" s="366"/>
      <c r="AH159" s="366"/>
      <c r="AI159" s="366"/>
      <c r="AJ159" s="366"/>
      <c r="AK159" s="366"/>
      <c r="AL159" s="366"/>
      <c r="AM159" s="366"/>
      <c r="AN159" s="366"/>
      <c r="AO159" s="366"/>
      <c r="AP159" s="366"/>
      <c r="AQ159" s="386"/>
      <c r="AR159" s="519" t="s">
        <v>1465</v>
      </c>
      <c r="AS159" s="520"/>
    </row>
    <row r="160" spans="2:45" s="341" customFormat="1" ht="16.5" customHeight="1" thickBot="1" x14ac:dyDescent="0.2">
      <c r="B160" s="507" t="s">
        <v>1465</v>
      </c>
      <c r="C160" s="508"/>
      <c r="D160" s="509"/>
      <c r="E160" s="510">
        <v>2</v>
      </c>
      <c r="F160" s="511"/>
      <c r="G160" s="310" t="s">
        <v>2916</v>
      </c>
      <c r="H160" s="391"/>
      <c r="I160" s="372"/>
      <c r="J160" s="312"/>
      <c r="K160" s="312"/>
      <c r="L160" s="312"/>
      <c r="M160" s="312"/>
      <c r="N160" s="312"/>
      <c r="O160" s="312"/>
      <c r="P160" s="312"/>
      <c r="Q160" s="312"/>
      <c r="R160" s="312"/>
      <c r="S160" s="312"/>
      <c r="T160" s="313"/>
      <c r="U160" s="310" t="s">
        <v>1719</v>
      </c>
      <c r="V160" s="312"/>
      <c r="W160" s="312"/>
      <c r="X160" s="312"/>
      <c r="Y160" s="372"/>
      <c r="Z160" s="312"/>
      <c r="AA160" s="312"/>
      <c r="AB160" s="312"/>
      <c r="AC160" s="312"/>
      <c r="AD160" s="312"/>
      <c r="AE160" s="312"/>
      <c r="AF160" s="312"/>
      <c r="AG160" s="312"/>
      <c r="AH160" s="312"/>
      <c r="AI160" s="312"/>
      <c r="AJ160" s="312"/>
      <c r="AK160" s="312"/>
      <c r="AL160" s="312"/>
      <c r="AM160" s="312"/>
      <c r="AN160" s="312"/>
      <c r="AO160" s="312"/>
      <c r="AP160" s="312"/>
      <c r="AQ160" s="313"/>
      <c r="AR160" s="512" t="s">
        <v>1465</v>
      </c>
      <c r="AS160" s="513"/>
    </row>
    <row r="162" spans="2:45" ht="15" customHeight="1" x14ac:dyDescent="0.15">
      <c r="B162" s="291" t="s">
        <v>2806</v>
      </c>
      <c r="C162" s="285"/>
      <c r="AQ162" s="341"/>
      <c r="AR162" s="341"/>
      <c r="AS162" s="341"/>
    </row>
    <row r="163" spans="2:45" ht="9.9499999999999993" customHeight="1" thickBot="1" x14ac:dyDescent="0.2">
      <c r="B163" s="285"/>
      <c r="C163" s="285"/>
      <c r="AQ163" s="341"/>
      <c r="AR163" s="341"/>
      <c r="AS163" s="341"/>
    </row>
    <row r="164" spans="2:45" ht="17.45" customHeight="1" x14ac:dyDescent="0.15">
      <c r="B164" s="521" t="s">
        <v>1613</v>
      </c>
      <c r="C164" s="522"/>
      <c r="D164" s="523"/>
      <c r="E164" s="524" t="s">
        <v>1614</v>
      </c>
      <c r="F164" s="525"/>
      <c r="G164" s="526" t="s">
        <v>1276</v>
      </c>
      <c r="H164" s="527"/>
      <c r="I164" s="527"/>
      <c r="J164" s="527"/>
      <c r="K164" s="527"/>
      <c r="L164" s="527"/>
      <c r="M164" s="527"/>
      <c r="N164" s="527"/>
      <c r="O164" s="527"/>
      <c r="P164" s="527"/>
      <c r="Q164" s="527"/>
      <c r="R164" s="527"/>
      <c r="S164" s="527"/>
      <c r="T164" s="528"/>
      <c r="U164" s="529" t="s">
        <v>1616</v>
      </c>
      <c r="V164" s="529"/>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30" t="s">
        <v>2773</v>
      </c>
      <c r="AS164" s="531"/>
    </row>
    <row r="165" spans="2:45" ht="16.5" customHeight="1" x14ac:dyDescent="0.15">
      <c r="B165" s="532" t="s">
        <v>1465</v>
      </c>
      <c r="C165" s="533"/>
      <c r="D165" s="534"/>
      <c r="E165" s="535">
        <v>2</v>
      </c>
      <c r="F165" s="536"/>
      <c r="G165" s="340" t="s">
        <v>1720</v>
      </c>
      <c r="H165" s="403"/>
      <c r="I165" s="404"/>
      <c r="J165" s="318"/>
      <c r="K165" s="318"/>
      <c r="L165" s="318"/>
      <c r="M165" s="318"/>
      <c r="N165" s="318"/>
      <c r="O165" s="318"/>
      <c r="P165" s="318"/>
      <c r="Q165" s="318"/>
      <c r="R165" s="318"/>
      <c r="S165" s="318"/>
      <c r="T165" s="322"/>
      <c r="U165" s="340" t="s">
        <v>1721</v>
      </c>
      <c r="V165" s="318"/>
      <c r="W165" s="318"/>
      <c r="X165" s="318"/>
      <c r="Y165" s="318"/>
      <c r="Z165" s="318"/>
      <c r="AA165" s="318"/>
      <c r="AB165" s="318"/>
      <c r="AC165" s="318"/>
      <c r="AD165" s="318"/>
      <c r="AE165" s="318"/>
      <c r="AF165" s="318"/>
      <c r="AG165" s="318"/>
      <c r="AH165" s="318"/>
      <c r="AI165" s="318"/>
      <c r="AJ165" s="318"/>
      <c r="AK165" s="318"/>
      <c r="AL165" s="318"/>
      <c r="AM165" s="318"/>
      <c r="AN165" s="318"/>
      <c r="AO165" s="318"/>
      <c r="AP165" s="318"/>
      <c r="AQ165" s="322"/>
      <c r="AR165" s="537" t="s">
        <v>1465</v>
      </c>
      <c r="AS165" s="538"/>
    </row>
    <row r="166" spans="2:45" ht="16.5" customHeight="1" x14ac:dyDescent="0.15">
      <c r="B166" s="514" t="s">
        <v>1465</v>
      </c>
      <c r="C166" s="515"/>
      <c r="D166" s="516"/>
      <c r="E166" s="517">
        <v>2</v>
      </c>
      <c r="F166" s="518"/>
      <c r="G166" s="350" t="s">
        <v>1722</v>
      </c>
      <c r="H166" s="379"/>
      <c r="I166" s="366"/>
      <c r="J166" s="351"/>
      <c r="K166" s="351"/>
      <c r="L166" s="351"/>
      <c r="M166" s="351"/>
      <c r="N166" s="351"/>
      <c r="O166" s="351"/>
      <c r="P166" s="351"/>
      <c r="Q166" s="351"/>
      <c r="R166" s="351"/>
      <c r="S166" s="351"/>
      <c r="T166" s="352"/>
      <c r="U166" s="350" t="s">
        <v>1723</v>
      </c>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2"/>
      <c r="AR166" s="519" t="s">
        <v>1465</v>
      </c>
      <c r="AS166" s="520"/>
    </row>
    <row r="167" spans="2:45" ht="16.5" customHeight="1" x14ac:dyDescent="0.15">
      <c r="B167" s="514" t="s">
        <v>1465</v>
      </c>
      <c r="C167" s="515"/>
      <c r="D167" s="516"/>
      <c r="E167" s="517">
        <v>2</v>
      </c>
      <c r="F167" s="518"/>
      <c r="G167" s="350" t="s">
        <v>1724</v>
      </c>
      <c r="H167" s="379"/>
      <c r="I167" s="366"/>
      <c r="J167" s="351"/>
      <c r="K167" s="351"/>
      <c r="L167" s="351"/>
      <c r="M167" s="351"/>
      <c r="N167" s="351"/>
      <c r="O167" s="351"/>
      <c r="P167" s="351"/>
      <c r="Q167" s="351"/>
      <c r="R167" s="351"/>
      <c r="S167" s="351"/>
      <c r="T167" s="352"/>
      <c r="U167" s="350" t="s">
        <v>2807</v>
      </c>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2"/>
      <c r="AR167" s="519" t="s">
        <v>1465</v>
      </c>
      <c r="AS167" s="520"/>
    </row>
    <row r="168" spans="2:45" ht="16.5" customHeight="1" x14ac:dyDescent="0.15">
      <c r="B168" s="514" t="s">
        <v>1465</v>
      </c>
      <c r="C168" s="515"/>
      <c r="D168" s="516"/>
      <c r="E168" s="517">
        <v>2</v>
      </c>
      <c r="F168" s="518"/>
      <c r="G168" s="387" t="s">
        <v>1725</v>
      </c>
      <c r="H168" s="366"/>
      <c r="I168" s="366"/>
      <c r="J168" s="366"/>
      <c r="K168" s="366"/>
      <c r="L168" s="366"/>
      <c r="M168" s="366"/>
      <c r="N168" s="366"/>
      <c r="O168" s="366"/>
      <c r="P168" s="366"/>
      <c r="Q168" s="366"/>
      <c r="R168" s="366"/>
      <c r="S168" s="366"/>
      <c r="T168" s="386"/>
      <c r="U168" s="387" t="s">
        <v>2922</v>
      </c>
      <c r="V168" s="366"/>
      <c r="W168" s="366"/>
      <c r="X168" s="366"/>
      <c r="Y168" s="366"/>
      <c r="Z168" s="366"/>
      <c r="AA168" s="366"/>
      <c r="AB168" s="366"/>
      <c r="AC168" s="366"/>
      <c r="AD168" s="366"/>
      <c r="AE168" s="366"/>
      <c r="AF168" s="366"/>
      <c r="AG168" s="366"/>
      <c r="AH168" s="366"/>
      <c r="AI168" s="366"/>
      <c r="AJ168" s="366"/>
      <c r="AK168" s="366"/>
      <c r="AL168" s="366"/>
      <c r="AM168" s="366"/>
      <c r="AN168" s="366"/>
      <c r="AO168" s="366"/>
      <c r="AP168" s="366"/>
      <c r="AQ168" s="386"/>
      <c r="AR168" s="519" t="s">
        <v>1465</v>
      </c>
      <c r="AS168" s="520"/>
    </row>
    <row r="169" spans="2:45" ht="16.5" customHeight="1" x14ac:dyDescent="0.15">
      <c r="B169" s="514" t="s">
        <v>1465</v>
      </c>
      <c r="C169" s="515"/>
      <c r="D169" s="516"/>
      <c r="E169" s="517">
        <v>2</v>
      </c>
      <c r="F169" s="518"/>
      <c r="G169" s="387" t="s">
        <v>1726</v>
      </c>
      <c r="H169" s="366"/>
      <c r="I169" s="366"/>
      <c r="J169" s="366"/>
      <c r="K169" s="366"/>
      <c r="L169" s="366"/>
      <c r="M169" s="366"/>
      <c r="N169" s="366"/>
      <c r="O169" s="366"/>
      <c r="P169" s="366"/>
      <c r="Q169" s="366"/>
      <c r="R169" s="366"/>
      <c r="S169" s="366"/>
      <c r="T169" s="386"/>
      <c r="U169" s="387" t="s">
        <v>1727</v>
      </c>
      <c r="V169" s="366"/>
      <c r="W169" s="366"/>
      <c r="X169" s="366"/>
      <c r="Y169" s="366"/>
      <c r="Z169" s="366"/>
      <c r="AA169" s="366"/>
      <c r="AB169" s="366"/>
      <c r="AC169" s="366"/>
      <c r="AD169" s="366"/>
      <c r="AE169" s="366"/>
      <c r="AF169" s="366"/>
      <c r="AG169" s="366"/>
      <c r="AH169" s="366"/>
      <c r="AI169" s="366"/>
      <c r="AJ169" s="366"/>
      <c r="AK169" s="366"/>
      <c r="AL169" s="366"/>
      <c r="AM169" s="366"/>
      <c r="AN169" s="366"/>
      <c r="AO169" s="366"/>
      <c r="AP169" s="366"/>
      <c r="AQ169" s="386"/>
      <c r="AR169" s="519" t="s">
        <v>1465</v>
      </c>
      <c r="AS169" s="520"/>
    </row>
    <row r="170" spans="2:45" ht="16.5" customHeight="1" x14ac:dyDescent="0.15">
      <c r="B170" s="514" t="s">
        <v>1465</v>
      </c>
      <c r="C170" s="515"/>
      <c r="D170" s="516"/>
      <c r="E170" s="517">
        <v>2</v>
      </c>
      <c r="F170" s="518"/>
      <c r="G170" s="387" t="s">
        <v>1728</v>
      </c>
      <c r="H170" s="366"/>
      <c r="I170" s="366"/>
      <c r="J170" s="366"/>
      <c r="K170" s="366"/>
      <c r="L170" s="366"/>
      <c r="M170" s="366"/>
      <c r="N170" s="366"/>
      <c r="O170" s="366"/>
      <c r="P170" s="366"/>
      <c r="Q170" s="366"/>
      <c r="R170" s="366"/>
      <c r="S170" s="366"/>
      <c r="T170" s="386"/>
      <c r="U170" s="387" t="s">
        <v>1729</v>
      </c>
      <c r="V170" s="366"/>
      <c r="W170" s="366"/>
      <c r="X170" s="366"/>
      <c r="Y170" s="366"/>
      <c r="Z170" s="366"/>
      <c r="AA170" s="366"/>
      <c r="AB170" s="366"/>
      <c r="AC170" s="366"/>
      <c r="AD170" s="366"/>
      <c r="AE170" s="366"/>
      <c r="AF170" s="366"/>
      <c r="AG170" s="366"/>
      <c r="AH170" s="366"/>
      <c r="AI170" s="366"/>
      <c r="AJ170" s="366"/>
      <c r="AK170" s="366"/>
      <c r="AL170" s="366"/>
      <c r="AM170" s="366"/>
      <c r="AN170" s="366"/>
      <c r="AO170" s="366"/>
      <c r="AP170" s="366"/>
      <c r="AQ170" s="386"/>
      <c r="AR170" s="519" t="s">
        <v>1465</v>
      </c>
      <c r="AS170" s="520"/>
    </row>
    <row r="171" spans="2:45" ht="16.5" customHeight="1" x14ac:dyDescent="0.15">
      <c r="B171" s="514" t="s">
        <v>1465</v>
      </c>
      <c r="C171" s="515"/>
      <c r="D171" s="516"/>
      <c r="E171" s="517">
        <v>2</v>
      </c>
      <c r="F171" s="518"/>
      <c r="G171" s="387" t="s">
        <v>1730</v>
      </c>
      <c r="H171" s="366"/>
      <c r="I171" s="366"/>
      <c r="J171" s="366"/>
      <c r="K171" s="366"/>
      <c r="L171" s="366"/>
      <c r="M171" s="366"/>
      <c r="N171" s="366"/>
      <c r="O171" s="366"/>
      <c r="P171" s="366"/>
      <c r="Q171" s="366"/>
      <c r="R171" s="366"/>
      <c r="S171" s="366"/>
      <c r="T171" s="386"/>
      <c r="U171" s="387" t="s">
        <v>2808</v>
      </c>
      <c r="V171" s="366"/>
      <c r="W171" s="366"/>
      <c r="X171" s="366"/>
      <c r="Y171" s="366"/>
      <c r="Z171" s="366"/>
      <c r="AA171" s="366"/>
      <c r="AB171" s="366"/>
      <c r="AC171" s="366"/>
      <c r="AD171" s="366"/>
      <c r="AE171" s="366"/>
      <c r="AF171" s="366"/>
      <c r="AG171" s="366"/>
      <c r="AH171" s="366"/>
      <c r="AI171" s="366"/>
      <c r="AJ171" s="366"/>
      <c r="AK171" s="366"/>
      <c r="AL171" s="366"/>
      <c r="AM171" s="366"/>
      <c r="AN171" s="366"/>
      <c r="AO171" s="366"/>
      <c r="AP171" s="366"/>
      <c r="AQ171" s="386"/>
      <c r="AR171" s="519" t="s">
        <v>1465</v>
      </c>
      <c r="AS171" s="520"/>
    </row>
    <row r="172" spans="2:45" ht="16.5" customHeight="1" x14ac:dyDescent="0.15">
      <c r="B172" s="514" t="s">
        <v>1465</v>
      </c>
      <c r="C172" s="515"/>
      <c r="D172" s="516"/>
      <c r="E172" s="517">
        <v>2</v>
      </c>
      <c r="F172" s="518"/>
      <c r="G172" s="387" t="s">
        <v>1731</v>
      </c>
      <c r="H172" s="366"/>
      <c r="I172" s="366"/>
      <c r="J172" s="366"/>
      <c r="K172" s="366"/>
      <c r="L172" s="366"/>
      <c r="M172" s="366"/>
      <c r="N172" s="366"/>
      <c r="O172" s="366"/>
      <c r="P172" s="366"/>
      <c r="Q172" s="366"/>
      <c r="R172" s="366"/>
      <c r="S172" s="366"/>
      <c r="T172" s="386"/>
      <c r="U172" s="387" t="s">
        <v>1732</v>
      </c>
      <c r="V172" s="366"/>
      <c r="W172" s="366"/>
      <c r="X172" s="366"/>
      <c r="Y172" s="366"/>
      <c r="Z172" s="366"/>
      <c r="AA172" s="366"/>
      <c r="AB172" s="366"/>
      <c r="AC172" s="366"/>
      <c r="AD172" s="366"/>
      <c r="AE172" s="366"/>
      <c r="AF172" s="366"/>
      <c r="AG172" s="366"/>
      <c r="AH172" s="366"/>
      <c r="AI172" s="366"/>
      <c r="AJ172" s="366"/>
      <c r="AK172" s="366"/>
      <c r="AL172" s="366"/>
      <c r="AM172" s="366"/>
      <c r="AN172" s="366"/>
      <c r="AO172" s="366"/>
      <c r="AP172" s="366"/>
      <c r="AQ172" s="386"/>
      <c r="AR172" s="519" t="s">
        <v>1465</v>
      </c>
      <c r="AS172" s="520"/>
    </row>
    <row r="173" spans="2:45" ht="16.5" customHeight="1" x14ac:dyDescent="0.15">
      <c r="B173" s="514" t="s">
        <v>1465</v>
      </c>
      <c r="C173" s="515"/>
      <c r="D173" s="516"/>
      <c r="E173" s="517">
        <v>2</v>
      </c>
      <c r="F173" s="518"/>
      <c r="G173" s="387" t="s">
        <v>1733</v>
      </c>
      <c r="H173" s="366"/>
      <c r="I173" s="366"/>
      <c r="J173" s="366"/>
      <c r="K173" s="366"/>
      <c r="L173" s="366"/>
      <c r="M173" s="366"/>
      <c r="N173" s="366"/>
      <c r="O173" s="366"/>
      <c r="P173" s="366"/>
      <c r="Q173" s="366"/>
      <c r="R173" s="366"/>
      <c r="S173" s="366"/>
      <c r="T173" s="386"/>
      <c r="U173" s="387" t="s">
        <v>1734</v>
      </c>
      <c r="V173" s="366"/>
      <c r="W173" s="366"/>
      <c r="X173" s="366"/>
      <c r="Y173" s="366"/>
      <c r="Z173" s="366"/>
      <c r="AA173" s="366"/>
      <c r="AB173" s="366"/>
      <c r="AC173" s="366"/>
      <c r="AD173" s="366"/>
      <c r="AE173" s="366"/>
      <c r="AF173" s="366"/>
      <c r="AG173" s="366"/>
      <c r="AH173" s="366"/>
      <c r="AI173" s="366"/>
      <c r="AJ173" s="366"/>
      <c r="AK173" s="366"/>
      <c r="AL173" s="366"/>
      <c r="AM173" s="366"/>
      <c r="AN173" s="366"/>
      <c r="AO173" s="366"/>
      <c r="AP173" s="366"/>
      <c r="AQ173" s="386"/>
      <c r="AR173" s="519" t="s">
        <v>1465</v>
      </c>
      <c r="AS173" s="520"/>
    </row>
    <row r="174" spans="2:45" ht="16.5" customHeight="1" thickBot="1" x14ac:dyDescent="0.2">
      <c r="B174" s="507" t="s">
        <v>1465</v>
      </c>
      <c r="C174" s="508"/>
      <c r="D174" s="509"/>
      <c r="E174" s="510">
        <v>2</v>
      </c>
      <c r="F174" s="511"/>
      <c r="G174" s="310" t="s">
        <v>1693</v>
      </c>
      <c r="H174" s="391"/>
      <c r="I174" s="372"/>
      <c r="J174" s="312"/>
      <c r="K174" s="312"/>
      <c r="L174" s="312"/>
      <c r="M174" s="312"/>
      <c r="N174" s="312"/>
      <c r="O174" s="312"/>
      <c r="P174" s="312"/>
      <c r="Q174" s="312"/>
      <c r="R174" s="312"/>
      <c r="S174" s="312"/>
      <c r="T174" s="313"/>
      <c r="U174" s="310" t="s">
        <v>1719</v>
      </c>
      <c r="V174" s="312"/>
      <c r="W174" s="312"/>
      <c r="X174" s="312"/>
      <c r="Y174" s="372"/>
      <c r="Z174" s="312"/>
      <c r="AA174" s="312"/>
      <c r="AB174" s="312"/>
      <c r="AC174" s="312"/>
      <c r="AD174" s="312"/>
      <c r="AE174" s="312"/>
      <c r="AF174" s="312"/>
      <c r="AG174" s="312"/>
      <c r="AH174" s="312"/>
      <c r="AI174" s="312"/>
      <c r="AJ174" s="312"/>
      <c r="AK174" s="312"/>
      <c r="AL174" s="312"/>
      <c r="AM174" s="312"/>
      <c r="AN174" s="312"/>
      <c r="AO174" s="312"/>
      <c r="AP174" s="312"/>
      <c r="AQ174" s="313"/>
      <c r="AR174" s="512" t="s">
        <v>1465</v>
      </c>
      <c r="AS174" s="513"/>
    </row>
  </sheetData>
  <mergeCells count="409">
    <mergeCell ref="B5:AS5"/>
    <mergeCell ref="B14:D14"/>
    <mergeCell ref="E14:F14"/>
    <mergeCell ref="G14:H14"/>
    <mergeCell ref="I14:T14"/>
    <mergeCell ref="U14:AQ14"/>
    <mergeCell ref="AR14:AS14"/>
    <mergeCell ref="B36:D36"/>
    <mergeCell ref="E36:F36"/>
    <mergeCell ref="G36:H36"/>
    <mergeCell ref="AR36:AS36"/>
    <mergeCell ref="B17:D17"/>
    <mergeCell ref="E17:F17"/>
    <mergeCell ref="G17:H17"/>
    <mergeCell ref="AR17:AS17"/>
    <mergeCell ref="B18:D18"/>
    <mergeCell ref="E18:F18"/>
    <mergeCell ref="G18:H18"/>
    <mergeCell ref="AR18:AS18"/>
    <mergeCell ref="B15:D15"/>
    <mergeCell ref="E15:F15"/>
    <mergeCell ref="G15:H15"/>
    <mergeCell ref="AR15:AS15"/>
    <mergeCell ref="B16:D16"/>
    <mergeCell ref="E16:F16"/>
    <mergeCell ref="G16:H16"/>
    <mergeCell ref="AR16:AS16"/>
    <mergeCell ref="B21:D21"/>
    <mergeCell ref="E21:F21"/>
    <mergeCell ref="G21:H21"/>
    <mergeCell ref="AR21:AS21"/>
    <mergeCell ref="B22:D22"/>
    <mergeCell ref="E22:F22"/>
    <mergeCell ref="G22:H22"/>
    <mergeCell ref="AR22:AS22"/>
    <mergeCell ref="B19:D19"/>
    <mergeCell ref="E19:F19"/>
    <mergeCell ref="G19:H19"/>
    <mergeCell ref="AR19:AS19"/>
    <mergeCell ref="B20:D20"/>
    <mergeCell ref="E20:F20"/>
    <mergeCell ref="G20:H20"/>
    <mergeCell ref="AR20:AS20"/>
    <mergeCell ref="B25:D25"/>
    <mergeCell ref="E25:F25"/>
    <mergeCell ref="G25:H25"/>
    <mergeCell ref="AR25:AS25"/>
    <mergeCell ref="B26:D26"/>
    <mergeCell ref="E26:F26"/>
    <mergeCell ref="G26:H26"/>
    <mergeCell ref="AR26:AS26"/>
    <mergeCell ref="B23:D23"/>
    <mergeCell ref="E23:F23"/>
    <mergeCell ref="G23:H23"/>
    <mergeCell ref="AR23:AS23"/>
    <mergeCell ref="B24:D24"/>
    <mergeCell ref="E24:F24"/>
    <mergeCell ref="G24:H24"/>
    <mergeCell ref="AR24:AS24"/>
    <mergeCell ref="B32:D33"/>
    <mergeCell ref="E32:F33"/>
    <mergeCell ref="G32:H33"/>
    <mergeCell ref="AR32:AS33"/>
    <mergeCell ref="B34:D34"/>
    <mergeCell ref="E34:F34"/>
    <mergeCell ref="G34:H34"/>
    <mergeCell ref="AR34:AS34"/>
    <mergeCell ref="B27:D27"/>
    <mergeCell ref="E27:F27"/>
    <mergeCell ref="G27:H27"/>
    <mergeCell ref="AR27:AS27"/>
    <mergeCell ref="B31:D31"/>
    <mergeCell ref="E31:F31"/>
    <mergeCell ref="G31:H31"/>
    <mergeCell ref="I31:T31"/>
    <mergeCell ref="U31:AQ31"/>
    <mergeCell ref="AR31:AS31"/>
    <mergeCell ref="B41:D41"/>
    <mergeCell ref="E41:F41"/>
    <mergeCell ref="G41:H41"/>
    <mergeCell ref="AR41:AS41"/>
    <mergeCell ref="B42:D42"/>
    <mergeCell ref="E42:F42"/>
    <mergeCell ref="G42:H42"/>
    <mergeCell ref="AR42:AS42"/>
    <mergeCell ref="B35:D35"/>
    <mergeCell ref="E35:F35"/>
    <mergeCell ref="G35:H35"/>
    <mergeCell ref="AR35:AS35"/>
    <mergeCell ref="B40:D40"/>
    <mergeCell ref="E40:F40"/>
    <mergeCell ref="G40:H40"/>
    <mergeCell ref="I40:T40"/>
    <mergeCell ref="U40:AQ40"/>
    <mergeCell ref="AR40:AS40"/>
    <mergeCell ref="B46:D46"/>
    <mergeCell ref="E46:F46"/>
    <mergeCell ref="G46:H46"/>
    <mergeCell ref="AR46:AS46"/>
    <mergeCell ref="B47:D47"/>
    <mergeCell ref="E47:F47"/>
    <mergeCell ref="G47:H47"/>
    <mergeCell ref="AR47:AS47"/>
    <mergeCell ref="B43:D44"/>
    <mergeCell ref="E43:F44"/>
    <mergeCell ref="G43:H44"/>
    <mergeCell ref="AR43:AS44"/>
    <mergeCell ref="B45:D45"/>
    <mergeCell ref="E45:F45"/>
    <mergeCell ref="G45:H45"/>
    <mergeCell ref="AR45:AS45"/>
    <mergeCell ref="B50:D50"/>
    <mergeCell ref="E50:F50"/>
    <mergeCell ref="G50:H50"/>
    <mergeCell ref="AR50:AS50"/>
    <mergeCell ref="B51:D51"/>
    <mergeCell ref="E51:F51"/>
    <mergeCell ref="G51:H51"/>
    <mergeCell ref="AR51:AS51"/>
    <mergeCell ref="B48:D48"/>
    <mergeCell ref="E48:F48"/>
    <mergeCell ref="G48:H48"/>
    <mergeCell ref="AR48:AS48"/>
    <mergeCell ref="B49:D49"/>
    <mergeCell ref="E49:F49"/>
    <mergeCell ref="G49:H49"/>
    <mergeCell ref="AR49:AS49"/>
    <mergeCell ref="B54:D54"/>
    <mergeCell ref="E54:F54"/>
    <mergeCell ref="G54:H54"/>
    <mergeCell ref="AR54:AS54"/>
    <mergeCell ref="B55:D55"/>
    <mergeCell ref="E55:F55"/>
    <mergeCell ref="G55:H55"/>
    <mergeCell ref="AR55:AS55"/>
    <mergeCell ref="B52:D52"/>
    <mergeCell ref="E52:F52"/>
    <mergeCell ref="G52:H52"/>
    <mergeCell ref="AR52:AS52"/>
    <mergeCell ref="B53:D53"/>
    <mergeCell ref="E53:F53"/>
    <mergeCell ref="G53:H53"/>
    <mergeCell ref="AR53:AS53"/>
    <mergeCell ref="B61:D61"/>
    <mergeCell ref="E61:F61"/>
    <mergeCell ref="AR61:AS61"/>
    <mergeCell ref="B62:D62"/>
    <mergeCell ref="E62:F62"/>
    <mergeCell ref="AR62:AS62"/>
    <mergeCell ref="B56:D56"/>
    <mergeCell ref="E56:F56"/>
    <mergeCell ref="G56:H56"/>
    <mergeCell ref="AR56:AS56"/>
    <mergeCell ref="B60:D60"/>
    <mergeCell ref="E60:F60"/>
    <mergeCell ref="G60:T60"/>
    <mergeCell ref="U60:AQ60"/>
    <mergeCell ref="AR60:AS60"/>
    <mergeCell ref="B66:D66"/>
    <mergeCell ref="E66:F66"/>
    <mergeCell ref="AR66:AS66"/>
    <mergeCell ref="B67:D68"/>
    <mergeCell ref="E67:F68"/>
    <mergeCell ref="AR67:AS68"/>
    <mergeCell ref="B63:D63"/>
    <mergeCell ref="E63:F63"/>
    <mergeCell ref="AR63:AS63"/>
    <mergeCell ref="B64:D65"/>
    <mergeCell ref="E64:F65"/>
    <mergeCell ref="AR64:AS65"/>
    <mergeCell ref="B75:AS75"/>
    <mergeCell ref="B80:D80"/>
    <mergeCell ref="E80:F80"/>
    <mergeCell ref="G80:T80"/>
    <mergeCell ref="U80:AQ80"/>
    <mergeCell ref="AR80:AS80"/>
    <mergeCell ref="B69:D70"/>
    <mergeCell ref="E69:F70"/>
    <mergeCell ref="AR69:AS70"/>
    <mergeCell ref="B71:D71"/>
    <mergeCell ref="E71:F71"/>
    <mergeCell ref="AR71:AS71"/>
    <mergeCell ref="B84:D85"/>
    <mergeCell ref="E84:F85"/>
    <mergeCell ref="AR84:AS85"/>
    <mergeCell ref="B86:D86"/>
    <mergeCell ref="E86:F86"/>
    <mergeCell ref="AR86:AS86"/>
    <mergeCell ref="B81:D82"/>
    <mergeCell ref="E81:F82"/>
    <mergeCell ref="AR81:AS82"/>
    <mergeCell ref="B83:D83"/>
    <mergeCell ref="E83:F83"/>
    <mergeCell ref="AR83:AS83"/>
    <mergeCell ref="B89:D89"/>
    <mergeCell ref="E89:F89"/>
    <mergeCell ref="AR89:AS89"/>
    <mergeCell ref="B93:D93"/>
    <mergeCell ref="E93:F93"/>
    <mergeCell ref="G93:T93"/>
    <mergeCell ref="U93:AQ93"/>
    <mergeCell ref="AR93:AS93"/>
    <mergeCell ref="B87:D87"/>
    <mergeCell ref="E87:F87"/>
    <mergeCell ref="AR87:AS87"/>
    <mergeCell ref="B88:D88"/>
    <mergeCell ref="E88:F88"/>
    <mergeCell ref="AR88:AS88"/>
    <mergeCell ref="B96:D96"/>
    <mergeCell ref="E96:F96"/>
    <mergeCell ref="AR96:AS96"/>
    <mergeCell ref="B97:D97"/>
    <mergeCell ref="E97:F97"/>
    <mergeCell ref="AR97:AS97"/>
    <mergeCell ref="B94:D94"/>
    <mergeCell ref="E94:F94"/>
    <mergeCell ref="AR94:AS94"/>
    <mergeCell ref="B95:D95"/>
    <mergeCell ref="E95:F95"/>
    <mergeCell ref="AR95:AS95"/>
    <mergeCell ref="B100:D100"/>
    <mergeCell ref="E100:F100"/>
    <mergeCell ref="AR100:AS100"/>
    <mergeCell ref="B101:D101"/>
    <mergeCell ref="E101:F101"/>
    <mergeCell ref="AR101:AS101"/>
    <mergeCell ref="B98:D98"/>
    <mergeCell ref="E98:F98"/>
    <mergeCell ref="AR98:AS98"/>
    <mergeCell ref="B99:D99"/>
    <mergeCell ref="E99:F99"/>
    <mergeCell ref="AR99:AS99"/>
    <mergeCell ref="B104:D104"/>
    <mergeCell ref="E104:F104"/>
    <mergeCell ref="AR104:AS104"/>
    <mergeCell ref="B105:D105"/>
    <mergeCell ref="E105:F105"/>
    <mergeCell ref="AR105:AS105"/>
    <mergeCell ref="B102:D102"/>
    <mergeCell ref="E102:F102"/>
    <mergeCell ref="AR102:AS102"/>
    <mergeCell ref="B103:D103"/>
    <mergeCell ref="E103:F103"/>
    <mergeCell ref="AR103:AS103"/>
    <mergeCell ref="B108:D108"/>
    <mergeCell ref="E108:F108"/>
    <mergeCell ref="AR108:AS108"/>
    <mergeCell ref="B110:D110"/>
    <mergeCell ref="E110:F110"/>
    <mergeCell ref="AR110:AS110"/>
    <mergeCell ref="B106:D106"/>
    <mergeCell ref="E106:F106"/>
    <mergeCell ref="AR106:AS106"/>
    <mergeCell ref="B107:D107"/>
    <mergeCell ref="E107:F107"/>
    <mergeCell ref="AR107:AS107"/>
    <mergeCell ref="B109:D109"/>
    <mergeCell ref="E109:F109"/>
    <mergeCell ref="AR109:AS109"/>
    <mergeCell ref="B116:D116"/>
    <mergeCell ref="E116:F116"/>
    <mergeCell ref="AR116:AS116"/>
    <mergeCell ref="B117:D117"/>
    <mergeCell ref="E117:F117"/>
    <mergeCell ref="AR117:AS117"/>
    <mergeCell ref="B111:D111"/>
    <mergeCell ref="E111:F111"/>
    <mergeCell ref="AR111:AS111"/>
    <mergeCell ref="B115:D115"/>
    <mergeCell ref="E115:F115"/>
    <mergeCell ref="G115:T115"/>
    <mergeCell ref="U115:AQ115"/>
    <mergeCell ref="AR115:AS115"/>
    <mergeCell ref="B120:D120"/>
    <mergeCell ref="E120:F120"/>
    <mergeCell ref="AR120:AS120"/>
    <mergeCell ref="B121:D121"/>
    <mergeCell ref="E121:F121"/>
    <mergeCell ref="AR121:AS121"/>
    <mergeCell ref="B118:D118"/>
    <mergeCell ref="E118:F118"/>
    <mergeCell ref="AR118:AS118"/>
    <mergeCell ref="B119:D119"/>
    <mergeCell ref="E119:F119"/>
    <mergeCell ref="AR119:AS119"/>
    <mergeCell ref="B127:D127"/>
    <mergeCell ref="E127:F127"/>
    <mergeCell ref="AR127:AS127"/>
    <mergeCell ref="B128:D128"/>
    <mergeCell ref="E128:F128"/>
    <mergeCell ref="AR128:AS128"/>
    <mergeCell ref="B122:D122"/>
    <mergeCell ref="E122:F122"/>
    <mergeCell ref="AR122:AS122"/>
    <mergeCell ref="B126:D126"/>
    <mergeCell ref="E126:F126"/>
    <mergeCell ref="G126:T126"/>
    <mergeCell ref="U126:AQ126"/>
    <mergeCell ref="AR126:AS126"/>
    <mergeCell ref="B131:D131"/>
    <mergeCell ref="E131:F131"/>
    <mergeCell ref="AR131:AS131"/>
    <mergeCell ref="B132:D132"/>
    <mergeCell ref="E132:F132"/>
    <mergeCell ref="AR132:AS132"/>
    <mergeCell ref="B129:D129"/>
    <mergeCell ref="E129:F129"/>
    <mergeCell ref="AR129:AS129"/>
    <mergeCell ref="B130:D130"/>
    <mergeCell ref="E130:F130"/>
    <mergeCell ref="AR130:AS130"/>
    <mergeCell ref="B135:D135"/>
    <mergeCell ref="E135:F135"/>
    <mergeCell ref="AR135:AS135"/>
    <mergeCell ref="B136:D136"/>
    <mergeCell ref="E136:F136"/>
    <mergeCell ref="AR136:AS136"/>
    <mergeCell ref="B133:D133"/>
    <mergeCell ref="E133:F133"/>
    <mergeCell ref="AR133:AS133"/>
    <mergeCell ref="B134:D134"/>
    <mergeCell ref="E134:F134"/>
    <mergeCell ref="AR134:AS134"/>
    <mergeCell ref="B147:D147"/>
    <mergeCell ref="E147:F147"/>
    <mergeCell ref="AR147:AS147"/>
    <mergeCell ref="B148:D148"/>
    <mergeCell ref="E148:F148"/>
    <mergeCell ref="AR148:AS148"/>
    <mergeCell ref="B137:D137"/>
    <mergeCell ref="E137:F137"/>
    <mergeCell ref="AR137:AS137"/>
    <mergeCell ref="B141:AS141"/>
    <mergeCell ref="B146:D146"/>
    <mergeCell ref="E146:F146"/>
    <mergeCell ref="G146:T146"/>
    <mergeCell ref="U146:AQ146"/>
    <mergeCell ref="AR146:AS146"/>
    <mergeCell ref="B151:D151"/>
    <mergeCell ref="E151:F151"/>
    <mergeCell ref="AR151:AS151"/>
    <mergeCell ref="B152:D152"/>
    <mergeCell ref="E152:F152"/>
    <mergeCell ref="AR152:AS152"/>
    <mergeCell ref="B149:D149"/>
    <mergeCell ref="E149:F149"/>
    <mergeCell ref="AR149:AS149"/>
    <mergeCell ref="B150:D150"/>
    <mergeCell ref="E150:F150"/>
    <mergeCell ref="AR150:AS150"/>
    <mergeCell ref="B155:D155"/>
    <mergeCell ref="E155:F155"/>
    <mergeCell ref="AR155:AS155"/>
    <mergeCell ref="B156:D156"/>
    <mergeCell ref="E156:F156"/>
    <mergeCell ref="AR156:AS156"/>
    <mergeCell ref="B153:D153"/>
    <mergeCell ref="E153:F153"/>
    <mergeCell ref="AR153:AS153"/>
    <mergeCell ref="B154:D154"/>
    <mergeCell ref="E154:F154"/>
    <mergeCell ref="AR154:AS154"/>
    <mergeCell ref="B159:D159"/>
    <mergeCell ref="E159:F159"/>
    <mergeCell ref="AR159:AS159"/>
    <mergeCell ref="B160:D160"/>
    <mergeCell ref="E160:F160"/>
    <mergeCell ref="AR160:AS160"/>
    <mergeCell ref="B157:D157"/>
    <mergeCell ref="E157:F157"/>
    <mergeCell ref="AR157:AS157"/>
    <mergeCell ref="B158:D158"/>
    <mergeCell ref="E158:F158"/>
    <mergeCell ref="AR158:AS158"/>
    <mergeCell ref="B166:D166"/>
    <mergeCell ref="E166:F166"/>
    <mergeCell ref="AR166:AS166"/>
    <mergeCell ref="B167:D167"/>
    <mergeCell ref="E167:F167"/>
    <mergeCell ref="AR167:AS167"/>
    <mergeCell ref="B164:D164"/>
    <mergeCell ref="E164:F164"/>
    <mergeCell ref="G164:T164"/>
    <mergeCell ref="U164:AQ164"/>
    <mergeCell ref="AR164:AS164"/>
    <mergeCell ref="B165:D165"/>
    <mergeCell ref="E165:F165"/>
    <mergeCell ref="AR165:AS165"/>
    <mergeCell ref="B170:D170"/>
    <mergeCell ref="E170:F170"/>
    <mergeCell ref="AR170:AS170"/>
    <mergeCell ref="B171:D171"/>
    <mergeCell ref="E171:F171"/>
    <mergeCell ref="AR171:AS171"/>
    <mergeCell ref="B168:D168"/>
    <mergeCell ref="E168:F168"/>
    <mergeCell ref="AR168:AS168"/>
    <mergeCell ref="B169:D169"/>
    <mergeCell ref="E169:F169"/>
    <mergeCell ref="AR169:AS169"/>
    <mergeCell ref="B174:D174"/>
    <mergeCell ref="E174:F174"/>
    <mergeCell ref="AR174:AS174"/>
    <mergeCell ref="B172:D172"/>
    <mergeCell ref="E172:F172"/>
    <mergeCell ref="AR172:AS172"/>
    <mergeCell ref="B173:D173"/>
    <mergeCell ref="E173:F173"/>
    <mergeCell ref="AR173:AS173"/>
  </mergeCells>
  <phoneticPr fontId="47"/>
  <dataValidations count="1">
    <dataValidation type="list" allowBlank="1" showInputMessage="1" prompt="選択" sqref="B127:D137 B32:D32 B69:D69 B71:D71 B81:D81 B83:D84 B86:D89 B165:D174 B66:D67 B41:D43 B61:D64 B116:D122 AR45:AR56 AR127:AR137 AR32 AR147:AR160 AR86:AR89 B157:B159 AR83:AR84 AR81 AR61:AR64 AR71 B15:D27 AR116:AR122 B34:D36 AR41:AR43 AR66:AR67 AR69 AR165:AR174 AR34:AR36 AR15:AR27 B45:D56 B147:D156 B160:D160 AR94:AR111 B94:D111" xr:uid="{A2619EE0-DD4A-4FA7-9A07-0457024F5FCE}">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2" manualBreakCount="2">
    <brk id="72" max="45" man="1"/>
    <brk id="138" max="4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249977111117893"/>
  </sheetPr>
  <dimension ref="A4:BU30"/>
  <sheetViews>
    <sheetView workbookViewId="0">
      <pane ySplit="2" topLeftCell="A3" activePane="bottomLeft" state="frozen"/>
      <selection pane="bottomLeft" activeCell="J26" sqref="J26"/>
    </sheetView>
  </sheetViews>
  <sheetFormatPr defaultColWidth="2.5" defaultRowHeight="15" customHeight="1" x14ac:dyDescent="0.15"/>
  <cols>
    <col min="1" max="2" width="2.5" style="1" customWidth="1"/>
    <col min="3" max="3" width="30.625" style="4" customWidth="1"/>
    <col min="4" max="6" width="10.625" style="4" customWidth="1"/>
    <col min="7" max="7" width="2.5" style="1" customWidth="1"/>
    <col min="8" max="8" width="50.625" style="4" customWidth="1"/>
    <col min="9" max="9" width="10.625" style="4" customWidth="1"/>
    <col min="10" max="10" width="13.125" style="4" customWidth="1"/>
    <col min="11" max="11" width="12.25" style="4" bestFit="1" customWidth="1"/>
    <col min="12" max="12" width="10.625" style="4" customWidth="1"/>
    <col min="13" max="13" width="35.625" style="4" customWidth="1"/>
    <col min="14" max="14" width="13.125" style="4" customWidth="1"/>
    <col min="15" max="73" width="2.5" style="1" customWidth="1"/>
    <col min="74" max="16384" width="2.5" style="2"/>
  </cols>
  <sheetData>
    <row r="4" spans="2:14" ht="15" customHeight="1" x14ac:dyDescent="0.15">
      <c r="C4" s="60" t="s">
        <v>1182</v>
      </c>
    </row>
    <row r="5" spans="2:14" ht="15" customHeight="1" x14ac:dyDescent="0.15">
      <c r="C5" s="82" t="s">
        <v>1226</v>
      </c>
    </row>
    <row r="7" spans="2:14" ht="15" customHeight="1" x14ac:dyDescent="0.15">
      <c r="B7" s="63"/>
      <c r="C7" s="62" t="s">
        <v>1870</v>
      </c>
      <c r="D7" s="62" t="s">
        <v>1109</v>
      </c>
      <c r="E7" s="62" t="s">
        <v>1110</v>
      </c>
      <c r="F7" s="62" t="s">
        <v>1111</v>
      </c>
      <c r="G7" s="63"/>
      <c r="H7" s="62" t="s">
        <v>1871</v>
      </c>
      <c r="I7" s="62" t="s">
        <v>1112</v>
      </c>
      <c r="J7" s="62" t="s">
        <v>1113</v>
      </c>
      <c r="K7" s="62" t="s">
        <v>1114</v>
      </c>
      <c r="L7" s="62" t="s">
        <v>1115</v>
      </c>
      <c r="M7" s="62" t="s">
        <v>1116</v>
      </c>
      <c r="N7" s="62" t="s">
        <v>1117</v>
      </c>
    </row>
    <row r="8" spans="2:14" ht="15" customHeight="1" x14ac:dyDescent="0.15">
      <c r="B8" s="64"/>
      <c r="C8" s="61"/>
      <c r="D8" s="61"/>
      <c r="E8" s="61"/>
      <c r="F8" s="61"/>
      <c r="G8" s="64"/>
      <c r="H8" s="61"/>
      <c r="I8" s="61"/>
      <c r="J8" s="61"/>
      <c r="K8" s="61"/>
      <c r="L8" s="61"/>
      <c r="M8" s="61"/>
      <c r="N8" s="61"/>
    </row>
    <row r="9" spans="2:14" ht="15" customHeight="1" x14ac:dyDescent="0.15">
      <c r="C9" s="66" t="s">
        <v>1868</v>
      </c>
      <c r="D9" s="66" t="s">
        <v>22</v>
      </c>
      <c r="E9" s="66" t="s">
        <v>27</v>
      </c>
      <c r="F9" s="67" t="s">
        <v>1120</v>
      </c>
      <c r="G9" s="65"/>
      <c r="H9" s="66" t="s">
        <v>1867</v>
      </c>
      <c r="I9" s="66" t="s">
        <v>22</v>
      </c>
      <c r="J9" s="66" t="s">
        <v>40</v>
      </c>
      <c r="K9" s="67" t="s">
        <v>1121</v>
      </c>
      <c r="L9" s="67" t="s">
        <v>1119</v>
      </c>
      <c r="M9" s="66" t="s">
        <v>1866</v>
      </c>
      <c r="N9" s="67" t="s">
        <v>1118</v>
      </c>
    </row>
    <row r="10" spans="2:14" ht="15" customHeight="1" x14ac:dyDescent="0.15">
      <c r="B10" s="63"/>
      <c r="C10" s="70"/>
      <c r="D10" s="70"/>
      <c r="E10" s="70"/>
      <c r="F10" s="70"/>
      <c r="G10" s="71"/>
      <c r="H10" s="72"/>
      <c r="I10" s="72"/>
      <c r="J10" s="72"/>
      <c r="K10" s="73"/>
      <c r="L10" s="73"/>
      <c r="M10" s="72"/>
      <c r="N10" s="73"/>
    </row>
    <row r="11" spans="2:14" ht="15" customHeight="1" x14ac:dyDescent="0.15">
      <c r="B11" s="1">
        <v>1</v>
      </c>
      <c r="C11" s="68"/>
      <c r="D11" s="68"/>
      <c r="E11" s="68"/>
      <c r="F11" s="69"/>
      <c r="G11" s="64"/>
      <c r="H11" s="68"/>
      <c r="I11" s="68"/>
      <c r="J11" s="68"/>
      <c r="K11" s="69"/>
      <c r="L11" s="69"/>
      <c r="M11" s="68"/>
      <c r="N11" s="69"/>
    </row>
    <row r="12" spans="2:14" ht="15" customHeight="1" x14ac:dyDescent="0.15">
      <c r="B12" s="1">
        <v>2</v>
      </c>
      <c r="C12" s="68"/>
      <c r="D12" s="68"/>
      <c r="E12" s="68"/>
      <c r="F12" s="69"/>
      <c r="G12" s="64"/>
      <c r="H12" s="68"/>
      <c r="I12" s="68"/>
      <c r="J12" s="68"/>
      <c r="K12" s="69"/>
      <c r="L12" s="69"/>
      <c r="M12" s="68"/>
      <c r="N12" s="69"/>
    </row>
    <row r="13" spans="2:14" ht="15" customHeight="1" x14ac:dyDescent="0.15">
      <c r="B13" s="1">
        <v>3</v>
      </c>
      <c r="C13" s="68"/>
      <c r="D13" s="68"/>
      <c r="E13" s="68"/>
      <c r="F13" s="69"/>
      <c r="G13" s="64"/>
      <c r="H13" s="68"/>
      <c r="I13" s="68"/>
      <c r="J13" s="68"/>
      <c r="K13" s="69"/>
      <c r="L13" s="69"/>
      <c r="M13" s="68"/>
      <c r="N13" s="69"/>
    </row>
    <row r="14" spans="2:14" ht="15" customHeight="1" x14ac:dyDescent="0.15">
      <c r="B14" s="1">
        <v>4</v>
      </c>
      <c r="C14" s="68"/>
      <c r="D14" s="68"/>
      <c r="E14" s="68"/>
      <c r="F14" s="69"/>
      <c r="G14" s="64"/>
      <c r="H14" s="68"/>
      <c r="I14" s="68"/>
      <c r="J14" s="68"/>
      <c r="K14" s="69"/>
      <c r="L14" s="69"/>
      <c r="M14" s="68"/>
      <c r="N14" s="69"/>
    </row>
    <row r="15" spans="2:14" ht="15" customHeight="1" x14ac:dyDescent="0.15">
      <c r="B15" s="1">
        <v>5</v>
      </c>
      <c r="C15" s="68"/>
      <c r="D15" s="68"/>
      <c r="E15" s="68"/>
      <c r="F15" s="69"/>
      <c r="G15" s="64"/>
      <c r="H15" s="68"/>
      <c r="I15" s="68"/>
      <c r="J15" s="68"/>
      <c r="K15" s="69"/>
      <c r="L15" s="69"/>
      <c r="M15" s="68"/>
      <c r="N15" s="69"/>
    </row>
    <row r="16" spans="2:14" ht="15" customHeight="1" x14ac:dyDescent="0.15">
      <c r="B16" s="1">
        <v>6</v>
      </c>
      <c r="C16" s="68"/>
      <c r="D16" s="68"/>
      <c r="E16" s="68"/>
      <c r="F16" s="69"/>
      <c r="G16" s="64"/>
      <c r="H16" s="68"/>
      <c r="I16" s="68"/>
      <c r="J16" s="68"/>
      <c r="K16" s="69"/>
      <c r="L16" s="69"/>
      <c r="M16" s="68"/>
      <c r="N16" s="69"/>
    </row>
    <row r="17" spans="2:14" ht="15" customHeight="1" x14ac:dyDescent="0.15">
      <c r="B17" s="1">
        <v>7</v>
      </c>
      <c r="C17" s="68"/>
      <c r="D17" s="68"/>
      <c r="E17" s="68"/>
      <c r="F17" s="69"/>
      <c r="G17" s="64"/>
      <c r="H17" s="68"/>
      <c r="I17" s="68"/>
      <c r="J17" s="68"/>
      <c r="K17" s="69"/>
      <c r="L17" s="69"/>
      <c r="M17" s="68"/>
      <c r="N17" s="69"/>
    </row>
    <row r="18" spans="2:14" ht="15" customHeight="1" x14ac:dyDescent="0.15">
      <c r="B18" s="1">
        <v>8</v>
      </c>
      <c r="C18" s="68"/>
      <c r="D18" s="68"/>
      <c r="E18" s="68"/>
      <c r="F18" s="69"/>
      <c r="G18" s="64"/>
      <c r="H18" s="68"/>
      <c r="I18" s="68"/>
      <c r="J18" s="68"/>
      <c r="K18" s="69"/>
      <c r="L18" s="69"/>
      <c r="M18" s="68"/>
      <c r="N18" s="69"/>
    </row>
    <row r="19" spans="2:14" ht="15" customHeight="1" x14ac:dyDescent="0.15">
      <c r="B19" s="1">
        <v>9</v>
      </c>
      <c r="C19" s="68"/>
      <c r="D19" s="68"/>
      <c r="E19" s="68"/>
      <c r="F19" s="69"/>
      <c r="G19" s="64"/>
      <c r="H19" s="68"/>
      <c r="I19" s="68"/>
      <c r="J19" s="68"/>
      <c r="K19" s="69"/>
      <c r="L19" s="69"/>
      <c r="M19" s="68"/>
      <c r="N19" s="69"/>
    </row>
    <row r="20" spans="2:14" ht="15" customHeight="1" x14ac:dyDescent="0.15">
      <c r="B20" s="1">
        <v>10</v>
      </c>
      <c r="C20" s="68"/>
      <c r="D20" s="68"/>
      <c r="E20" s="68"/>
      <c r="F20" s="69"/>
      <c r="G20" s="64"/>
      <c r="H20" s="68"/>
      <c r="I20" s="68"/>
      <c r="J20" s="68"/>
      <c r="K20" s="69"/>
      <c r="L20" s="69"/>
      <c r="M20" s="68"/>
      <c r="N20" s="69"/>
    </row>
    <row r="21" spans="2:14" ht="15" customHeight="1" x14ac:dyDescent="0.15">
      <c r="B21" s="1">
        <v>11</v>
      </c>
      <c r="C21" s="68"/>
      <c r="D21" s="68"/>
      <c r="E21" s="68"/>
      <c r="F21" s="69"/>
      <c r="G21" s="64"/>
      <c r="H21" s="68"/>
      <c r="I21" s="68"/>
      <c r="J21" s="68"/>
      <c r="K21" s="69"/>
      <c r="L21" s="69"/>
      <c r="M21" s="68"/>
      <c r="N21" s="69"/>
    </row>
    <row r="22" spans="2:14" ht="15" customHeight="1" x14ac:dyDescent="0.15">
      <c r="B22" s="1">
        <v>12</v>
      </c>
      <c r="C22" s="68"/>
      <c r="D22" s="68"/>
      <c r="E22" s="68"/>
      <c r="F22" s="69"/>
      <c r="G22" s="64"/>
      <c r="H22" s="68"/>
      <c r="I22" s="68"/>
      <c r="J22" s="68"/>
      <c r="K22" s="69"/>
      <c r="L22" s="69"/>
      <c r="M22" s="68"/>
      <c r="N22" s="69"/>
    </row>
    <row r="23" spans="2:14" ht="15" customHeight="1" x14ac:dyDescent="0.15">
      <c r="B23" s="1">
        <v>13</v>
      </c>
      <c r="C23" s="68"/>
      <c r="D23" s="68"/>
      <c r="E23" s="68"/>
      <c r="F23" s="69"/>
      <c r="G23" s="64"/>
      <c r="H23" s="68"/>
      <c r="I23" s="68"/>
      <c r="J23" s="68"/>
      <c r="K23" s="69"/>
      <c r="L23" s="69"/>
      <c r="M23" s="68"/>
      <c r="N23" s="69"/>
    </row>
    <row r="24" spans="2:14" ht="15" customHeight="1" x14ac:dyDescent="0.15">
      <c r="B24" s="1">
        <v>14</v>
      </c>
      <c r="C24" s="68"/>
      <c r="D24" s="68"/>
      <c r="E24" s="68"/>
      <c r="F24" s="69"/>
      <c r="G24" s="64"/>
      <c r="H24" s="68"/>
      <c r="I24" s="68"/>
      <c r="J24" s="68"/>
      <c r="K24" s="69"/>
      <c r="L24" s="69"/>
      <c r="M24" s="68"/>
      <c r="N24" s="69"/>
    </row>
    <row r="25" spans="2:14" ht="15" customHeight="1" x14ac:dyDescent="0.15">
      <c r="B25" s="1">
        <v>15</v>
      </c>
      <c r="C25" s="68"/>
      <c r="D25" s="68"/>
      <c r="E25" s="68"/>
      <c r="F25" s="69"/>
      <c r="G25" s="64"/>
      <c r="H25" s="68"/>
      <c r="I25" s="68"/>
      <c r="J25" s="68"/>
      <c r="K25" s="69"/>
      <c r="L25" s="69"/>
      <c r="M25" s="68"/>
      <c r="N25" s="69"/>
    </row>
    <row r="26" spans="2:14" ht="15" customHeight="1" x14ac:dyDescent="0.15">
      <c r="B26" s="1">
        <v>16</v>
      </c>
      <c r="C26" s="68"/>
      <c r="D26" s="68"/>
      <c r="E26" s="68"/>
      <c r="F26" s="69"/>
      <c r="G26" s="64"/>
      <c r="H26" s="68"/>
      <c r="I26" s="68"/>
      <c r="J26" s="68"/>
      <c r="K26" s="69"/>
      <c r="L26" s="69"/>
      <c r="M26" s="68"/>
      <c r="N26" s="69"/>
    </row>
    <row r="27" spans="2:14" ht="15" customHeight="1" x14ac:dyDescent="0.15">
      <c r="B27" s="1">
        <v>17</v>
      </c>
      <c r="C27" s="68"/>
      <c r="D27" s="68"/>
      <c r="E27" s="68"/>
      <c r="F27" s="69"/>
      <c r="G27" s="64"/>
      <c r="H27" s="68"/>
      <c r="I27" s="68"/>
      <c r="J27" s="68"/>
      <c r="K27" s="69"/>
      <c r="L27" s="69"/>
      <c r="M27" s="68"/>
      <c r="N27" s="69"/>
    </row>
    <row r="28" spans="2:14" ht="15" customHeight="1" x14ac:dyDescent="0.15">
      <c r="B28" s="1">
        <v>18</v>
      </c>
      <c r="C28" s="68"/>
      <c r="D28" s="68"/>
      <c r="E28" s="68"/>
      <c r="F28" s="69"/>
      <c r="G28" s="64"/>
      <c r="H28" s="68"/>
      <c r="I28" s="68"/>
      <c r="J28" s="68"/>
      <c r="K28" s="69"/>
      <c r="L28" s="69"/>
      <c r="M28" s="68"/>
      <c r="N28" s="69"/>
    </row>
    <row r="29" spans="2:14" ht="15" customHeight="1" x14ac:dyDescent="0.15">
      <c r="B29" s="1">
        <v>19</v>
      </c>
      <c r="C29" s="68"/>
      <c r="D29" s="68"/>
      <c r="E29" s="68"/>
      <c r="F29" s="69"/>
      <c r="G29" s="64"/>
      <c r="H29" s="68"/>
      <c r="I29" s="68"/>
      <c r="J29" s="68"/>
      <c r="K29" s="69"/>
      <c r="L29" s="69"/>
      <c r="M29" s="68"/>
      <c r="N29" s="69"/>
    </row>
    <row r="30" spans="2:14" ht="15" customHeight="1" x14ac:dyDescent="0.15">
      <c r="B30" s="1">
        <v>20</v>
      </c>
      <c r="C30" s="68"/>
      <c r="D30" s="68"/>
      <c r="E30" s="68"/>
      <c r="F30" s="69"/>
      <c r="G30" s="64"/>
      <c r="H30" s="68"/>
      <c r="I30" s="68"/>
      <c r="J30" s="68"/>
      <c r="K30" s="69"/>
      <c r="L30" s="69"/>
      <c r="M30" s="68"/>
      <c r="N30" s="69"/>
    </row>
  </sheetData>
  <phoneticPr fontId="26"/>
  <dataValidations count="3">
    <dataValidation type="list" allowBlank="1" showInputMessage="1" prompt="選択" sqref="D9 I9:I30 D11:D30" xr:uid="{00000000-0002-0000-0800-000000000000}">
      <formula1>建築士</formula1>
    </dataValidation>
    <dataValidation type="list" allowBlank="1" showInputMessage="1" prompt="選択" sqref="E9 E11:E30" xr:uid="{00000000-0002-0000-0800-000001000000}">
      <formula1>登録</formula1>
    </dataValidation>
    <dataValidation type="list" allowBlank="1" showInputMessage="1" prompt="選択" sqref="J9:J30" xr:uid="{00000000-0002-0000-0800-000002000000}">
      <formula1>都道府県</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74</vt:i4>
      </vt:variant>
    </vt:vector>
  </HeadingPairs>
  <TitlesOfParts>
    <vt:vector size="124" baseType="lpstr">
      <vt:lpstr>Format</vt:lpstr>
      <vt:lpstr>LIST</vt:lpstr>
      <vt:lpstr>ITEM_all_first</vt:lpstr>
      <vt:lpstr>ITEM_all_second</vt:lpstr>
      <vt:lpstr>calculation_first</vt:lpstr>
      <vt:lpstr>calculation_second</vt:lpstr>
      <vt:lpstr>TOP</vt:lpstr>
      <vt:lpstr>必要書類一覧表</vt:lpstr>
      <vt:lpstr>担当登録(代理設計監理)</vt:lpstr>
      <vt:lpstr>担当登録(施工)</vt:lpstr>
      <vt:lpstr>確建第一面</vt:lpstr>
      <vt:lpstr>確建第二面</vt:lpstr>
      <vt:lpstr>確建第二面建築主追加</vt:lpstr>
      <vt:lpstr>確建第三面</vt:lpstr>
      <vt:lpstr>確建第四面</vt:lpstr>
      <vt:lpstr>確建第四面別紙</vt:lpstr>
      <vt:lpstr>確建第五面</vt:lpstr>
      <vt:lpstr>確建第六面</vt:lpstr>
      <vt:lpstr>用途区分</vt:lpstr>
      <vt:lpstr>概要第一面</vt:lpstr>
      <vt:lpstr>概要第一面別紙</vt:lpstr>
      <vt:lpstr>概要第二面</vt:lpstr>
      <vt:lpstr>概要第三面</vt:lpstr>
      <vt:lpstr>建築工事届</vt:lpstr>
      <vt:lpstr>追加記入欄</vt:lpstr>
      <vt:lpstr>委任状</vt:lpstr>
      <vt:lpstr>同意書</vt:lpstr>
      <vt:lpstr>委任状兼同意書</vt:lpstr>
      <vt:lpstr>宣言書</vt:lpstr>
      <vt:lpstr>審査受付票</vt:lpstr>
      <vt:lpstr>計_確建第一面</vt:lpstr>
      <vt:lpstr>計_確建第二面</vt:lpstr>
      <vt:lpstr>計_確建第二面建築主追加</vt:lpstr>
      <vt:lpstr>計_確建第三面</vt:lpstr>
      <vt:lpstr>計_確建第四面</vt:lpstr>
      <vt:lpstr>計_確建第四面別紙</vt:lpstr>
      <vt:lpstr>計_確建第五面</vt:lpstr>
      <vt:lpstr>計_確建第六面</vt:lpstr>
      <vt:lpstr>計_用途区分</vt:lpstr>
      <vt:lpstr>計_概要第一面</vt:lpstr>
      <vt:lpstr>計_概要第一面別紙</vt:lpstr>
      <vt:lpstr>計_概要第二面</vt:lpstr>
      <vt:lpstr>計_概要第三面</vt:lpstr>
      <vt:lpstr>計_委任状</vt:lpstr>
      <vt:lpstr>計_同意書</vt:lpstr>
      <vt:lpstr>計_委任状兼同意書</vt:lpstr>
      <vt:lpstr>計_審査受付票</vt:lpstr>
      <vt:lpstr>確建注意</vt:lpstr>
      <vt:lpstr>工事届注意</vt:lpstr>
      <vt:lpstr>委任状等作成上の注意事項</vt:lpstr>
      <vt:lpstr>TOP!Print_Area</vt:lpstr>
      <vt:lpstr>委任状!Print_Area</vt:lpstr>
      <vt:lpstr>委任状兼同意書!Print_Area</vt:lpstr>
      <vt:lpstr>委任状等作成上の注意事項!Print_Area</vt:lpstr>
      <vt:lpstr>概要第一面!Print_Area</vt:lpstr>
      <vt:lpstr>概要第一面別紙!Print_Area</vt:lpstr>
      <vt:lpstr>概要第三面!Print_Area</vt:lpstr>
      <vt:lpstr>概要第二面!Print_Area</vt:lpstr>
      <vt:lpstr>確建第一面!Print_Area</vt:lpstr>
      <vt:lpstr>確建第五面!Print_Area</vt:lpstr>
      <vt:lpstr>確建第三面!Print_Area</vt:lpstr>
      <vt:lpstr>確建第四面!Print_Area</vt:lpstr>
      <vt:lpstr>確建第四面別紙!Print_Area</vt:lpstr>
      <vt:lpstr>確建第二面!Print_Area</vt:lpstr>
      <vt:lpstr>確建第二面建築主追加!Print_Area</vt:lpstr>
      <vt:lpstr>確建第六面!Print_Area</vt:lpstr>
      <vt:lpstr>確建注意!Print_Area</vt:lpstr>
      <vt:lpstr>計_委任状!Print_Area</vt:lpstr>
      <vt:lpstr>計_委任状兼同意書!Print_Area</vt:lpstr>
      <vt:lpstr>計_概要第一面!Print_Area</vt:lpstr>
      <vt:lpstr>計_概要第一面別紙!Print_Area</vt:lpstr>
      <vt:lpstr>計_概要第三面!Print_Area</vt:lpstr>
      <vt:lpstr>計_概要第二面!Print_Area</vt:lpstr>
      <vt:lpstr>計_確建第一面!Print_Area</vt:lpstr>
      <vt:lpstr>計_確建第五面!Print_Area</vt:lpstr>
      <vt:lpstr>計_確建第三面!Print_Area</vt:lpstr>
      <vt:lpstr>計_確建第四面!Print_Area</vt:lpstr>
      <vt:lpstr>計_確建第四面別紙!Print_Area</vt:lpstr>
      <vt:lpstr>計_確建第二面!Print_Area</vt:lpstr>
      <vt:lpstr>計_確建第二面建築主追加!Print_Area</vt:lpstr>
      <vt:lpstr>計_確建第六面!Print_Area</vt:lpstr>
      <vt:lpstr>計_審査受付票!Print_Area</vt:lpstr>
      <vt:lpstr>計_同意書!Print_Area</vt:lpstr>
      <vt:lpstr>計_用途区分!Print_Area</vt:lpstr>
      <vt:lpstr>建築工事届!Print_Area</vt:lpstr>
      <vt:lpstr>工事届注意!Print_Area</vt:lpstr>
      <vt:lpstr>審査受付票!Print_Area</vt:lpstr>
      <vt:lpstr>宣言書!Print_Area</vt:lpstr>
      <vt:lpstr>追加記入欄!Print_Area</vt:lpstr>
      <vt:lpstr>同意書!Print_Area</vt:lpstr>
      <vt:lpstr>必要書類一覧表!Print_Area</vt:lpstr>
      <vt:lpstr>用途区分!Print_Area</vt:lpstr>
      <vt:lpstr>意見を聴いた設計図書</vt:lpstr>
      <vt:lpstr>屋外直通階段</vt:lpstr>
      <vt:lpstr>確認の特例</vt:lpstr>
      <vt:lpstr>建築士</vt:lpstr>
      <vt:lpstr>建築主人数</vt:lpstr>
      <vt:lpstr>工事届宛名</vt:lpstr>
      <vt:lpstr>工事届構造</vt:lpstr>
      <vt:lpstr>工事届主要用途</vt:lpstr>
      <vt:lpstr>工事届用途番号</vt:lpstr>
      <vt:lpstr>構造</vt:lpstr>
      <vt:lpstr>資格</vt:lpstr>
      <vt:lpstr>住宅用火災警報器</vt:lpstr>
      <vt:lpstr>数字</vt:lpstr>
      <vt:lpstr>設計図書</vt:lpstr>
      <vt:lpstr>選択</vt:lpstr>
      <vt:lpstr>耐火建築物</vt:lpstr>
      <vt:lpstr>第六面7</vt:lpstr>
      <vt:lpstr>担当登録1</vt:lpstr>
      <vt:lpstr>担当登録2</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m.samejima 鮫島</cp:lastModifiedBy>
  <cp:lastPrinted>2025-05-23T11:40:16Z</cp:lastPrinted>
  <dcterms:created xsi:type="dcterms:W3CDTF">2010-11-02T01:35:34Z</dcterms:created>
  <dcterms:modified xsi:type="dcterms:W3CDTF">2026-03-25T07:34:46Z</dcterms:modified>
</cp:coreProperties>
</file>