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0.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3.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I:\_Stock\_241210\"/>
    </mc:Choice>
  </mc:AlternateContent>
  <xr:revisionPtr revIDLastSave="0" documentId="13_ncr:1_{ACBD6885-7252-4ACC-B434-1C857EF2281F}" xr6:coauthVersionLast="47" xr6:coauthVersionMax="47" xr10:uidLastSave="{00000000-0000-0000-0000-000000000000}"/>
  <bookViews>
    <workbookView xWindow="2985" yWindow="75" windowWidth="25680" windowHeight="1540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77"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37" r:id="rId26"/>
    <sheet name="審査受付票" sheetId="78" r:id="rId27"/>
    <sheet name="計_確建第一面" sheetId="27" r:id="rId28"/>
    <sheet name="計_確建第二面" sheetId="55" r:id="rId29"/>
    <sheet name="計_確建第二面建築主追加" sheetId="56" r:id="rId30"/>
    <sheet name="計_確建第三面" sheetId="57" r:id="rId31"/>
    <sheet name="計_確建第四面" sheetId="58" r:id="rId32"/>
    <sheet name="計_確建第四面別紙" sheetId="59" r:id="rId33"/>
    <sheet name="計_確建第五面" sheetId="60" r:id="rId34"/>
    <sheet name="計_確建第六面" sheetId="61" r:id="rId35"/>
    <sheet name="計_用途区分" sheetId="65" r:id="rId36"/>
    <sheet name="計_概要第一面" sheetId="66" r:id="rId37"/>
    <sheet name="計_概要第一面別紙" sheetId="67" r:id="rId38"/>
    <sheet name="計_概要第二面" sheetId="68" r:id="rId39"/>
    <sheet name="計_概要第三面" sheetId="69" r:id="rId40"/>
    <sheet name="計_委任状" sheetId="81" r:id="rId41"/>
    <sheet name="計_審査受付票" sheetId="79" r:id="rId42"/>
    <sheet name="確建注意" sheetId="10" r:id="rId43"/>
    <sheet name="工事届注意" sheetId="84" r:id="rId44"/>
    <sheet name="委任状作成上の注意事項" sheetId="80" r:id="rId45"/>
    <sheet name="計_確建注意" sheetId="64" r:id="rId46"/>
  </sheets>
  <definedNames>
    <definedName name="_xlnm._FilterDatabase" localSheetId="23" hidden="1">建築工事届!$B$62:$O$63</definedName>
    <definedName name="_xlnm._FilterDatabase" localSheetId="43" hidden="1">工事届注意!#REF!</definedName>
    <definedName name="_xlnm._FilterDatabase" localSheetId="24" hidden="1">追加記入欄!#REF!</definedName>
    <definedName name="_xlnm.Print_Area" localSheetId="6">TOP!$A$1:$AL$55</definedName>
    <definedName name="_xlnm.Print_Area" localSheetId="25">委任状!$A$3:$AL$44</definedName>
    <definedName name="_xlnm.Print_Area" localSheetId="44">委任状作成上の注意事項!$A$3:$AL$33</definedName>
    <definedName name="_xlnm.Print_Area" localSheetId="19">概要第一面!$A$3:$AL$187</definedName>
    <definedName name="_xlnm.Print_Area" localSheetId="20">概要第一面別紙!$A$3:$AL$59</definedName>
    <definedName name="_xlnm.Print_Area" localSheetId="22">概要第三面!$A$3:$AL$61</definedName>
    <definedName name="_xlnm.Print_Area" localSheetId="21">概要第二面!$A$3:$AL$77</definedName>
    <definedName name="_xlnm.Print_Area" localSheetId="10">確建第一面!$A$3:$AL$47</definedName>
    <definedName name="_xlnm.Print_Area" localSheetId="16">確建第五面!$A$3:$AL$120</definedName>
    <definedName name="_xlnm.Print_Area" localSheetId="13">確建第三面!$A$3:$AL$79</definedName>
    <definedName name="_xlnm.Print_Area" localSheetId="14">確建第四面!$A$3:$AL$121</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2">確建注意!$A$3:$AL$316</definedName>
    <definedName name="_xlnm.Print_Area" localSheetId="40">計_委任状!$A$3:$AL$44</definedName>
    <definedName name="_xlnm.Print_Area" localSheetId="36">計_概要第一面!$A$3:$AL$187</definedName>
    <definedName name="_xlnm.Print_Area" localSheetId="37">計_概要第一面別紙!$A$3:$AL$59</definedName>
    <definedName name="_xlnm.Print_Area" localSheetId="39">計_概要第三面!$A$3:$AL$61</definedName>
    <definedName name="_xlnm.Print_Area" localSheetId="38">計_概要第二面!$A$3:$AL$78</definedName>
    <definedName name="_xlnm.Print_Area" localSheetId="27">計_確建第一面!$A$3:$AL$46</definedName>
    <definedName name="_xlnm.Print_Area" localSheetId="33">計_確建第五面!$A$3:$AL$120</definedName>
    <definedName name="_xlnm.Print_Area" localSheetId="30">計_確建第三面!$A$3:$AL$79</definedName>
    <definedName name="_xlnm.Print_Area" localSheetId="31">計_確建第四面!$A$3:$AL$124</definedName>
    <definedName name="_xlnm.Print_Area" localSheetId="32">計_確建第四面別紙!$A$3:$AL$54</definedName>
    <definedName name="_xlnm.Print_Area" localSheetId="28">計_確建第二面!$A$3:$AL$182</definedName>
    <definedName name="_xlnm.Print_Area" localSheetId="29">計_確建第二面建築主追加!$A$3:$AL$61</definedName>
    <definedName name="_xlnm.Print_Area" localSheetId="34">計_確建第六面!$A$3:$AL$70</definedName>
    <definedName name="_xlnm.Print_Area" localSheetId="45">計_確建注意!$A$3:$AL$316</definedName>
    <definedName name="_xlnm.Print_Area" localSheetId="41">計_審査受付票!$A$3:$AN$250</definedName>
    <definedName name="_xlnm.Print_Area" localSheetId="35">計_用途区分!$A$3:$AL$112</definedName>
    <definedName name="_xlnm.Print_Area" localSheetId="23">建築工事届!$A$3:$AN$165</definedName>
    <definedName name="_xlnm.Print_Area" localSheetId="43">工事届注意!$A$3:$AL$227</definedName>
    <definedName name="_xlnm.Print_Area" localSheetId="26">審査受付票!$A$3:$AN$250</definedName>
    <definedName name="_xlnm.Print_Area" localSheetId="24">追加記入欄!$A$3:$AN$78</definedName>
    <definedName name="_xlnm.Print_Area" localSheetId="7">必要書類一覧表!$A$3:$AN$128</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変更の内容">#REF!</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4" i="83" l="1"/>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K33" i="81" l="1"/>
  <c r="S20" i="81"/>
  <c r="K33" i="37"/>
  <c r="S20" i="37"/>
  <c r="E485" i="16"/>
  <c r="J83" i="58" s="1"/>
  <c r="E477" i="16"/>
  <c r="J76" i="58" s="1"/>
  <c r="E406" i="16"/>
  <c r="J22" i="58" s="1"/>
  <c r="E398" i="16"/>
  <c r="J15" i="58" s="1"/>
  <c r="AR48" i="4" l="1"/>
  <c r="AR45" i="4"/>
  <c r="C30" i="71"/>
  <c r="C15" i="71"/>
  <c r="C27" i="71" s="1"/>
  <c r="C12" i="71"/>
  <c r="C24" i="71" s="1"/>
  <c r="AE51" i="4"/>
  <c r="AR51" i="4" s="1"/>
  <c r="AE50" i="4"/>
  <c r="C7" i="71" s="1"/>
  <c r="C18" i="71" s="1"/>
  <c r="AE49" i="4"/>
  <c r="AE48" i="4"/>
  <c r="AE47" i="4"/>
  <c r="C14" i="71" s="1"/>
  <c r="C26" i="71" s="1"/>
  <c r="AE46" i="4"/>
  <c r="C13" i="71" s="1"/>
  <c r="C25" i="71" s="1"/>
  <c r="AE45" i="4"/>
  <c r="AE44" i="4"/>
  <c r="AR44" i="4" s="1"/>
  <c r="AE43" i="4"/>
  <c r="AE42" i="4"/>
  <c r="AE41" i="4"/>
  <c r="AE39" i="4"/>
  <c r="AE38" i="4"/>
  <c r="AE37" i="4"/>
  <c r="AE34" i="4"/>
  <c r="AE33" i="4"/>
  <c r="AR43" i="4" l="1"/>
  <c r="AR50" i="4"/>
  <c r="AR38" i="4" s="1"/>
  <c r="C10" i="71"/>
  <c r="C22" i="71" s="1"/>
  <c r="AR47" i="4"/>
  <c r="AR46" i="4"/>
  <c r="C11" i="71"/>
  <c r="C23" i="71" s="1"/>
  <c r="C8" i="71"/>
  <c r="C19" i="71" s="1"/>
  <c r="E328" i="16"/>
  <c r="E321" i="16"/>
  <c r="E329" i="16"/>
  <c r="E320" i="16"/>
  <c r="E331" i="16"/>
  <c r="E308" i="16"/>
  <c r="E305" i="16"/>
  <c r="E307" i="16"/>
  <c r="E304" i="16"/>
  <c r="E293" i="16"/>
  <c r="AE34" i="19" s="1"/>
  <c r="E290" i="16"/>
  <c r="E292" i="16"/>
  <c r="E289" i="16"/>
  <c r="E291" i="16"/>
  <c r="E288" i="16"/>
  <c r="E330" i="16"/>
  <c r="AE49" i="19" s="1"/>
  <c r="E309" i="16"/>
  <c r="AE42" i="19" s="1"/>
  <c r="E458" i="16"/>
  <c r="Y59" i="58" s="1"/>
  <c r="E537" i="16"/>
  <c r="Y120" i="58" s="1"/>
  <c r="E541" i="16"/>
  <c r="AC73" i="68" s="1"/>
  <c r="E540" i="16"/>
  <c r="Z73" i="68" s="1"/>
  <c r="E543" i="16"/>
  <c r="AC74" i="68" s="1"/>
  <c r="E542" i="16"/>
  <c r="Z74" i="68" s="1"/>
  <c r="E539" i="16"/>
  <c r="L122" i="58" s="1"/>
  <c r="E538" i="16"/>
  <c r="L121" i="58" s="1"/>
  <c r="E536" i="16"/>
  <c r="L120" i="58" s="1"/>
  <c r="E535" i="16"/>
  <c r="L119" i="58" s="1"/>
  <c r="E534" i="16"/>
  <c r="L118" i="58" s="1"/>
  <c r="E533" i="16"/>
  <c r="L117" i="58" s="1"/>
  <c r="E532" i="16"/>
  <c r="L116" i="58" s="1"/>
  <c r="E531" i="16"/>
  <c r="L115" i="58" s="1"/>
  <c r="E530" i="16"/>
  <c r="X113" i="58" s="1"/>
  <c r="E529" i="16"/>
  <c r="Q113" i="58" s="1"/>
  <c r="E528" i="16"/>
  <c r="M113" i="58" s="1"/>
  <c r="E527" i="16"/>
  <c r="X112" i="58" s="1"/>
  <c r="E526" i="16"/>
  <c r="Q112" i="58" s="1"/>
  <c r="E525" i="16"/>
  <c r="M112" i="58" s="1"/>
  <c r="E524" i="16"/>
  <c r="X111" i="58" s="1"/>
  <c r="E523" i="16"/>
  <c r="Q111" i="58" s="1"/>
  <c r="E522" i="16"/>
  <c r="M111" i="58" s="1"/>
  <c r="E521" i="16"/>
  <c r="X110" i="58" s="1"/>
  <c r="E520" i="16"/>
  <c r="Q110" i="58" s="1"/>
  <c r="E519" i="16"/>
  <c r="M110" i="58" s="1"/>
  <c r="E518" i="16"/>
  <c r="X109" i="58" s="1"/>
  <c r="E517" i="16"/>
  <c r="Q109" i="58" s="1"/>
  <c r="E516" i="16"/>
  <c r="M109" i="58" s="1"/>
  <c r="E515" i="16"/>
  <c r="X108" i="58" s="1"/>
  <c r="E514" i="16"/>
  <c r="Q108" i="58" s="1"/>
  <c r="E513" i="16"/>
  <c r="M108" i="58" s="1"/>
  <c r="E512" i="16"/>
  <c r="AE106" i="58" s="1"/>
  <c r="E511" i="16"/>
  <c r="E105" i="58" s="1"/>
  <c r="E510" i="16"/>
  <c r="E104" i="58" s="1"/>
  <c r="E509" i="16"/>
  <c r="AE102" i="58" s="1"/>
  <c r="E508" i="16"/>
  <c r="AE101" i="58" s="1"/>
  <c r="E507" i="16"/>
  <c r="AG100" i="58" s="1"/>
  <c r="E506" i="16"/>
  <c r="AD100" i="58" s="1"/>
  <c r="E504" i="16"/>
  <c r="AG99" i="58" s="1"/>
  <c r="E503" i="16"/>
  <c r="AD99" i="58" s="1"/>
  <c r="E501" i="16"/>
  <c r="N97" i="58" s="1"/>
  <c r="E500" i="16"/>
  <c r="N96" i="58" s="1"/>
  <c r="E499" i="16"/>
  <c r="N95" i="58" s="1"/>
  <c r="E498" i="16"/>
  <c r="N93" i="58" s="1"/>
  <c r="E497" i="16"/>
  <c r="N92" i="58" s="1"/>
  <c r="E496" i="16"/>
  <c r="N91" i="58" s="1"/>
  <c r="E495" i="16"/>
  <c r="N90" i="58" s="1"/>
  <c r="E494" i="16"/>
  <c r="X88" i="58" s="1"/>
  <c r="E493" i="16"/>
  <c r="Q88" i="58" s="1"/>
  <c r="E492" i="16"/>
  <c r="J88" i="58" s="1"/>
  <c r="E491" i="16"/>
  <c r="X87" i="58" s="1"/>
  <c r="E490" i="16"/>
  <c r="Q87" i="58" s="1"/>
  <c r="E489" i="16"/>
  <c r="J87" i="58" s="1"/>
  <c r="E488" i="16"/>
  <c r="Q85" i="58" s="1"/>
  <c r="E487" i="16"/>
  <c r="J85" i="58" s="1"/>
  <c r="E486" i="16"/>
  <c r="J84" i="58" s="1"/>
  <c r="E484" i="16"/>
  <c r="J82" i="58" s="1"/>
  <c r="E483" i="16"/>
  <c r="J81" i="58" s="1"/>
  <c r="E482" i="16"/>
  <c r="AB79" i="58" s="1"/>
  <c r="E481" i="16"/>
  <c r="J79" i="58" s="1"/>
  <c r="E480" i="16"/>
  <c r="Q78" i="58" s="1"/>
  <c r="E479" i="16"/>
  <c r="J78" i="58" s="1"/>
  <c r="E478" i="16"/>
  <c r="J77" i="58" s="1"/>
  <c r="E476" i="16"/>
  <c r="J75" i="58" s="1"/>
  <c r="E475" i="16"/>
  <c r="U74" i="58" s="1"/>
  <c r="E474" i="16"/>
  <c r="J74" i="58" s="1"/>
  <c r="E473" i="16"/>
  <c r="AF73" i="58" s="1"/>
  <c r="E472" i="16"/>
  <c r="Z73" i="58" s="1"/>
  <c r="E471" i="16"/>
  <c r="V73" i="58" s="1"/>
  <c r="E470" i="16"/>
  <c r="S73" i="58" s="1"/>
  <c r="E469" i="16"/>
  <c r="P73" i="58" s="1"/>
  <c r="E468" i="16"/>
  <c r="M73" i="58" s="1"/>
  <c r="E467" i="16"/>
  <c r="J73" i="58" s="1"/>
  <c r="E466" i="16"/>
  <c r="O72" i="58" s="1"/>
  <c r="E465" i="16"/>
  <c r="O71" i="58" s="1"/>
  <c r="E464" i="16"/>
  <c r="O70" i="58" s="1"/>
  <c r="E463" i="16"/>
  <c r="O69" i="58" s="1"/>
  <c r="E462" i="16"/>
  <c r="O68" i="58" s="1"/>
  <c r="E461" i="16"/>
  <c r="L67" i="58" s="1"/>
  <c r="E460" i="16"/>
  <c r="L61" i="58" s="1"/>
  <c r="E459" i="16"/>
  <c r="L60" i="58" s="1"/>
  <c r="E457" i="16"/>
  <c r="L59" i="58" s="1"/>
  <c r="E456" i="16"/>
  <c r="L58" i="58" s="1"/>
  <c r="E455" i="16"/>
  <c r="L57" i="58" s="1"/>
  <c r="E454" i="16"/>
  <c r="L56" i="58" s="1"/>
  <c r="E453" i="16"/>
  <c r="L55" i="58" s="1"/>
  <c r="E452" i="16"/>
  <c r="L54" i="58" s="1"/>
  <c r="E451" i="16"/>
  <c r="X52" i="58" s="1"/>
  <c r="E450" i="16"/>
  <c r="Q52" i="58" s="1"/>
  <c r="E448" i="16"/>
  <c r="X51" i="58" s="1"/>
  <c r="E447" i="16"/>
  <c r="Q51" i="58" s="1"/>
  <c r="E445" i="16"/>
  <c r="X50" i="58" s="1"/>
  <c r="E444" i="16"/>
  <c r="Q50" i="58" s="1"/>
  <c r="E442" i="16"/>
  <c r="X49" i="58" s="1"/>
  <c r="E441" i="16"/>
  <c r="Q49" i="58" s="1"/>
  <c r="E439" i="16"/>
  <c r="X48" i="58" s="1"/>
  <c r="E438" i="16"/>
  <c r="Q48" i="58" s="1"/>
  <c r="E436" i="16"/>
  <c r="X47" i="58" s="1"/>
  <c r="E435" i="16"/>
  <c r="Q47" i="58" s="1"/>
  <c r="E449" i="16"/>
  <c r="M52" i="58" s="1"/>
  <c r="E446" i="16"/>
  <c r="M51" i="58" s="1"/>
  <c r="E443" i="16"/>
  <c r="M50" i="58" s="1"/>
  <c r="E440" i="16"/>
  <c r="M49" i="58" s="1"/>
  <c r="E437" i="16"/>
  <c r="M48" i="58" s="1"/>
  <c r="E434" i="16"/>
  <c r="M47" i="58" s="1"/>
  <c r="E421" i="16"/>
  <c r="N35" i="58" s="1"/>
  <c r="E420" i="16"/>
  <c r="N34" i="58" s="1"/>
  <c r="E433" i="16"/>
  <c r="AE45" i="58" s="1"/>
  <c r="E432" i="16"/>
  <c r="E44" i="58" s="1"/>
  <c r="E431" i="16"/>
  <c r="E43" i="58" s="1"/>
  <c r="E430" i="16"/>
  <c r="AE41" i="58" s="1"/>
  <c r="E429" i="16"/>
  <c r="AE40" i="58" s="1"/>
  <c r="E428" i="16"/>
  <c r="AG39" i="58" s="1"/>
  <c r="E427" i="16"/>
  <c r="AD39" i="58" s="1"/>
  <c r="E425" i="16"/>
  <c r="AG38" i="58" s="1"/>
  <c r="E424" i="16"/>
  <c r="AD38" i="58" s="1"/>
  <c r="E422" i="16"/>
  <c r="N36" i="58" s="1"/>
  <c r="E419" i="16"/>
  <c r="N32" i="58" s="1"/>
  <c r="E418" i="16"/>
  <c r="N31" i="58" s="1"/>
  <c r="E417" i="16"/>
  <c r="N30" i="58" s="1"/>
  <c r="E416" i="16"/>
  <c r="N29" i="58" s="1"/>
  <c r="E415" i="16"/>
  <c r="X27" i="58" s="1"/>
  <c r="E414" i="16"/>
  <c r="Q27" i="58" s="1"/>
  <c r="E413" i="16"/>
  <c r="J27" i="58" s="1"/>
  <c r="E412" i="16"/>
  <c r="X26" i="58" s="1"/>
  <c r="E411" i="16"/>
  <c r="Q26" i="58" s="1"/>
  <c r="E410" i="16"/>
  <c r="J26" i="58" s="1"/>
  <c r="E409" i="16"/>
  <c r="Q24" i="58" s="1"/>
  <c r="E408" i="16"/>
  <c r="J24" i="58" s="1"/>
  <c r="E407" i="16"/>
  <c r="J23" i="58" s="1"/>
  <c r="E405" i="16"/>
  <c r="J21" i="58" s="1"/>
  <c r="E404" i="16"/>
  <c r="J20" i="58" s="1"/>
  <c r="E403" i="16"/>
  <c r="AB18" i="58" s="1"/>
  <c r="E402" i="16"/>
  <c r="J18" i="58" s="1"/>
  <c r="E401" i="16"/>
  <c r="Q17" i="58" s="1"/>
  <c r="E400" i="16"/>
  <c r="J17" i="58" s="1"/>
  <c r="E399" i="16"/>
  <c r="J16" i="58" s="1"/>
  <c r="E397" i="16"/>
  <c r="J14" i="58" s="1"/>
  <c r="E396" i="16"/>
  <c r="U13" i="58" s="1"/>
  <c r="E395" i="16"/>
  <c r="J13" i="58" s="1"/>
  <c r="E394" i="16"/>
  <c r="AF12" i="58" s="1"/>
  <c r="E393" i="16"/>
  <c r="Z12" i="58" s="1"/>
  <c r="E392" i="16"/>
  <c r="V12" i="58" s="1"/>
  <c r="E391" i="16"/>
  <c r="S12" i="58" s="1"/>
  <c r="E390" i="16"/>
  <c r="P12" i="58" s="1"/>
  <c r="E389" i="16"/>
  <c r="M12" i="58" s="1"/>
  <c r="E388" i="16"/>
  <c r="J12" i="58" s="1"/>
  <c r="E387" i="16"/>
  <c r="O11" i="58" s="1"/>
  <c r="E386" i="16"/>
  <c r="O10" i="58" s="1"/>
  <c r="E385" i="16"/>
  <c r="O9" i="58" s="1"/>
  <c r="E384" i="16"/>
  <c r="O8" i="58" s="1"/>
  <c r="E383" i="16"/>
  <c r="O7" i="58" s="1"/>
  <c r="E382" i="16"/>
  <c r="L6" i="58" s="1"/>
  <c r="W49" i="57" l="1"/>
  <c r="E335" i="54" s="1"/>
  <c r="W49" i="68" s="1"/>
  <c r="W49" i="19"/>
  <c r="O49" i="57"/>
  <c r="O49" i="19"/>
  <c r="O42" i="57"/>
  <c r="E313" i="54" s="1"/>
  <c r="O42" i="68" s="1"/>
  <c r="O42" i="19"/>
  <c r="W42" i="57"/>
  <c r="W42" i="19"/>
  <c r="W34" i="19"/>
  <c r="W34" i="57"/>
  <c r="E298" i="54" s="1"/>
  <c r="W34" i="68" s="1"/>
  <c r="O34" i="19"/>
  <c r="O34" i="57"/>
  <c r="AE47" i="58"/>
  <c r="E334" i="54" l="1"/>
  <c r="O49" i="68" s="1"/>
  <c r="AE49" i="57"/>
  <c r="E336" i="54" s="1"/>
  <c r="AE49" i="68" s="1"/>
  <c r="E314" i="54"/>
  <c r="W42" i="68" s="1"/>
  <c r="AE42" i="57"/>
  <c r="E315" i="54" s="1"/>
  <c r="AE42" i="68" s="1"/>
  <c r="E297" i="54"/>
  <c r="O34" i="68" s="1"/>
  <c r="AE34" i="57"/>
  <c r="E299" i="54" s="1"/>
  <c r="AE34" i="68" s="1"/>
  <c r="J79" i="8"/>
  <c r="X114" i="58" l="1"/>
  <c r="Q114" i="58"/>
  <c r="AE113" i="58"/>
  <c r="AE112" i="58"/>
  <c r="AE111" i="58"/>
  <c r="AE110" i="58"/>
  <c r="AE109" i="58"/>
  <c r="AE108" i="58"/>
  <c r="L72" i="58"/>
  <c r="L71" i="58"/>
  <c r="L70" i="58"/>
  <c r="L69" i="58"/>
  <c r="L68" i="58"/>
  <c r="X53" i="58"/>
  <c r="Q53" i="58"/>
  <c r="AE52" i="58"/>
  <c r="AE51" i="58"/>
  <c r="AE50" i="58"/>
  <c r="AE49" i="58"/>
  <c r="AE48" i="58"/>
  <c r="L11" i="58"/>
  <c r="L10" i="58"/>
  <c r="L9" i="58"/>
  <c r="L8" i="58"/>
  <c r="L7" i="58"/>
  <c r="X113" i="5"/>
  <c r="Q113" i="5"/>
  <c r="AE112" i="5"/>
  <c r="AE111" i="5"/>
  <c r="AE110" i="5"/>
  <c r="AE109" i="5"/>
  <c r="AE108" i="5"/>
  <c r="AE107" i="5"/>
  <c r="L71" i="5"/>
  <c r="L70" i="5"/>
  <c r="L69" i="5"/>
  <c r="L68" i="5"/>
  <c r="L67" i="5"/>
  <c r="AE114" i="58" l="1"/>
  <c r="AE53" i="58"/>
  <c r="AE113" i="5"/>
  <c r="E326" i="16"/>
  <c r="E325" i="16"/>
  <c r="E323" i="16"/>
  <c r="E322" i="16"/>
  <c r="E324" i="16"/>
  <c r="W48" i="19" l="1"/>
  <c r="W48" i="57"/>
  <c r="E332" i="54" s="1"/>
  <c r="W48" i="68" s="1"/>
  <c r="O48" i="19"/>
  <c r="O48" i="57"/>
  <c r="AE48" i="57" s="1"/>
  <c r="C15" i="72" s="1"/>
  <c r="C27" i="72" s="1"/>
  <c r="E299" i="16"/>
  <c r="W38" i="19" s="1"/>
  <c r="E295" i="16"/>
  <c r="O37" i="57" s="1"/>
  <c r="E296" i="16"/>
  <c r="E298" i="16"/>
  <c r="O38" i="57" s="1"/>
  <c r="E335" i="16"/>
  <c r="W51" i="57" s="1"/>
  <c r="E334" i="16"/>
  <c r="O51" i="57" s="1"/>
  <c r="E332" i="16"/>
  <c r="W50" i="19" s="1"/>
  <c r="E13" i="54"/>
  <c r="J62"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1" i="16"/>
  <c r="W27" i="57" s="1"/>
  <c r="E277" i="54" s="1"/>
  <c r="U27" i="68" s="1"/>
  <c r="E270" i="16"/>
  <c r="W26" i="57" s="1"/>
  <c r="E276" i="54" s="1"/>
  <c r="U26" i="68" s="1"/>
  <c r="E267" i="16"/>
  <c r="AG23" i="57" s="1"/>
  <c r="E273" i="54" s="1"/>
  <c r="AG23" i="68" s="1"/>
  <c r="E266" i="16"/>
  <c r="AA23" i="57" s="1"/>
  <c r="E272" i="54" s="1"/>
  <c r="AA23" i="68" s="1"/>
  <c r="E265" i="16"/>
  <c r="E264" i="16"/>
  <c r="O23" i="19" s="1"/>
  <c r="E263" i="16"/>
  <c r="AG21" i="57" s="1"/>
  <c r="E269" i="54" s="1"/>
  <c r="AG21" i="68" s="1"/>
  <c r="E262" i="16"/>
  <c r="E261" i="16"/>
  <c r="E260" i="16"/>
  <c r="O21" i="57" s="1"/>
  <c r="E266" i="54" s="1"/>
  <c r="O21" i="68" s="1"/>
  <c r="E12" i="16"/>
  <c r="E228" i="16"/>
  <c r="N21" i="18" s="1"/>
  <c r="E223" i="16"/>
  <c r="N18" i="56" s="1"/>
  <c r="E229" i="54" s="1"/>
  <c r="N15" i="67" s="1"/>
  <c r="E218"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S18" i="37" s="1"/>
  <c r="N18" i="2"/>
  <c r="E22" i="16" s="1"/>
  <c r="N24" i="17" s="1"/>
  <c r="N16" i="2"/>
  <c r="E18" i="16" s="1"/>
  <c r="N22" i="17" s="1"/>
  <c r="M17" i="2"/>
  <c r="E21" i="16" s="1"/>
  <c r="S19" i="37" s="1"/>
  <c r="AH16" i="2"/>
  <c r="E20" i="16" s="1"/>
  <c r="AH22" i="17" s="1"/>
  <c r="Y16" i="2"/>
  <c r="E19" i="16" s="1"/>
  <c r="Y22" i="17" s="1"/>
  <c r="AH14" i="2"/>
  <c r="Y14" i="2"/>
  <c r="E15" i="16" s="1"/>
  <c r="Y20" i="17" s="1"/>
  <c r="N14" i="2"/>
  <c r="E14" i="16" s="1"/>
  <c r="N20" i="17" s="1"/>
  <c r="L11" i="5"/>
  <c r="L10" i="5"/>
  <c r="L9" i="5"/>
  <c r="L8" i="5"/>
  <c r="L7" i="5"/>
  <c r="X30" i="4"/>
  <c r="E279" i="16" s="1"/>
  <c r="X30" i="19" s="1"/>
  <c r="X29" i="4"/>
  <c r="E275" i="16" s="1"/>
  <c r="X29" i="19" s="1"/>
  <c r="I30" i="4"/>
  <c r="E277" i="16" s="1"/>
  <c r="I29" i="4"/>
  <c r="E273" i="16" s="1"/>
  <c r="E381" i="16"/>
  <c r="L78" i="57" s="1"/>
  <c r="E387" i="54" s="1"/>
  <c r="E380" i="16"/>
  <c r="L77" i="57" s="1"/>
  <c r="E386" i="54" s="1"/>
  <c r="E379" i="16"/>
  <c r="E378" i="16"/>
  <c r="L75" i="19" s="1"/>
  <c r="E377" i="16"/>
  <c r="X72" i="57" s="1"/>
  <c r="E383" i="54" s="1"/>
  <c r="X72" i="68" s="1"/>
  <c r="E376" i="16"/>
  <c r="T72" i="57" s="1"/>
  <c r="E382" i="54" s="1"/>
  <c r="T72" i="68" s="1"/>
  <c r="E375" i="16"/>
  <c r="Q72" i="57" s="1"/>
  <c r="E381" i="54" s="1"/>
  <c r="Q72" i="68" s="1"/>
  <c r="E374" i="16"/>
  <c r="N72" i="57" s="1"/>
  <c r="E380" i="54" s="1"/>
  <c r="N72" i="68" s="1"/>
  <c r="E373" i="16"/>
  <c r="E372" i="16"/>
  <c r="E371" i="16"/>
  <c r="T71" i="57" s="1"/>
  <c r="E377" i="54" s="1"/>
  <c r="T71" i="68" s="1"/>
  <c r="E370" i="16"/>
  <c r="E369" i="16"/>
  <c r="N71" i="19" s="1"/>
  <c r="E368" i="16"/>
  <c r="E367" i="16"/>
  <c r="X70" i="57" s="1"/>
  <c r="E373" i="54" s="1"/>
  <c r="X70" i="68" s="1"/>
  <c r="E366" i="16"/>
  <c r="T70" i="57" s="1"/>
  <c r="E372" i="54" s="1"/>
  <c r="T70" i="68" s="1"/>
  <c r="E365" i="16"/>
  <c r="E364" i="16"/>
  <c r="E363" i="16"/>
  <c r="E362" i="16"/>
  <c r="T68" i="57" s="1"/>
  <c r="E368" i="54" s="1"/>
  <c r="T68" i="68" s="1"/>
  <c r="E361" i="16"/>
  <c r="Q68" i="57" s="1"/>
  <c r="E367" i="54" s="1"/>
  <c r="Q68" i="68" s="1"/>
  <c r="E360" i="16"/>
  <c r="N68" i="19" s="1"/>
  <c r="E359" i="16"/>
  <c r="T67" i="57" s="1"/>
  <c r="E365" i="54" s="1"/>
  <c r="T67" i="68" s="1"/>
  <c r="E358" i="16"/>
  <c r="E357" i="16"/>
  <c r="N67" i="57" s="1"/>
  <c r="E363" i="54" s="1"/>
  <c r="N67" i="68" s="1"/>
  <c r="E356" i="16"/>
  <c r="L66" i="19" s="1"/>
  <c r="E354" i="16"/>
  <c r="E192" i="16"/>
  <c r="AE161" i="55" s="1"/>
  <c r="E198" i="54" s="1"/>
  <c r="AE166" i="66" s="1"/>
  <c r="E191" i="16"/>
  <c r="Z161" i="55" s="1"/>
  <c r="E197" i="54" s="1"/>
  <c r="Z166" i="66" s="1"/>
  <c r="E190" i="16"/>
  <c r="U161" i="55" s="1"/>
  <c r="E196" i="54" s="1"/>
  <c r="U166" i="66" s="1"/>
  <c r="E189" i="16"/>
  <c r="E355" i="16"/>
  <c r="L65" i="57" s="1"/>
  <c r="E361" i="54" s="1"/>
  <c r="L65" i="68" s="1"/>
  <c r="E353" i="16"/>
  <c r="AD63" i="19" s="1"/>
  <c r="E352" i="16"/>
  <c r="E351" i="16"/>
  <c r="P63" i="57" s="1"/>
  <c r="E357" i="54" s="1"/>
  <c r="P63" i="68" s="1"/>
  <c r="E350" i="16"/>
  <c r="E349" i="16"/>
  <c r="E348" i="16"/>
  <c r="W61" i="57" s="1"/>
  <c r="E354" i="54" s="1"/>
  <c r="W61" i="68" s="1"/>
  <c r="E347" i="16"/>
  <c r="E346" i="16"/>
  <c r="W60" i="57" s="1"/>
  <c r="E352" i="54" s="1"/>
  <c r="W60" i="68" s="1"/>
  <c r="E345" i="16"/>
  <c r="O60" i="19" s="1"/>
  <c r="E344" i="16"/>
  <c r="W59" i="57" s="1"/>
  <c r="E350" i="54" s="1"/>
  <c r="W59" i="68" s="1"/>
  <c r="E343" i="16"/>
  <c r="O59" i="57" s="1"/>
  <c r="E349" i="54" s="1"/>
  <c r="O59" i="68" s="1"/>
  <c r="E342" i="16"/>
  <c r="W58" i="57" s="1"/>
  <c r="E348" i="54" s="1"/>
  <c r="W58" i="68" s="1"/>
  <c r="E341" i="16"/>
  <c r="O58" i="57" s="1"/>
  <c r="E347" i="54" s="1"/>
  <c r="O58" i="68" s="1"/>
  <c r="E340" i="16"/>
  <c r="P56" i="57" s="1"/>
  <c r="E346" i="54" s="1"/>
  <c r="O56" i="68" s="1"/>
  <c r="E339" i="16"/>
  <c r="O55" i="19" s="1"/>
  <c r="W46" i="57"/>
  <c r="E326" i="54" s="1"/>
  <c r="W46" i="68" s="1"/>
  <c r="E319" i="16"/>
  <c r="E317" i="16"/>
  <c r="W45" i="57" s="1"/>
  <c r="E323" i="54" s="1"/>
  <c r="W45" i="68" s="1"/>
  <c r="E316" i="16"/>
  <c r="E314" i="16"/>
  <c r="W44" i="57" s="1"/>
  <c r="E320" i="54" s="1"/>
  <c r="W44" i="68" s="1"/>
  <c r="E313" i="16"/>
  <c r="O44" i="19" s="1"/>
  <c r="E311" i="16"/>
  <c r="W43" i="57" s="1"/>
  <c r="E317" i="54" s="1"/>
  <c r="W43" i="68" s="1"/>
  <c r="E310" i="16"/>
  <c r="O43" i="57" s="1"/>
  <c r="AE43" i="57" s="1"/>
  <c r="W41" i="57"/>
  <c r="E311" i="54" s="1"/>
  <c r="W41" i="68" s="1"/>
  <c r="E302" i="16"/>
  <c r="W39" i="57" s="1"/>
  <c r="E308" i="54" s="1"/>
  <c r="W39" i="68" s="1"/>
  <c r="E301" i="16"/>
  <c r="E336" i="16"/>
  <c r="AE51" i="19" s="1"/>
  <c r="E327" i="16"/>
  <c r="AE48" i="19" s="1"/>
  <c r="AE46" i="19"/>
  <c r="E318" i="16"/>
  <c r="AE45" i="19" s="1"/>
  <c r="E315" i="16"/>
  <c r="AE44" i="19" s="1"/>
  <c r="E312" i="16"/>
  <c r="AE43" i="19" s="1"/>
  <c r="E303" i="16"/>
  <c r="AE39" i="19" s="1"/>
  <c r="E300" i="16"/>
  <c r="AE38" i="19" s="1"/>
  <c r="AE33" i="19"/>
  <c r="W33" i="57"/>
  <c r="O33" i="19"/>
  <c r="E287" i="16"/>
  <c r="AD31" i="57" s="1"/>
  <c r="E293" i="54" s="1"/>
  <c r="AD31" i="68" s="1"/>
  <c r="E286" i="16"/>
  <c r="X31" i="57" s="1"/>
  <c r="E292" i="54" s="1"/>
  <c r="X31" i="68" s="1"/>
  <c r="E285" i="16"/>
  <c r="T31" i="57" s="1"/>
  <c r="E291" i="54" s="1"/>
  <c r="T31" i="68" s="1"/>
  <c r="E284" i="16"/>
  <c r="E283" i="16"/>
  <c r="E282" i="16"/>
  <c r="E281" i="16"/>
  <c r="E280" i="16"/>
  <c r="AA30" i="57" s="1"/>
  <c r="E286" i="54" s="1"/>
  <c r="AA30" i="68" s="1"/>
  <c r="E278" i="16"/>
  <c r="E276" i="16"/>
  <c r="AA29" i="19" s="1"/>
  <c r="E274" i="16"/>
  <c r="L29" i="19" s="1"/>
  <c r="E272" i="16"/>
  <c r="L28" i="57" s="1"/>
  <c r="E278" i="54" s="1"/>
  <c r="L28" i="68" s="1"/>
  <c r="O25" i="4"/>
  <c r="E269" i="16" s="1"/>
  <c r="O25" i="19" s="1"/>
  <c r="O24" i="4"/>
  <c r="E259" i="16"/>
  <c r="AG19" i="57" s="1"/>
  <c r="E265" i="54" s="1"/>
  <c r="AG19" i="68" s="1"/>
  <c r="E258" i="16"/>
  <c r="E257" i="16"/>
  <c r="U19" i="19" s="1"/>
  <c r="E256" i="16"/>
  <c r="O19" i="19" s="1"/>
  <c r="E255" i="16"/>
  <c r="E254" i="16"/>
  <c r="AA18" i="57" s="1"/>
  <c r="E260" i="54" s="1"/>
  <c r="AA18" i="68" s="1"/>
  <c r="E253" i="16"/>
  <c r="E252" i="16"/>
  <c r="O18" i="57" s="1"/>
  <c r="E258" i="54" s="1"/>
  <c r="O18" i="68" s="1"/>
  <c r="E251" i="16"/>
  <c r="AG17" i="57" s="1"/>
  <c r="E257" i="54" s="1"/>
  <c r="AG17" i="68" s="1"/>
  <c r="E250" i="16"/>
  <c r="AA17" i="57" s="1"/>
  <c r="E256" i="54" s="1"/>
  <c r="AA17" i="68" s="1"/>
  <c r="E249" i="16"/>
  <c r="U17" i="57" s="1"/>
  <c r="E255" i="54" s="1"/>
  <c r="U17" i="68" s="1"/>
  <c r="E248" i="16"/>
  <c r="O17" i="57" s="1"/>
  <c r="E254" i="54" s="1"/>
  <c r="O17" i="68" s="1"/>
  <c r="E247" i="16"/>
  <c r="P15" i="19" s="1"/>
  <c r="E246" i="16"/>
  <c r="P14" i="19" s="1"/>
  <c r="E245" i="16"/>
  <c r="AE12" i="19" s="1"/>
  <c r="E244" i="16"/>
  <c r="Z12" i="19" s="1"/>
  <c r="E243" i="16"/>
  <c r="U12" i="19" s="1"/>
  <c r="E242" i="16"/>
  <c r="E241" i="16"/>
  <c r="R11" i="57" s="1"/>
  <c r="E247" i="54" s="1"/>
  <c r="R11" i="68" s="1"/>
  <c r="E240" i="16"/>
  <c r="M11" i="19" s="1"/>
  <c r="E239" i="16"/>
  <c r="H11" i="19" s="1"/>
  <c r="E238" i="16"/>
  <c r="O10" i="19" s="1"/>
  <c r="E237" i="16"/>
  <c r="H10" i="19" s="1"/>
  <c r="E236" i="16"/>
  <c r="Z9" i="19" s="1"/>
  <c r="E235" i="16"/>
  <c r="E234" i="16"/>
  <c r="O9" i="57" s="1"/>
  <c r="E240" i="54" s="1"/>
  <c r="O9" i="68" s="1"/>
  <c r="E233" i="16"/>
  <c r="H9" i="57" s="1"/>
  <c r="E239" i="54" s="1"/>
  <c r="H9" i="68" s="1"/>
  <c r="E232" i="16"/>
  <c r="H7" i="57" s="1"/>
  <c r="E238" i="54" s="1"/>
  <c r="H7" i="68" s="1"/>
  <c r="E231" i="16"/>
  <c r="E230" i="16"/>
  <c r="M28" i="56" s="1"/>
  <c r="E236" i="54" s="1"/>
  <c r="E229" i="16"/>
  <c r="M27" i="56" s="1"/>
  <c r="E235" i="54" s="1"/>
  <c r="M22" i="67" s="1"/>
  <c r="E227" i="16"/>
  <c r="E226" i="16"/>
  <c r="M23" i="56" s="1"/>
  <c r="E232" i="54" s="1"/>
  <c r="M19" i="67" s="1"/>
  <c r="E225" i="16"/>
  <c r="M20" i="56" s="1"/>
  <c r="E231" i="54" s="1"/>
  <c r="E224" i="16"/>
  <c r="M19" i="56" s="1"/>
  <c r="E230" i="54" s="1"/>
  <c r="M16" i="67" s="1"/>
  <c r="E222" i="16"/>
  <c r="M16" i="56" s="1"/>
  <c r="E228" i="54" s="1"/>
  <c r="M14" i="67" s="1"/>
  <c r="E221" i="16"/>
  <c r="M13" i="18" s="1"/>
  <c r="E220" i="16"/>
  <c r="M12" i="56" s="1"/>
  <c r="E226" i="54" s="1"/>
  <c r="E219" i="16"/>
  <c r="M10" i="18" s="1"/>
  <c r="E217" i="16"/>
  <c r="E9" i="16"/>
  <c r="E8" i="16"/>
  <c r="M7" i="55" s="1"/>
  <c r="E14" i="54" s="1"/>
  <c r="M14" i="66" s="1"/>
  <c r="E216" i="16"/>
  <c r="M7" i="56" s="1"/>
  <c r="E222" i="54" s="1"/>
  <c r="M7" i="67" s="1"/>
  <c r="E215" i="16"/>
  <c r="M186" i="17" s="1"/>
  <c r="E214" i="16"/>
  <c r="M180" i="55" s="1"/>
  <c r="E220" i="54" s="1"/>
  <c r="M185" i="66" s="1"/>
  <c r="E213" i="16"/>
  <c r="E212" i="16"/>
  <c r="M178" i="55" s="1"/>
  <c r="E218" i="54" s="1"/>
  <c r="M183" i="66" s="1"/>
  <c r="E211" i="16"/>
  <c r="E210" i="16"/>
  <c r="E176" i="55" s="1"/>
  <c r="E216" i="54" s="1"/>
  <c r="E209" i="16"/>
  <c r="N175" i="55" s="1"/>
  <c r="E215" i="54" s="1"/>
  <c r="E208" i="16"/>
  <c r="E175" i="55" s="1"/>
  <c r="E214" i="54" s="1"/>
  <c r="E207" i="16"/>
  <c r="N174" i="55" s="1"/>
  <c r="E213" i="54" s="1"/>
  <c r="E206" i="16"/>
  <c r="E174" i="55" s="1"/>
  <c r="E212" i="54" s="1"/>
  <c r="E205" i="16"/>
  <c r="E172" i="55" s="1"/>
  <c r="E211" i="54" s="1"/>
  <c r="E204" i="16"/>
  <c r="N171" i="55" s="1"/>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53" i="5"/>
  <c r="Q53" i="5"/>
  <c r="AE52" i="5"/>
  <c r="AE51" i="5"/>
  <c r="AE50" i="5"/>
  <c r="AE49" i="5"/>
  <c r="AE48" i="5"/>
  <c r="AE47" i="5"/>
  <c r="O59" i="19"/>
  <c r="O19" i="57"/>
  <c r="E262" i="54" s="1"/>
  <c r="O19" i="68" s="1"/>
  <c r="W38" i="57"/>
  <c r="X70" i="19"/>
  <c r="M132" i="17" l="1"/>
  <c r="J34" i="82"/>
  <c r="J36" i="82"/>
  <c r="M136" i="17"/>
  <c r="J37" i="82"/>
  <c r="K75" i="82"/>
  <c r="AX75" i="82" s="1"/>
  <c r="K34" i="37"/>
  <c r="M25" i="17"/>
  <c r="M163" i="55"/>
  <c r="J25" i="82"/>
  <c r="J29" i="82"/>
  <c r="J28" i="82"/>
  <c r="J27" i="82"/>
  <c r="J22" i="82"/>
  <c r="J21" i="82"/>
  <c r="S41" i="37"/>
  <c r="T26" i="1"/>
  <c r="J19" i="82"/>
  <c r="S42" i="37"/>
  <c r="E295" i="54"/>
  <c r="W33" i="68" s="1"/>
  <c r="C4" i="71"/>
  <c r="E306" i="16"/>
  <c r="AE41" i="19" s="1"/>
  <c r="E268" i="16"/>
  <c r="O24" i="19" s="1"/>
  <c r="J119" i="60"/>
  <c r="E340" i="54"/>
  <c r="O51" i="68" s="1"/>
  <c r="AE51" i="57"/>
  <c r="E304" i="54"/>
  <c r="O38" i="68" s="1"/>
  <c r="AE38" i="57"/>
  <c r="E306" i="54" s="1"/>
  <c r="AE38" i="68" s="1"/>
  <c r="K31" i="57"/>
  <c r="E288" i="54" s="1"/>
  <c r="K31" i="68" s="1"/>
  <c r="AE37" i="57"/>
  <c r="Q31" i="57"/>
  <c r="E290" i="54" s="1"/>
  <c r="Q31" i="68" s="1"/>
  <c r="J60" i="60"/>
  <c r="J29" i="60"/>
  <c r="J88" i="60"/>
  <c r="AE143" i="55"/>
  <c r="E168" i="54" s="1"/>
  <c r="AE148" i="66" s="1"/>
  <c r="M79" i="17"/>
  <c r="W51"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P63" i="19"/>
  <c r="M127" i="55"/>
  <c r="M129" i="55" s="1"/>
  <c r="E146" i="54" s="1"/>
  <c r="M134" i="66" s="1"/>
  <c r="N101" i="55"/>
  <c r="E120" i="54" s="1"/>
  <c r="N106" i="66" s="1"/>
  <c r="Z133" i="55"/>
  <c r="E152" i="54" s="1"/>
  <c r="Z138" i="66" s="1"/>
  <c r="T21" i="27"/>
  <c r="AE55" i="17"/>
  <c r="M110" i="55"/>
  <c r="E128" i="54" s="1"/>
  <c r="M115" i="66" s="1"/>
  <c r="AE12" i="59"/>
  <c r="L75" i="57"/>
  <c r="E385" i="54" s="1"/>
  <c r="L76" i="68" s="1"/>
  <c r="L76" i="19"/>
  <c r="U64" i="17"/>
  <c r="M91" i="55"/>
  <c r="E112" i="54" s="1"/>
  <c r="M96" i="66" s="1"/>
  <c r="AH9" i="55"/>
  <c r="E16" i="54" s="1"/>
  <c r="AH13" i="66" s="1"/>
  <c r="AE47" i="59"/>
  <c r="W45" i="19"/>
  <c r="M185" i="17"/>
  <c r="M95" i="55"/>
  <c r="E116" i="54" s="1"/>
  <c r="M100" i="66" s="1"/>
  <c r="M15" i="56"/>
  <c r="E227" i="54" s="1"/>
  <c r="M13" i="67" s="1"/>
  <c r="AE53" i="7"/>
  <c r="M15" i="17"/>
  <c r="M109" i="17"/>
  <c r="W62" i="19"/>
  <c r="AE41" i="59"/>
  <c r="K69" i="61"/>
  <c r="J123" i="58"/>
  <c r="Z62" i="57"/>
  <c r="E356" i="54" s="1"/>
  <c r="Z62" i="68" s="1"/>
  <c r="AE36" i="59"/>
  <c r="O35" i="4"/>
  <c r="E294" i="16" s="1"/>
  <c r="O35" i="19" s="1"/>
  <c r="AE157" i="17"/>
  <c r="N68" i="57"/>
  <c r="E366" i="54" s="1"/>
  <c r="N68" i="68" s="1"/>
  <c r="M172" i="17"/>
  <c r="M112" i="55"/>
  <c r="E130" i="54" s="1"/>
  <c r="M117" i="66" s="1"/>
  <c r="N147" i="55"/>
  <c r="E173" i="54" s="1"/>
  <c r="N152" i="66" s="1"/>
  <c r="M151" i="17"/>
  <c r="M14" i="17"/>
  <c r="AH147" i="55"/>
  <c r="E175" i="54" s="1"/>
  <c r="AH152" i="66" s="1"/>
  <c r="M160" i="17"/>
  <c r="Y147" i="55"/>
  <c r="E174" i="54" s="1"/>
  <c r="Y152" i="66" s="1"/>
  <c r="P12" i="57"/>
  <c r="E248" i="54" s="1"/>
  <c r="P12" i="68" s="1"/>
  <c r="P12" i="19"/>
  <c r="AE16" i="59"/>
  <c r="AE39" i="59"/>
  <c r="M15" i="55"/>
  <c r="M19" i="55" s="1"/>
  <c r="E29" i="54" s="1"/>
  <c r="S18" i="81"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2" i="19"/>
  <c r="E16" i="16"/>
  <c r="AH20" i="17" s="1"/>
  <c r="AE7" i="59"/>
  <c r="AE22" i="59"/>
  <c r="AE18" i="59"/>
  <c r="Q27" i="59"/>
  <c r="X53" i="59"/>
  <c r="AE37" i="59"/>
  <c r="AE45" i="59"/>
  <c r="N10" i="56"/>
  <c r="E224" i="54" s="1"/>
  <c r="N9" i="67" s="1"/>
  <c r="M108" i="55"/>
  <c r="E126" i="54" s="1"/>
  <c r="M113" i="66" s="1"/>
  <c r="M17" i="17"/>
  <c r="Z148" i="17"/>
  <c r="N26" i="56"/>
  <c r="E234" i="54" s="1"/>
  <c r="N21" i="67" s="1"/>
  <c r="M11" i="55"/>
  <c r="E18" i="54" s="1"/>
  <c r="S41" i="81" s="1"/>
  <c r="M71" i="17"/>
  <c r="U166" i="17"/>
  <c r="AE34" i="59"/>
  <c r="AE38" i="59"/>
  <c r="AE50" i="59"/>
  <c r="E331" i="54"/>
  <c r="O48" i="68" s="1"/>
  <c r="E333" i="54"/>
  <c r="AE48" i="68" s="1"/>
  <c r="W46" i="19"/>
  <c r="O43" i="19"/>
  <c r="Q68" i="19"/>
  <c r="M112" i="17"/>
  <c r="M81" i="17"/>
  <c r="X72" i="19"/>
  <c r="M100" i="55"/>
  <c r="E119" i="54" s="1"/>
  <c r="M105" i="66" s="1"/>
  <c r="N135" i="17"/>
  <c r="N67"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0" i="54" s="1"/>
  <c r="O23" i="68" s="1"/>
  <c r="W47" i="57"/>
  <c r="E329" i="54" s="1"/>
  <c r="M36" i="55"/>
  <c r="E53" i="54" s="1"/>
  <c r="M42" i="66" s="1"/>
  <c r="M47" i="55"/>
  <c r="E70" i="54" s="1"/>
  <c r="M53" i="66" s="1"/>
  <c r="U80" i="17"/>
  <c r="AE15" i="59"/>
  <c r="M19" i="18"/>
  <c r="W50" i="57"/>
  <c r="E338" i="54" s="1"/>
  <c r="W50" i="68" s="1"/>
  <c r="AE166" i="17"/>
  <c r="M91" i="17"/>
  <c r="M183" i="17"/>
  <c r="M181" i="55"/>
  <c r="E221" i="54" s="1"/>
  <c r="M186" i="66" s="1"/>
  <c r="N109" i="55"/>
  <c r="E127" i="54" s="1"/>
  <c r="N114" i="66" s="1"/>
  <c r="O47" i="19"/>
  <c r="O38" i="19"/>
  <c r="AE47" i="19"/>
  <c r="O44" i="57"/>
  <c r="W47" i="19"/>
  <c r="Z62" i="19"/>
  <c r="N31" i="57"/>
  <c r="E289" i="54" s="1"/>
  <c r="N31" i="68" s="1"/>
  <c r="AA23" i="19"/>
  <c r="O9" i="19"/>
  <c r="W60" i="19"/>
  <c r="L74" i="57"/>
  <c r="E384" i="54" s="1"/>
  <c r="L75" i="68" s="1"/>
  <c r="AD31" i="19"/>
  <c r="AG21" i="19"/>
  <c r="AA30" i="19"/>
  <c r="O60" i="57"/>
  <c r="E351" i="54" s="1"/>
  <c r="O60" i="68" s="1"/>
  <c r="H31" i="19"/>
  <c r="Q31" i="19"/>
  <c r="W43" i="19"/>
  <c r="O10" i="57"/>
  <c r="E244" i="54" s="1"/>
  <c r="O10" i="68" s="1"/>
  <c r="R11" i="19"/>
  <c r="Z12" i="57"/>
  <c r="E250" i="54" s="1"/>
  <c r="Z12" i="68" s="1"/>
  <c r="P55" i="57"/>
  <c r="E345" i="54" s="1"/>
  <c r="O55" i="68" s="1"/>
  <c r="U17" i="19"/>
  <c r="H7" i="19"/>
  <c r="AE12" i="57"/>
  <c r="E251" i="54" s="1"/>
  <c r="AE12" i="68" s="1"/>
  <c r="O47" i="57"/>
  <c r="O56" i="19"/>
  <c r="W39" i="19"/>
  <c r="W41" i="19"/>
  <c r="L28" i="19"/>
  <c r="O58" i="19"/>
  <c r="U12" i="57"/>
  <c r="E249" i="54" s="1"/>
  <c r="U12" i="68" s="1"/>
  <c r="P14" i="57"/>
  <c r="E252" i="54" s="1"/>
  <c r="O14" i="68" s="1"/>
  <c r="AA18" i="19"/>
  <c r="H9" i="19"/>
  <c r="H10" i="57"/>
  <c r="E243" i="54" s="1"/>
  <c r="H10" i="68" s="1"/>
  <c r="AA17" i="19"/>
  <c r="E333" i="16"/>
  <c r="AE50" i="19" s="1"/>
  <c r="W61" i="19"/>
  <c r="W62" i="57"/>
  <c r="E355" i="54" s="1"/>
  <c r="W62" i="68" s="1"/>
  <c r="O51" i="19"/>
  <c r="T68" i="19"/>
  <c r="AG23" i="19"/>
  <c r="T70" i="19"/>
  <c r="W58" i="19"/>
  <c r="AG17" i="19"/>
  <c r="N31" i="19"/>
  <c r="O21" i="19"/>
  <c r="C6" i="71"/>
  <c r="C17" i="71" s="1"/>
  <c r="C21" i="71" s="1"/>
  <c r="C29" i="71" s="1"/>
  <c r="C31" i="71" s="1"/>
  <c r="AR52" i="4" s="1"/>
  <c r="O52" i="4" s="1"/>
  <c r="C33" i="71" s="1"/>
  <c r="O18" i="19"/>
  <c r="L29" i="57"/>
  <c r="E280" i="54" s="1"/>
  <c r="L29" i="68" s="1"/>
  <c r="H31" i="57"/>
  <c r="E287" i="54" s="1"/>
  <c r="H31" i="68" s="1"/>
  <c r="W44" i="19"/>
  <c r="L65" i="19"/>
  <c r="U26" i="19"/>
  <c r="O33" i="57"/>
  <c r="E294" i="54" s="1"/>
  <c r="Q72" i="19"/>
  <c r="M167" i="55"/>
  <c r="E205" i="54" s="1"/>
  <c r="M172" i="66" s="1"/>
  <c r="AA164" i="55"/>
  <c r="E201" i="54" s="1"/>
  <c r="AA169" i="66" s="1"/>
  <c r="Z55" i="17"/>
  <c r="Z49" i="55"/>
  <c r="E74" i="54" s="1"/>
  <c r="Z55" i="66" s="1"/>
  <c r="U72" i="17"/>
  <c r="U67" i="55"/>
  <c r="E93" i="54" s="1"/>
  <c r="U72" i="66" s="1"/>
  <c r="AG18" i="19"/>
  <c r="AG18" i="57"/>
  <c r="E261" i="54" s="1"/>
  <c r="AG18" i="68" s="1"/>
  <c r="L30" i="19"/>
  <c r="L30" i="57"/>
  <c r="E284" i="54" s="1"/>
  <c r="L30" i="68" s="1"/>
  <c r="W37" i="57"/>
  <c r="E302" i="54" s="1"/>
  <c r="W37" i="68" s="1"/>
  <c r="W37" i="19"/>
  <c r="E305" i="54"/>
  <c r="W38" i="68" s="1"/>
  <c r="M159" i="55"/>
  <c r="E193" i="54" s="1"/>
  <c r="M164" i="66" s="1"/>
  <c r="M116" i="55"/>
  <c r="E133" i="54" s="1"/>
  <c r="M121" i="66" s="1"/>
  <c r="M121" i="17"/>
  <c r="M184" i="17"/>
  <c r="M179" i="55"/>
  <c r="E219" i="54" s="1"/>
  <c r="M184" i="66" s="1"/>
  <c r="H6" i="57"/>
  <c r="E237" i="54" s="1"/>
  <c r="K34" i="81" s="1"/>
  <c r="H6" i="19"/>
  <c r="T9" i="57"/>
  <c r="E241" i="54" s="1"/>
  <c r="T9" i="68" s="1"/>
  <c r="T9" i="19"/>
  <c r="L61" i="19"/>
  <c r="L61" i="57"/>
  <c r="E353" i="54" s="1"/>
  <c r="L61" i="68" s="1"/>
  <c r="Q67" i="19"/>
  <c r="Q67" i="57"/>
  <c r="E364" i="54" s="1"/>
  <c r="Q67" i="68" s="1"/>
  <c r="H71" i="57"/>
  <c r="E374" i="54" s="1"/>
  <c r="H71" i="68" s="1"/>
  <c r="H71" i="19"/>
  <c r="M23" i="17"/>
  <c r="X27" i="59"/>
  <c r="E341" i="54"/>
  <c r="W51" i="68" s="1"/>
  <c r="E316" i="54"/>
  <c r="O43" i="68" s="1"/>
  <c r="E318" i="54"/>
  <c r="AE43"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59" i="54" s="1"/>
  <c r="U18" i="68" s="1"/>
  <c r="U18" i="19"/>
  <c r="L64" i="19"/>
  <c r="L64" i="57"/>
  <c r="E360" i="54" s="1"/>
  <c r="L64" i="68" s="1"/>
  <c r="AA21" i="57"/>
  <c r="E268" i="54" s="1"/>
  <c r="AA21" i="68" s="1"/>
  <c r="AA21" i="19"/>
  <c r="U23" i="57"/>
  <c r="E271" i="54" s="1"/>
  <c r="U23" i="68" s="1"/>
  <c r="U23" i="19"/>
  <c r="P30" i="55"/>
  <c r="E42" i="54" s="1"/>
  <c r="P36" i="66" s="1"/>
  <c r="P36" i="17"/>
  <c r="P58" i="55"/>
  <c r="E87" i="54" s="1"/>
  <c r="P64" i="66" s="1"/>
  <c r="P64" i="17"/>
  <c r="E297" i="16"/>
  <c r="AE37" i="19" s="1"/>
  <c r="P15" i="57"/>
  <c r="E253" i="54" s="1"/>
  <c r="O15" i="68" s="1"/>
  <c r="U40" i="55"/>
  <c r="E58" i="54" s="1"/>
  <c r="U46" i="66" s="1"/>
  <c r="M11" i="56"/>
  <c r="E225" i="54" s="1"/>
  <c r="M10" i="67" s="1"/>
  <c r="D81" i="55"/>
  <c r="E104" i="54" s="1"/>
  <c r="D86" i="66" s="1"/>
  <c r="D86" i="17"/>
  <c r="AA19" i="19"/>
  <c r="AA19" i="57"/>
  <c r="E264" i="54" s="1"/>
  <c r="AA19" i="68" s="1"/>
  <c r="P166" i="17"/>
  <c r="P161" i="55"/>
  <c r="E195" i="54" s="1"/>
  <c r="P166" i="66" s="1"/>
  <c r="Q71" i="57"/>
  <c r="E376" i="54" s="1"/>
  <c r="Q71" i="68" s="1"/>
  <c r="Q71" i="19"/>
  <c r="M24" i="55"/>
  <c r="Y23" i="55" s="1"/>
  <c r="E32" i="54" s="1"/>
  <c r="Y29" i="66" s="1"/>
  <c r="U152" i="55"/>
  <c r="E181" i="54" s="1"/>
  <c r="U157" i="66" s="1"/>
  <c r="M16" i="18"/>
  <c r="Z9" i="57"/>
  <c r="E242" i="54" s="1"/>
  <c r="Z9" i="68" s="1"/>
  <c r="AA29" i="57"/>
  <c r="E282" i="54" s="1"/>
  <c r="AA29" i="68" s="1"/>
  <c r="AD63" i="57"/>
  <c r="E359" i="54" s="1"/>
  <c r="AD63" i="68" s="1"/>
  <c r="L66" i="57"/>
  <c r="E362" i="54" s="1"/>
  <c r="L66" i="68" s="1"/>
  <c r="N71" i="57"/>
  <c r="E375" i="54" s="1"/>
  <c r="N71" i="68" s="1"/>
  <c r="U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T25" i="27"/>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30" i="1"/>
  <c r="AE53" i="5"/>
  <c r="U36" i="17"/>
  <c r="U71" i="55"/>
  <c r="E96" i="54" s="1"/>
  <c r="U76" i="66" s="1"/>
  <c r="M78" i="55"/>
  <c r="E102" i="54" s="1"/>
  <c r="M83" i="66" s="1"/>
  <c r="M87" i="17"/>
  <c r="M116" i="17"/>
  <c r="U90" i="17"/>
  <c r="M123" i="17"/>
  <c r="O24" i="57"/>
  <c r="U19" i="57"/>
  <c r="E263" i="54" s="1"/>
  <c r="U19" i="68" s="1"/>
  <c r="H70" i="57"/>
  <c r="E369" i="54" s="1"/>
  <c r="H70" i="68" s="1"/>
  <c r="H70" i="19"/>
  <c r="U21" i="57"/>
  <c r="E267" i="54" s="1"/>
  <c r="U21" i="68" s="1"/>
  <c r="U21" i="19"/>
  <c r="AE44" i="59"/>
  <c r="M165" i="55"/>
  <c r="E203" i="54" s="1"/>
  <c r="M170" i="66" s="1"/>
  <c r="M94" i="55"/>
  <c r="E115" i="54" s="1"/>
  <c r="M99" i="66" s="1"/>
  <c r="M108" i="17"/>
  <c r="M40" i="17"/>
  <c r="O126" i="17"/>
  <c r="M177" i="55"/>
  <c r="E217" i="54" s="1"/>
  <c r="O45" i="19"/>
  <c r="O45" i="57"/>
  <c r="AE45" i="57" s="1"/>
  <c r="C12" i="72" s="1"/>
  <c r="C24" i="72" s="1"/>
  <c r="W63" i="57"/>
  <c r="E358" i="54" s="1"/>
  <c r="W63" i="68" s="1"/>
  <c r="W63" i="19"/>
  <c r="L77" i="68"/>
  <c r="K35" i="61"/>
  <c r="T67" i="19"/>
  <c r="N72" i="19"/>
  <c r="AE23" i="59"/>
  <c r="AE35" i="59"/>
  <c r="AE40" i="59"/>
  <c r="AE49" i="59"/>
  <c r="AE48" i="59"/>
  <c r="AE52" i="59"/>
  <c r="O17" i="19"/>
  <c r="E301" i="54"/>
  <c r="O37" i="68" s="1"/>
  <c r="O37" i="19"/>
  <c r="M142" i="17"/>
  <c r="M137" i="55"/>
  <c r="M8" i="56"/>
  <c r="E223" i="54" s="1"/>
  <c r="M8" i="67" s="1"/>
  <c r="M8" i="18"/>
  <c r="O46" i="57"/>
  <c r="AE46" i="57" s="1"/>
  <c r="C13" i="72" s="1"/>
  <c r="C25" i="72" s="1"/>
  <c r="O46" i="19"/>
  <c r="Q70" i="19"/>
  <c r="Q70" i="57"/>
  <c r="E371" i="54" s="1"/>
  <c r="Q70"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39" i="57"/>
  <c r="AE39" i="57" s="1"/>
  <c r="O39" i="19"/>
  <c r="O41" i="57"/>
  <c r="AE41" i="57" s="1"/>
  <c r="O41" i="19"/>
  <c r="D78" i="17"/>
  <c r="D73" i="55"/>
  <c r="E97" i="54" s="1"/>
  <c r="D78" i="66" s="1"/>
  <c r="M168" i="17"/>
  <c r="M20" i="18"/>
  <c r="M24" i="56"/>
  <c r="E233" i="54" s="1"/>
  <c r="M20" i="67" s="1"/>
  <c r="X71" i="57"/>
  <c r="E378" i="54" s="1"/>
  <c r="X71" i="68" s="1"/>
  <c r="X71" i="19"/>
  <c r="M52" i="55"/>
  <c r="M58" i="17"/>
  <c r="AH35" i="55"/>
  <c r="E52" i="54" s="1"/>
  <c r="AH41" i="66" s="1"/>
  <c r="M8" i="55"/>
  <c r="E15" i="54" s="1"/>
  <c r="S42" i="81" s="1"/>
  <c r="N70" i="19"/>
  <c r="N70" i="57"/>
  <c r="E370" i="54" s="1"/>
  <c r="N70" i="68" s="1"/>
  <c r="H72" i="57"/>
  <c r="E379" i="54" s="1"/>
  <c r="H72" i="68" s="1"/>
  <c r="H72" i="19"/>
  <c r="H11" i="57"/>
  <c r="E245" i="54" s="1"/>
  <c r="H11" i="68" s="1"/>
  <c r="M11" i="57"/>
  <c r="E246" i="54" s="1"/>
  <c r="M11" i="68" s="1"/>
  <c r="K31" i="19"/>
  <c r="W33" i="19"/>
  <c r="T71" i="19"/>
  <c r="M7" i="18"/>
  <c r="X31" i="19"/>
  <c r="W59" i="19"/>
  <c r="N10" i="55"/>
  <c r="E17" i="54" s="1"/>
  <c r="N16" i="66" s="1"/>
  <c r="N16" i="17"/>
  <c r="N122" i="17"/>
  <c r="N117" i="55"/>
  <c r="E134" i="54" s="1"/>
  <c r="N122" i="66" s="1"/>
  <c r="N15" i="18"/>
  <c r="AE33" i="59"/>
  <c r="AE8" i="59"/>
  <c r="O50" i="19"/>
  <c r="O50" i="57"/>
  <c r="AE50" i="57" s="1"/>
  <c r="C7" i="72" s="1"/>
  <c r="C18" i="72" s="1"/>
  <c r="AE11" i="59"/>
  <c r="X30" i="57"/>
  <c r="E285" i="54" s="1"/>
  <c r="X30" i="68" s="1"/>
  <c r="I29" i="19"/>
  <c r="I29" i="57"/>
  <c r="E279" i="54" s="1"/>
  <c r="I29" i="68" s="1"/>
  <c r="I30" i="19"/>
  <c r="I30" i="57"/>
  <c r="E283" i="54" s="1"/>
  <c r="I30" i="68" s="1"/>
  <c r="X29" i="57"/>
  <c r="E281" i="54" s="1"/>
  <c r="X29" i="68" s="1"/>
  <c r="AP75" i="82" l="1"/>
  <c r="C30" i="72"/>
  <c r="E342" i="54"/>
  <c r="AE51" i="68" s="1"/>
  <c r="C8" i="72"/>
  <c r="C19" i="72" s="1"/>
  <c r="C10" i="72"/>
  <c r="C22" i="72" s="1"/>
  <c r="E274" i="54"/>
  <c r="O24" i="68" s="1"/>
  <c r="C4" i="72"/>
  <c r="AE47" i="57"/>
  <c r="E328" i="54"/>
  <c r="O47" i="68" s="1"/>
  <c r="E319" i="54"/>
  <c r="O44" i="68" s="1"/>
  <c r="AE44" i="57"/>
  <c r="O33" i="68"/>
  <c r="AE33" i="57"/>
  <c r="E296" i="54" s="1"/>
  <c r="AE33" i="68" s="1"/>
  <c r="M20" i="55"/>
  <c r="E30" i="54" s="1"/>
  <c r="M26" i="66" s="1"/>
  <c r="Y16" i="55"/>
  <c r="E25" i="54" s="1"/>
  <c r="Y22" i="66" s="1"/>
  <c r="Y14" i="55"/>
  <c r="E21" i="54" s="1"/>
  <c r="Y20" i="66" s="1"/>
  <c r="E23" i="54"/>
  <c r="M21" i="66" s="1"/>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47" i="68"/>
  <c r="O25" i="57"/>
  <c r="E275" i="54" s="1"/>
  <c r="O25" i="68" s="1"/>
  <c r="N25" i="55"/>
  <c r="E35" i="54" s="1"/>
  <c r="N31" i="66" s="1"/>
  <c r="M29" i="55"/>
  <c r="E41" i="54" s="1"/>
  <c r="M35" i="66" s="1"/>
  <c r="M28" i="55"/>
  <c r="E40" i="54" s="1"/>
  <c r="M34" i="66" s="1"/>
  <c r="M26" i="55"/>
  <c r="E38" i="54" s="1"/>
  <c r="M32" i="66" s="1"/>
  <c r="H6" i="68"/>
  <c r="C6" i="72"/>
  <c r="C17" i="72" s="1"/>
  <c r="C21" i="72" s="1"/>
  <c r="C29" i="72" s="1"/>
  <c r="C31" i="72" s="1"/>
  <c r="O52" i="57" s="1"/>
  <c r="M182" i="66"/>
  <c r="E322" i="54"/>
  <c r="O45" i="68" s="1"/>
  <c r="E324" i="54"/>
  <c r="AE45" i="68" s="1"/>
  <c r="E310" i="54"/>
  <c r="O41" i="68" s="1"/>
  <c r="E312" i="54"/>
  <c r="AE41" i="68" s="1"/>
  <c r="E325" i="54"/>
  <c r="O46" i="68" s="1"/>
  <c r="E337" i="54"/>
  <c r="O50"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7" i="54"/>
  <c r="O39"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3" i="66" l="1"/>
  <c r="S19" i="81"/>
  <c r="E321" i="54"/>
  <c r="AE44" i="68" s="1"/>
  <c r="C11" i="72"/>
  <c r="C23" i="72" s="1"/>
  <c r="E330" i="54"/>
  <c r="AE47" i="68" s="1"/>
  <c r="C14" i="72"/>
  <c r="C26" i="72" s="1"/>
  <c r="O35" i="57"/>
  <c r="E300" i="54" s="1"/>
  <c r="O35" i="68" s="1"/>
  <c r="O53" i="4"/>
  <c r="E338" i="16" s="1"/>
  <c r="O53" i="19" s="1"/>
  <c r="E303" i="54"/>
  <c r="AE37" i="68" s="1"/>
  <c r="E337" i="16"/>
  <c r="O52" i="19" s="1"/>
  <c r="E309" i="54"/>
  <c r="AE39" i="68" s="1"/>
  <c r="E327" i="54"/>
  <c r="AE46" i="68" s="1"/>
  <c r="E339" i="54"/>
  <c r="AE50" i="68" s="1"/>
  <c r="E343" i="54" l="1"/>
  <c r="O52" i="68" s="1"/>
  <c r="C33" i="72" l="1"/>
  <c r="O53" i="57" s="1"/>
  <c r="E344" i="54" s="1"/>
  <c r="O53"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A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
汚水処理の設備、煙突、　昇降機、避雷針等記入</t>
        </r>
      </text>
    </comment>
    <comment ref="M47" authorId="0" shapeId="0" xr:uid="{00000000-0006-0000-0E00-000003000000}">
      <text>
        <r>
          <rPr>
            <b/>
            <sz val="9"/>
            <color indexed="81"/>
            <rFont val="ＭＳ 明朝"/>
            <family val="1"/>
            <charset val="128"/>
          </rPr>
          <t>階数が6を超える場合は
第四面別紙に全ての階数
をご記入ください。</t>
        </r>
      </text>
    </comment>
    <comment ref="L59" authorId="0" shapeId="0" xr:uid="{00000000-0006-0000-0E00-000004000000}">
      <text>
        <r>
          <rPr>
            <b/>
            <sz val="9"/>
            <color indexed="81"/>
            <rFont val="ＭＳ 明朝"/>
            <family val="1"/>
            <charset val="128"/>
          </rPr>
          <t>住宅用火災警報器設置の場合は記入して下さい</t>
        </r>
      </text>
    </comment>
    <comment ref="Y59" authorId="0" shapeId="0" xr:uid="{1632A468-922F-4FF1-8D42-C52C71377EFF}">
      <text>
        <r>
          <rPr>
            <b/>
            <sz val="9"/>
            <color indexed="81"/>
            <rFont val="ＭＳ 明朝"/>
            <family val="1"/>
            <charset val="128"/>
          </rPr>
          <t>屋外直通階段が木造の場合は記入して下さい</t>
        </r>
      </text>
    </comment>
    <comment ref="L119" authorId="0" shapeId="0" xr:uid="{1B364B59-AB50-4B4D-9CE6-97C5375CFBDA}">
      <text>
        <r>
          <rPr>
            <b/>
            <sz val="9"/>
            <color indexed="81"/>
            <rFont val="ＭＳ 明朝"/>
            <family val="1"/>
            <charset val="128"/>
          </rPr>
          <t>住宅用火災警報器設置の場合は記入して下さい</t>
        </r>
      </text>
    </comment>
    <comment ref="Y119" authorId="0" shapeId="0" xr:uid="{E77A4802-C0A2-48E3-8C03-D3D70BD915E4}">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2" authorId="0" shapeId="0" xr:uid="{7ACCD8A7-4438-4DE5-854F-3899AF8958E6}">
      <text>
        <r>
          <rPr>
            <sz val="9"/>
            <color indexed="81"/>
            <rFont val="ＭＳ 明朝"/>
            <family val="1"/>
            <charset val="128"/>
          </rPr>
          <t>その他の場合はリストより選択、
リストに無い場合は手入力ください。</t>
        </r>
      </text>
    </comment>
    <comment ref="AH18" authorId="0" shapeId="0" xr:uid="{2ABCC20D-9A51-4B8F-A83E-CF011F3A30A7}">
      <text>
        <r>
          <rPr>
            <sz val="9"/>
            <color indexed="81"/>
            <rFont val="ＭＳ 明朝"/>
            <family val="1"/>
            <charset val="128"/>
          </rPr>
          <t>予定日を1/1のように手入力ください。</t>
        </r>
      </text>
    </comment>
    <comment ref="AG42" authorId="0" shapeId="0" xr:uid="{D1F1C51F-3576-429E-AFB6-5418E9C7A583}">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47" authorId="0" shapeId="0" xr:uid="{00000000-0006-0000-2100-000003000000}">
      <text>
        <r>
          <rPr>
            <b/>
            <sz val="9"/>
            <color indexed="81"/>
            <rFont val="ＭＳ 明朝"/>
            <family val="1"/>
            <charset val="128"/>
          </rPr>
          <t>階数が6を超える場合は
第四面別紙に全ての階数
をご記入ください。</t>
        </r>
      </text>
    </comment>
    <comment ref="L59" authorId="0" shapeId="0" xr:uid="{00000000-0006-0000-2100-000004000000}">
      <text>
        <r>
          <rPr>
            <b/>
            <sz val="9"/>
            <color indexed="81"/>
            <rFont val="ＭＳ 明朝"/>
            <family val="1"/>
            <charset val="128"/>
          </rPr>
          <t>住宅用火災警報器設置の場合は記入して下さい</t>
        </r>
      </text>
    </comment>
    <comment ref="Y59" authorId="0" shapeId="0" xr:uid="{686AECD3-50DE-47A6-A790-D438747DF683}">
      <text>
        <r>
          <rPr>
            <b/>
            <sz val="9"/>
            <color indexed="81"/>
            <rFont val="ＭＳ 明朝"/>
            <family val="1"/>
            <charset val="128"/>
          </rPr>
          <t>屋外直通階段が木造の場合は記入して下さい</t>
        </r>
      </text>
    </comment>
    <comment ref="L120" authorId="0" shapeId="0" xr:uid="{025ACC56-2670-4EE3-905F-6542798452F4}">
      <text>
        <r>
          <rPr>
            <b/>
            <sz val="9"/>
            <color indexed="81"/>
            <rFont val="ＭＳ 明朝"/>
            <family val="1"/>
            <charset val="128"/>
          </rPr>
          <t>住宅用火災警報器設置の場合は記入して下さい</t>
        </r>
      </text>
    </comment>
    <comment ref="Y120" authorId="0" shapeId="0" xr:uid="{8905832E-417C-4F18-89D2-A890F5734FEE}">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2" authorId="0" shapeId="0" xr:uid="{B4335083-A56D-4D9E-B60C-CD02D2EA5449}">
      <text>
        <r>
          <rPr>
            <sz val="9"/>
            <color indexed="81"/>
            <rFont val="ＭＳ 明朝"/>
            <family val="1"/>
            <charset val="128"/>
          </rPr>
          <t>その他の場合はリストより選択、
リストに無い場合は手入力ください。</t>
        </r>
      </text>
    </comment>
    <comment ref="AH18" authorId="0" shapeId="0" xr:uid="{C0FE1F8E-21E2-4A18-8679-95C4E42F527B}">
      <text>
        <r>
          <rPr>
            <sz val="9"/>
            <color indexed="81"/>
            <rFont val="ＭＳ 明朝"/>
            <family val="1"/>
            <charset val="128"/>
          </rPr>
          <t>予定日を1/1のように手入力ください。</t>
        </r>
      </text>
    </comment>
    <comment ref="AG42" authorId="0" shapeId="0" xr:uid="{7531E2E5-65B9-42EC-B0DB-7E4DDDC0F427}">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<sst xmlns="http://schemas.openxmlformats.org/spreadsheetml/2006/main" count="13962" uniqueCount="2861">
  <si>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</si>
  <si>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</si>
  <si>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</si>
  <si>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</si>
  <si>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</si>
  <si>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</si>
  <si>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</si>
  <si>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</si>
  <si>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</si>
  <si>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</si>
  <si>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</si>
  <si>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</si>
  <si>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</si>
  <si>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</si>
  <si>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</si>
  <si>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</si>
  <si>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</si>
  <si>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</si>
  <si>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</si>
  <si>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</si>
  <si>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</si>
  <si>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</si>
  <si>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</si>
  <si>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</si>
  <si>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</si>
  <si>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</si>
  <si>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</si>
  <si>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</si>
  <si>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</si>
  <si>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</si>
  <si>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</si>
  <si>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</si>
  <si>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</si>
  <si>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</si>
  <si>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</si>
  <si>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</si>
  <si>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</si>
  <si>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</si>
  <si>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</si>
  <si>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</si>
  <si>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</si>
  <si>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</si>
  <si>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</si>
  <si>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</si>
  <si>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</si>
  <si>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</si>
  <si>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</si>
  <si>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</si>
  <si>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</si>
  <si>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</si>
  <si>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</si>
  <si>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</si>
  <si>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</si>
  <si>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</si>
  <si>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</si>
  <si>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</si>
  <si>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</si>
  <si>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</si>
  <si>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</si>
  <si>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</si>
  <si>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</si>
  <si>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</si>
  <si>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</si>
  <si>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</si>
  <si>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</si>
  <si>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</si>
  <si>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</si>
  <si>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</si>
  <si>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</si>
  <si>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</si>
  <si>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</si>
  <si>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</si>
  <si>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</si>
  <si>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</si>
  <si>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</si>
  <si>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</si>
  <si>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</si>
  <si>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</si>
  <si>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</si>
  <si>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</si>
  <si>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</si>
  <si>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</si>
  <si>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</si>
  <si>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</si>
  <si>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</si>
  <si>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</si>
  <si>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</si>
  <si>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</si>
  <si>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</si>
  <si>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</si>
  <si>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</si>
  <si>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</si>
  <si>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</si>
  <si>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</si>
  <si>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</si>
  <si>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</si>
  <si>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</si>
  <si>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</si>
  <si>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</si>
  <si>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</si>
  <si>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</si>
  <si>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</si>
  <si>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</si>
  <si>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</si>
  <si>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</si>
  <si>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</si>
  <si>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</si>
  <si>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</si>
  <si>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</si>
  <si>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</si>
  <si>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</si>
  <si>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</si>
  <si>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</si>
  <si>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</si>
  <si>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</si>
  <si>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</si>
  <si>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</si>
  <si>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</si>
  <si>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</si>
  <si>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</si>
  <si>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</si>
  <si>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</si>
  <si>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</si>
  <si>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</si>
  <si>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</si>
  <si>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</si>
  <si>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</si>
  <si>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【１．建築主】</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</si>
  <si>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</si>
  <si>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</si>
  <si>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</si>
  <si>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</si>
  <si>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</si>
  <si>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</si>
  <si>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</si>
  <si>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</si>
  <si>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</si>
  <si>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</si>
  <si>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</si>
  <si>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</si>
  <si>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</si>
  <si>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</si>
  <si>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</si>
  <si>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</si>
  <si>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</si>
  <si>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</si>
  <si>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</si>
  <si>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</si>
  <si>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</si>
  <si>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</si>
  <si>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</si>
  <si>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</si>
  <si>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</si>
  <si>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</si>
  <si>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作成又は確認した設計図書</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</si>
  <si>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</si>
  <si>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</si>
  <si>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</si>
  <si>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</si>
  <si>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</si>
  <si>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</si>
  <si>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</si>
  <si>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</si>
  <si>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</si>
  <si>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</si>
  <si>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</si>
  <si>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</si>
  <si>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</si>
  <si>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</si>
  <si>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</si>
  <si>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</si>
  <si>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</si>
  <si>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</si>
  <si>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</si>
  <si>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</si>
  <si>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</si>
  <si>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</si>
  <si>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</si>
  <si>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</si>
  <si>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</si>
  <si>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</si>
  <si>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</si>
  <si>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</si>
  <si>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</si>
  <si>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</si>
  <si>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</si>
  <si>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</si>
  <si>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</si>
  <si>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</si>
  <si>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</si>
  <si>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</si>
  <si>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</si>
  <si>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</si>
  <si>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</si>
  <si>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</si>
  <si>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</si>
  <si>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</si>
  <si>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</si>
  <si>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</si>
  <si>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</si>
  <si>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</si>
  <si>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</si>
  <si>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</si>
  <si>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</si>
  <si>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</si>
  <si>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</si>
  <si>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</si>
  <si>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</si>
  <si>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</si>
  <si>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</si>
  <si>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</si>
  <si>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</si>
  <si>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</si>
  <si>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</si>
  <si>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</si>
  <si>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</si>
  <si>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</si>
  <si>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</si>
  <si>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</si>
  <si>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</si>
  <si>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</si>
  <si>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</si>
  <si>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</si>
  <si>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</si>
  <si>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</si>
  <si>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</si>
  <si>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</si>
  <si>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</si>
  <si>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</si>
  <si>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</si>
  <si>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</si>
  <si>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</si>
  <si>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</si>
  <si>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</si>
  <si>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</si>
  <si>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</si>
  <si>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</si>
  <si>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</si>
  <si>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</si>
  <si>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</si>
  <si>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</si>
  <si>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</si>
  <si>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</si>
  <si>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</si>
  <si>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</si>
  <si>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</si>
  <si>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</si>
  <si>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</si>
  <si>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</si>
  <si>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</si>
  <si>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</si>
  <si>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</si>
  <si>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</si>
  <si>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</si>
  <si>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</si>
  <si>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</si>
  <si>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</si>
  <si>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</si>
  <si>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</si>
  <si>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</si>
  <si>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</si>
  <si>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</si>
  <si>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</si>
  <si>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</si>
  <si>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</si>
  <si>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</si>
  <si>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</si>
  <si>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</si>
  <si>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</si>
  <si>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</si>
  <si>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</si>
  <si>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</si>
  <si>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</si>
  <si>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</si>
  <si>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</si>
  <si>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</si>
  <si>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</si>
  <si>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</si>
  <si>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</si>
  <si>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</si>
  <si>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</si>
  <si>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</si>
  <si>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</si>
  <si>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</si>
  <si>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</si>
  <si>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</si>
  <si>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</si>
  <si>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</si>
  <si>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</si>
  <si>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</si>
  <si>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</si>
  <si>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</si>
  <si>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</si>
  <si>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</si>
  <si>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</si>
  <si>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</si>
  <si>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</si>
  <si>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</si>
  <si>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</si>
  <si>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</si>
  <si>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</si>
  <si>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</si>
  <si>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</si>
  <si>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</si>
  <si>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</si>
  <si>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</si>
  <si>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</si>
  <si>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</si>
  <si>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</si>
  <si>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</si>
  <si>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</si>
  <si>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</si>
  <si>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</si>
  <si>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</si>
  <si>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</si>
  <si>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</si>
  <si>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</si>
  <si>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</si>
  <si>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</si>
  <si>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</si>
  <si>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</si>
  <si>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</si>
  <si>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</si>
  <si>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</si>
  <si>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</si>
  <si>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</si>
  <si>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</si>
  <si>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</si>
  <si>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</si>
  <si>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</si>
  <si>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</si>
  <si>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</si>
  <si>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</si>
  <si>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</si>
  <si>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</si>
  <si>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</si>
  <si>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</si>
  <si>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</si>
  <si>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</si>
  <si>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</si>
  <si>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</si>
  <si>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</si>
  <si>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</si>
  <si>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</si>
  <si>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</si>
  <si>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</si>
  <si>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</si>
  <si>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</si>
  <si>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</si>
  <si>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</si>
  <si>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</si>
  <si>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</si>
  <si>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</si>
  <si>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</si>
  <si>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</si>
  <si>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</si>
  <si>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</si>
  <si>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</si>
  <si>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</si>
  <si>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</si>
  <si>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</si>
  <si>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</si>
  <si>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</si>
  <si>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</si>
  <si>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</si>
  <si>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</si>
  <si>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</si>
  <si>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</si>
  <si>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</si>
  <si>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</si>
  <si>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</si>
  <si>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</si>
  <si>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</si>
  <si>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</si>
  <si>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</si>
  <si>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</si>
  <si>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</si>
  <si>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</si>
  <si>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</si>
  <si>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</si>
  <si>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</si>
  <si>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</si>
  <si>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</si>
  <si>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</si>
  <si>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</si>
  <si>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</si>
  <si>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</si>
  <si>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</si>
  <si>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</si>
  <si>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</si>
  <si>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</si>
  <si>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</si>
  <si>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</si>
  <si>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</si>
  <si>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</si>
  <si>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</si>
  <si>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</si>
  <si>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</si>
  <si>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</si>
  <si>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</si>
  <si>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</si>
  <si>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</si>
  <si>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</si>
  <si>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</si>
  <si>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</si>
  <si>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</si>
  <si>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</si>
  <si>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</si>
  <si>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</si>
  <si>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</si>
  <si>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</si>
  <si>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</si>
  <si>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</si>
  <si>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</si>
  <si>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</si>
  <si>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</si>
  <si>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</si>
  <si>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</si>
  <si>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</si>
  <si>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</si>
  <si>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</si>
  <si>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</si>
  <si>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</si>
  <si>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</si>
  <si>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</si>
  <si>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</si>
  <si>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</si>
  <si>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</si>
  <si>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</si>
  <si>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</si>
  <si>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建築士法第２０条の２第１項の表示をした者</t>
    <phoneticPr fontId="20"/>
  </si>
  <si>
    <t>建築士法第２０条の２第３項の表示をした者</t>
    <phoneticPr fontId="20"/>
  </si>
  <si>
    <t>建築士法第２０条の３第１項の表示をした者</t>
    <phoneticPr fontId="20"/>
  </si>
  <si>
    <t>設備設計一級建築士交付第</t>
    <rPh sb="0" eb="2">
      <t>セツビ</t>
    </rPh>
    <phoneticPr fontId="20"/>
  </si>
  <si>
    <t>建築士法第２０条の３第３項の表示をした者</t>
    <phoneticPr fontId="20"/>
  </si>
  <si>
    <t>【４．建築設備の設計に関し意見を聴いた者】</t>
    <phoneticPr fontId="20"/>
  </si>
  <si>
    <t>勤務先</t>
    <rPh sb="0" eb="3">
      <t>キンムサキ</t>
    </rPh>
    <phoneticPr fontId="20"/>
  </si>
  <si>
    <t>登録番号</t>
    <rPh sb="0" eb="2">
      <t>トウロク</t>
    </rPh>
    <phoneticPr fontId="20"/>
  </si>
  <si>
    <t>意見を聴いた設計図書</t>
    <phoneticPr fontId="20"/>
  </si>
  <si>
    <t>(その他の建築設備の設計に関し意見を聴いた者）</t>
    <phoneticPr fontId="20"/>
  </si>
  <si>
    <t>【５．工事監理者】</t>
    <phoneticPr fontId="20"/>
  </si>
  <si>
    <t>（代表となる工事監理者）</t>
    <phoneticPr fontId="20"/>
  </si>
  <si>
    <t>工事と照合する設計図書</t>
    <phoneticPr fontId="20"/>
  </si>
  <si>
    <t>（その他の工事監理者）</t>
    <phoneticPr fontId="20"/>
  </si>
  <si>
    <t>【６．工事施工者】</t>
    <phoneticPr fontId="20"/>
  </si>
  <si>
    <t>営業所名</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</si>
  <si>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</si>
  <si>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</si>
  <si>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</si>
  <si>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</si>
  <si>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</si>
  <si>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</si>
  <si>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</si>
  <si>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</si>
  <si>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</si>
  <si>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</si>
  <si>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</si>
  <si>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</si>
  <si>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</si>
  <si>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</si>
  <si>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</si>
  <si>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</si>
  <si>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</si>
  <si>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</si>
  <si>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</si>
  <si>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</si>
  <si>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</si>
  <si>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</si>
  <si>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</si>
  <si>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</si>
  <si>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</si>
  <si>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</si>
  <si>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</si>
  <si>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</si>
  <si>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</si>
  <si>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</si>
  <si>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</si>
  <si>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</si>
  <si>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</si>
  <si>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【７．構造計算適合性判定の申請】</t>
    <phoneticPr fontId="20"/>
  </si>
  <si>
    <t>提出済</t>
    <rPh sb="0" eb="2">
      <t>テイシュツ</t>
    </rPh>
    <phoneticPr fontId="20"/>
  </si>
  <si>
    <t>未提出</t>
    <rPh sb="1" eb="3">
      <t>テイシュツ</t>
    </rPh>
    <phoneticPr fontId="20"/>
  </si>
  <si>
    <t>提出不要</t>
    <rPh sb="0" eb="2">
      <t>テイシュツ</t>
    </rPh>
    <phoneticPr fontId="20"/>
  </si>
  <si>
    <t>【９．備考】</t>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</si>
  <si>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</si>
  <si>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</si>
  <si>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</si>
  <si>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</si>
  <si>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</si>
  <si>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</si>
  <si>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</si>
  <si>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</si>
  <si>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</si>
  <si>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</si>
  <si>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</si>
  <si>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</si>
  <si>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</si>
  <si>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</si>
  <si>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</si>
  <si>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</si>
  <si>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【１．地名地番】</t>
    <phoneticPr fontId="20"/>
  </si>
  <si>
    <t>【２．住居表示】</t>
    <phoneticPr fontId="20"/>
  </si>
  <si>
    <t>【３．都市計画区域及び準都市計画区域の内外の別等】</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</si>
  <si>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</si>
  <si>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</si>
  <si>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</si>
  <si>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</si>
  <si>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</si>
  <si>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</si>
  <si>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【４．防火地域】</t>
    <phoneticPr fontId="20"/>
  </si>
  <si>
    <t>防火地域</t>
    <phoneticPr fontId="20"/>
  </si>
  <si>
    <t>準防火地域</t>
    <phoneticPr fontId="20"/>
  </si>
  <si>
    <t>指定なし</t>
    <phoneticPr fontId="20"/>
  </si>
  <si>
    <t>【５．その他の区域、地域、地区又は街区】</t>
    <phoneticPr fontId="20"/>
  </si>
  <si>
    <t>【６．道路】</t>
    <phoneticPr fontId="20"/>
  </si>
  <si>
    <t>幅員</t>
    <rPh sb="0" eb="2">
      <t>フクイン</t>
    </rPh>
    <phoneticPr fontId="20"/>
  </si>
  <si>
    <t>なし</t>
    <phoneticPr fontId="20"/>
  </si>
  <si>
    <t>敷地と接している部分の長さ</t>
    <phoneticPr fontId="20"/>
  </si>
  <si>
    <t>ｍ</t>
    <phoneticPr fontId="20"/>
  </si>
  <si>
    <t>【７．敷地面積】</t>
    <phoneticPr fontId="20"/>
  </si>
  <si>
    <t>敷地面積</t>
    <phoneticPr fontId="20"/>
  </si>
  <si>
    <t>（1）</t>
  </si>
  <si>
    <t>（2）</t>
  </si>
  <si>
    <t>）</t>
    <phoneticPr fontId="20"/>
  </si>
  <si>
    <t>敷地面積の合計</t>
  </si>
  <si>
    <t>ヘ．</t>
  </si>
  <si>
    <t>チ．</t>
  </si>
  <si>
    <t>【８．主要用途】</t>
    <phoneticPr fontId="20"/>
  </si>
  <si>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</si>
  <si>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</si>
  <si>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</si>
  <si>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</si>
  <si>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</si>
  <si>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</si>
  <si>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</si>
  <si>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</si>
  <si>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</si>
  <si>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</si>
  <si>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【１０．建築面積】</t>
    <phoneticPr fontId="20"/>
  </si>
  <si>
    <t>申請部分</t>
    <phoneticPr fontId="20"/>
  </si>
  <si>
    <t>申請以外の部分</t>
    <rPh sb="2" eb="4">
      <t>イガイ</t>
    </rPh>
    <phoneticPr fontId="20"/>
  </si>
  <si>
    <t>合計</t>
  </si>
  <si>
    <t>合計</t>
    <rPh sb="0" eb="2">
      <t>ゴウケイ</t>
    </rPh>
    <phoneticPr fontId="20"/>
  </si>
  <si>
    <t>建築物全体</t>
  </si>
  <si>
    <t>建築基準法第53条第1項の規定による建築物の建蔽率　】</t>
    <phoneticPr fontId="20"/>
  </si>
  <si>
    <t>敷地に建築可能な延べ面積を敷地面積で除した数値　】</t>
    <phoneticPr fontId="20"/>
  </si>
  <si>
    <t>敷地に建築可能な建築面積を敷地面積で除した数値　】</t>
    <phoneticPr fontId="20"/>
  </si>
  <si>
    <t>ニ．</t>
  </si>
  <si>
    <t>リ．</t>
  </si>
  <si>
    <t>エレベーターの昇降路の部分</t>
  </si>
  <si>
    <t>自動車車庫等の部分　　</t>
  </si>
  <si>
    <t>備蓄倉庫の部分</t>
  </si>
  <si>
    <t>蓄電池の設置部分</t>
  </si>
  <si>
    <t>自家発電設備の設置部分</t>
  </si>
  <si>
    <t>貯水槽の設置部分</t>
  </si>
  <si>
    <t>延べ面積</t>
  </si>
  <si>
    <t>申請に係る建築物の数</t>
  </si>
  <si>
    <t>同一敷地内の他の建築物の数</t>
  </si>
  <si>
    <t>最高の高さ</t>
  </si>
  <si>
    <t>申請に係る部分</t>
    <rPh sb="3" eb="4">
      <t>カカ</t>
    </rPh>
    <phoneticPr fontId="20"/>
  </si>
  <si>
    <t>他の建築物</t>
    <rPh sb="0" eb="1">
      <t>ホカ</t>
    </rPh>
    <rPh sb="2" eb="5">
      <t>ケンチクブツ</t>
    </rPh>
    <phoneticPr fontId="20"/>
  </si>
  <si>
    <t>階数</t>
  </si>
  <si>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</si>
  <si>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</si>
  <si>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</si>
  <si>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</si>
  <si>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</si>
  <si>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t>
    <phoneticPr fontId="20"/>
  </si>
  <si>
    <t>有</t>
    <rPh sb="0" eb="1">
      <t>ア</t>
    </rPh>
    <phoneticPr fontId="20"/>
  </si>
  <si>
    <t>無</t>
    <rPh sb="0" eb="1">
      <t>ナ</t>
    </rPh>
    <phoneticPr fontId="20"/>
  </si>
  <si>
    <t>】</t>
    <phoneticPr fontId="20"/>
  </si>
  <si>
    <t>回</t>
    <rPh sb="0" eb="1">
      <t>カイ</t>
    </rPh>
    <phoneticPr fontId="20"/>
  </si>
  <si>
    <t>第</t>
    <rPh sb="0" eb="1">
      <t>ダイ</t>
    </rPh>
    <phoneticPr fontId="20"/>
  </si>
  <si>
    <t>【１８．その他必要な事項】</t>
    <phoneticPr fontId="20"/>
  </si>
  <si>
    <t>【１９．備考】</t>
    <phoneticPr fontId="20"/>
  </si>
  <si>
    <t>（第四面）</t>
    <rPh sb="2" eb="3">
      <t>ヨン</t>
    </rPh>
    <phoneticPr fontId="20"/>
  </si>
  <si>
    <t>建築物別概要</t>
    <phoneticPr fontId="20"/>
  </si>
  <si>
    <t>【１．番号】</t>
  </si>
  <si>
    <t>【１．番号】</t>
    <phoneticPr fontId="20"/>
  </si>
  <si>
    <t>【２．用途】</t>
    <phoneticPr fontId="20"/>
  </si>
  <si>
    <t>【３．工事種別】</t>
    <phoneticPr fontId="20"/>
  </si>
  <si>
    <t>【４．構造】</t>
    <phoneticPr fontId="20"/>
  </si>
  <si>
    <t>耐火建築物</t>
  </si>
  <si>
    <t>地階を除く階数</t>
  </si>
  <si>
    <t>地階の階数</t>
  </si>
  <si>
    <t>昇降機塔等の階の数</t>
  </si>
  <si>
    <t>地階の倉庫等の階の数</t>
  </si>
  <si>
    <t>最高の軒の高さ</t>
  </si>
  <si>
    <t>建築基準法第6条の4第1項の規定による確認の特例の適用の有無</t>
    <phoneticPr fontId="20"/>
  </si>
  <si>
    <t>建築基準法施行令第10条各号に掲げる建築物の区分</t>
  </si>
  <si>
    <t>認定型式の認定番号</t>
  </si>
  <si>
    <t>適合する一連の規定の区分</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</si>
  <si>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</si>
  <si>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</si>
  <si>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</si>
  <si>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</si>
  <si>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</si>
  <si>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階別</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</si>
  <si>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</si>
  <si>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</si>
  <si>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</si>
  <si>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</si>
  <si>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</si>
  <si>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</si>
  <si>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</si>
  <si>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</si>
  <si>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</si>
  <si>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</si>
  <si>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【２．階】</t>
  </si>
  <si>
    <t>【３．柱の小径】</t>
  </si>
  <si>
    <t>【４．横架材間の垂直距離】</t>
  </si>
  <si>
    <t>【５．階の高さ】</t>
  </si>
  <si>
    <t>【６．天井】</t>
  </si>
  <si>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</si>
  <si>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</si>
  <si>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</si>
  <si>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</si>
  <si>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</si>
  <si>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</si>
  <si>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</si>
  <si>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</si>
  <si>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</si>
  <si>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</si>
  <si>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【７．用途別床面積】</t>
    <phoneticPr fontId="21"/>
  </si>
  <si>
    <t>用途の区分</t>
    <phoneticPr fontId="21"/>
  </si>
  <si>
    <t>具体的な用途の名称</t>
    <phoneticPr fontId="21"/>
  </si>
  <si>
    <t>床面積</t>
    <phoneticPr fontId="21"/>
  </si>
  <si>
    <t>【８．その他必要な事項】</t>
    <phoneticPr fontId="21"/>
  </si>
  <si>
    <t>【９．備考】</t>
    <phoneticPr fontId="21"/>
  </si>
  <si>
    <t>（第六面）</t>
    <rPh sb="2" eb="3">
      <t>ロク</t>
    </rPh>
    <phoneticPr fontId="20"/>
  </si>
  <si>
    <t>建築物独立部分別概要</t>
    <phoneticPr fontId="21"/>
  </si>
  <si>
    <t>【２．延べ面積】</t>
    <phoneticPr fontId="21"/>
  </si>
  <si>
    <t>【３．建築物の高さ等】</t>
    <phoneticPr fontId="21"/>
  </si>
  <si>
    <t>】</t>
    <phoneticPr fontId="21"/>
  </si>
  <si>
    <t>（</t>
    <phoneticPr fontId="21"/>
  </si>
  <si>
    <t>）</t>
    <phoneticPr fontId="21"/>
  </si>
  <si>
    <t>地上</t>
    <rPh sb="0" eb="2">
      <t>チジョウ</t>
    </rPh>
    <phoneticPr fontId="21"/>
  </si>
  <si>
    <t>地下</t>
    <rPh sb="0" eb="2">
      <t>チカ</t>
    </rPh>
    <phoneticPr fontId="21"/>
  </si>
  <si>
    <t>【４．特定構造計算基準又は特定増改築構造計算基準の別】</t>
    <phoneticPr fontId="21"/>
  </si>
  <si>
    <t>特定構造計算基準</t>
  </si>
  <si>
    <t>特定増改築構造計算基準</t>
  </si>
  <si>
    <t>【５．構造計算の区分】</t>
    <phoneticPr fontId="21"/>
  </si>
  <si>
    <t>建築基準法施行令第81条第1項各号に掲げる基準に従った構造計算</t>
    <phoneticPr fontId="21"/>
  </si>
  <si>
    <t>建築基準法施行令第81条第2項第1号イに掲げる構造計算</t>
    <phoneticPr fontId="21"/>
  </si>
  <si>
    <t>建築基準法施行令第81条第2項第1号ロに掲げる構造計算</t>
    <phoneticPr fontId="21"/>
  </si>
  <si>
    <t>建築基準法施行令第81条第2項第2号イに掲げる構造計算</t>
    <phoneticPr fontId="21"/>
  </si>
  <si>
    <t>建築基準法施行令第81条第3項に掲げる構造計算</t>
    <phoneticPr fontId="21"/>
  </si>
  <si>
    <t>【６．構造計算に用いたプログラム】</t>
    <phoneticPr fontId="21"/>
  </si>
  <si>
    <t>名称</t>
  </si>
  <si>
    <t>区分</t>
  </si>
  <si>
    <t>建築基準法第20条第1項第2号イ又は第3号イの認定を受けたプログラム</t>
    <phoneticPr fontId="21"/>
  </si>
  <si>
    <t>大臣認定番号</t>
    <phoneticPr fontId="21"/>
  </si>
  <si>
    <t>その他のプログラム</t>
    <phoneticPr fontId="21"/>
  </si>
  <si>
    <t>【７．建築基準法施行令第１３７条の２各号に定める基準の区分】</t>
    <phoneticPr fontId="21"/>
  </si>
  <si>
    <t>【８．備考】</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</si>
  <si>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</si>
  <si>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</si>
  <si>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</si>
  <si>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</si>
  <si>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</si>
  <si>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</si>
  <si>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</si>
  <si>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</si>
  <si>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</si>
  <si>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</si>
  <si>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</si>
  <si>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</si>
  <si>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</si>
  <si>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</si>
  <si>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</si>
  <si>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</si>
  <si>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</si>
  <si>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</si>
  <si>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</si>
  <si>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</si>
  <si>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</si>
  <si>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</si>
  <si>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</si>
  <si>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</si>
  <si>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</si>
  <si>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</si>
  <si>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</si>
  <si>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</si>
  <si>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</si>
  <si>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</si>
  <si>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</si>
  <si>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</si>
  <si>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</si>
  <si>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</si>
  <si>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</si>
  <si>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</si>
  <si>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</si>
  <si>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</si>
  <si>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</si>
  <si>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</si>
  <si>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</si>
  <si>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</si>
  <si>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</si>
  <si>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</si>
  <si>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</si>
  <si>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</si>
  <si>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</si>
  <si>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</si>
  <si>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</si>
  <si>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</si>
  <si>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</si>
  <si>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</si>
  <si>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【１．建築主】</t>
    <phoneticPr fontId="2"/>
  </si>
  <si>
    <t>【２．代理者】</t>
    <phoneticPr fontId="2"/>
  </si>
  <si>
    <t>建築士</t>
    <phoneticPr fontId="2"/>
  </si>
  <si>
    <t>登録 第</t>
    <phoneticPr fontId="2"/>
  </si>
  <si>
    <t>知事登録 第</t>
    <phoneticPr fontId="2"/>
  </si>
  <si>
    <t>【３．設計者】</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</si>
  <si>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</si>
  <si>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</si>
  <si>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</si>
  <si>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</si>
  <si>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</si>
  <si>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</si>
  <si>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建築士法第２０条の２第１項の表示をした者</t>
    <phoneticPr fontId="2"/>
  </si>
  <si>
    <t>構造設計一級建築士交付第</t>
    <phoneticPr fontId="2"/>
  </si>
  <si>
    <t>建築士法第２０条の２第３項の表示をした者</t>
    <phoneticPr fontId="2"/>
  </si>
  <si>
    <t>構造設計一級建築士交付第</t>
    <phoneticPr fontId="2"/>
  </si>
  <si>
    <t>建築士法第２０条の３第１項の表示をした者</t>
    <phoneticPr fontId="2"/>
  </si>
  <si>
    <t>設備設計一級建築士交付第</t>
    <rPh sb="0" eb="2">
      <t>セツビ</t>
    </rPh>
    <phoneticPr fontId="2"/>
  </si>
  <si>
    <t>建築士法第２０条の３第３項の表示をした者</t>
    <phoneticPr fontId="2"/>
  </si>
  <si>
    <t>【４．建築設備の設計に関し意見を聴いた者】</t>
    <phoneticPr fontId="2"/>
  </si>
  <si>
    <t>（代表となる建築設備の設計に関し意見を聴いた者）</t>
    <phoneticPr fontId="2"/>
  </si>
  <si>
    <t>勤務先</t>
    <rPh sb="0" eb="3">
      <t>キンムサキ</t>
    </rPh>
    <phoneticPr fontId="2"/>
  </si>
  <si>
    <t>登録番号</t>
    <rPh sb="0" eb="2">
      <t>トウロク</t>
    </rPh>
    <phoneticPr fontId="2"/>
  </si>
  <si>
    <t>意見を聴いた設計図書</t>
    <phoneticPr fontId="2"/>
  </si>
  <si>
    <t>(その他の建築設備の設計に関し意見を聴いた者）</t>
    <phoneticPr fontId="2"/>
  </si>
  <si>
    <t>意見を聴いた設計図書</t>
    <phoneticPr fontId="2"/>
  </si>
  <si>
    <t>【５．工事監理者】</t>
    <phoneticPr fontId="2"/>
  </si>
  <si>
    <t>（代表となる工事監理者）</t>
    <phoneticPr fontId="2"/>
  </si>
  <si>
    <t>建築士</t>
    <phoneticPr fontId="2"/>
  </si>
  <si>
    <t>登録 第</t>
    <phoneticPr fontId="2"/>
  </si>
  <si>
    <t>工事と照合する設計図書</t>
    <phoneticPr fontId="2"/>
  </si>
  <si>
    <t>（その他の工事監理者）</t>
    <phoneticPr fontId="2"/>
  </si>
  <si>
    <t>【６．工事施工者】</t>
    <phoneticPr fontId="2"/>
  </si>
  <si>
    <t>営業所名</t>
    <phoneticPr fontId="2"/>
  </si>
  <si>
    <t>建設業の許可</t>
    <phoneticPr fontId="2"/>
  </si>
  <si>
    <t>第</t>
    <phoneticPr fontId="2"/>
  </si>
  <si>
    <t>【７．構造計算適合性判定の申請】</t>
    <phoneticPr fontId="2"/>
  </si>
  <si>
    <t>申請済</t>
    <phoneticPr fontId="2"/>
  </si>
  <si>
    <t>未申請</t>
    <phoneticPr fontId="2"/>
  </si>
  <si>
    <t>申請不要</t>
    <phoneticPr fontId="2"/>
  </si>
  <si>
    <t>【８．建築物エネルギー消費性能確保計画の提出】</t>
    <phoneticPr fontId="2"/>
  </si>
  <si>
    <t>提出済</t>
    <rPh sb="0" eb="2">
      <t>テイシュツ</t>
    </rPh>
    <phoneticPr fontId="2"/>
  </si>
  <si>
    <t>未提出</t>
    <rPh sb="1" eb="3">
      <t>テイシュツ</t>
    </rPh>
    <phoneticPr fontId="2"/>
  </si>
  <si>
    <t>提出不要</t>
    <rPh sb="0" eb="2">
      <t>テイシュツ</t>
    </rPh>
    <phoneticPr fontId="2"/>
  </si>
  <si>
    <t>【７．備考】</t>
    <phoneticPr fontId="2"/>
  </si>
  <si>
    <t>新築工事</t>
    <phoneticPr fontId="2"/>
  </si>
  <si>
    <t>建築計画概要書（第一面）別紙</t>
    <rPh sb="12" eb="14">
      <t>ベッシ</t>
    </rPh>
    <phoneticPr fontId="2"/>
  </si>
  <si>
    <t>別紙　建築主追加様式</t>
    <phoneticPr fontId="2"/>
  </si>
  <si>
    <t>【１．建築主】</t>
    <phoneticPr fontId="2"/>
  </si>
  <si>
    <t>建築計画概要書（第二面）</t>
    <phoneticPr fontId="2"/>
  </si>
  <si>
    <t>建築物及びその敷地に関する事項</t>
    <phoneticPr fontId="2"/>
  </si>
  <si>
    <t>【１．地名地番】</t>
    <phoneticPr fontId="2"/>
  </si>
  <si>
    <t>【２．住居表示】</t>
    <phoneticPr fontId="2"/>
  </si>
  <si>
    <t>【３．都市計画区域及び準都市計画区域の内外の別等】</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</si>
  <si>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</si>
  <si>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</si>
  <si>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</si>
  <si>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</si>
  <si>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</si>
  <si>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</si>
  <si>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【４．防火地域】</t>
    <phoneticPr fontId="2"/>
  </si>
  <si>
    <t>防火地域</t>
    <phoneticPr fontId="2"/>
  </si>
  <si>
    <t>準防火地域</t>
    <phoneticPr fontId="2"/>
  </si>
  <si>
    <t>指定なし</t>
    <phoneticPr fontId="2"/>
  </si>
  <si>
    <t>【５．その他の区域、地域、地区又は街区】</t>
    <phoneticPr fontId="2"/>
  </si>
  <si>
    <t>【６．道路】</t>
    <phoneticPr fontId="2"/>
  </si>
  <si>
    <t>幅員</t>
    <rPh sb="0" eb="2">
      <t>フクイン</t>
    </rPh>
    <phoneticPr fontId="2"/>
  </si>
  <si>
    <t>ｍ</t>
    <phoneticPr fontId="2"/>
  </si>
  <si>
    <t>敷地と接している部分の長さ</t>
    <phoneticPr fontId="2"/>
  </si>
  <si>
    <t>【７．敷地面積】</t>
    <phoneticPr fontId="2"/>
  </si>
  <si>
    <t>敷地面積</t>
    <phoneticPr fontId="2"/>
  </si>
  <si>
    <t>）</t>
    <phoneticPr fontId="2"/>
  </si>
  <si>
    <t>用途地域等</t>
    <phoneticPr fontId="2"/>
  </si>
  <si>
    <t>建築基準法第52条第1項及び第2項の規定による建築物の容積率　】</t>
    <phoneticPr fontId="2"/>
  </si>
  <si>
    <t>建築基準法第53条第1項の規定による建築物の建蔽率　】</t>
    <phoneticPr fontId="2"/>
  </si>
  <si>
    <t>敷地に建築可能な延べ面積を敷地面積で除した数値　】</t>
    <phoneticPr fontId="2"/>
  </si>
  <si>
    <t>敷地に建築可能な建築面積を敷地面積で除した数値　】</t>
    <phoneticPr fontId="2"/>
  </si>
  <si>
    <t>【８．主要用途】</t>
    <phoneticPr fontId="2"/>
  </si>
  <si>
    <t>（区分</t>
    <phoneticPr fontId="2"/>
  </si>
  <si>
    <t>（</t>
    <phoneticPr fontId="2"/>
  </si>
  <si>
    <t>（区分</t>
    <phoneticPr fontId="2"/>
  </si>
  <si>
    <t>【９．工事種別】</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</si>
  <si>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</si>
  <si>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</si>
  <si>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</si>
  <si>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</si>
  <si>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</si>
  <si>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</si>
  <si>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</si>
  <si>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【１０．建築面積】</t>
    <phoneticPr fontId="2"/>
  </si>
  <si>
    <t>申請部分</t>
    <phoneticPr fontId="2"/>
  </si>
  <si>
    <t>申請以外の部分</t>
    <rPh sb="2" eb="4">
      <t>イガイ</t>
    </rPh>
    <phoneticPr fontId="2"/>
  </si>
  <si>
    <t>合計</t>
    <rPh sb="0" eb="2">
      <t>ゴウケイ</t>
    </rPh>
    <phoneticPr fontId="2"/>
  </si>
  <si>
    <t>建蔽率</t>
    <phoneticPr fontId="2"/>
  </si>
  <si>
    <t>【１１．延べ面積】</t>
    <phoneticPr fontId="2"/>
  </si>
  <si>
    <t>申請部分</t>
    <phoneticPr fontId="2"/>
  </si>
  <si>
    <t>）</t>
    <phoneticPr fontId="2"/>
  </si>
  <si>
    <t>住宅の部分</t>
    <phoneticPr fontId="2"/>
  </si>
  <si>
    <t>】</t>
    <phoneticPr fontId="2"/>
  </si>
  <si>
    <t>【１２．建築物の数】</t>
    <phoneticPr fontId="2"/>
  </si>
  <si>
    <t>【１３．建築物の高さ等】</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</si>
  <si>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</si>
  <si>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</si>
  <si>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</si>
  <si>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</si>
  <si>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</si>
  <si>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</si>
  <si>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</si>
  <si>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</si>
  <si>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建築基準法第56条第7項の規定による特例の適用の有無　】</t>
    <phoneticPr fontId="2"/>
  </si>
  <si>
    <t>有</t>
    <rPh sb="0" eb="1">
      <t>ア</t>
    </rPh>
    <phoneticPr fontId="2"/>
  </si>
  <si>
    <t>無</t>
    <rPh sb="0" eb="1">
      <t>ナ</t>
    </rPh>
    <phoneticPr fontId="2"/>
  </si>
  <si>
    <t>適用があるときは、特例の区分</t>
    <phoneticPr fontId="2"/>
  </si>
  <si>
    <t>道路高さ制限不適用</t>
    <phoneticPr fontId="2"/>
  </si>
  <si>
    <t>隣地高さ制限不適用</t>
    <phoneticPr fontId="2"/>
  </si>
  <si>
    <t>北側高さ制限不適用</t>
    <phoneticPr fontId="2"/>
  </si>
  <si>
    <t>【１４．許可・認定等】</t>
    <phoneticPr fontId="2"/>
  </si>
  <si>
    <t>【１５．工事着手予定年月日】</t>
    <phoneticPr fontId="2"/>
  </si>
  <si>
    <t>日</t>
    <phoneticPr fontId="2"/>
  </si>
  <si>
    <t>【１６．工事完了予定年月日】</t>
    <phoneticPr fontId="2"/>
  </si>
  <si>
    <t>【１７．特定工程工事終了予定年月日】</t>
    <phoneticPr fontId="2"/>
  </si>
  <si>
    <t>第</t>
    <rPh sb="0" eb="1">
      <t>ダイ</t>
    </rPh>
    <phoneticPr fontId="2"/>
  </si>
  <si>
    <t>回</t>
    <rPh sb="0" eb="1">
      <t>カイ</t>
    </rPh>
    <phoneticPr fontId="2"/>
  </si>
  <si>
    <t>）</t>
    <phoneticPr fontId="2"/>
  </si>
  <si>
    <t>【１８．その他必要な事項】</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</si>
  <si>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</si>
  <si>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</si>
  <si>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</si>
  <si>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</si>
  <si>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</si>
  <si>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</si>
  <si>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第一面の５欄及び６欄は、それぞれ工事監理者又は工事施工者が未定のときは、後で定まつてから工事着手前</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</si>
  <si>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</si>
  <si>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</si>
  <si>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</si>
  <si>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</si>
  <si>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</si>
  <si>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</si>
  <si>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</si>
  <si>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</si>
  <si>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</si>
  <si>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</si>
  <si>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</si>
  <si>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</si>
  <si>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</si>
  <si>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</si>
  <si>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</si>
  <si>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</si>
  <si>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</si>
  <si>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</si>
  <si>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</si>
  <si>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</si>
  <si>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</si>
  <si>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</si>
  <si>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</si>
  <si>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</si>
  <si>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</si>
  <si>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</si>
  <si>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</si>
  <si>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</si>
  <si>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</si>
  <si>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</si>
  <si>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</si>
  <si>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</si>
  <si>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</si>
  <si>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</si>
  <si>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</si>
  <si>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</si>
  <si>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</si>
  <si>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</si>
  <si>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</si>
  <si>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</si>
  <si>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</si>
  <si>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</si>
  <si>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【計画を変更する建築物の直前の確認】</t>
    <phoneticPr fontId="2"/>
  </si>
  <si>
    <t>【確認済証番号】</t>
    <phoneticPr fontId="2"/>
  </si>
  <si>
    <t>第</t>
    <phoneticPr fontId="2"/>
  </si>
  <si>
    <t>【確認済証交付年月日】</t>
    <phoneticPr fontId="2"/>
  </si>
  <si>
    <t>【確認済証交付者】</t>
    <phoneticPr fontId="2"/>
  </si>
  <si>
    <t>【計画変更の概要】</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</si>
  <si>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</si>
  <si>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</si>
  <si>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</si>
  <si>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</si>
  <si>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</si>
  <si>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</si>
  <si>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</si>
  <si>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</si>
  <si>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</si>
  <si>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</si>
  <si>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</si>
  <si>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工事名称</t>
  </si>
  <si>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</si>
  <si>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</si>
  <si>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</si>
  <si>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</si>
  <si>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</si>
  <si>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</si>
  <si>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</si>
  <si>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</si>
  <si>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</si>
  <si>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</si>
  <si>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</si>
  <si>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</si>
  <si>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</si>
  <si>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</si>
  <si>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</si>
  <si>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</si>
  <si>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</si>
  <si>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</si>
  <si>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</si>
  <si>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</si>
  <si>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</si>
  <si>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</si>
  <si>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</si>
  <si>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</si>
  <si>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</si>
  <si>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</si>
  <si>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</si>
  <si>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</si>
  <si>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</si>
  <si>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</si>
  <si>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</si>
  <si>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</si>
  <si>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</si>
  <si>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</si>
  <si>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</si>
  <si>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</si>
  <si>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</si>
  <si>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</si>
  <si>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</si>
  <si>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</si>
  <si>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</si>
  <si>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</si>
  <si>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</si>
  <si>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</si>
  <si>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</si>
  <si>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</si>
  <si>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</si>
  <si>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</si>
  <si>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</si>
  <si>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</si>
  <si>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</si>
  <si>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</si>
  <si>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</si>
  <si>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</si>
  <si>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</si>
  <si>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</si>
  <si>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</si>
  <si>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</si>
  <si>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</si>
  <si>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</si>
  <si>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</si>
  <si>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</si>
  <si>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</si>
  <si>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</si>
  <si>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</si>
  <si>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</si>
  <si>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</si>
  <si>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</si>
  <si>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</si>
  <si>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</si>
  <si>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</si>
  <si>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</si>
  <si>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</si>
  <si>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</si>
  <si>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</si>
  <si>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</si>
  <si>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</si>
  <si>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</si>
  <si>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</si>
  <si>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</si>
  <si>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</si>
  <si>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</si>
  <si>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</si>
  <si>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</si>
  <si>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</si>
  <si>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</si>
  <si>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</si>
  <si>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</si>
  <si>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</si>
  <si>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</si>
  <si>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</si>
  <si>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</si>
  <si>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</si>
  <si>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</si>
  <si>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</si>
  <si>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</si>
  <si>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</si>
  <si>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</si>
  <si>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</si>
  <si>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</si>
  <si>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</si>
  <si>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</si>
  <si>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</si>
  <si>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</si>
  <si>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</si>
  <si>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</si>
  <si>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</si>
  <si>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</si>
  <si>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</si>
  <si>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</si>
  <si>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</si>
  <si>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</si>
  <si>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</si>
  <si>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</si>
  <si>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</si>
  <si>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</si>
  <si>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</si>
  <si>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</si>
  <si>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</si>
  <si>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</si>
  <si>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</si>
  <si>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</si>
  <si>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</si>
  <si>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</si>
  <si>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</si>
  <si>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</si>
  <si>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</si>
  <si>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</si>
  <si>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</si>
  <si>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</si>
  <si>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</si>
  <si>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</si>
  <si>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</si>
  <si>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</si>
  <si>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</si>
  <si>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</si>
  <si>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</si>
  <si>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</si>
  <si>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</si>
  <si>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</si>
  <si>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</si>
  <si>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</si>
  <si>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</si>
  <si>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</si>
  <si>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</si>
  <si>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</si>
  <si>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</si>
  <si>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</si>
  <si>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</si>
  <si>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</si>
  <si>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</si>
  <si>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</si>
  <si>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</si>
  <si>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</si>
  <si>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</si>
  <si>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</si>
  <si>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</si>
  <si>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</si>
  <si>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</si>
  <si>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</si>
  <si>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</si>
  <si>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</si>
  <si>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</si>
  <si>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</si>
  <si>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</si>
  <si>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</si>
  <si>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</si>
  <si>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</si>
  <si>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</si>
  <si>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</si>
  <si>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</si>
  <si>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</si>
  <si>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</si>
  <si>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</si>
  <si>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</si>
  <si>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</si>
  <si>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</si>
  <si>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【８．建築物エネルギー消費性能確保計画の提出】</t>
    <phoneticPr fontId="20"/>
  </si>
  <si>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</si>
  <si>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</si>
  <si>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</si>
  <si>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</si>
  <si>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</si>
  <si>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</si>
  <si>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</si>
  <si>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</si>
  <si>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</si>
  <si>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</si>
  <si>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</si>
  <si>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</si>
  <si>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</si>
  <si>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</si>
  <si>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</si>
  <si>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</si>
  <si>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</si>
  <si>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</si>
  <si>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</si>
  <si>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</si>
  <si>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</si>
  <si>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</si>
  <si>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</si>
  <si>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</si>
  <si>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</si>
  <si>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</si>
  <si>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</si>
  <si>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</si>
  <si>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</si>
  <si>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</si>
  <si>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</si>
  <si>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</si>
  <si>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</si>
  <si>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</si>
  <si>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</si>
  <si>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</si>
  <si>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</si>
  <si>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</si>
  <si>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</si>
  <si>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</si>
  <si>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</si>
  <si>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</si>
  <si>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</si>
  <si>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</si>
  <si>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</si>
  <si>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</si>
  <si>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</si>
  <si>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</si>
  <si>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</si>
  <si>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</si>
  <si>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</si>
  <si>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</si>
  <si>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</si>
  <si>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</si>
  <si>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</si>
  <si>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</si>
  <si>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</si>
  <si>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用途地域等</t>
    <phoneticPr fontId="20"/>
  </si>
  <si>
    <t>用途地域</t>
    <phoneticPr fontId="25"/>
  </si>
  <si>
    <t>用途地域1</t>
    <phoneticPr fontId="25"/>
  </si>
  <si>
    <t>用途地域2</t>
  </si>
  <si>
    <t>用途地域3</t>
  </si>
  <si>
    <t>用途地域4</t>
  </si>
  <si>
    <t>建築基準法第52条第1項及び第2項の規定による建築物の容積率　】</t>
    <phoneticPr fontId="20"/>
  </si>
  <si>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</si>
  <si>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</si>
  <si>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</si>
  <si>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</si>
  <si>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</si>
  <si>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</si>
  <si>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</si>
  <si>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</si>
  <si>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</si>
  <si>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</si>
  <si>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</si>
  <si>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</si>
  <si>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</si>
  <si>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</si>
  <si>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</si>
  <si>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</si>
  <si>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</si>
  <si>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</si>
  <si>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</si>
  <si>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</si>
  <si>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</si>
  <si>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</si>
  <si>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</si>
  <si>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</si>
  <si>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</si>
  <si>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</si>
  <si>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</si>
  <si>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【９．工事種別】</t>
    <phoneticPr fontId="20"/>
  </si>
  <si>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</si>
  <si>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</si>
  <si>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</si>
  <si>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</si>
  <si>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</si>
  <si>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</si>
  <si>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</si>
  <si>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</si>
  <si>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</si>
  <si>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</si>
  <si>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【１１．延べ面積】</t>
    <phoneticPr fontId="20"/>
  </si>
  <si>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</si>
  <si>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</si>
  <si>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</si>
  <si>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</si>
  <si>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</si>
  <si>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</si>
  <si>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</si>
  <si>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</si>
  <si>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</si>
  <si>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</si>
  <si>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</si>
  <si>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</si>
  <si>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</si>
  <si>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</si>
  <si>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</si>
  <si>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</si>
  <si>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</si>
  <si>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</si>
  <si>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</si>
  <si>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</si>
  <si>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</si>
  <si>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</si>
  <si>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</si>
  <si>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</si>
  <si>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</si>
  <si>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</si>
  <si>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</si>
  <si>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</si>
  <si>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</si>
  <si>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</si>
  <si>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</si>
  <si>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</si>
  <si>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</si>
  <si>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</si>
  <si>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</si>
  <si>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</si>
  <si>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【１２．建築物の数】</t>
    <phoneticPr fontId="20"/>
  </si>
  <si>
    <t>建築物の数</t>
    <phoneticPr fontId="25"/>
  </si>
  <si>
    <t>申請に係る建築物の数</t>
    <phoneticPr fontId="20"/>
  </si>
  <si>
    <t>申請に係る建築物の数</t>
    <phoneticPr fontId="25"/>
  </si>
  <si>
    <t>同一敷地内の他の建築物の数</t>
    <phoneticPr fontId="20"/>
  </si>
  <si>
    <t>同一敷地内の他の建築物の数</t>
    <phoneticPr fontId="25"/>
  </si>
  <si>
    <t>【１３．建築物の高さ等】</t>
    <phoneticPr fontId="20"/>
  </si>
  <si>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</si>
  <si>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</si>
  <si>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</si>
  <si>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</si>
  <si>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</si>
  <si>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</si>
  <si>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</si>
  <si>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</si>
  <si>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</si>
  <si>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建築基準法第56条第7項の規定による特例の適用の有無　】</t>
    <phoneticPr fontId="20"/>
  </si>
  <si>
    <t>56条第7項の規定による特例 有</t>
    <rPh sb="15" eb="16">
      <t>アリ</t>
    </rPh>
    <phoneticPr fontId="25"/>
  </si>
  <si>
    <t>56条第7項の規定による特例 無</t>
    <rPh sb="15" eb="16">
      <t>ナ</t>
    </rPh>
    <phoneticPr fontId="25"/>
  </si>
  <si>
    <t>適用があるときは、特例の区分</t>
    <phoneticPr fontId="20"/>
  </si>
  <si>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</si>
  <si>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</si>
  <si>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</si>
  <si>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</si>
  <si>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</si>
  <si>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</si>
  <si>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【１４．許可・認定等】</t>
    <phoneticPr fontId="20"/>
  </si>
  <si>
    <t>許可・認定等</t>
    <phoneticPr fontId="25"/>
  </si>
  <si>
    <t>許可・認定等1</t>
    <phoneticPr fontId="25"/>
  </si>
  <si>
    <t>許可・認定等2</t>
  </si>
  <si>
    <t>許可・認定等3</t>
  </si>
  <si>
    <t>【１５．工事着手予定年月日】</t>
    <phoneticPr fontId="20"/>
  </si>
  <si>
    <t>【１６．工事完了予定年月日】</t>
    <phoneticPr fontId="20"/>
  </si>
  <si>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</si>
  <si>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</si>
  <si>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</si>
  <si>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</si>
  <si>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</si>
  <si>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</si>
  <si>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</si>
  <si>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</si>
  <si>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【１７．特定工程工事終了予定年月日】</t>
    <phoneticPr fontId="20"/>
  </si>
  <si>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</si>
  <si>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</si>
  <si>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</si>
  <si>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</si>
  <si>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</si>
  <si>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</si>
  <si>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</si>
  <si>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</si>
  <si>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</si>
  <si>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</si>
  <si>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</si>
  <si>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</si>
  <si>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</si>
  <si>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</si>
  <si>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</si>
  <si>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</si>
  <si>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</si>
  <si>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</si>
  <si>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</si>
  <si>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</si>
  <si>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</si>
  <si>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</si>
  <si>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</si>
  <si>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</si>
  <si>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</si>
  <si>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</si>
  <si>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</si>
  <si>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</si>
  <si>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</si>
  <si>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</si>
  <si>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</si>
  <si>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</si>
  <si>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</si>
  <si>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</si>
  <si>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</si>
  <si>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</si>
  <si>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</si>
  <si>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</si>
  <si>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</si>
  <si>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</si>
  <si>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</si>
  <si>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</si>
  <si>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</si>
  <si>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</si>
  <si>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</si>
  <si>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</si>
  <si>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</si>
  <si>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</si>
  <si>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</si>
  <si>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</si>
  <si>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</si>
  <si>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</si>
  <si>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</si>
  <si>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</si>
  <si>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</si>
  <si>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</si>
  <si>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</si>
  <si>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</si>
  <si>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</si>
  <si>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</si>
  <si>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</si>
  <si>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</si>
  <si>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</si>
  <si>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</si>
  <si>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</si>
  <si>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</si>
  <si>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</si>
  <si>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</si>
  <si>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</si>
  <si>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</si>
  <si>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</si>
  <si>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</si>
  <si>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</si>
  <si>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</si>
  <si>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</si>
  <si>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</si>
  <si>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</si>
  <si>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</si>
  <si>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</si>
  <si>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</si>
  <si>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</si>
  <si>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</si>
  <si>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</si>
  <si>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</si>
  <si>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</si>
  <si>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</si>
  <si>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</si>
  <si>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</si>
  <si>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</si>
  <si>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</si>
  <si>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</si>
  <si>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</si>
  <si>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</si>
  <si>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</si>
  <si>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</si>
  <si>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</si>
  <si>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</si>
  <si>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</si>
  <si>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</si>
  <si>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</si>
  <si>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</si>
  <si>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</si>
  <si>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</si>
  <si>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</si>
  <si>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</si>
  <si>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</si>
  <si>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</si>
  <si>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</si>
  <si>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</si>
  <si>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</si>
  <si>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</si>
  <si>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</si>
  <si>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</si>
  <si>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</si>
  <si>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</si>
  <si>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</si>
  <si>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</si>
  <si>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</si>
  <si>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</si>
  <si>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</si>
  <si>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</si>
  <si>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</si>
  <si>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</si>
  <si>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</si>
  <si>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</si>
  <si>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</si>
  <si>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</si>
  <si>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</si>
  <si>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</si>
  <si>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</si>
  <si>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</si>
  <si>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</si>
  <si>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</si>
  <si>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</si>
  <si>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</si>
  <si>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</si>
  <si>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</si>
  <si>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</si>
  <si>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</si>
  <si>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</si>
  <si>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</si>
  <si>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</si>
  <si>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</si>
  <si>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</si>
  <si>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【計画変更の概要】</t>
    <rPh sb="1" eb="3">
      <t>ケイカク</t>
    </rPh>
    <rPh sb="3" eb="5">
      <t>ヘンコウ</t>
    </rPh>
    <rPh sb="6" eb="8">
      <t>ガイヨウ</t>
    </rPh>
    <phoneticPr fontId="30"/>
  </si>
  <si>
    <t>【計画変更の概要】</t>
    <phoneticPr fontId="30"/>
  </si>
  <si>
    <t>【計画変更の概要】</t>
    <phoneticPr fontId="30"/>
  </si>
  <si>
    <t>ハ．</t>
    <phoneticPr fontId="20"/>
  </si>
  <si>
    <t>ニ．</t>
    <phoneticPr fontId="20"/>
  </si>
  <si>
    <t>ホ．</t>
    <phoneticPr fontId="20"/>
  </si>
  <si>
    <t>ハ．</t>
    <phoneticPr fontId="25"/>
  </si>
  <si>
    <t>ニ．</t>
    <phoneticPr fontId="25"/>
  </si>
  <si>
    <t>ホ．</t>
    <phoneticPr fontId="25"/>
  </si>
  <si>
    <t>ハ．</t>
    <phoneticPr fontId="30"/>
  </si>
  <si>
    <t>ニ．</t>
    <phoneticPr fontId="30"/>
  </si>
  <si>
    <t>ホ．</t>
    <phoneticPr fontId="3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</si>
  <si>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</si>
  <si>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</si>
  <si>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</si>
  <si>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</si>
  <si>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</si>
  <si>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</si>
  <si>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ついて記入してください。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</si>
  <si>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</si>
  <si>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</si>
  <si>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</si>
  <si>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</si>
  <si>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</si>
  <si>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登録番号は建築士法施行規則第１７条の３５第１項の規定による登録を受けている場合の当該登録番号を書いて</t>
    <phoneticPr fontId="2"/>
  </si>
  <si>
    <t>ください。</t>
    <phoneticPr fontId="2"/>
  </si>
  <si>
    <t>棟別にそれぞれ必要な事項を記入して添えてください。</t>
    <phoneticPr fontId="2"/>
  </si>
  <si>
    <t>計算適合性判定機関の名称及び事務所の所在地を記入してください。未申請の場合には、申請する予定の都道府県名又は</t>
    <phoneticPr fontId="2"/>
  </si>
  <si>
    <t>指定構造計算適合性判定機関の名称及び事務所の所在地を記入し、申請をした後に、遅滞なく、申請をした旨（申請先を</t>
    <phoneticPr fontId="2"/>
  </si>
  <si>
    <t>変更した場合においては、申請をした都道府県名又は指定構造計算適合性判定機関の名称及び事務所の所在地を含む。）</t>
    <phoneticPr fontId="2"/>
  </si>
  <si>
    <t>を届け出てください。なお、所在地については、○○県○○市、郡○○町、村、程度で結構です。</t>
    <phoneticPr fontId="2"/>
  </si>
  <si>
    <t>建築物エネルギー消費性能判定機関の名称及び事務所の所在地を記入してください。未提出の場合には、提出する予定</t>
    <phoneticPr fontId="2"/>
  </si>
  <si>
    <t>の所管行政庁名又は登録建築物エネルギー消費性能判定機関の名称及び事務所の所在地を記入し、提出をした後に、</t>
    <phoneticPr fontId="2"/>
  </si>
  <si>
    <t>遅滞なく、提出をした旨（提出先を変更した場合においては、提出をした所管行政庁名又は登録建築物エネルギー消費</t>
    <phoneticPr fontId="2"/>
  </si>
  <si>
    <t>性能判定機関の名称及び事務所の所在地を含む。）を届け出てください。なお、所在地については、○○県○○市、</t>
    <phoneticPr fontId="2"/>
  </si>
  <si>
    <t>郡○○町、村、程度で結構です。</t>
    <phoneticPr fontId="2"/>
  </si>
  <si>
    <t>に関する法律第11条第1項の規定による非住宅部分を有さない場合その他の提出が不要であることが明らかな場合は、</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</si>
  <si>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</si>
  <si>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</si>
  <si>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</si>
  <si>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</si>
  <si>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</si>
  <si>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</si>
  <si>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</si>
  <si>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</si>
  <si>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</si>
  <si>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「イ」(2)は、同法第５２条第１２項の規定を適用する場合において、同条第１３項の規定に基づき、「イ」(1)で記</t>
    <phoneticPr fontId="2"/>
  </si>
  <si>
    <t>入した敷地面積に対応する敷地の部分について、建築物の敷地のうち前面道路と壁面線又は壁面の位置の制限として</t>
    <phoneticPr fontId="2"/>
  </si>
  <si>
    <t>定められた限度の線との間の部分を除いた敷地の面積を記入してください。</t>
    <phoneticPr fontId="2"/>
  </si>
  <si>
    <t>規定が適用される場合においては、７欄の「ヘ」に、同条第７項若しくは第９項の規定に基づき定められる当該建築</t>
    <phoneticPr fontId="2"/>
  </si>
  <si>
    <t>物の容積率又は同条第８項若しくは第１２項の規定が適用される場合における当該建築物の容積率を記入してください。</t>
    <phoneticPr fontId="2"/>
  </si>
  <si>
    <t>ときは、７欄の「チ」にその旨及び当該特例容積率の限度を記入してください。</t>
    <phoneticPr fontId="2"/>
  </si>
  <si>
    <t>第５３条第３項、第５項若しくは第６項に該当する場合においては、７欄の「ト」に、同条第２項、第３項、第５項</t>
    <phoneticPr fontId="2"/>
  </si>
  <si>
    <t>又は第６項の規定に基づき定められる当該建築物の建蔽率を記入してください。</t>
    <phoneticPr fontId="2"/>
  </si>
  <si>
    <t>の最高限度が定められた区域内においては、１１欄の「ロ」に建築物の地階でその天井が地盤面からの高さ１メートル</t>
    <phoneticPr fontId="2"/>
  </si>
  <si>
    <t>以下にあるものの住宅又は老人ホーム、福祉ホームその他これらに類するものの用途に供する部分、「ハ」にエレベー</t>
    <phoneticPr fontId="2"/>
  </si>
  <si>
    <t>記入した床面積（この面積が敷地内の建築物の住宅及び老人ホーム、福祉ホームその他これらに類するものの用途に供</t>
    <phoneticPr fontId="2"/>
  </si>
  <si>
    <t>(1)　自動車車庫等の部分　５分の１</t>
    <phoneticPr fontId="2"/>
  </si>
  <si>
    <t>(2)　備蓄倉庫の部分　５０分の１</t>
    <phoneticPr fontId="2"/>
  </si>
  <si>
    <t>(3)　蓄電池の設置部分　５０分の１</t>
    <phoneticPr fontId="2"/>
  </si>
  <si>
    <t>(4)　自家発電設備の設置部分　１００分の１</t>
    <phoneticPr fontId="2"/>
  </si>
  <si>
    <t>(5)　貯水槽の設置部分　１００分の１</t>
    <phoneticPr fontId="2"/>
  </si>
  <si>
    <t>は、最大のものを記入してください。</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</si>
  <si>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</si>
  <si>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</si>
  <si>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番号並びに許可・認定等を受けた日付について１４欄又は別紙に記載して添えてください。</t>
    <phoneticPr fontId="2"/>
  </si>
  <si>
    <t>５． 第四面関係</t>
    <phoneticPr fontId="2"/>
  </si>
  <si>
    <t>必要はありません。</t>
    <phoneticPr fontId="2"/>
  </si>
  <si>
    <t>付し、その番号を記入してください。</t>
    <phoneticPr fontId="2"/>
  </si>
  <si>
    <t>機械室その他これらに類する建築物の部分の階の数を記入してください。</t>
    <phoneticPr fontId="2"/>
  </si>
  <si>
    <t>いることを証する書面を添える場合には、当該建築基準関係規定に係る内容を概要として記載する必要はありません。</t>
    <phoneticPr fontId="2"/>
  </si>
  <si>
    <t>第１０条各号に掲げる建築物のうち、該当するものの号の数字を記入してください。</t>
    <phoneticPr fontId="2"/>
  </si>
  <si>
    <t>マークを入れてください。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</si>
  <si>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</si>
  <si>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</si>
  <si>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</si>
  <si>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</si>
  <si>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</si>
  <si>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</si>
  <si>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</si>
  <si>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</si>
  <si>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</si>
  <si>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</si>
  <si>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「ロ」の別を記入してください。</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</si>
  <si>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</si>
  <si>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</si>
  <si>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</si>
  <si>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</si>
  <si>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</si>
  <si>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</si>
  <si>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</si>
  <si>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</si>
  <si>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</si>
  <si>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</si>
  <si>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</si>
  <si>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</si>
  <si>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</si>
  <si>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</si>
  <si>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宅配ボックスの設置部分</t>
    <rPh sb="0" eb="2">
      <t>タクハイ</t>
    </rPh>
    <phoneticPr fontId="2"/>
  </si>
  <si>
    <t>ヲ．</t>
    <phoneticPr fontId="2"/>
  </si>
  <si>
    <t>老人ホーム等の部分　】</t>
    <rPh sb="5" eb="6">
      <t>トウ</t>
    </rPh>
    <phoneticPr fontId="2"/>
  </si>
  <si>
    <t>地階の住宅又は老人ホーム等の部分</t>
    <rPh sb="12" eb="13">
      <t>トウ</t>
    </rPh>
    <phoneticPr fontId="2"/>
  </si>
  <si>
    <t>ワ．</t>
    <phoneticPr fontId="30"/>
  </si>
  <si>
    <t>カ.</t>
    <phoneticPr fontId="30"/>
  </si>
  <si>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</si>
  <si>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</si>
  <si>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</si>
  <si>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</si>
  <si>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</si>
  <si>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</si>
  <si>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</si>
  <si>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</si>
  <si>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</si>
  <si>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</si>
  <si>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</si>
  <si>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</si>
  <si>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</si>
  <si>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</si>
  <si>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</si>
  <si>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</si>
  <si>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</si>
  <si>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</si>
  <si>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</si>
  <si>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</si>
  <si>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</si>
  <si>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</si>
  <si>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</si>
  <si>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</si>
  <si>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</si>
  <si>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</si>
  <si>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</si>
  <si>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</si>
  <si>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</si>
  <si>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</si>
  <si>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</si>
  <si>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</si>
  <si>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【８．階数】</t>
    <phoneticPr fontId="20"/>
  </si>
  <si>
    <t>【９．高さ】</t>
    <phoneticPr fontId="20"/>
  </si>
  <si>
    <t>【１０．建築設備の種類】</t>
    <phoneticPr fontId="20"/>
  </si>
  <si>
    <t>【１１．確認の特例】</t>
    <phoneticPr fontId="20"/>
  </si>
  <si>
    <t>【１２．床面積】</t>
    <phoneticPr fontId="20"/>
  </si>
  <si>
    <t>【１３．屋根】</t>
    <phoneticPr fontId="20"/>
  </si>
  <si>
    <t>【１４．外壁】</t>
    <phoneticPr fontId="20"/>
  </si>
  <si>
    <t>【１５．軒裏】</t>
    <phoneticPr fontId="20"/>
  </si>
  <si>
    <t>【１６．居室の床の高さ】</t>
    <phoneticPr fontId="20"/>
  </si>
  <si>
    <t>【１７．便所の種類】</t>
    <phoneticPr fontId="20"/>
  </si>
  <si>
    <t>【１８．その他必要な事項】</t>
    <phoneticPr fontId="20"/>
  </si>
  <si>
    <t>【１９．備考】</t>
    <phoneticPr fontId="20"/>
  </si>
  <si>
    <t>工事の完了後においても引き続き同法第３条第２項（同法第８６条の９第１項において準用する場合を含む。）の適用</t>
    <phoneticPr fontId="2"/>
  </si>
  <si>
    <t>を受けない規定並びに当該規定に適合しないこととなった時期及び理由を１８欄又は別紙に記載して添えてください。</t>
    <phoneticPr fontId="2"/>
  </si>
  <si>
    <t>床面積の算定において床下部分の面積を除くものとし、１９欄に、高床式住宅である旨及び床下部分の面積を記入し</t>
    <phoneticPr fontId="2"/>
  </si>
  <si>
    <t>ください。また、１１欄の「ホ」は、同条第１号に掲げる建築物に該当する場合に、該当するチェックボックスに「レ」</t>
    <phoneticPr fontId="2"/>
  </si>
  <si>
    <t>さい。当該認証番号を記入すれば、第１０条の５の４第１号に該当する認証型式部材等の場合にあつては１０欄の概要、</t>
    <phoneticPr fontId="2"/>
  </si>
  <si>
    <t>１１欄の「ニ」（屎尿浄化槽又は合併処理浄化槽並びに給水タンク又は貯水タンクで屋上又は屋内以外にあるものに係</t>
    <phoneticPr fontId="2"/>
  </si>
  <si>
    <t>るものを除く。）並びに１３欄から１６欄まで及び第五面の３欄から６欄までの事項について、同条第２号に該当す</t>
    <phoneticPr fontId="2"/>
  </si>
  <si>
    <t>る認証型式部材等の場合にあつては１１欄の「ニ」（当該認証型式部材等に係るものに限る。）並びに１３欄から１６</t>
    <phoneticPr fontId="2"/>
  </si>
  <si>
    <t>欄まで及び第五面の３欄から６欄までの事項について、同条第３号に該当する認証型式部材等の場合にあつては１０欄</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</si>
  <si>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</si>
  <si>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</si>
  <si>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</si>
  <si>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【７．建築基準法第61条の規定の適用】</t>
    <rPh sb="3" eb="5">
      <t>ケンチク</t>
    </rPh>
    <rPh sb="5" eb="8">
      <t>キジュンホウ</t>
    </rPh>
    <rPh sb="8" eb="9">
      <t>ダイ</t>
    </rPh>
    <rPh sb="11" eb="12">
      <t>ジョウ</t>
    </rPh>
    <rPh sb="13" eb="15">
      <t>キテイ</t>
    </rPh>
    <rPh sb="16" eb="18">
      <t>テキヨウ</t>
    </rPh>
    <phoneticPr fontId="20"/>
  </si>
  <si>
    <t>【５．主要構造部】</t>
    <rPh sb="3" eb="5">
      <t>シュヨウ</t>
    </rPh>
    <rPh sb="5" eb="7">
      <t>コウゾウ</t>
    </rPh>
    <rPh sb="7" eb="8">
      <t>ブ</t>
    </rPh>
    <phoneticPr fontId="20"/>
  </si>
  <si>
    <t>【６．建築基準法第21条及び法27条の規定の適用】</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0"/>
  </si>
  <si>
    <t>耐火建築物</t>
    <rPh sb="0" eb="2">
      <t>タイカ</t>
    </rPh>
    <rPh sb="2" eb="4">
      <t>ケンチク</t>
    </rPh>
    <rPh sb="4" eb="5">
      <t>ブツ</t>
    </rPh>
    <phoneticPr fontId="20"/>
  </si>
  <si>
    <t>【１２．床面積】</t>
  </si>
  <si>
    <t>【１２．床面積】</t>
    <phoneticPr fontId="20"/>
  </si>
  <si>
    <t>令和</t>
    <rPh sb="0" eb="2">
      <t>レイワ</t>
    </rPh>
    <phoneticPr fontId="2"/>
  </si>
  <si>
    <t>交付希望日</t>
    <rPh sb="0" eb="2">
      <t>コウフ</t>
    </rPh>
    <rPh sb="2" eb="5">
      <t>キボウビ</t>
    </rPh>
    <phoneticPr fontId="2"/>
  </si>
  <si>
    <t>2.【連絡先】</t>
    <phoneticPr fontId="2"/>
  </si>
  <si>
    <t>　その他（下記送付先をご記入下さい。)</t>
    <rPh sb="5" eb="7">
      <t>カキ</t>
    </rPh>
    <rPh sb="7" eb="9">
      <t>ソウフ</t>
    </rPh>
    <rPh sb="9" eb="10">
      <t>サキ</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</si>
  <si>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</si>
  <si>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</si>
  <si>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</si>
  <si>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</si>
  <si>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</si>
  <si>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</si>
  <si>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</si>
  <si>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</si>
  <si>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</si>
  <si>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</si>
  <si>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</si>
  <si>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</si>
  <si>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</si>
  <si>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</si>
  <si>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</si>
  <si>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</si>
  <si>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</si>
  <si>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</si>
  <si>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</si>
  <si>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</si>
  <si>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</si>
  <si>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</si>
  <si>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</si>
  <si>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</si>
  <si>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</si>
  <si>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</si>
  <si>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</si>
  <si>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</si>
  <si>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</si>
  <si>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</si>
  <si>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</si>
  <si>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</si>
  <si>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</si>
  <si>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</si>
  <si>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</si>
  <si>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</si>
  <si>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</si>
  <si>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</si>
  <si>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</si>
  <si>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</si>
  <si>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</si>
  <si>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</si>
  <si>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</si>
  <si>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ターの昇降路の部分、「ニ」に共同住宅又は老人ホーム、福祉ホームその他これらに類するものの共用の廊下又は階段</t>
    <rPh sb="18" eb="19">
      <t>マタ</t>
    </rPh>
    <rPh sb="20" eb="22">
      <t>ロウジン</t>
    </rPh>
    <rPh sb="26" eb="28">
      <t>フクシ</t>
    </rPh>
    <rPh sb="33" eb="34">
      <t>タ</t>
    </rPh>
    <rPh sb="38" eb="39">
      <t>ルイ</t>
    </rPh>
    <phoneticPr fontId="2"/>
  </si>
  <si>
    <t>住宅又は老人ホーム、福祉ホームその他これらに類するものの用途に供する部分の床面積から、その地階のエレベーター</t>
    <phoneticPr fontId="2"/>
  </si>
  <si>
    <t>の昇降路の部分又は共同住宅若しくは老人ホーム、福祉ホームその他これらに類するものの共用の廊下若しくは階段の</t>
    <rPh sb="13" eb="14">
      <t>モ</t>
    </rPh>
    <rPh sb="17" eb="19">
      <t>ロウジン</t>
    </rPh>
    <rPh sb="23" eb="25">
      <t>フクシ</t>
    </rPh>
    <rPh sb="30" eb="31">
      <t>タ</t>
    </rPh>
    <rPh sb="35" eb="36">
      <t>ルイ</t>
    </rPh>
    <phoneticPr fontId="2"/>
  </si>
  <si>
    <t>(6)　宅配ボックスの設置部分　１００分の１</t>
    <rPh sb="4" eb="6">
      <t>タクハイ</t>
    </rPh>
    <phoneticPr fontId="2"/>
  </si>
  <si>
    <t>する部分（エレベーターの昇降路の部分又は共同住宅若しくは老人ホーム、福祉ホームその他これらに類するものの共</t>
    <rPh sb="24" eb="25">
      <t>モ</t>
    </rPh>
    <rPh sb="28" eb="30">
      <t>ロウジン</t>
    </rPh>
    <rPh sb="34" eb="36">
      <t>フクシ</t>
    </rPh>
    <rPh sb="41" eb="42">
      <t>タ</t>
    </rPh>
    <rPh sb="46" eb="47">
      <t>ルイ</t>
    </rPh>
    <phoneticPr fontId="2"/>
  </si>
  <si>
    <t>用の廊下若しくは階段の用に供する部分を除く。）の床面積の合計の３分の１を超える場合においては、敷地内の建築</t>
    <phoneticPr fontId="2"/>
  </si>
  <si>
    <t>物の住宅及び老人ホーム、福祉ホームその他これらに類するものの用途に供する部分（エレベーターの昇降路の部分</t>
    <rPh sb="0" eb="52">
      <t>ルイ</t>
    </rPh>
    <phoneticPr fontId="2"/>
  </si>
  <si>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</si>
  <si>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</si>
  <si>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</si>
  <si>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</si>
  <si>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</si>
  <si>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</si>
  <si>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</si>
  <si>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</si>
  <si>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</si>
  <si>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</si>
  <si>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</si>
  <si>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</si>
  <si>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</si>
  <si>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</si>
  <si>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</si>
  <si>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</si>
  <si>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</si>
  <si>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</si>
  <si>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</si>
  <si>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</si>
  <si>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</si>
  <si>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</si>
  <si>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</si>
  <si>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</si>
  <si>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</si>
  <si>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</si>
  <si>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</si>
  <si>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</si>
  <si>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</si>
  <si>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</si>
  <si>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</si>
  <si>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</si>
  <si>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</si>
  <si>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</si>
  <si>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</si>
  <si>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</si>
  <si>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</si>
  <si>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</si>
  <si>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</si>
  <si>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</si>
  <si>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</si>
  <si>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</si>
  <si>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</si>
  <si>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</si>
  <si>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</si>
  <si>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</si>
  <si>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</si>
  <si>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</si>
  <si>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0"/>
  </si>
  <si>
    <t>地階を除く階数</t>
    <phoneticPr fontId="25"/>
  </si>
  <si>
    <t>地階の階数</t>
    <phoneticPr fontId="20"/>
  </si>
  <si>
    <t>地階の階数</t>
    <phoneticPr fontId="25"/>
  </si>
  <si>
    <t>昇降機塔等の階の数</t>
    <phoneticPr fontId="20"/>
  </si>
  <si>
    <t>昇降機塔等の階の数</t>
    <phoneticPr fontId="25"/>
  </si>
  <si>
    <t>地階の倉庫等の階の数</t>
    <phoneticPr fontId="20"/>
  </si>
  <si>
    <t>地階の倉庫等の階の数</t>
    <phoneticPr fontId="25"/>
  </si>
  <si>
    <t>高さ</t>
    <rPh sb="0" eb="1">
      <t>タカ</t>
    </rPh>
    <phoneticPr fontId="25"/>
  </si>
  <si>
    <t>最高の高さ</t>
    <phoneticPr fontId="20"/>
  </si>
  <si>
    <t>最高の高さ</t>
    <phoneticPr fontId="25"/>
  </si>
  <si>
    <t>最高の軒の高さ</t>
    <phoneticPr fontId="20"/>
  </si>
  <si>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</si>
  <si>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</si>
  <si>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</si>
  <si>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</si>
  <si>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</si>
  <si>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</si>
  <si>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</si>
  <si>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</si>
  <si>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</si>
  <si>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</si>
  <si>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</si>
  <si>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</si>
  <si>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</si>
  <si>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</si>
  <si>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</si>
  <si>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</si>
  <si>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</si>
  <si>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</si>
  <si>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</si>
  <si>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</si>
  <si>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</si>
  <si>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</si>
  <si>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</si>
  <si>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</si>
  <si>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</si>
  <si>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</si>
  <si>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</si>
  <si>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</si>
  <si>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</si>
  <si>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</si>
  <si>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</si>
  <si>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</si>
  <si>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</si>
  <si>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</si>
  <si>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</si>
  <si>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</si>
  <si>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</si>
  <si>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</si>
  <si>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</si>
  <si>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</si>
  <si>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</si>
  <si>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</si>
  <si>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</si>
  <si>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</si>
  <si>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</si>
  <si>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</si>
  <si>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</si>
  <si>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省エネ適判</t>
    <rPh sb="0" eb="1">
      <t>ショウ</t>
    </rPh>
    <rPh sb="3" eb="5">
      <t>テキハン</t>
    </rPh>
    <phoneticPr fontId="2"/>
  </si>
  <si>
    <t>フラット35</t>
    <phoneticPr fontId="2"/>
  </si>
  <si>
    <t>長期優良</t>
    <rPh sb="0" eb="2">
      <t>チョウキ</t>
    </rPh>
    <rPh sb="2" eb="4">
      <t>ユウリョウ</t>
    </rPh>
    <phoneticPr fontId="2"/>
  </si>
  <si>
    <t>低炭素</t>
    <rPh sb="0" eb="3">
      <t>テイタンソ</t>
    </rPh>
    <phoneticPr fontId="2"/>
  </si>
  <si>
    <t>1.【スケジュール・申請方法】</t>
    <rPh sb="10" eb="12">
      <t>シンセイ</t>
    </rPh>
    <rPh sb="12" eb="14">
      <t>ホウホウ</t>
    </rPh>
    <phoneticPr fontId="2"/>
  </si>
  <si>
    <t>来社</t>
    <rPh sb="0" eb="2">
      <t>ライシャ</t>
    </rPh>
    <phoneticPr fontId="2"/>
  </si>
  <si>
    <t>宅急便</t>
    <rPh sb="0" eb="3">
      <t>タッキュウビン</t>
    </rPh>
    <phoneticPr fontId="2"/>
  </si>
  <si>
    <t>WEB申請</t>
    <rPh sb="3" eb="5">
      <t>シンセイ</t>
    </rPh>
    <phoneticPr fontId="2"/>
  </si>
  <si>
    <t>※メール(FAX)送付</t>
    <rPh sb="9" eb="11">
      <t>ソウフ</t>
    </rPh>
    <phoneticPr fontId="2"/>
  </si>
  <si>
    <t>※申請方法</t>
    <rPh sb="1" eb="3">
      <t>シンセイ</t>
    </rPh>
    <rPh sb="3" eb="5">
      <t>ホウホウ</t>
    </rPh>
    <phoneticPr fontId="2"/>
  </si>
  <si>
    <t>　その他（下記郵送先をご記入下さい。)</t>
    <rPh sb="5" eb="7">
      <t>カキ</t>
    </rPh>
    <rPh sb="7" eb="9">
      <t>ユウソウ</t>
    </rPh>
    <rPh sb="9" eb="10">
      <t>サキ</t>
    </rPh>
    <phoneticPr fontId="2"/>
  </si>
  <si>
    <t>建築主へ封書郵送</t>
    <rPh sb="0" eb="2">
      <t>ケンチク</t>
    </rPh>
    <rPh sb="2" eb="3">
      <t>ヌシ</t>
    </rPh>
    <rPh sb="4" eb="6">
      <t>フウショ</t>
    </rPh>
    <rPh sb="6" eb="8">
      <t>ユウソウ</t>
    </rPh>
    <phoneticPr fontId="2"/>
  </si>
  <si>
    <t>ＢＥＬＳ</t>
    <phoneticPr fontId="2"/>
  </si>
  <si>
    <t>6.【副本受領方法】</t>
    <rPh sb="3" eb="5">
      <t>フクホン</t>
    </rPh>
    <rPh sb="5" eb="7">
      <t>ジュリョウ</t>
    </rPh>
    <rPh sb="7" eb="9">
      <t>ホウホウ</t>
    </rPh>
    <phoneticPr fontId="2"/>
  </si>
  <si>
    <t>宅急便
→</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</si>
  <si>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</si>
  <si>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</si>
  <si>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</si>
  <si>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</si>
  <si>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</si>
  <si>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</si>
  <si>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</si>
  <si>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</si>
  <si>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【イ．幅員 】</t>
    <phoneticPr fontId="2"/>
  </si>
  <si>
    <t>【ロ．敷地と接している部分の長さ 】</t>
    <phoneticPr fontId="2"/>
  </si>
  <si>
    <t>【７．敷地面積 】</t>
    <phoneticPr fontId="2"/>
  </si>
  <si>
    <t>【イ．敷地面積 】</t>
    <phoneticPr fontId="2"/>
  </si>
  <si>
    <t>【ロ．用途地域等 】</t>
    <phoneticPr fontId="2"/>
  </si>
  <si>
    <t>【ハ．建築基準法第52条第1項及び第2項の規定による建築物の容積率 】</t>
    <phoneticPr fontId="2"/>
  </si>
  <si>
    <t>【ニ．建築基準法第53条第1項の規定による建築物の建蔽率 】</t>
    <phoneticPr fontId="2"/>
  </si>
  <si>
    <t>【ホ．敷地面積の合計 】</t>
    <phoneticPr fontId="2"/>
  </si>
  <si>
    <t>【ヘ．敷地に建築可能な延べ面積を敷地面積で除した数値 】</t>
    <phoneticPr fontId="2"/>
  </si>
  <si>
    <t>【ト．敷地に建築可能な建築面積を敷地面積で除した数値 】</t>
    <phoneticPr fontId="2"/>
  </si>
  <si>
    <t>【チ．備考 】</t>
    <phoneticPr fontId="2"/>
  </si>
  <si>
    <t>【１８．建築基準法第12条第1項の規定による調査の要否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</si>
  <si>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</si>
  <si>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</si>
  <si>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</si>
  <si>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</si>
  <si>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</si>
  <si>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</si>
  <si>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</si>
  <si>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</si>
  <si>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</si>
  <si>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</si>
  <si>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【１９．建築基準法第12条第3項の規定による検査を要する防火設備の有無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</si>
  <si>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 】</t>
    <phoneticPr fontId="2"/>
  </si>
  <si>
    <t>要</t>
    <rPh sb="0" eb="1">
      <t>ヨウ</t>
    </rPh>
    <phoneticPr fontId="25"/>
  </si>
  <si>
    <t>否</t>
    <rPh sb="0" eb="1">
      <t>イナ</t>
    </rPh>
    <phoneticPr fontId="25"/>
  </si>
  <si>
    <t>【イ．建築物全体 】</t>
    <phoneticPr fontId="2"/>
  </si>
  <si>
    <t>【ニ．共同住宅又は老人ホーム等の共用の廊下等の部分 】</t>
    <phoneticPr fontId="2"/>
  </si>
  <si>
    <t>【イ．申請に係る建築物の数 】</t>
    <phoneticPr fontId="2"/>
  </si>
  <si>
    <t>【ロ．同一敷地内の他の建築物の数 】</t>
    <phoneticPr fontId="2"/>
  </si>
  <si>
    <t>【イ．最高の高さ 】</t>
    <phoneticPr fontId="2"/>
  </si>
  <si>
    <t>【ロ．階数 】</t>
    <phoneticPr fontId="2"/>
  </si>
  <si>
    <t>【ハ．構造 】</t>
    <phoneticPr fontId="2"/>
  </si>
  <si>
    <t>【ニ．建築基準法第56条第7項の規定による特例の適用の有無 】</t>
    <phoneticPr fontId="2"/>
  </si>
  <si>
    <t>【ホ．適用があるときは、特例の区分 】</t>
    <phoneticPr fontId="2"/>
  </si>
  <si>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</si>
  <si>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</si>
  <si>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</si>
  <si>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</si>
  <si>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</si>
  <si>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</si>
  <si>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</si>
  <si>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面の写しの１９欄に記載してください。</t>
    <phoneticPr fontId="25"/>
  </si>
  <si>
    <t xml:space="preserve">【 </t>
    <phoneticPr fontId="2"/>
  </si>
  <si>
    <t>イ．</t>
    <phoneticPr fontId="2"/>
  </si>
  <si>
    <t>居室の天井の高さ　】</t>
    <phoneticPr fontId="2"/>
  </si>
  <si>
    <t>建築基準法施行令第39条第3項に規定する特定天井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</si>
  <si>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</si>
  <si>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</si>
  <si>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</si>
  <si>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</si>
  <si>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</si>
  <si>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④　３欄の｢ト｣は、作成した又は建築士法第２０条の２第３項若しくは第２０条の３第３項の表示をした図書に</t>
    <phoneticPr fontId="2"/>
  </si>
  <si>
    <t>⑤　３欄、４欄及び５欄は、それぞれ代表となる設計者、建築設備の設計に関し意見を聴いた者及び工事監理者並び</t>
    <phoneticPr fontId="2"/>
  </si>
  <si>
    <t>⑥　４欄は、建築士法第２０条第５項に規定する場合（設計に係る場合に限る。）に、同項に定める資格を有する者</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</si>
  <si>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</si>
  <si>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</si>
  <si>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⑨　７欄は、該当するチェックボックスに「レ」マークを入れ、申請済の場合には、申請をした都道府県名又は指定構造</t>
    <phoneticPr fontId="2"/>
  </si>
  <si>
    <t>⑩　８欄は、該当するチェックボックスに「レ」マークを入れ、提出済の場合には、提出をした所管行政庁名又は登録</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</si>
  <si>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</si>
  <si>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</si>
  <si>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</si>
  <si>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</si>
  <si>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</si>
  <si>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</si>
  <si>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</si>
  <si>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</si>
  <si>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⑨　建築物の敷地が、建築基準法第５２条第７項若しくは第９項に該当する場合又は同条第８項若しくは第１２項の</t>
    <phoneticPr fontId="2"/>
  </si>
  <si>
    <t>⑩　建築物の敷地について、建築基準法第５７条の２第４項の規定により現に特例容積率の限度が公告されている</t>
    <phoneticPr fontId="2"/>
  </si>
  <si>
    <t>⑪　建築物の敷地が建築基準法第５３条第２項若しくは同法第５７条の５第２項に該当する場合又は建築物が同法</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</si>
  <si>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</si>
  <si>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</si>
  <si>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①　この書類は、申請建築物ごと（延べ面積が１０平方メートル以内のものを除く。以下同じ。）に作成してください。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</si>
  <si>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</si>
  <si>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</si>
  <si>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</si>
  <si>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</si>
  <si>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⑦　６欄は、「建築基準法施行令第１０９条の５第１号に掲げる基準に適合する構造」、「建築基準法第２１条第１項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</si>
  <si>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⑩　８欄の「ニ」は、建築基準法施行令第２条第１項第８号により階数に算入されない建築物の部分のうち地階の倉庫、</t>
    <phoneticPr fontId="2"/>
  </si>
  <si>
    <t>⑪　１０欄は、別紙にその概要を記載して添えてください。ただし、当該建築設備が特定の建築基準関係規定に適合して</t>
    <phoneticPr fontId="2"/>
  </si>
  <si>
    <t>⑫　１１欄の「イ」及び「ロ」は、該当するチェックボックスに「レ」マークを入れてください。</t>
    <phoneticPr fontId="2"/>
  </si>
  <si>
    <t>⑬　１１欄の「ハ」は、建築基準法第６条の４第１項の規定による確認の特例の適用がある場合に、建築基準法施行令</t>
    <phoneticPr fontId="2"/>
  </si>
  <si>
    <t>⑭　１１欄の「ニ」は、建築基準法施行令第１０条第１号又は第２号に掲げる建築物に該当する場合にのみ記入して</t>
    <phoneticPr fontId="2"/>
  </si>
  <si>
    <t>⑮　１１欄の「ヘ」は、建築基準法第６８条の２０第１項に掲げる認証型式部材等に該当する場合にのみ記入してくだ</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</si>
  <si>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</si>
  <si>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</si>
  <si>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</si>
  <si>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</si>
  <si>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</si>
  <si>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</si>
  <si>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</si>
  <si>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</si>
  <si>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</si>
  <si>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</si>
  <si>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</si>
  <si>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</si>
  <si>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</si>
  <si>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</si>
  <si>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</si>
  <si>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</si>
  <si>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</si>
  <si>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</si>
  <si>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</si>
  <si>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⑦　７欄は、建築基準法施行令第１３７条の２各号に定める基準のうち、該当する基準の号の数字及び「イ」又は</t>
    <phoneticPr fontId="2"/>
  </si>
  <si>
    <t>⑧　計画の変更申請の際は、８欄に第六面に係る部分の変更の概要について記入してください。</t>
    <phoneticPr fontId="2"/>
  </si>
  <si>
    <t>⑥　７欄の「イ」(1)は、建築物の敷地が、２以上の用途地域、高層住居誘導地区、居住環境向上用途誘導地区</t>
    <rPh sb="39" eb="41">
      <t>キョジュウ</t>
    </rPh>
    <rPh sb="41" eb="43">
      <t>カンキョウ</t>
    </rPh>
    <rPh sb="43" eb="45">
      <t>コウジョウ</t>
    </rPh>
    <rPh sb="45" eb="47">
      <t>ヨウト</t>
    </rPh>
    <rPh sb="47" eb="49">
      <t>ユウドウ</t>
    </rPh>
    <rPh sb="49" eb="51">
      <t>チク</t>
    </rPh>
    <phoneticPr fontId="2"/>
  </si>
  <si>
    <t>若しくは特定用途誘導地区、建築基準法第５２条第１項第１号から第８号までに規定する容積率の異なる地域、地区</t>
    <phoneticPr fontId="2"/>
  </si>
  <si>
    <t>若しくは区域又は同法第５３条第１項第１号から第６号までに規定する建蔽率若しくは高層住居誘導地区に関する都</t>
    <phoneticPr fontId="2"/>
  </si>
  <si>
    <t>市計画において定められた建築物の建蔽率の最高限度の異なる地域、地区若しくは区域（以下「用途地域が異なる地</t>
    <phoneticPr fontId="2"/>
  </si>
  <si>
    <t>域等」という。）にわたる場合においては、用途地域が異なる地域等ごとに、それぞれの用途地域が異なる地域等に</t>
    <phoneticPr fontId="2"/>
  </si>
  <si>
    <t>対応する敷地の面積を記入してください。</t>
    <phoneticPr fontId="2"/>
  </si>
  <si>
    <t>用に供する部分の床面積を除いた面積とします。</t>
    <phoneticPr fontId="2"/>
  </si>
  <si>
    <t>又は共同住宅若しくは老人ホーム、福祉ホームその他これらに類するものの共用の廊下若しくは階段の用に供する部分</t>
    <phoneticPr fontId="2"/>
  </si>
  <si>
    <t>⑧　７欄は、「耐火建築物」、「延焼防止建築物」（建築基準法施行令第１３６条の２第１号ロに掲げる基準に適合する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</si>
  <si>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建築物をいう。）、「準耐火建築物」、「準延焼防止建築物」（同条第２号ロに掲げる基準に適合する建築物をいう。）</t>
    <rPh sb="19" eb="20">
      <t>ジュン</t>
    </rPh>
    <rPh sb="20" eb="22">
      <t>エンショウ</t>
    </rPh>
    <rPh sb="22" eb="24">
      <t>ボウシ</t>
    </rPh>
    <rPh sb="24" eb="26">
      <t>ケンチク</t>
    </rPh>
    <rPh sb="26" eb="27">
      <t>ブツ</t>
    </rPh>
    <rPh sb="29" eb="31">
      <t>ドウジョウ</t>
    </rPh>
    <rPh sb="31" eb="32">
      <t>ダイ</t>
    </rPh>
    <rPh sb="33" eb="34">
      <t>ゴウ</t>
    </rPh>
    <rPh sb="36" eb="37">
      <t>カカ</t>
    </rPh>
    <rPh sb="39" eb="41">
      <t>キジュン</t>
    </rPh>
    <rPh sb="42" eb="44">
      <t>テキゴウ</t>
    </rPh>
    <rPh sb="46" eb="48">
      <t>ケンチク</t>
    </rPh>
    <rPh sb="48" eb="49">
      <t>ブツ</t>
    </rPh>
    <phoneticPr fontId="2"/>
  </si>
  <si>
    <t>又は「その他」（上記のいずれにも該当しない建築物で、建築基準法第６１条の規定の適用を受けるもの）のうち該当す</t>
    <rPh sb="8" eb="10">
      <t>ジョウキ</t>
    </rPh>
    <rPh sb="16" eb="18">
      <t>ガイトウ</t>
    </rPh>
    <rPh sb="21" eb="23">
      <t>ケンチク</t>
    </rPh>
    <rPh sb="23" eb="24">
      <t>ブツ</t>
    </rPh>
    <rPh sb="26" eb="28">
      <t>ケンチク</t>
    </rPh>
    <rPh sb="28" eb="31">
      <t>キジュンホウ</t>
    </rPh>
    <rPh sb="31" eb="32">
      <t>ダイ</t>
    </rPh>
    <rPh sb="34" eb="35">
      <t>ジョウ</t>
    </rPh>
    <rPh sb="36" eb="38">
      <t>キテイ</t>
    </rPh>
    <rPh sb="39" eb="41">
      <t>テキヨウ</t>
    </rPh>
    <rPh sb="42" eb="43">
      <t>ウ</t>
    </rPh>
    <phoneticPr fontId="2"/>
  </si>
  <si>
    <t>るチェックボックスに「レ」マークを入れてください。建築基準法第６１条の規定の適用を受けない場合は「建築基準法</t>
    <phoneticPr fontId="2"/>
  </si>
  <si>
    <t>第６１条の規定の適用を受けない」に「レ」マークを入れてください。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</si>
  <si>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</si>
  <si>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</si>
  <si>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の概要及び１１欄の「ニ」（当該認証型式部材等に係るものに限る。）については記入する必要はありません。</t>
    <phoneticPr fontId="2"/>
  </si>
  <si>
    <t>②</t>
    <phoneticPr fontId="30"/>
  </si>
  <si>
    <t>②</t>
    <phoneticPr fontId="25"/>
  </si>
  <si>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</si>
  <si>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</si>
  <si>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</si>
  <si>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</si>
  <si>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</si>
  <si>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</si>
  <si>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</si>
  <si>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　一括振込等(※3,4,5.の記載不要)</t>
    <rPh sb="1" eb="3">
      <t>イッカツ</t>
    </rPh>
    <rPh sb="3" eb="5">
      <t>フリコミ</t>
    </rPh>
    <rPh sb="5" eb="6">
      <t>トウ</t>
    </rPh>
    <rPh sb="15" eb="17">
      <t>キサイ</t>
    </rPh>
    <rPh sb="17" eb="19">
      <t>フヨウ</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</si>
  <si>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</si>
  <si>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</si>
  <si>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</si>
  <si>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郵送レターパック
(4号等・昇降機)</t>
    <rPh sb="0" eb="2">
      <t>ユウソウ</t>
    </rPh>
    <rPh sb="11" eb="12">
      <t>ゴウ</t>
    </rPh>
    <rPh sb="12" eb="13">
      <t>トウ</t>
    </rPh>
    <rPh sb="14" eb="17">
      <t>ショウコウキ</t>
    </rPh>
    <phoneticPr fontId="2"/>
  </si>
  <si>
    <t>Copyright NIHON TALIESIN. All Rights Reserved.</t>
    <phoneticPr fontId="31"/>
  </si>
  <si>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</si>
  <si>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当該特例軒等のうち当該建築物の外壁又はこれに代わる柱の中心線から突き出た距離が水平距離１メートル以上５メー</t>
    <phoneticPr fontId="2"/>
  </si>
  <si>
    <t>トル未満のものにあつては当該中心線で囲まれた部分の水平投影面積を、当該中心線から突き出た距離が水平距離５メ</t>
    <phoneticPr fontId="2"/>
  </si>
  <si>
    <t>ートル以上のものにあつては当該特例軒等の端から同号に規定する国土交通大臣が定める距離後退した線で囲まれた部</t>
    <phoneticPr fontId="2"/>
  </si>
  <si>
    <t>分の水平投影面積を記入してください。その他の建築物である場合においては、１０欄の「イ」と同じ面積を記入して</t>
    <phoneticPr fontId="2"/>
  </si>
  <si>
    <t>⑮　都市計画区域内、準都市計画区域内及び建築基準法第６８条の９第１項の規定に基づく条例により建築物の容積率</t>
    <phoneticPr fontId="2"/>
  </si>
  <si>
    <t>類する建築物の部分（建築基準法施行規則第１０条の４の４に規定する建築設備を設置するためのものであって、同規</t>
    <phoneticPr fontId="2"/>
  </si>
  <si>
    <t>則第１０条の４の５各号に掲げる基準に適合するものに限る。）で、特定行政庁が交通上、安全上、防火上及び衛生上</t>
    <phoneticPr fontId="2"/>
  </si>
  <si>
    <t>基準法令以外の法令の規定により、容積率の算定の基礎となる延べ面積に算入しない部分を有する場合においては、</t>
    <phoneticPr fontId="2"/>
  </si>
  <si>
    <t>「ヲ」に当該部分の床面積を記入してください。</t>
    <phoneticPr fontId="2"/>
  </si>
  <si>
    <t>⑯　住宅又は老人ホーム、福祉ホームその他これらに類するものについては、１１欄の「ロ」の床面積は、その地階の</t>
    <phoneticPr fontId="2"/>
  </si>
  <si>
    <t>に記入した床面積（これらの面積が、次の(1)から(6)までに掲げる建築物の部分の区分に応じ、敷地内の建築物の各階</t>
    <phoneticPr fontId="2"/>
  </si>
  <si>
    <t>の床面積の合計にそれぞれ(1)から(6)までに定める割合を乗じて得た面積を超える場合においては、敷地内の建築物の</t>
    <phoneticPr fontId="2"/>
  </si>
  <si>
    <t>なる敷地面積は、７欄「ホ」(2)によることとします。</t>
    <phoneticPr fontId="2"/>
  </si>
  <si>
    <t>⑱　１２欄の建築物の数は、延べ面積が１０平方メートルを超えるものについて記入してください。</t>
    <phoneticPr fontId="2"/>
  </si>
  <si>
    <t>⑲　１３欄の「イ」及び「ロ」は、申請に係る建築物又は同一敷地内の他の建築物がそれぞれ２以上ある場合において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</si>
  <si>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</si>
  <si>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</si>
  <si>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㉒　１３欄の「ホ」は、建築基準法第５６条第７項第１号に掲げる規定が適用されない建築物については「道路高さ制</t>
    <phoneticPr fontId="2"/>
  </si>
  <si>
    <t>㉓　建築物及びその敷地に関して許可・認定等を受けた場合には、根拠となる法令及びその条項、当該許可・認定等の</t>
    <phoneticPr fontId="2"/>
  </si>
  <si>
    <t>㉔　７欄の「ハ」、「ニ」、「ヘ」及び「ト」、１０欄の「ロ」並びに１１欄の｢カ｣は、百分率を用いてください。</t>
    <phoneticPr fontId="2"/>
  </si>
  <si>
    <t>㉕　建築基準法第８６条の７、同法第８６条の８又は同法第８７条の２の規定の適用を受ける場合においては、</t>
    <rPh sb="22" eb="23">
      <t>マタ</t>
    </rPh>
    <rPh sb="24" eb="26">
      <t>ドウホウ</t>
    </rPh>
    <rPh sb="26" eb="27">
      <t>ダイ</t>
    </rPh>
    <rPh sb="29" eb="30">
      <t>ジョウ</t>
    </rPh>
    <phoneticPr fontId="2"/>
  </si>
  <si>
    <t>㉖　ここに書き表せない事項で特に確認を受けようとする事項は、１８欄又は別紙に記載して添えてください。</t>
    <phoneticPr fontId="2"/>
  </si>
  <si>
    <t>㉗　計画の変更申請の際は、１９欄に第三面に係る部分の変更の概要について記入してください。</t>
    <phoneticPr fontId="2"/>
  </si>
  <si>
    <t>の用に供する部分、「ホ」に住宅又は老人ホーム、福祉ホームその他これらに類するものに設ける機械室その他これに</t>
    <phoneticPr fontId="2"/>
  </si>
  <si>
    <t>支障がないと認めるもの、「ヘ」自動車車庫その他の専ら自動車又は自転車の停留又は駐車のための施設（誘導車路、</t>
    <phoneticPr fontId="2"/>
  </si>
  <si>
    <t>操車場所及び乗降場を含む。）の用途に供する部分、「ト」に専ら防災のために設ける備蓄倉庫の用途に供する部分、</t>
    <phoneticPr fontId="2"/>
  </si>
  <si>
    <t>「チ」に蓄電池（床に据え付けるものに限る。）を設ける部分、「リ」に自家発電設備を設ける部分、「ヌ」に貯水槽</t>
    <phoneticPr fontId="2"/>
  </si>
  <si>
    <t>を設ける部分、「ル」に宅配ボックス（配達された物品（荷受人が不在その他の事由により受け取ることができないも</t>
    <phoneticPr fontId="2"/>
  </si>
  <si>
    <t>のに限る。）の一時保管のための荷受箱をいう。）を設ける部分、「ワ」に住宅の用途に供する部分、「カ」に老人ホ</t>
    <phoneticPr fontId="2"/>
  </si>
  <si>
    <t>ーム、福祉ホームその他これらに類するものの用途に供する部分のそれぞれの床面積を記入してください。また、建築</t>
    <phoneticPr fontId="2"/>
  </si>
  <si>
    <t>⑰　１１欄の「ヨ」の延べ面積及び「タ」の容積率の算定の基礎となる延べ面積は、各階の床面積の合計から「ロ」に</t>
    <phoneticPr fontId="2"/>
  </si>
  <si>
    <t>を除く。）の床面積の合計の３分の１の面積）、「ハ」から「ホ」までに記入した床面積並びに「ヘ」から「ル」まで</t>
    <phoneticPr fontId="2"/>
  </si>
  <si>
    <t>各階の床面積の合計にそれぞれ(1)から(6)までに定める割合を乗じて得た面積）及び「ヲ」に記入した床面積を除いた</t>
    <phoneticPr fontId="2"/>
  </si>
  <si>
    <t>面積とします。また、建築基準法第５２条第１２項の規定を適用する場合においては、「タ」の容積率の算定の基礎と</t>
    <phoneticPr fontId="2"/>
  </si>
  <si>
    <t>建築物全体</t>
    <rPh sb="2" eb="3">
      <t>ブツ</t>
    </rPh>
    <rPh sb="3" eb="5">
      <t>ゼンタイ</t>
    </rPh>
    <phoneticPr fontId="2"/>
  </si>
  <si>
    <t>ロ．</t>
    <phoneticPr fontId="2"/>
  </si>
  <si>
    <t>建蔽率の算定の基礎となる建築面積</t>
    <rPh sb="0" eb="3">
      <t>ケンペイリツ</t>
    </rPh>
    <rPh sb="4" eb="6">
      <t>サンテイ</t>
    </rPh>
    <rPh sb="7" eb="9">
      <t>キソ</t>
    </rPh>
    <rPh sb="12" eb="16">
      <t>ケンチクメンセキ</t>
    </rPh>
    <phoneticPr fontId="2"/>
  </si>
  <si>
    <t>ハ．</t>
    <phoneticPr fontId="2"/>
  </si>
  <si>
    <t>認定機械室等の部分</t>
    <rPh sb="0" eb="2">
      <t>ニンテイ</t>
    </rPh>
    <rPh sb="2" eb="5">
      <t>キカイシツ</t>
    </rPh>
    <rPh sb="5" eb="6">
      <t>トウ</t>
    </rPh>
    <rPh sb="7" eb="9">
      <t>ブブン</t>
    </rPh>
    <phoneticPr fontId="2"/>
  </si>
  <si>
    <t>ル．</t>
    <phoneticPr fontId="2"/>
  </si>
  <si>
    <t>その他の不算入部分　】</t>
    <rPh sb="2" eb="3">
      <t>タ</t>
    </rPh>
    <rPh sb="4" eb="7">
      <t>フサンニュウ</t>
    </rPh>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</si>
  <si>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</si>
  <si>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</si>
  <si>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</si>
  <si>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</si>
  <si>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</si>
  <si>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</si>
  <si>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</si>
  <si>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</si>
  <si>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</si>
  <si>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</si>
  <si>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</si>
  <si>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</si>
  <si>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</si>
  <si>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</si>
  <si>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</si>
  <si>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</si>
  <si>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</si>
  <si>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【ハ．建蔽率 】</t>
    <phoneticPr fontId="2"/>
  </si>
  <si>
    <r>
      <t>【ロ．</t>
    </r>
    <r>
      <rPr>
        <sz val="7"/>
        <rFont val="ＭＳ 明朝"/>
        <family val="1"/>
        <charset val="128"/>
      </rPr>
      <t>建蔽率の算定の基礎となる建築面積</t>
    </r>
    <r>
      <rPr>
        <sz val="9"/>
        <rFont val="ＭＳ 明朝"/>
        <family val="1"/>
        <charset val="128"/>
      </rPr>
      <t xml:space="preserve"> 】</t>
    </r>
    <phoneticPr fontId="2"/>
  </si>
  <si>
    <t>【ホ. 認定機械室等の部分 】</t>
    <phoneticPr fontId="2"/>
  </si>
  <si>
    <t>【ヘ．自動車車庫等の部分 】　</t>
    <phoneticPr fontId="2"/>
  </si>
  <si>
    <t>【ト．備蓄倉庫の部分 】</t>
    <phoneticPr fontId="2"/>
  </si>
  <si>
    <t>【チ．蓄電池の設置部分 】</t>
    <phoneticPr fontId="2"/>
  </si>
  <si>
    <t>【リ．自家発電設備の設置部分 】</t>
    <phoneticPr fontId="2"/>
  </si>
  <si>
    <t>【ヌ．貯水槽の設置部分 】</t>
    <phoneticPr fontId="2"/>
  </si>
  <si>
    <t>【ル．宅配ボックスの設置部分 】</t>
    <phoneticPr fontId="2"/>
  </si>
  <si>
    <t>【ヲ. その他の不算入部分 】</t>
    <phoneticPr fontId="2"/>
  </si>
  <si>
    <t>【ワ. 住宅の部分 】</t>
    <phoneticPr fontId="2"/>
  </si>
  <si>
    <t>【カ．老人ホーム等の部分 】</t>
    <phoneticPr fontId="2"/>
  </si>
  <si>
    <t>【ヨ．延べ面積 】</t>
    <phoneticPr fontId="2"/>
  </si>
  <si>
    <r>
      <t>【ロ．</t>
    </r>
    <r>
      <rPr>
        <sz val="7"/>
        <rFont val="ＭＳ 明朝"/>
        <family val="1"/>
        <charset val="128"/>
      </rPr>
      <t>地階の住宅又は老人ホーム等の部分</t>
    </r>
    <r>
      <rPr>
        <sz val="9"/>
        <rFont val="ＭＳ 明朝"/>
        <family val="1"/>
        <charset val="128"/>
      </rPr>
      <t xml:space="preserve"> 】</t>
    </r>
    <phoneticPr fontId="2"/>
  </si>
  <si>
    <r>
      <t>【ハ．</t>
    </r>
    <r>
      <rPr>
        <sz val="8"/>
        <rFont val="ＭＳ 明朝"/>
        <family val="1"/>
        <charset val="128"/>
      </rPr>
      <t>エレベーターの昇降路の部分</t>
    </r>
    <r>
      <rPr>
        <sz val="9"/>
        <rFont val="ＭＳ 明朝"/>
        <family val="1"/>
        <charset val="128"/>
      </rPr>
      <t xml:space="preserve"> 】</t>
    </r>
    <phoneticPr fontId="2"/>
  </si>
  <si>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</si>
  <si>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</si>
  <si>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</si>
  <si>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</si>
  <si>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</si>
  <si>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</si>
  <si>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</si>
  <si>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</si>
  <si>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</si>
  <si>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</si>
  <si>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</si>
  <si>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</si>
  <si>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</si>
  <si>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</si>
  <si>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</si>
  <si>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</si>
  <si>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</si>
  <si>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【タ．容積率 】</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</si>
  <si>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</si>
  <si>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</si>
  <si>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建築基準法施行令第108条の4第1項第1号イ及びロに掲げる基準に適合する構造</t>
    <phoneticPr fontId="20"/>
  </si>
  <si>
    <t>建築基準法施行令第109条の7第1項第1号に掲げる基準に適合する構造</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</si>
  <si>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</si>
  <si>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</si>
  <si>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</si>
  <si>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</si>
  <si>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</si>
  <si>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建築基準法施行令第108条の4第1項第1号イ及びロに掲げる基準に適合する構造</t>
    <phoneticPr fontId="30"/>
  </si>
  <si>
    <t>建築基準法施行令第109条の7第1項第1号に掲げる基準に適合する構造</t>
    <phoneticPr fontId="30"/>
  </si>
  <si>
    <t>記入する等、提出が不要である理由を記入してください。特に必要がある場合には、各階平面図等の図書によりその根</t>
    <phoneticPr fontId="2"/>
  </si>
  <si>
    <t>また、提出不要の場合には、建築物のエネルギー消費性能の向上等に関する法律施行令第4条第1項に規定する床面積を</t>
    <rPh sb="29" eb="30">
      <t>トウ</t>
    </rPh>
    <phoneticPr fontId="2"/>
  </si>
  <si>
    <t>拠を明らかにしてください。なお、延べ面積が300平方メートル未満である場合、建築物のエネルギー消費性能の向上等</t>
    <rPh sb="54" eb="55">
      <t>トウ</t>
    </rPh>
    <phoneticPr fontId="2"/>
  </si>
  <si>
    <t>適合する構造」、「準耐火構造」、「準耐火構造と同等の準耐火性能を有する構造（ロ－１）」（建築基準法施行令第</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2">
      <t>セコウレイ</t>
    </rPh>
    <rPh sb="52" eb="53">
      <t>ダイ</t>
    </rPh>
    <phoneticPr fontId="2"/>
  </si>
  <si>
    <t>１０９条の３第１号に掲げる基準に適合する主要構造部の構造をいう。）又は「準耐火構造と同等の準耐火性能を有す</t>
    <rPh sb="10" eb="11">
      <t>カカ</t>
    </rPh>
    <rPh sb="13" eb="15">
      <t>キジュン</t>
    </rPh>
    <rPh sb="16" eb="18">
      <t>テキゴウ</t>
    </rPh>
    <rPh sb="20" eb="22">
      <t>シュヨウ</t>
    </rPh>
    <rPh sb="22" eb="24">
      <t>コウゾウ</t>
    </rPh>
    <rPh sb="24" eb="25">
      <t>ブ</t>
    </rPh>
    <rPh sb="26" eb="28">
      <t>コウゾウ</t>
    </rPh>
    <rPh sb="33" eb="34">
      <t>マタ</t>
    </rPh>
    <phoneticPr fontId="2"/>
  </si>
  <si>
    <t>る構造（ロ－２）」（同条第２号に掲げる基準に適合する主要構造部の構造をいう。）のうち該当するチェックボック</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</si>
  <si>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スに「レ」マークを入れてください。いずれにも該当しない場合は「その他」に「レ」マークを入れてください。</t>
    <rPh sb="22" eb="24">
      <t>ガイトウ</t>
    </rPh>
    <rPh sb="27" eb="29">
      <t>バアイ</t>
    </rPh>
    <rPh sb="33" eb="34">
      <t>タ</t>
    </rPh>
    <rPh sb="43" eb="44">
      <t>イ</t>
    </rPh>
    <phoneticPr fontId="2"/>
  </si>
  <si>
    <t>「建築基準法施行令第１１０条第１号に掲げる基準に適合する構造」又は、「その他」（上記のいずれにも該当しない</t>
    <rPh sb="0" eb="53">
      <t>テキヨウ</t>
    </rPh>
    <phoneticPr fontId="2"/>
  </si>
  <si>
    <t>建築物で、建築基準法第２１条又は第２７条の規定の適用を受けるもの）のうち該当するチェックボックス全てに「レ」</t>
    <rPh sb="48" eb="49">
      <t>スベ</t>
    </rPh>
    <phoneticPr fontId="2"/>
  </si>
  <si>
    <t>マークを入れてください。また、「建築基準法施行令第１０９条の５第１号に掲げる基準に適合する構造」又は「建築</t>
    <rPh sb="45" eb="47">
      <t>コウゾウ</t>
    </rPh>
    <rPh sb="48" eb="49">
      <t>マタ</t>
    </rPh>
    <rPh sb="51" eb="53">
      <t>ケンチク</t>
    </rPh>
    <phoneticPr fontId="2"/>
  </si>
  <si>
    <t>基準法施行令第１１０条第１号に掲げる基準に適合する構造」に該当する場合においては、５欄の「準耐火構造」のチ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</si>
  <si>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ェックボックスにも「レ」マークを入れてください。建築基準法第２１条又は第２７条の規定の適用を受けない場合は</t>
    <phoneticPr fontId="2"/>
  </si>
  <si>
    <t>「建築基準法第２１条又は第２７条の規定の適用を受けない」に「レ」マークを入れてください。</t>
    <phoneticPr fontId="2"/>
  </si>
  <si>
    <t>⑥　５欄は、「耐火構造（防火上及び避難上支障がない主要構造部を有しない場合）」、「耐火構造（防火上及び避難</t>
    <rPh sb="9" eb="11">
      <t>コウゾウ</t>
    </rPh>
    <phoneticPr fontId="2"/>
  </si>
  <si>
    <t>上支障がない主要構造部を有する場合）」、「建築基準法施行令第１０８条の４第１項第１号イ及びロに掲げる基準に</t>
    <phoneticPr fontId="2"/>
  </si>
  <si>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</si>
  <si>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</si>
  <si>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</si>
  <si>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㉒　建築物の２以上の部分が建築基準法施行令第１０９条の８に規定する火熱遮断壁等で区画されている場合には、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</si>
  <si>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１９欄にその旨を記入し、各部分について建築基準法第２１条、第２７条及び第６１条の規定の適用の有無を記入し</t>
    <phoneticPr fontId="2"/>
  </si>
  <si>
    <t>㉓　建築基準法施行令第１２１条の２の適用を受ける直通階段で屋外に設けるものが木造である場合には、１９欄に、</t>
    <phoneticPr fontId="2"/>
  </si>
  <si>
    <t>㉔　計画の変更申請の際は、１９欄に第四面に係る部分の変更の概要について記入してください。</t>
    <phoneticPr fontId="2"/>
  </si>
  <si>
    <t>必要書類一覧表(確認申請)</t>
    <rPh sb="0" eb="2">
      <t>ヒツヨウ</t>
    </rPh>
    <rPh sb="2" eb="4">
      <t>ショルイ</t>
    </rPh>
    <rPh sb="4" eb="6">
      <t>イチラン</t>
    </rPh>
    <rPh sb="6" eb="7">
      <t>ヒョウ</t>
    </rPh>
    <rPh sb="8" eb="10">
      <t>カクニン</t>
    </rPh>
    <rPh sb="10" eb="12">
      <t>シンセイ</t>
    </rPh>
    <phoneticPr fontId="2"/>
  </si>
  <si>
    <t>※：必須書類　●：当社ダウンロード　〇：行政庁等ダウンロード</t>
    <rPh sb="20" eb="23">
      <t>ギョウセイチョウ</t>
    </rPh>
    <phoneticPr fontId="60"/>
  </si>
  <si>
    <r>
      <t>1. 申請書関係 (</t>
    </r>
    <r>
      <rPr>
        <b/>
        <u/>
        <sz val="9"/>
        <color theme="1"/>
        <rFont val="ＭＳ 明朝"/>
        <family val="1"/>
        <charset val="128"/>
      </rPr>
      <t>※</t>
    </r>
    <r>
      <rPr>
        <b/>
        <sz val="9"/>
        <color theme="1"/>
        <rFont val="ＭＳ 明朝"/>
        <family val="1"/>
        <charset val="128"/>
      </rPr>
      <t>)</t>
    </r>
    <rPh sb="3" eb="6">
      <t>シンセイショ</t>
    </rPh>
    <rPh sb="6" eb="8">
      <t>カンケイ</t>
    </rPh>
    <phoneticPr fontId="60"/>
  </si>
  <si>
    <t>確認</t>
    <rPh sb="0" eb="2">
      <t>カクニン</t>
    </rPh>
    <phoneticPr fontId="60"/>
  </si>
  <si>
    <t>部数</t>
    <rPh sb="0" eb="2">
      <t>ブスウ</t>
    </rPh>
    <phoneticPr fontId="60"/>
  </si>
  <si>
    <t>ＤＬ</t>
    <phoneticPr fontId="60"/>
  </si>
  <si>
    <t>備考</t>
    <rPh sb="0" eb="2">
      <t>ビコウ</t>
    </rPh>
    <phoneticPr fontId="60"/>
  </si>
  <si>
    <t>JTC欄</t>
    <rPh sb="3" eb="4">
      <t>ラン</t>
    </rPh>
    <phoneticPr fontId="60"/>
  </si>
  <si>
    <t>●</t>
    <phoneticPr fontId="60"/>
  </si>
  <si>
    <t>※必要書類一覧表(確認申請)</t>
    <rPh sb="9" eb="11">
      <t>カクニン</t>
    </rPh>
    <rPh sb="11" eb="13">
      <t>シンセイ</t>
    </rPh>
    <phoneticPr fontId="60"/>
  </si>
  <si>
    <r>
      <rPr>
        <u/>
        <sz val="9"/>
        <color theme="1"/>
        <rFont val="ＭＳ 明朝"/>
        <family val="1"/>
        <charset val="128"/>
      </rPr>
      <t>建築確認申請用</t>
    </r>
    <r>
      <rPr>
        <sz val="9"/>
        <color theme="1"/>
        <rFont val="ＭＳ 明朝"/>
        <family val="1"/>
        <charset val="128"/>
      </rPr>
      <t>(確認欄チェック☑必要)</t>
    </r>
    <rPh sb="0" eb="2">
      <t>ケンチク</t>
    </rPh>
    <rPh sb="2" eb="4">
      <t>カクニン</t>
    </rPh>
    <rPh sb="4" eb="7">
      <t>シンセイヨウ</t>
    </rPh>
    <rPh sb="8" eb="11">
      <t>カクニンラン</t>
    </rPh>
    <rPh sb="16" eb="18">
      <t>ヒツヨウ</t>
    </rPh>
    <phoneticPr fontId="60"/>
  </si>
  <si>
    <t>基本事項(関係者)</t>
    <rPh sb="0" eb="2">
      <t>キホン</t>
    </rPh>
    <rPh sb="2" eb="4">
      <t>ジコウ</t>
    </rPh>
    <rPh sb="5" eb="8">
      <t>カンケイシャ</t>
    </rPh>
    <phoneticPr fontId="60"/>
  </si>
  <si>
    <r>
      <rPr>
        <u/>
        <sz val="9"/>
        <color theme="1"/>
        <rFont val="ＭＳ 明朝"/>
        <family val="1"/>
        <charset val="128"/>
      </rPr>
      <t>建築確認申請用</t>
    </r>
    <r>
      <rPr>
        <sz val="9"/>
        <color theme="1"/>
        <rFont val="ＭＳ 明朝"/>
        <family val="1"/>
        <charset val="128"/>
      </rPr>
      <t>(確認概要引受要件)</t>
    </r>
    <rPh sb="8" eb="10">
      <t>カクニン</t>
    </rPh>
    <rPh sb="10" eb="12">
      <t>ガイヨウ</t>
    </rPh>
    <rPh sb="12" eb="14">
      <t>ヒキウケ</t>
    </rPh>
    <rPh sb="14" eb="16">
      <t>ヨウケン</t>
    </rPh>
    <phoneticPr fontId="60"/>
  </si>
  <si>
    <t>※現地調査票</t>
    <rPh sb="1" eb="3">
      <t>ゲンチ</t>
    </rPh>
    <rPh sb="3" eb="6">
      <t>チョウサヒョウ</t>
    </rPh>
    <phoneticPr fontId="60"/>
  </si>
  <si>
    <t>設計者記名による調査</t>
    <rPh sb="0" eb="3">
      <t>セッケイシャ</t>
    </rPh>
    <rPh sb="3" eb="5">
      <t>キメイ</t>
    </rPh>
    <rPh sb="8" eb="10">
      <t>チョウサ</t>
    </rPh>
    <phoneticPr fontId="60"/>
  </si>
  <si>
    <t>〇</t>
    <phoneticPr fontId="60"/>
  </si>
  <si>
    <t>※用途地域地図(最新・カラー)</t>
    <rPh sb="1" eb="5">
      <t>ヨウトチイキ</t>
    </rPh>
    <rPh sb="5" eb="7">
      <t>チズ</t>
    </rPh>
    <rPh sb="8" eb="10">
      <t>サイシン</t>
    </rPh>
    <phoneticPr fontId="60"/>
  </si>
  <si>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60"/>
  </si>
  <si>
    <t>※確認申請書</t>
    <rPh sb="1" eb="3">
      <t>カクニン</t>
    </rPh>
    <rPh sb="3" eb="6">
      <t>シンセイショ</t>
    </rPh>
    <phoneticPr fontId="60"/>
  </si>
  <si>
    <t>最新のもの(第一面から第六面)</t>
    <rPh sb="0" eb="2">
      <t>サイシン</t>
    </rPh>
    <rPh sb="6" eb="9">
      <t>ダイイチメン</t>
    </rPh>
    <rPh sb="11" eb="12">
      <t>ダイ</t>
    </rPh>
    <rPh sb="12" eb="13">
      <t>ロク</t>
    </rPh>
    <rPh sb="13" eb="14">
      <t>メン</t>
    </rPh>
    <phoneticPr fontId="60"/>
  </si>
  <si>
    <t>※委任状</t>
    <rPh sb="1" eb="4">
      <t>イニンジョウ</t>
    </rPh>
    <phoneticPr fontId="60"/>
  </si>
  <si>
    <t>代理者(建築主の押印または自署の写し)</t>
    <rPh sb="0" eb="3">
      <t>ダイリシャ</t>
    </rPh>
    <rPh sb="4" eb="7">
      <t>ケンチクヌシ</t>
    </rPh>
    <rPh sb="8" eb="10">
      <t>オウイン</t>
    </rPh>
    <rPh sb="13" eb="15">
      <t>ジショ</t>
    </rPh>
    <rPh sb="16" eb="17">
      <t>ウツ</t>
    </rPh>
    <phoneticPr fontId="60"/>
  </si>
  <si>
    <t>※建築計画概要書</t>
    <rPh sb="1" eb="5">
      <t>ケンチクケイカク</t>
    </rPh>
    <rPh sb="5" eb="8">
      <t>ガイヨウショ</t>
    </rPh>
    <phoneticPr fontId="60"/>
  </si>
  <si>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60"/>
  </si>
  <si>
    <t>※建築工事届</t>
    <rPh sb="1" eb="3">
      <t>ケンチク</t>
    </rPh>
    <rPh sb="3" eb="5">
      <t>コウジ</t>
    </rPh>
    <rPh sb="5" eb="6">
      <t>トドケ</t>
    </rPh>
    <phoneticPr fontId="60"/>
  </si>
  <si>
    <t>用途変更、大規模修繕・模様替は不要</t>
    <rPh sb="0" eb="2">
      <t>ヨウト</t>
    </rPh>
    <rPh sb="2" eb="4">
      <t>ヘンコウ</t>
    </rPh>
    <rPh sb="5" eb="8">
      <t>ダイキボ</t>
    </rPh>
    <rPh sb="8" eb="10">
      <t>シュウゼン</t>
    </rPh>
    <rPh sb="11" eb="14">
      <t>モヨウガ</t>
    </rPh>
    <rPh sb="15" eb="17">
      <t>フヨウ</t>
    </rPh>
    <phoneticPr fontId="60"/>
  </si>
  <si>
    <t>2. 地域性による書式関係</t>
    <rPh sb="3" eb="6">
      <t>チイキセイ</t>
    </rPh>
    <rPh sb="9" eb="11">
      <t>ショシキ</t>
    </rPh>
    <rPh sb="11" eb="13">
      <t>カンケイ</t>
    </rPh>
    <phoneticPr fontId="60"/>
  </si>
  <si>
    <t>※消防署特定書類(表紙)</t>
    <rPh sb="1" eb="4">
      <t>ショウボウショ</t>
    </rPh>
    <rPh sb="4" eb="6">
      <t>トクテイ</t>
    </rPh>
    <rPh sb="6" eb="8">
      <t>ショルイ</t>
    </rPh>
    <rPh sb="9" eb="11">
      <t>ヒョウシ</t>
    </rPh>
    <phoneticPr fontId="60"/>
  </si>
  <si>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60"/>
  </si>
  <si>
    <t>管轄消防署による(東京都以外)</t>
    <rPh sb="0" eb="2">
      <t>カンカツ</t>
    </rPh>
    <rPh sb="2" eb="5">
      <t>ショウボウショ</t>
    </rPh>
    <rPh sb="9" eb="12">
      <t>トウキョウト</t>
    </rPh>
    <rPh sb="12" eb="14">
      <t>イガイ</t>
    </rPh>
    <phoneticPr fontId="60"/>
  </si>
  <si>
    <t>(申請書、意匠図、設備図、消防設備図等)</t>
    <rPh sb="1" eb="4">
      <t>シンセイショ</t>
    </rPh>
    <rPh sb="5" eb="8">
      <t>イショウズ</t>
    </rPh>
    <rPh sb="9" eb="12">
      <t>セツビズ</t>
    </rPh>
    <rPh sb="13" eb="15">
      <t>ショウボウ</t>
    </rPh>
    <rPh sb="15" eb="18">
      <t>セツビズ</t>
    </rPh>
    <rPh sb="18" eb="19">
      <t>トウ</t>
    </rPh>
    <phoneticPr fontId="60"/>
  </si>
  <si>
    <t>※建築協定手続状況届出書</t>
    <rPh sb="1" eb="5">
      <t>ケンチクキョウテイ</t>
    </rPh>
    <rPh sb="5" eb="7">
      <t>テツヅ</t>
    </rPh>
    <rPh sb="7" eb="9">
      <t>ジョウキョウ</t>
    </rPh>
    <rPh sb="9" eb="12">
      <t>トドケデショ</t>
    </rPh>
    <phoneticPr fontId="60"/>
  </si>
  <si>
    <t>横浜市(第一面、第二面)</t>
    <rPh sb="0" eb="3">
      <t>ヨコハマシ</t>
    </rPh>
    <rPh sb="4" eb="7">
      <t>ダイイチメン</t>
    </rPh>
    <rPh sb="8" eb="9">
      <t>ダイ</t>
    </rPh>
    <rPh sb="9" eb="10">
      <t>ニ</t>
    </rPh>
    <rPh sb="10" eb="11">
      <t>メン</t>
    </rPh>
    <phoneticPr fontId="60"/>
  </si>
  <si>
    <t>3. 計画による書式関係</t>
    <rPh sb="3" eb="5">
      <t>ケイカク</t>
    </rPh>
    <rPh sb="8" eb="10">
      <t>ショシキ</t>
    </rPh>
    <rPh sb="10" eb="12">
      <t>カンケイ</t>
    </rPh>
    <phoneticPr fontId="60"/>
  </si>
  <si>
    <t>※建築設備標準図</t>
    <rPh sb="1" eb="5">
      <t>ケンチクセツビ</t>
    </rPh>
    <rPh sb="5" eb="8">
      <t>ヒョウジュンズ</t>
    </rPh>
    <phoneticPr fontId="60"/>
  </si>
  <si>
    <t>2階建、3階建で小規模なもの</t>
    <rPh sb="1" eb="2">
      <t>カイ</t>
    </rPh>
    <rPh sb="2" eb="3">
      <t>ダ</t>
    </rPh>
    <rPh sb="5" eb="7">
      <t>カイダ</t>
    </rPh>
    <rPh sb="8" eb="11">
      <t>ショウキボ</t>
    </rPh>
    <phoneticPr fontId="60"/>
  </si>
  <si>
    <t>※建築設備特記事項(共通)</t>
    <rPh sb="1" eb="5">
      <t>ケンチクセツビ</t>
    </rPh>
    <rPh sb="5" eb="9">
      <t>トッキジコウ</t>
    </rPh>
    <rPh sb="10" eb="12">
      <t>キョウツウ</t>
    </rPh>
    <phoneticPr fontId="60"/>
  </si>
  <si>
    <t>特殊建築物等</t>
    <rPh sb="0" eb="2">
      <t>トクシュ</t>
    </rPh>
    <rPh sb="2" eb="5">
      <t>ケンチクブツ</t>
    </rPh>
    <rPh sb="5" eb="6">
      <t>トウ</t>
    </rPh>
    <phoneticPr fontId="60"/>
  </si>
  <si>
    <t>※シックハウス対策関係</t>
    <rPh sb="7" eb="9">
      <t>タイサク</t>
    </rPh>
    <rPh sb="9" eb="11">
      <t>カンケイ</t>
    </rPh>
    <phoneticPr fontId="60"/>
  </si>
  <si>
    <t>24時間換気対策(給気・換気ルート、風量根拠、ｶﾀﾛｸﾞP-Q特性図等)</t>
    <rPh sb="18" eb="20">
      <t>フウリョウ</t>
    </rPh>
    <rPh sb="20" eb="22">
      <t>コンキョ</t>
    </rPh>
    <rPh sb="34" eb="35">
      <t>トウ</t>
    </rPh>
    <phoneticPr fontId="60"/>
  </si>
  <si>
    <t>(自由書式も可)</t>
    <rPh sb="1" eb="5">
      <t>ジユウショシキ</t>
    </rPh>
    <rPh sb="6" eb="7">
      <t>カ</t>
    </rPh>
    <phoneticPr fontId="60"/>
  </si>
  <si>
    <t>使用建材表、天井裏等の措置(24時間換気扇ｽｲｯﾁ、建具UD等の記載)</t>
    <rPh sb="32" eb="34">
      <t>キサイ</t>
    </rPh>
    <phoneticPr fontId="60"/>
  </si>
  <si>
    <t>大臣認定一覧表</t>
    <rPh sb="0" eb="2">
      <t>ダイジン</t>
    </rPh>
    <rPh sb="2" eb="4">
      <t>ニンテイ</t>
    </rPh>
    <rPh sb="4" eb="7">
      <t>イチランヒョウ</t>
    </rPh>
    <phoneticPr fontId="60"/>
  </si>
  <si>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60"/>
  </si>
  <si>
    <t>構造計算安全証明書</t>
    <rPh sb="0" eb="2">
      <t>コウゾウ</t>
    </rPh>
    <rPh sb="2" eb="4">
      <t>ケイサン</t>
    </rPh>
    <rPh sb="4" eb="6">
      <t>アンゼン</t>
    </rPh>
    <rPh sb="6" eb="9">
      <t>ショウメイショ</t>
    </rPh>
    <phoneticPr fontId="60"/>
  </si>
  <si>
    <t>許容応力度計算ルート1の場合</t>
    <rPh sb="0" eb="2">
      <t>キョヨウ</t>
    </rPh>
    <rPh sb="2" eb="4">
      <t>オウリョク</t>
    </rPh>
    <rPh sb="4" eb="5">
      <t>ド</t>
    </rPh>
    <rPh sb="5" eb="7">
      <t>ケイサン</t>
    </rPh>
    <rPh sb="12" eb="14">
      <t>バアイ</t>
    </rPh>
    <phoneticPr fontId="60"/>
  </si>
  <si>
    <t>崖・擁壁調査票</t>
    <rPh sb="0" eb="1">
      <t>ガケ</t>
    </rPh>
    <rPh sb="2" eb="4">
      <t>ヨウヘキ</t>
    </rPh>
    <rPh sb="4" eb="7">
      <t>チョウサヒョウ</t>
    </rPh>
    <phoneticPr fontId="60"/>
  </si>
  <si>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60"/>
  </si>
  <si>
    <t>バリアフリー条例チェックシート</t>
    <rPh sb="6" eb="8">
      <t>ジョウレイ</t>
    </rPh>
    <phoneticPr fontId="60"/>
  </si>
  <si>
    <t>条例による対象建築物と規模を超える場合(寸法・円滑化経路等記載)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1">
      <t>キサイ</t>
    </rPh>
    <phoneticPr fontId="60"/>
  </si>
  <si>
    <t>工場調書</t>
    <rPh sb="0" eb="2">
      <t>コウジョウ</t>
    </rPh>
    <rPh sb="2" eb="4">
      <t>チョウショ</t>
    </rPh>
    <phoneticPr fontId="60"/>
  </si>
  <si>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60"/>
  </si>
  <si>
    <t>危険物調書</t>
    <rPh sb="0" eb="3">
      <t>キケンブツ</t>
    </rPh>
    <rPh sb="3" eb="5">
      <t>チョウショ</t>
    </rPh>
    <phoneticPr fontId="60"/>
  </si>
  <si>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60"/>
  </si>
  <si>
    <t>駐車施設調書等(東京都・横浜市)</t>
    <rPh sb="0" eb="2">
      <t>チュウシャ</t>
    </rPh>
    <rPh sb="2" eb="4">
      <t>シセツ</t>
    </rPh>
    <rPh sb="4" eb="6">
      <t>チョウショ</t>
    </rPh>
    <rPh sb="6" eb="7">
      <t>トウ</t>
    </rPh>
    <rPh sb="8" eb="11">
      <t>トウキョウト</t>
    </rPh>
    <rPh sb="12" eb="15">
      <t>ヨコハマシ</t>
    </rPh>
    <phoneticPr fontId="60"/>
  </si>
  <si>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60"/>
  </si>
  <si>
    <t>指定</t>
    <rPh sb="0" eb="2">
      <t>シテイ</t>
    </rPh>
    <phoneticPr fontId="60"/>
  </si>
  <si>
    <t>浄化槽調書・設置届出書類</t>
    <rPh sb="0" eb="3">
      <t>ジョウカソウ</t>
    </rPh>
    <rPh sb="3" eb="5">
      <t>チョウショ</t>
    </rPh>
    <rPh sb="6" eb="8">
      <t>セッチ</t>
    </rPh>
    <rPh sb="8" eb="10">
      <t>トドケデ</t>
    </rPh>
    <rPh sb="10" eb="12">
      <t>ショルイ</t>
    </rPh>
    <phoneticPr fontId="60"/>
  </si>
  <si>
    <t>建設場所により指定された調書と図面と部数</t>
    <rPh sb="0" eb="4">
      <t>ケンセツバショ</t>
    </rPh>
    <rPh sb="7" eb="9">
      <t>シテイ</t>
    </rPh>
    <rPh sb="12" eb="14">
      <t>チョウショ</t>
    </rPh>
    <rPh sb="15" eb="17">
      <t>ズメン</t>
    </rPh>
    <rPh sb="18" eb="20">
      <t>ブスウ</t>
    </rPh>
    <phoneticPr fontId="60"/>
  </si>
  <si>
    <t>既存不適格調書</t>
    <rPh sb="0" eb="2">
      <t>キゾン</t>
    </rPh>
    <rPh sb="2" eb="5">
      <t>フテキカク</t>
    </rPh>
    <rPh sb="5" eb="7">
      <t>チョウショ</t>
    </rPh>
    <phoneticPr fontId="60"/>
  </si>
  <si>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60"/>
  </si>
  <si>
    <t>4. 根拠資料関係</t>
    <rPh sb="3" eb="5">
      <t>コンキョ</t>
    </rPh>
    <rPh sb="5" eb="7">
      <t>シリョウ</t>
    </rPh>
    <rPh sb="7" eb="9">
      <t>カンケイ</t>
    </rPh>
    <phoneticPr fontId="60"/>
  </si>
  <si>
    <t>特定行政庁打合せ議事録</t>
    <rPh sb="0" eb="2">
      <t>トクテイ</t>
    </rPh>
    <rPh sb="2" eb="5">
      <t>ギョウセイチョウ</t>
    </rPh>
    <rPh sb="5" eb="6">
      <t>ウ</t>
    </rPh>
    <rPh sb="6" eb="7">
      <t>ア</t>
    </rPh>
    <rPh sb="8" eb="11">
      <t>ギジロク</t>
    </rPh>
    <phoneticPr fontId="60"/>
  </si>
  <si>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60"/>
  </si>
  <si>
    <t>事前相談票</t>
    <rPh sb="0" eb="5">
      <t>ジゼンソウダンヒョウ</t>
    </rPh>
    <phoneticPr fontId="60"/>
  </si>
  <si>
    <t>事前相談等で打合せ済となったもの</t>
    <rPh sb="0" eb="4">
      <t>ジゼンソウダン</t>
    </rPh>
    <rPh sb="4" eb="5">
      <t>トウ</t>
    </rPh>
    <rPh sb="6" eb="8">
      <t>ウチアワ</t>
    </rPh>
    <rPh sb="9" eb="10">
      <t>ズミ</t>
    </rPh>
    <phoneticPr fontId="60"/>
  </si>
  <si>
    <t>中高層標識設置届(写し)</t>
    <rPh sb="0" eb="3">
      <t>チュウコウソウ</t>
    </rPh>
    <rPh sb="3" eb="5">
      <t>ヒョウシキ</t>
    </rPh>
    <rPh sb="5" eb="7">
      <t>セッチ</t>
    </rPh>
    <rPh sb="7" eb="8">
      <t>トドケ</t>
    </rPh>
    <rPh sb="9" eb="10">
      <t>ウツ</t>
    </rPh>
    <phoneticPr fontId="60"/>
  </si>
  <si>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60"/>
  </si>
  <si>
    <t>事前協議締結書等(写し)</t>
    <rPh sb="0" eb="2">
      <t>ジゼン</t>
    </rPh>
    <rPh sb="2" eb="4">
      <t>キョウギ</t>
    </rPh>
    <rPh sb="4" eb="7">
      <t>テイケツショ</t>
    </rPh>
    <rPh sb="7" eb="8">
      <t>トウ</t>
    </rPh>
    <phoneticPr fontId="60"/>
  </si>
  <si>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60"/>
  </si>
  <si>
    <t>(武蔵野市、府中市、国分寺市、立川市、練馬区他)</t>
    <rPh sb="15" eb="18">
      <t>タチカワシ</t>
    </rPh>
    <rPh sb="19" eb="22">
      <t>ネリマク</t>
    </rPh>
    <phoneticPr fontId="60"/>
  </si>
  <si>
    <t>狭あい協議書等(写し)</t>
    <rPh sb="0" eb="1">
      <t>キョウ</t>
    </rPh>
    <rPh sb="3" eb="5">
      <t>キョウギ</t>
    </rPh>
    <rPh sb="5" eb="6">
      <t>ショ</t>
    </rPh>
    <rPh sb="6" eb="7">
      <t>トウ</t>
    </rPh>
    <phoneticPr fontId="60"/>
  </si>
  <si>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60"/>
  </si>
  <si>
    <t>道路関係書類(写し)</t>
    <rPh sb="0" eb="2">
      <t>ドウロ</t>
    </rPh>
    <rPh sb="2" eb="4">
      <t>カンケイ</t>
    </rPh>
    <rPh sb="4" eb="6">
      <t>ショルイ</t>
    </rPh>
    <phoneticPr fontId="60"/>
  </si>
  <si>
    <t>(1号)道路査定図、認定幅員の分かる路線図 (2号)開発登録等</t>
    <rPh sb="2" eb="3">
      <t>ゴウ</t>
    </rPh>
    <rPh sb="4" eb="6">
      <t>ドウロ</t>
    </rPh>
    <rPh sb="6" eb="9">
      <t>サテイズ</t>
    </rPh>
    <rPh sb="10" eb="12">
      <t>ニンテイ</t>
    </rPh>
    <rPh sb="12" eb="14">
      <t>フクイン</t>
    </rPh>
    <rPh sb="15" eb="16">
      <t>ワ</t>
    </rPh>
    <rPh sb="18" eb="21">
      <t>ロセンズ</t>
    </rPh>
    <phoneticPr fontId="60"/>
  </si>
  <si>
    <t>(4号)指定道路根拠 (5号)位置指定道路図</t>
    <rPh sb="2" eb="3">
      <t>ゴウ</t>
    </rPh>
    <rPh sb="4" eb="6">
      <t>シテイ</t>
    </rPh>
    <rPh sb="6" eb="8">
      <t>ドウロ</t>
    </rPh>
    <rPh sb="8" eb="10">
      <t>コンキョ</t>
    </rPh>
    <phoneticPr fontId="60"/>
  </si>
  <si>
    <t>真北確認資料</t>
    <rPh sb="0" eb="2">
      <t>マキタ</t>
    </rPh>
    <rPh sb="2" eb="4">
      <t>カクニン</t>
    </rPh>
    <rPh sb="4" eb="6">
      <t>シリョウ</t>
    </rPh>
    <phoneticPr fontId="60"/>
  </si>
  <si>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60"/>
  </si>
  <si>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60"/>
  </si>
  <si>
    <t>元地盤のレベル測量図・写真</t>
    <rPh sb="0" eb="3">
      <t>モトジバン</t>
    </rPh>
    <rPh sb="7" eb="10">
      <t>ソクリョウズ</t>
    </rPh>
    <rPh sb="11" eb="13">
      <t>シャシン</t>
    </rPh>
    <phoneticPr fontId="60"/>
  </si>
  <si>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60"/>
  </si>
  <si>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60"/>
  </si>
  <si>
    <t>都市計画法 許可関係添付書類(写し)</t>
    <rPh sb="0" eb="5">
      <t>トシケイカクホウ</t>
    </rPh>
    <rPh sb="6" eb="8">
      <t>キョカ</t>
    </rPh>
    <rPh sb="8" eb="10">
      <t>カンケイ</t>
    </rPh>
    <rPh sb="10" eb="12">
      <t>テンプ</t>
    </rPh>
    <rPh sb="12" eb="14">
      <t>ショルイ</t>
    </rPh>
    <rPh sb="15" eb="16">
      <t>ウツ</t>
    </rPh>
    <phoneticPr fontId="60"/>
  </si>
  <si>
    <t>29条、35条(開発許可、検査済証、開発登録簿、土地利用計画図)、</t>
    <rPh sb="2" eb="3">
      <t>ジョウ</t>
    </rPh>
    <phoneticPr fontId="60"/>
  </si>
  <si>
    <t>37条、41条、42条、43条、53条、60条適合証明書(埼玉県、千葉県等)</t>
    <rPh sb="29" eb="31">
      <t>サイタマ</t>
    </rPh>
    <rPh sb="31" eb="32">
      <t>ケン</t>
    </rPh>
    <rPh sb="33" eb="36">
      <t>チバケン</t>
    </rPh>
    <rPh sb="36" eb="37">
      <t>トウ</t>
    </rPh>
    <phoneticPr fontId="60"/>
  </si>
  <si>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60"/>
  </si>
  <si>
    <t>区域内で一定を超える切土・盛土や既存擁壁を利用したもの</t>
    <rPh sb="0" eb="3">
      <t>クイキナイ</t>
    </rPh>
    <rPh sb="4" eb="6">
      <t>イッテイ</t>
    </rPh>
    <rPh sb="7" eb="8">
      <t>コ</t>
    </rPh>
    <rPh sb="10" eb="12">
      <t>キリツチ</t>
    </rPh>
    <rPh sb="13" eb="15">
      <t>モリツチ</t>
    </rPh>
    <rPh sb="16" eb="18">
      <t>キゾン</t>
    </rPh>
    <rPh sb="18" eb="20">
      <t>ヨウヘキ</t>
    </rPh>
    <rPh sb="21" eb="23">
      <t>リヨウ</t>
    </rPh>
    <phoneticPr fontId="60"/>
  </si>
  <si>
    <t>建築基準法 許可・認定関係添付書類
(一式写し)</t>
    <rPh sb="0" eb="5">
      <t>ケンチクキジュンホウ</t>
    </rPh>
    <rPh sb="6" eb="8">
      <t>キョカ</t>
    </rPh>
    <rPh sb="9" eb="11">
      <t>ニンテイ</t>
    </rPh>
    <rPh sb="11" eb="13">
      <t>カンケイ</t>
    </rPh>
    <rPh sb="13" eb="15">
      <t>テンプ</t>
    </rPh>
    <rPh sb="15" eb="17">
      <t>ショルイ</t>
    </rPh>
    <rPh sb="19" eb="21">
      <t>イッシキ</t>
    </rPh>
    <rPh sb="21" eb="22">
      <t>ウツ</t>
    </rPh>
    <phoneticPr fontId="60"/>
  </si>
  <si>
    <t>43条、44条、48条、52条、53条、56条、57条、59条、60条、67条、</t>
    <rPh sb="2" eb="3">
      <t>ジョウ</t>
    </rPh>
    <rPh sb="6" eb="7">
      <t>ジョウ</t>
    </rPh>
    <rPh sb="10" eb="11">
      <t>ジョウ</t>
    </rPh>
    <phoneticPr fontId="60"/>
  </si>
  <si>
    <t>68条、85条、86条、87条等</t>
    <phoneticPr fontId="60"/>
  </si>
  <si>
    <t>都市緑地法 適合通知書関係書類(写し)</t>
    <rPh sb="0" eb="5">
      <t>トシリョクチホウ</t>
    </rPh>
    <rPh sb="6" eb="11">
      <t>テキゴウツウチショ</t>
    </rPh>
    <rPh sb="11" eb="15">
      <t>カンケイショルイ</t>
    </rPh>
    <rPh sb="16" eb="17">
      <t>ウツ</t>
    </rPh>
    <phoneticPr fontId="60"/>
  </si>
  <si>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60"/>
  </si>
  <si>
    <t>土地区画整理法 許可関係書類(写し)</t>
    <rPh sb="0" eb="7">
      <t>トチクカクセイリホウ</t>
    </rPh>
    <rPh sb="8" eb="10">
      <t>キョカ</t>
    </rPh>
    <rPh sb="10" eb="12">
      <t>カンケイ</t>
    </rPh>
    <rPh sb="12" eb="14">
      <t>ショルイ</t>
    </rPh>
    <rPh sb="15" eb="16">
      <t>ウツ</t>
    </rPh>
    <phoneticPr fontId="60"/>
  </si>
  <si>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60"/>
  </si>
  <si>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60"/>
  </si>
  <si>
    <t>届出した書類一式</t>
    <rPh sb="0" eb="2">
      <t>トドケデ</t>
    </rPh>
    <rPh sb="4" eb="6">
      <t>ショルイ</t>
    </rPh>
    <rPh sb="6" eb="8">
      <t>イッシキ</t>
    </rPh>
    <phoneticPr fontId="60"/>
  </si>
  <si>
    <t>その他</t>
    <rPh sb="2" eb="3">
      <t>ホカ</t>
    </rPh>
    <phoneticPr fontId="60"/>
  </si>
  <si>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60"/>
  </si>
  <si>
    <r>
      <t xml:space="preserve">6. 設計図書 [意匠図] ( </t>
    </r>
    <r>
      <rPr>
        <b/>
        <u/>
        <sz val="9"/>
        <color theme="1"/>
        <rFont val="ＭＳ 明朝"/>
        <family val="1"/>
        <charset val="128"/>
      </rPr>
      <t xml:space="preserve">※の図面は構造審査用で控えを1部お願いします </t>
    </r>
    <r>
      <rPr>
        <b/>
        <sz val="9"/>
        <color theme="1"/>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60"/>
  </si>
  <si>
    <t>※付近見取図</t>
    <rPh sb="1" eb="3">
      <t>フキン</t>
    </rPh>
    <rPh sb="3" eb="6">
      <t>ミトリズ</t>
    </rPh>
    <phoneticPr fontId="60"/>
  </si>
  <si>
    <t>周囲の状況が分かるもの</t>
    <rPh sb="0" eb="2">
      <t>シュウイ</t>
    </rPh>
    <rPh sb="3" eb="5">
      <t>ジョウキョウ</t>
    </rPh>
    <rPh sb="6" eb="7">
      <t>ワ</t>
    </rPh>
    <phoneticPr fontId="60"/>
  </si>
  <si>
    <t>※配置図</t>
    <rPh sb="1" eb="4">
      <t>ハイチズ</t>
    </rPh>
    <phoneticPr fontId="60"/>
  </si>
  <si>
    <t>配置図は見本参照(HP)</t>
    <rPh sb="0" eb="2">
      <t>ハイチ</t>
    </rPh>
    <rPh sb="2" eb="3">
      <t>ズ</t>
    </rPh>
    <rPh sb="4" eb="6">
      <t>ミホン</t>
    </rPh>
    <rPh sb="6" eb="8">
      <t>サンショウ</t>
    </rPh>
    <phoneticPr fontId="60"/>
  </si>
  <si>
    <t>※敷地求積図</t>
    <rPh sb="1" eb="3">
      <t>シキチ</t>
    </rPh>
    <rPh sb="3" eb="5">
      <t>キュウセキ</t>
    </rPh>
    <phoneticPr fontId="60"/>
  </si>
  <si>
    <t>三斜求積法、座標計算法</t>
    <rPh sb="0" eb="1">
      <t>サン</t>
    </rPh>
    <rPh sb="1" eb="2">
      <t>シャ</t>
    </rPh>
    <rPh sb="2" eb="4">
      <t>キュウセキ</t>
    </rPh>
    <rPh sb="4" eb="5">
      <t>ホウ</t>
    </rPh>
    <rPh sb="6" eb="8">
      <t>ザヒョウ</t>
    </rPh>
    <rPh sb="8" eb="10">
      <t>ケイサン</t>
    </rPh>
    <rPh sb="10" eb="11">
      <t>ホウ</t>
    </rPh>
    <phoneticPr fontId="60"/>
  </si>
  <si>
    <t>※建物求積図</t>
    <rPh sb="1" eb="3">
      <t>タテモノ</t>
    </rPh>
    <rPh sb="3" eb="5">
      <t>キュウセキ</t>
    </rPh>
    <phoneticPr fontId="60"/>
  </si>
  <si>
    <t>建築面積、建蔽率算定表、各階床面積、容積率各緩和算定表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20">
      <t>ヨウセキ</t>
    </rPh>
    <rPh sb="20" eb="21">
      <t>リツ</t>
    </rPh>
    <rPh sb="21" eb="22">
      <t>カク</t>
    </rPh>
    <rPh sb="22" eb="24">
      <t>カンワ</t>
    </rPh>
    <rPh sb="24" eb="26">
      <t>サンテイ</t>
    </rPh>
    <rPh sb="26" eb="27">
      <t>ヒョウ</t>
    </rPh>
    <phoneticPr fontId="60"/>
  </si>
  <si>
    <t>※各階平面図</t>
    <rPh sb="1" eb="3">
      <t>カクカイ</t>
    </rPh>
    <rPh sb="3" eb="5">
      <t>ヘイメン</t>
    </rPh>
    <rPh sb="5" eb="6">
      <t>ズ</t>
    </rPh>
    <phoneticPr fontId="60"/>
  </si>
  <si>
    <t>特記事項、凡例等</t>
    <rPh sb="0" eb="4">
      <t>トッキジコウ</t>
    </rPh>
    <rPh sb="5" eb="7">
      <t>ハンレイ</t>
    </rPh>
    <rPh sb="7" eb="8">
      <t>トウ</t>
    </rPh>
    <phoneticPr fontId="60"/>
  </si>
  <si>
    <t>※立面図</t>
    <rPh sb="1" eb="3">
      <t>リツメン</t>
    </rPh>
    <rPh sb="3" eb="4">
      <t>ズ</t>
    </rPh>
    <phoneticPr fontId="60"/>
  </si>
  <si>
    <t>斜線検討式、建物検討高さ</t>
    <rPh sb="0" eb="2">
      <t>シャセン</t>
    </rPh>
    <rPh sb="2" eb="5">
      <t>ケントウシキ</t>
    </rPh>
    <rPh sb="6" eb="8">
      <t>タテモノ</t>
    </rPh>
    <rPh sb="8" eb="10">
      <t>ケントウ</t>
    </rPh>
    <rPh sb="10" eb="11">
      <t>タカ</t>
    </rPh>
    <phoneticPr fontId="60"/>
  </si>
  <si>
    <t>※断面図</t>
    <rPh sb="1" eb="4">
      <t>ダンメンズ</t>
    </rPh>
    <phoneticPr fontId="60"/>
  </si>
  <si>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60"/>
  </si>
  <si>
    <t>※法チェック図</t>
    <rPh sb="1" eb="2">
      <t>ホウ</t>
    </rPh>
    <rPh sb="6" eb="7">
      <t>ズ</t>
    </rPh>
    <phoneticPr fontId="60"/>
  </si>
  <si>
    <t>採光、換気、排煙、消防法有窓階判定、防火・排煙凡例</t>
    <rPh sb="0" eb="2">
      <t>サイコウ</t>
    </rPh>
    <rPh sb="3" eb="5">
      <t>カンキ</t>
    </rPh>
    <rPh sb="6" eb="8">
      <t>ハイエン</t>
    </rPh>
    <rPh sb="9" eb="12">
      <t>ショウボウホウ</t>
    </rPh>
    <rPh sb="12" eb="13">
      <t>ア</t>
    </rPh>
    <rPh sb="13" eb="14">
      <t>マド</t>
    </rPh>
    <rPh sb="14" eb="15">
      <t>カイ</t>
    </rPh>
    <rPh sb="15" eb="17">
      <t>ハンテイ</t>
    </rPh>
    <rPh sb="18" eb="20">
      <t>ボウカ</t>
    </rPh>
    <rPh sb="21" eb="23">
      <t>ハイエン</t>
    </rPh>
    <rPh sb="23" eb="25">
      <t>ハンレイ</t>
    </rPh>
    <phoneticPr fontId="60"/>
  </si>
  <si>
    <t>※耐火構造等詳細図</t>
    <rPh sb="1" eb="5">
      <t>タイカコウゾウ</t>
    </rPh>
    <rPh sb="5" eb="6">
      <t>トウ</t>
    </rPh>
    <rPh sb="6" eb="8">
      <t>ショウサイ</t>
    </rPh>
    <rPh sb="8" eb="9">
      <t>ズ</t>
    </rPh>
    <phoneticPr fontId="60"/>
  </si>
  <si>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60"/>
  </si>
  <si>
    <t>仕様書・仕上表</t>
    <rPh sb="0" eb="3">
      <t>シヨウショ</t>
    </rPh>
    <rPh sb="4" eb="6">
      <t>シア</t>
    </rPh>
    <rPh sb="6" eb="7">
      <t>ヒョウ</t>
    </rPh>
    <phoneticPr fontId="60"/>
  </si>
  <si>
    <t>概要仕様書、外部仕上表、内部仕上表</t>
    <rPh sb="0" eb="5">
      <t>ガイヨウシヨウショ</t>
    </rPh>
    <rPh sb="6" eb="8">
      <t>ガイブ</t>
    </rPh>
    <rPh sb="8" eb="11">
      <t>シアゲヒョウ</t>
    </rPh>
    <rPh sb="12" eb="14">
      <t>ナイブ</t>
    </rPh>
    <rPh sb="14" eb="16">
      <t>シアゲ</t>
    </rPh>
    <rPh sb="16" eb="17">
      <t>ヒョウ</t>
    </rPh>
    <phoneticPr fontId="60"/>
  </si>
  <si>
    <t>建具表</t>
    <rPh sb="0" eb="3">
      <t>タテグヒョウ</t>
    </rPh>
    <phoneticPr fontId="60"/>
  </si>
  <si>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60"/>
  </si>
  <si>
    <t>平均地盤算定表一式</t>
    <rPh sb="0" eb="2">
      <t>ヘイキン</t>
    </rPh>
    <rPh sb="2" eb="4">
      <t>ジバン</t>
    </rPh>
    <rPh sb="4" eb="7">
      <t>サンテイヒョウ</t>
    </rPh>
    <rPh sb="7" eb="9">
      <t>イッシキ</t>
    </rPh>
    <phoneticPr fontId="60"/>
  </si>
  <si>
    <t>建物レベル周長図、元地盤レベル測量図</t>
    <rPh sb="0" eb="2">
      <t>タテモノ</t>
    </rPh>
    <rPh sb="5" eb="7">
      <t>シュウチョウ</t>
    </rPh>
    <rPh sb="7" eb="8">
      <t>ズ</t>
    </rPh>
    <rPh sb="9" eb="10">
      <t>モト</t>
    </rPh>
    <rPh sb="10" eb="12">
      <t>ジバン</t>
    </rPh>
    <rPh sb="15" eb="18">
      <t>ソクリョウズ</t>
    </rPh>
    <phoneticPr fontId="60"/>
  </si>
  <si>
    <t>天空率算定図一式</t>
    <rPh sb="0" eb="2">
      <t>テンクウ</t>
    </rPh>
    <rPh sb="2" eb="3">
      <t>リツ</t>
    </rPh>
    <rPh sb="3" eb="5">
      <t>サンテイ</t>
    </rPh>
    <rPh sb="5" eb="6">
      <t>ズ</t>
    </rPh>
    <rPh sb="6" eb="8">
      <t>イッシキ</t>
    </rPh>
    <phoneticPr fontId="60"/>
  </si>
  <si>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60"/>
  </si>
  <si>
    <t>日影図一式</t>
    <rPh sb="0" eb="3">
      <t>ニチエイズ</t>
    </rPh>
    <rPh sb="3" eb="5">
      <t>イッシキ</t>
    </rPh>
    <phoneticPr fontId="60"/>
  </si>
  <si>
    <t>時間日影図、等時間日影図、日影形状算定表</t>
    <rPh sb="0" eb="2">
      <t>ジカン</t>
    </rPh>
    <rPh sb="2" eb="5">
      <t>ニチエイズ</t>
    </rPh>
    <rPh sb="6" eb="7">
      <t>トウ</t>
    </rPh>
    <rPh sb="7" eb="9">
      <t>ジカン</t>
    </rPh>
    <rPh sb="9" eb="12">
      <t>ニチエイズ</t>
    </rPh>
    <rPh sb="13" eb="15">
      <t>ニチエイ</t>
    </rPh>
    <rPh sb="15" eb="17">
      <t>ケイジョウ</t>
    </rPh>
    <rPh sb="17" eb="20">
      <t>サンテイヒョウ</t>
    </rPh>
    <phoneticPr fontId="60"/>
  </si>
  <si>
    <t>矩計図</t>
    <rPh sb="0" eb="3">
      <t>カナバカリズ</t>
    </rPh>
    <phoneticPr fontId="60"/>
  </si>
  <si>
    <t>性能規定等検証図一式</t>
    <rPh sb="0" eb="2">
      <t>セイノウ</t>
    </rPh>
    <rPh sb="2" eb="4">
      <t>キテイ</t>
    </rPh>
    <rPh sb="4" eb="5">
      <t>トウ</t>
    </rPh>
    <rPh sb="5" eb="7">
      <t>ケンショウ</t>
    </rPh>
    <rPh sb="7" eb="8">
      <t>ズ</t>
    </rPh>
    <rPh sb="8" eb="10">
      <t>イッシキ</t>
    </rPh>
    <phoneticPr fontId="60"/>
  </si>
  <si>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60"/>
  </si>
  <si>
    <r>
      <t xml:space="preserve">7. 設計図書 [設備図] ( </t>
    </r>
    <r>
      <rPr>
        <b/>
        <u/>
        <sz val="9"/>
        <color theme="1"/>
        <rFont val="ＭＳ 明朝"/>
        <family val="1"/>
        <charset val="128"/>
      </rPr>
      <t xml:space="preserve">注)は特記事項・仕様書に加えて必要となります </t>
    </r>
    <r>
      <rPr>
        <b/>
        <sz val="9"/>
        <color theme="1"/>
        <rFont val="ＭＳ 明朝"/>
        <family val="1"/>
        <charset val="128"/>
      </rPr>
      <t>)</t>
    </r>
    <rPh sb="3" eb="7">
      <t>セッケイトショ</t>
    </rPh>
    <rPh sb="9" eb="11">
      <t>セツビ</t>
    </rPh>
    <rPh sb="11" eb="12">
      <t>ズ</t>
    </rPh>
    <rPh sb="16" eb="17">
      <t>チュウ</t>
    </rPh>
    <rPh sb="19" eb="21">
      <t>トッキ</t>
    </rPh>
    <rPh sb="21" eb="23">
      <t>ジコウ</t>
    </rPh>
    <rPh sb="24" eb="27">
      <t>シヨウショ</t>
    </rPh>
    <rPh sb="28" eb="29">
      <t>クワ</t>
    </rPh>
    <rPh sb="31" eb="33">
      <t>ヒツヨウ</t>
    </rPh>
    <phoneticPr fontId="60"/>
  </si>
  <si>
    <t>建築設備特記仕様書関係</t>
    <rPh sb="0" eb="4">
      <t>ケンチクセツビ</t>
    </rPh>
    <rPh sb="4" eb="6">
      <t>トッキ</t>
    </rPh>
    <rPh sb="6" eb="9">
      <t>シヨウショ</t>
    </rPh>
    <rPh sb="9" eb="11">
      <t>カンケイ</t>
    </rPh>
    <phoneticPr fontId="60"/>
  </si>
  <si>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60"/>
  </si>
  <si>
    <t>給排水設備図関係</t>
    <rPh sb="0" eb="3">
      <t>キュウハイスイ</t>
    </rPh>
    <rPh sb="3" eb="6">
      <t>セツビズ</t>
    </rPh>
    <rPh sb="6" eb="8">
      <t>カンケイ</t>
    </rPh>
    <phoneticPr fontId="60"/>
  </si>
  <si>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60"/>
  </si>
  <si>
    <t>ガス設備図関係</t>
    <rPh sb="2" eb="5">
      <t>セツビズ</t>
    </rPh>
    <phoneticPr fontId="60"/>
  </si>
  <si>
    <t>注)都市ガスM、プロパンガス等の位置、経路</t>
    <rPh sb="0" eb="1">
      <t>チュウ</t>
    </rPh>
    <rPh sb="2" eb="4">
      <t>トシ</t>
    </rPh>
    <rPh sb="14" eb="15">
      <t>トウ</t>
    </rPh>
    <rPh sb="16" eb="18">
      <t>イチ</t>
    </rPh>
    <rPh sb="19" eb="21">
      <t>ケイロ</t>
    </rPh>
    <phoneticPr fontId="60"/>
  </si>
  <si>
    <t>機械設備図関係</t>
    <rPh sb="0" eb="2">
      <t>キカイ</t>
    </rPh>
    <rPh sb="2" eb="5">
      <t>セツビズ</t>
    </rPh>
    <phoneticPr fontId="60"/>
  </si>
  <si>
    <t>注)換気設備図、換気計算、風量根拠等、空調設備図等</t>
    <rPh sb="2" eb="7">
      <t>カンキセツビズ</t>
    </rPh>
    <rPh sb="8" eb="12">
      <t>カンキケイサン</t>
    </rPh>
    <rPh sb="13" eb="15">
      <t>フウリョウ</t>
    </rPh>
    <rPh sb="15" eb="17">
      <t>コンキョ</t>
    </rPh>
    <rPh sb="17" eb="18">
      <t>トウ</t>
    </rPh>
    <rPh sb="19" eb="21">
      <t>クウチョウ</t>
    </rPh>
    <rPh sb="21" eb="24">
      <t>セツビズ</t>
    </rPh>
    <rPh sb="24" eb="25">
      <t>トウ</t>
    </rPh>
    <phoneticPr fontId="60"/>
  </si>
  <si>
    <t>機械排煙図関係</t>
    <rPh sb="0" eb="2">
      <t>キカイ</t>
    </rPh>
    <rPh sb="2" eb="4">
      <t>ハイエン</t>
    </rPh>
    <rPh sb="4" eb="5">
      <t>ズ</t>
    </rPh>
    <phoneticPr fontId="60"/>
  </si>
  <si>
    <t>注)排煙区画図、機械排煙計算、風量根拠等</t>
    <rPh sb="8" eb="10">
      <t>キカイ</t>
    </rPh>
    <rPh sb="10" eb="12">
      <t>ハイエン</t>
    </rPh>
    <rPh sb="12" eb="14">
      <t>ケイサン</t>
    </rPh>
    <rPh sb="15" eb="19">
      <t>フウリョウコンキョ</t>
    </rPh>
    <rPh sb="19" eb="20">
      <t>トウ</t>
    </rPh>
    <phoneticPr fontId="60"/>
  </si>
  <si>
    <t>電気設備図関係</t>
    <rPh sb="0" eb="2">
      <t>デンキ</t>
    </rPh>
    <rPh sb="2" eb="5">
      <t>セツビズ</t>
    </rPh>
    <phoneticPr fontId="60"/>
  </si>
  <si>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60"/>
  </si>
  <si>
    <t>避雷設備図関係</t>
    <rPh sb="0" eb="2">
      <t>ヒライ</t>
    </rPh>
    <rPh sb="2" eb="5">
      <t>セツビズ</t>
    </rPh>
    <phoneticPr fontId="60"/>
  </si>
  <si>
    <t>注)JIS Z9290-3-2019、支持管圧強度計算書</t>
    <rPh sb="19" eb="21">
      <t>シジ</t>
    </rPh>
    <rPh sb="21" eb="22">
      <t>カン</t>
    </rPh>
    <rPh sb="22" eb="23">
      <t>アツ</t>
    </rPh>
    <rPh sb="23" eb="25">
      <t>キョウド</t>
    </rPh>
    <rPh sb="25" eb="28">
      <t>ケイサンショ</t>
    </rPh>
    <phoneticPr fontId="60"/>
  </si>
  <si>
    <t>消防設備図関係</t>
    <rPh sb="0" eb="2">
      <t>ショウボウ</t>
    </rPh>
    <rPh sb="2" eb="5">
      <t>セツビズ</t>
    </rPh>
    <phoneticPr fontId="60"/>
  </si>
  <si>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60"/>
  </si>
  <si>
    <t>昇降機図関係</t>
    <rPh sb="0" eb="4">
      <t>ショウコウキズ</t>
    </rPh>
    <phoneticPr fontId="60"/>
  </si>
  <si>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60"/>
  </si>
  <si>
    <t>8. 設計図書 [構造図]</t>
    <rPh sb="3" eb="7">
      <t>セッケイトショ</t>
    </rPh>
    <rPh sb="9" eb="11">
      <t>コウゾウ</t>
    </rPh>
    <rPh sb="11" eb="12">
      <t>ズ</t>
    </rPh>
    <phoneticPr fontId="60"/>
  </si>
  <si>
    <t>地盤説明書一式</t>
    <rPh sb="0" eb="5">
      <t>ジバンセツメイショ</t>
    </rPh>
    <rPh sb="5" eb="7">
      <t>イッシキ</t>
    </rPh>
    <phoneticPr fontId="60"/>
  </si>
  <si>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60"/>
  </si>
  <si>
    <t>構造設計標準仕様書</t>
    <rPh sb="0" eb="2">
      <t>コウゾウ</t>
    </rPh>
    <rPh sb="2" eb="4">
      <t>セッケイ</t>
    </rPh>
    <rPh sb="4" eb="6">
      <t>ヒョウジュン</t>
    </rPh>
    <rPh sb="6" eb="9">
      <t>シヨウショ</t>
    </rPh>
    <phoneticPr fontId="60"/>
  </si>
  <si>
    <t>木造(2024.4.1～：木造2階用合理化仕様書)、RC造、S造</t>
    <rPh sb="0" eb="2">
      <t>モクゾウ</t>
    </rPh>
    <rPh sb="17" eb="18">
      <t>ヨウ</t>
    </rPh>
    <rPh sb="28" eb="29">
      <t>ゾウ</t>
    </rPh>
    <rPh sb="31" eb="32">
      <t>ゾウ</t>
    </rPh>
    <phoneticPr fontId="60"/>
  </si>
  <si>
    <t>基礎伏図</t>
    <rPh sb="0" eb="2">
      <t>キソ</t>
    </rPh>
    <rPh sb="2" eb="4">
      <t>フセズ</t>
    </rPh>
    <phoneticPr fontId="60"/>
  </si>
  <si>
    <t>各階床伏図</t>
    <rPh sb="0" eb="2">
      <t>カクカイ</t>
    </rPh>
    <rPh sb="2" eb="3">
      <t>ユカ</t>
    </rPh>
    <rPh sb="3" eb="5">
      <t>フセズ</t>
    </rPh>
    <phoneticPr fontId="60"/>
  </si>
  <si>
    <t>小屋伏図</t>
    <rPh sb="0" eb="2">
      <t>コヤ</t>
    </rPh>
    <rPh sb="2" eb="4">
      <t>フセズ</t>
    </rPh>
    <phoneticPr fontId="60"/>
  </si>
  <si>
    <t>軸組図</t>
    <rPh sb="0" eb="3">
      <t>ジクグミズ</t>
    </rPh>
    <phoneticPr fontId="60"/>
  </si>
  <si>
    <t>構造詳細図・構造標準図等</t>
    <rPh sb="0" eb="2">
      <t>コウゾウ</t>
    </rPh>
    <rPh sb="2" eb="5">
      <t>ショウサイズ</t>
    </rPh>
    <rPh sb="6" eb="8">
      <t>コウゾウ</t>
    </rPh>
    <rPh sb="8" eb="11">
      <t>ヒョウジュンズ</t>
    </rPh>
    <rPh sb="11" eb="12">
      <t>トウ</t>
    </rPh>
    <phoneticPr fontId="60"/>
  </si>
  <si>
    <t>部材断面表</t>
    <rPh sb="0" eb="2">
      <t>ブザイ</t>
    </rPh>
    <rPh sb="2" eb="5">
      <t>ダンメンヒョウ</t>
    </rPh>
    <phoneticPr fontId="60"/>
  </si>
  <si>
    <t>使用構造材料一覧表</t>
    <rPh sb="0" eb="4">
      <t>シヨウコウゾウ</t>
    </rPh>
    <rPh sb="4" eb="6">
      <t>ザイリョウ</t>
    </rPh>
    <rPh sb="6" eb="9">
      <t>イチランヒョウ</t>
    </rPh>
    <phoneticPr fontId="60"/>
  </si>
  <si>
    <t>構造計算書</t>
    <rPh sb="0" eb="2">
      <t>コウゾウ</t>
    </rPh>
    <rPh sb="2" eb="5">
      <t>ケイサンショ</t>
    </rPh>
    <phoneticPr fontId="60"/>
  </si>
  <si>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60"/>
  </si>
  <si>
    <t>必要書類一覧表（確認申請）</t>
    <rPh sb="0" eb="2">
      <t>ヒツヨウ</t>
    </rPh>
    <rPh sb="2" eb="4">
      <t>ショルイ</t>
    </rPh>
    <rPh sb="4" eb="6">
      <t>イチラン</t>
    </rPh>
    <rPh sb="6" eb="7">
      <t>ヒョウ</t>
    </rPh>
    <rPh sb="8" eb="10">
      <t>カクニン</t>
    </rPh>
    <rPh sb="10" eb="12">
      <t>シンセイ</t>
    </rPh>
    <phoneticPr fontId="31"/>
  </si>
  <si>
    <t>JTC240601-1</t>
    <phoneticPr fontId="2"/>
  </si>
  <si>
    <t>太枠内の記入をお願いします。</t>
    <rPh sb="0" eb="2">
      <t>フトワク</t>
    </rPh>
    <rPh sb="2" eb="3">
      <t>ナイ</t>
    </rPh>
    <rPh sb="4" eb="6">
      <t>キニュウ</t>
    </rPh>
    <rPh sb="8" eb="9">
      <t>ネガ</t>
    </rPh>
    <phoneticPr fontId="2"/>
  </si>
  <si>
    <t>JTC欄</t>
    <rPh sb="3" eb="4">
      <t>ラン</t>
    </rPh>
    <phoneticPr fontId="2"/>
  </si>
  <si>
    <t>本申請</t>
    <rPh sb="0" eb="3">
      <t>ホンシンセイ</t>
    </rPh>
    <phoneticPr fontId="2"/>
  </si>
  <si>
    <t>仮受付</t>
    <rPh sb="0" eb="1">
      <t>カリ</t>
    </rPh>
    <rPh sb="1" eb="3">
      <t>ウケツケ</t>
    </rPh>
    <phoneticPr fontId="2"/>
  </si>
  <si>
    <t>構造適判</t>
    <rPh sb="0" eb="2">
      <t>コウゾウ</t>
    </rPh>
    <rPh sb="2" eb="4">
      <t>テキハン</t>
    </rPh>
    <phoneticPr fontId="2"/>
  </si>
  <si>
    <t>瑕疵保険</t>
    <rPh sb="0" eb="4">
      <t>カシホケン</t>
    </rPh>
    <phoneticPr fontId="2"/>
  </si>
  <si>
    <t>性能評価</t>
    <phoneticPr fontId="2"/>
  </si>
  <si>
    <t>東京ゼロエミ</t>
    <rPh sb="0" eb="2">
      <t>トウキョウ</t>
    </rPh>
    <phoneticPr fontId="2"/>
  </si>
  <si>
    <t>本申請予定日</t>
    <rPh sb="0" eb="1">
      <t>ホン</t>
    </rPh>
    <rPh sb="1" eb="3">
      <t>シンセイ</t>
    </rPh>
    <rPh sb="3" eb="5">
      <t>ヨテイ</t>
    </rPh>
    <rPh sb="5" eb="6">
      <t>ビ</t>
    </rPh>
    <phoneticPr fontId="2"/>
  </si>
  <si>
    <t>仮受付予定日</t>
    <rPh sb="0" eb="1">
      <t>カリ</t>
    </rPh>
    <rPh sb="1" eb="3">
      <t>ウケツケ</t>
    </rPh>
    <rPh sb="3" eb="5">
      <t>ヨテイ</t>
    </rPh>
    <rPh sb="5" eb="6">
      <t>ビ</t>
    </rPh>
    <phoneticPr fontId="2"/>
  </si>
  <si>
    <t>質疑予定日</t>
    <rPh sb="0" eb="2">
      <t>シツギ</t>
    </rPh>
    <rPh sb="2" eb="5">
      <t>ヨテイビ</t>
    </rPh>
    <phoneticPr fontId="2"/>
  </si>
  <si>
    <t>意匠</t>
    <rPh sb="0" eb="2">
      <t>イショウ</t>
    </rPh>
    <phoneticPr fontId="2"/>
  </si>
  <si>
    <t>設備</t>
    <rPh sb="0" eb="2">
      <t>セツビ</t>
    </rPh>
    <phoneticPr fontId="2"/>
  </si>
  <si>
    <t>構造</t>
    <rPh sb="0" eb="2">
      <t>コウゾウ</t>
    </rPh>
    <phoneticPr fontId="2"/>
  </si>
  <si>
    <t>事前相談</t>
    <rPh sb="0" eb="4">
      <t>ジゼンソウダン</t>
    </rPh>
    <phoneticPr fontId="2"/>
  </si>
  <si>
    <t>済</t>
    <rPh sb="0" eb="1">
      <t>スミ</t>
    </rPh>
    <phoneticPr fontId="2"/>
  </si>
  <si>
    <t>未</t>
    <rPh sb="0" eb="1">
      <t>ミ</t>
    </rPh>
    <phoneticPr fontId="2"/>
  </si>
  <si>
    <t>/</t>
    <phoneticPr fontId="2"/>
  </si>
  <si>
    <t>代理者連絡先</t>
    <rPh sb="0" eb="3">
      <t>ダイリシャ</t>
    </rPh>
    <rPh sb="3" eb="6">
      <t>レンラクサキ</t>
    </rPh>
    <phoneticPr fontId="2"/>
  </si>
  <si>
    <t>※会社名</t>
    <phoneticPr fontId="2"/>
  </si>
  <si>
    <t>※氏名</t>
    <rPh sb="1" eb="3">
      <t>シメイ</t>
    </rPh>
    <phoneticPr fontId="2"/>
  </si>
  <si>
    <t>※ＴＥＬ</t>
    <phoneticPr fontId="2"/>
  </si>
  <si>
    <t>※緊急時携帯</t>
    <rPh sb="1" eb="3">
      <t>キンキュウ</t>
    </rPh>
    <rPh sb="3" eb="4">
      <t>トキ</t>
    </rPh>
    <rPh sb="4" eb="6">
      <t>ケイタイ</t>
    </rPh>
    <phoneticPr fontId="2"/>
  </si>
  <si>
    <t>※メール</t>
    <phoneticPr fontId="2"/>
  </si>
  <si>
    <t>意匠連絡先</t>
    <rPh sb="0" eb="2">
      <t>イショウ</t>
    </rPh>
    <rPh sb="2" eb="5">
      <t>レンラクサキ</t>
    </rPh>
    <phoneticPr fontId="2"/>
  </si>
  <si>
    <t>緊急時携帯</t>
    <rPh sb="0" eb="2">
      <t>キンキュウ</t>
    </rPh>
    <rPh sb="2" eb="3">
      <t>トキ</t>
    </rPh>
    <rPh sb="3" eb="5">
      <t>ケイタイ</t>
    </rPh>
    <phoneticPr fontId="2"/>
  </si>
  <si>
    <t>メール</t>
    <phoneticPr fontId="2"/>
  </si>
  <si>
    <t>設備連絡先</t>
    <rPh sb="0" eb="2">
      <t>セツビ</t>
    </rPh>
    <rPh sb="2" eb="5">
      <t>レンラクサキ</t>
    </rPh>
    <phoneticPr fontId="2"/>
  </si>
  <si>
    <t>構造連絡先</t>
    <rPh sb="0" eb="2">
      <t>コウゾウ</t>
    </rPh>
    <rPh sb="2" eb="5">
      <t>レンラクサキ</t>
    </rPh>
    <phoneticPr fontId="2"/>
  </si>
  <si>
    <r>
      <t>3.【請求書または領収証の宛名】</t>
    </r>
    <r>
      <rPr>
        <sz val="9"/>
        <color theme="1"/>
        <rFont val="ＭＳ 明朝"/>
        <family val="1"/>
        <charset val="128"/>
      </rPr>
      <t>※現金での支払いの際には、領収証の発行をいたします。</t>
    </r>
    <phoneticPr fontId="2"/>
  </si>
  <si>
    <r>
      <t>4.【請求書の送付先】</t>
    </r>
    <r>
      <rPr>
        <sz val="9"/>
        <color theme="1"/>
        <rFont val="ＭＳ 明朝"/>
        <family val="1"/>
        <charset val="128"/>
      </rPr>
      <t>※建築主以外の場合は、受取時に原本を添付いたします。</t>
    </r>
    <rPh sb="12" eb="14">
      <t>ケンチク</t>
    </rPh>
    <rPh sb="14" eb="15">
      <t>ヌシ</t>
    </rPh>
    <rPh sb="15" eb="17">
      <t>イガイ</t>
    </rPh>
    <rPh sb="18" eb="20">
      <t>バアイ</t>
    </rPh>
    <rPh sb="22" eb="24">
      <t>ウケトリ</t>
    </rPh>
    <rPh sb="24" eb="25">
      <t>ジ</t>
    </rPh>
    <rPh sb="26" eb="28">
      <t>ゲンポン</t>
    </rPh>
    <rPh sb="29" eb="31">
      <t>テンプ</t>
    </rPh>
    <phoneticPr fontId="2"/>
  </si>
  <si>
    <r>
      <t>5.【引受承諾書送付先】</t>
    </r>
    <r>
      <rPr>
        <sz val="9"/>
        <color theme="1"/>
        <rFont val="ＭＳ 明朝"/>
        <family val="1"/>
        <charset val="128"/>
      </rPr>
      <t>※建築主以外の場合は、受取時に原本を添付いたします。</t>
    </r>
    <phoneticPr fontId="2"/>
  </si>
  <si>
    <t>電子申請(データ)</t>
    <rPh sb="0" eb="2">
      <t>デンシ</t>
    </rPh>
    <rPh sb="2" eb="4">
      <t>シンセイ</t>
    </rPh>
    <phoneticPr fontId="2"/>
  </si>
  <si>
    <t>(JTC欄)</t>
    <rPh sb="4" eb="5">
      <t>ラン</t>
    </rPh>
    <phoneticPr fontId="2"/>
  </si>
  <si>
    <t>JTC240601-2</t>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</si>
  <si>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</si>
  <si>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</si>
  <si>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</si>
  <si>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</si>
  <si>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</si>
  <si>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 xml:space="preserve">計画変更 → </t>
    <rPh sb="0" eb="4">
      <t>ケイカクヘンコウ</t>
    </rPh>
    <phoneticPr fontId="2"/>
  </si>
  <si>
    <t>(直前番号)</t>
    <phoneticPr fontId="2"/>
  </si>
  <si>
    <t>JTC</t>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</si>
  <si>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</si>
  <si>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</si>
  <si>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</si>
  <si>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</si>
  <si>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</si>
  <si>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</si>
  <si>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</si>
  <si>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</si>
  <si>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</si>
  <si>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</si>
  <si>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</si>
  <si>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一級建築士(制限無し)</t>
    <rPh sb="0" eb="2">
      <t>イッキュウ</t>
    </rPh>
    <rPh sb="2" eb="5">
      <t>ケンチクシ</t>
    </rPh>
    <rPh sb="6" eb="8">
      <t>セイゲン</t>
    </rPh>
    <rPh sb="8" eb="9">
      <t>ナシ</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</si>
  <si>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</si>
  <si>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</si>
  <si>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</si>
  <si>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</si>
  <si>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r>
      <rPr>
        <u/>
        <sz val="9"/>
        <color theme="1"/>
        <rFont val="ＭＳ 明朝"/>
        <family val="1"/>
        <charset val="128"/>
      </rPr>
      <t>高さ13m以下かつ軒高9m以下</t>
    </r>
    <r>
      <rPr>
        <sz val="9"/>
        <color theme="1"/>
        <rFont val="ＭＳ 明朝"/>
        <family val="1"/>
        <charset val="128"/>
      </rPr>
      <t xml:space="preserve"> → 2025/4/1から </t>
    </r>
    <r>
      <rPr>
        <u/>
        <sz val="9"/>
        <color theme="1"/>
        <rFont val="ＭＳ 明朝"/>
        <family val="1"/>
        <charset val="128"/>
      </rPr>
      <t>階数3以下かつ高さ16m以下</t>
    </r>
    <rPh sb="29" eb="31">
      <t>カイスウ</t>
    </rPh>
    <rPh sb="32" eb="34">
      <t>イカ</t>
    </rPh>
    <rPh sb="36" eb="37">
      <t>タカ</t>
    </rPh>
    <rPh sb="41" eb="43">
      <t>イカ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</si>
  <si>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</si>
  <si>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</si>
  <si>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</si>
  <si>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階数2・階数3(A)≦1,000㎡</t>
    <rPh sb="0" eb="2">
      <t>カイスウ</t>
    </rPh>
    <rPh sb="4" eb="6">
      <t>カイスウ</t>
    </rPh>
    <phoneticPr fontId="2"/>
  </si>
  <si>
    <t>(A)≦300㎡</t>
    <phoneticPr fontId="2"/>
  </si>
  <si>
    <t>特殊用途建築物(A)≦500㎡</t>
    <rPh sb="0" eb="2">
      <t>トクシュ</t>
    </rPh>
    <rPh sb="2" eb="4">
      <t>ヨウト</t>
    </rPh>
    <rPh sb="4" eb="7">
      <t>ケンチクブツ</t>
    </rPh>
    <phoneticPr fontId="2"/>
  </si>
  <si>
    <t>階数2以下かつ(A)≦300㎡</t>
    <rPh sb="0" eb="2">
      <t>カイスウ</t>
    </rPh>
    <rPh sb="3" eb="5">
      <t>イカ</t>
    </rPh>
    <phoneticPr fontId="2"/>
  </si>
  <si>
    <t>階数2以下かつ(A)≦100㎡</t>
    <rPh sb="0" eb="2">
      <t>カイスウ</t>
    </rPh>
    <rPh sb="3" eb="5">
      <t>イカ</t>
    </rPh>
    <phoneticPr fontId="2"/>
  </si>
  <si>
    <t>階数2以下かつ(A)≦30㎡</t>
    <rPh sb="0" eb="2">
      <t>カイスウ</t>
    </rPh>
    <rPh sb="3" eb="5">
      <t>イカ</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</si>
  <si>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</si>
  <si>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</si>
  <si>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要 →</t>
    <rPh sb="0" eb="1">
      <t>ヨウ</t>
    </rPh>
    <phoneticPr fontId="2"/>
  </si>
  <si>
    <t>ルート2</t>
    <phoneticPr fontId="2"/>
  </si>
  <si>
    <t>ルート3</t>
    <phoneticPr fontId="2"/>
  </si>
  <si>
    <t>他(手入力)</t>
    <rPh sb="0" eb="1">
      <t>ホカ</t>
    </rPh>
    <rPh sb="2" eb="5">
      <t>テニュウリョク</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</si>
  <si>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</si>
  <si>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</si>
  <si>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建築設備士(設備一級)意見</t>
    <rPh sb="0" eb="2">
      <t>ケンチク</t>
    </rPh>
    <rPh sb="2" eb="4">
      <t>セツビ</t>
    </rPh>
    <rPh sb="4" eb="5">
      <t>シ</t>
    </rPh>
    <rPh sb="6" eb="8">
      <t>セツビ</t>
    </rPh>
    <rPh sb="8" eb="10">
      <t>イッキュウ</t>
    </rPh>
    <rPh sb="11" eb="13">
      <t>イケン</t>
    </rPh>
    <phoneticPr fontId="2"/>
  </si>
  <si>
    <t>無</t>
    <rPh sb="0" eb="1">
      <t>ム</t>
    </rPh>
    <phoneticPr fontId="2"/>
  </si>
  <si>
    <t>有 →</t>
    <rPh sb="0" eb="1">
      <t>ア</t>
    </rPh>
    <phoneticPr fontId="2"/>
  </si>
  <si>
    <t>2,000㎡超</t>
    <phoneticPr fontId="2"/>
  </si>
  <si>
    <r>
      <t>構造計算適合性判定</t>
    </r>
    <r>
      <rPr>
        <u/>
        <sz val="9"/>
        <color theme="1"/>
        <rFont val="ＭＳ 明朝"/>
        <family val="1"/>
        <charset val="128"/>
      </rPr>
      <t>※</t>
    </r>
    <rPh sb="0" eb="2">
      <t>コウゾウ</t>
    </rPh>
    <rPh sb="2" eb="4">
      <t>ケイサン</t>
    </rPh>
    <rPh sb="4" eb="7">
      <t>テキゴウセイ</t>
    </rPh>
    <rPh sb="7" eb="9">
      <t>ハンテイ</t>
    </rPh>
    <phoneticPr fontId="2"/>
  </si>
  <si>
    <t>判定機関：</t>
    <rPh sb="0" eb="2">
      <t>ハンテイ</t>
    </rPh>
    <rPh sb="2" eb="4">
      <t>キカン</t>
    </rPh>
    <phoneticPr fontId="2"/>
  </si>
  <si>
    <t>ルート2審査※</t>
    <rPh sb="4" eb="6">
      <t>シンサ</t>
    </rPh>
    <phoneticPr fontId="2"/>
  </si>
  <si>
    <r>
      <t>省エネ適合性判定</t>
    </r>
    <r>
      <rPr>
        <u/>
        <sz val="9"/>
        <color theme="1"/>
        <rFont val="ＭＳ 明朝"/>
        <family val="1"/>
        <charset val="128"/>
      </rPr>
      <t>※</t>
    </r>
    <rPh sb="0" eb="1">
      <t>ショウ</t>
    </rPh>
    <rPh sb="3" eb="6">
      <t>テキゴウセイ</t>
    </rPh>
    <rPh sb="6" eb="8">
      <t>ハンテイ</t>
    </rPh>
    <phoneticPr fontId="2"/>
  </si>
  <si>
    <t>当社</t>
    <rPh sb="0" eb="2">
      <t>トウシャ</t>
    </rPh>
    <phoneticPr fontId="2"/>
  </si>
  <si>
    <t>他社</t>
    <rPh sb="0" eb="2">
      <t>タシャ</t>
    </rPh>
    <phoneticPr fontId="2"/>
  </si>
  <si>
    <t>仕様基準※</t>
    <rPh sb="0" eb="2">
      <t>シヨウ</t>
    </rPh>
    <rPh sb="2" eb="4">
      <t>キジュン</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</si>
  <si>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</si>
  <si>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</si>
  <si>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</si>
  <si>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</si>
  <si>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</si>
  <si>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RC造</t>
    <rPh sb="2" eb="3">
      <t>ゾウ</t>
    </rPh>
    <phoneticPr fontId="2"/>
  </si>
  <si>
    <t>S造</t>
    <rPh sb="1" eb="2">
      <t>ゾウ</t>
    </rPh>
    <phoneticPr fontId="2"/>
  </si>
  <si>
    <t>混構造※</t>
    <rPh sb="0" eb="3">
      <t>コンコウゾウ</t>
    </rPh>
    <phoneticPr fontId="2"/>
  </si>
  <si>
    <t>構造ルート</t>
    <rPh sb="0" eb="2">
      <t>コウゾウ</t>
    </rPh>
    <phoneticPr fontId="2"/>
  </si>
  <si>
    <t>4号特例</t>
    <rPh sb="1" eb="2">
      <t>ゴウ</t>
    </rPh>
    <rPh sb="2" eb="4">
      <t>トクレイ</t>
    </rPh>
    <phoneticPr fontId="2"/>
  </si>
  <si>
    <t>型式認定(68-10)</t>
    <phoneticPr fontId="2"/>
  </si>
  <si>
    <t>型式製造者(68-11)</t>
    <rPh sb="0" eb="2">
      <t>カタシキ</t>
    </rPh>
    <rPh sb="2" eb="5">
      <t>セイゾウシャ</t>
    </rPh>
    <phoneticPr fontId="2"/>
  </si>
  <si>
    <t>構造方法(68-25)</t>
    <rPh sb="0" eb="2">
      <t>コウゾウ</t>
    </rPh>
    <rPh sb="2" eb="4">
      <t>ホウホウ</t>
    </rPh>
    <phoneticPr fontId="2"/>
  </si>
  <si>
    <t>特殊構造(68-26)</t>
    <rPh sb="0" eb="2">
      <t>トクシュ</t>
    </rPh>
    <rPh sb="2" eb="4">
      <t>コウゾウ</t>
    </rPh>
    <phoneticPr fontId="2"/>
  </si>
  <si>
    <t>壁量計算</t>
    <rPh sb="0" eb="1">
      <t>カベ</t>
    </rPh>
    <rPh sb="1" eb="2">
      <t>リョウ</t>
    </rPh>
    <rPh sb="2" eb="4">
      <t>ケイサン</t>
    </rPh>
    <phoneticPr fontId="2"/>
  </si>
  <si>
    <t>ルート1</t>
    <phoneticPr fontId="2"/>
  </si>
  <si>
    <t>免震等※</t>
    <rPh sb="0" eb="2">
      <t>メンシン</t>
    </rPh>
    <rPh sb="2" eb="3">
      <t>トウ</t>
    </rPh>
    <phoneticPr fontId="2"/>
  </si>
  <si>
    <t>大臣認定</t>
    <rPh sb="0" eb="2">
      <t>ダイジン</t>
    </rPh>
    <rPh sb="2" eb="4">
      <t>ニンテイ</t>
    </rPh>
    <phoneticPr fontId="2"/>
  </si>
  <si>
    <t>他(手入力)</t>
    <rPh sb="0" eb="1">
      <t>ホカ</t>
    </rPh>
    <rPh sb="2" eb="3">
      <t>テ</t>
    </rPh>
    <rPh sb="3" eb="5">
      <t>ニュウリョク</t>
    </rPh>
    <phoneticPr fontId="2"/>
  </si>
  <si>
    <r>
      <t>構造棟別</t>
    </r>
    <r>
      <rPr>
        <u/>
        <sz val="9"/>
        <color theme="1"/>
        <rFont val="ＭＳ 明朝"/>
        <family val="1"/>
        <charset val="128"/>
      </rPr>
      <t>※</t>
    </r>
    <rPh sb="0" eb="2">
      <t>コウゾウ</t>
    </rPh>
    <rPh sb="2" eb="3">
      <t>トウ</t>
    </rPh>
    <rPh sb="3" eb="4">
      <t>ベツ</t>
    </rPh>
    <phoneticPr fontId="2"/>
  </si>
  <si>
    <t>構造計算プログラム(6面)</t>
    <rPh sb="0" eb="2">
      <t>コウゾウ</t>
    </rPh>
    <rPh sb="2" eb="4">
      <t>ケイサン</t>
    </rPh>
    <rPh sb="11" eb="12">
      <t>メン</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</si>
  <si>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</si>
  <si>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</si>
  <si>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</si>
  <si>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</si>
  <si>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</si>
  <si>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</si>
  <si>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耐火等性能</t>
    <rPh sb="0" eb="2">
      <t>タイカ</t>
    </rPh>
    <rPh sb="2" eb="3">
      <t>トウ</t>
    </rPh>
    <rPh sb="3" eb="5">
      <t>セイノウ</t>
    </rPh>
    <phoneticPr fontId="2"/>
  </si>
  <si>
    <t>耐火</t>
    <rPh sb="0" eb="2">
      <t>タイカ</t>
    </rPh>
    <phoneticPr fontId="2"/>
  </si>
  <si>
    <t>延焼防止※</t>
    <rPh sb="0" eb="4">
      <t>エンショウボウシ</t>
    </rPh>
    <phoneticPr fontId="2"/>
  </si>
  <si>
    <t>準耐火60分(イ-1)※</t>
    <rPh sb="0" eb="3">
      <t>ジュンタイカ</t>
    </rPh>
    <rPh sb="5" eb="6">
      <t>フン</t>
    </rPh>
    <phoneticPr fontId="2"/>
  </si>
  <si>
    <t>準耐火45分(イ-2)</t>
    <rPh sb="0" eb="1">
      <t>ジュン</t>
    </rPh>
    <rPh sb="1" eb="3">
      <t>タイカ</t>
    </rPh>
    <rPh sb="5" eb="6">
      <t>フン</t>
    </rPh>
    <phoneticPr fontId="2"/>
  </si>
  <si>
    <t>準耐火(ロ-1)</t>
    <rPh sb="0" eb="1">
      <t>ジュン</t>
    </rPh>
    <rPh sb="1" eb="3">
      <t>タイカ</t>
    </rPh>
    <phoneticPr fontId="2"/>
  </si>
  <si>
    <t>準耐火(ロ-2)</t>
    <rPh sb="0" eb="1">
      <t>ジュン</t>
    </rPh>
    <rPh sb="1" eb="3">
      <t>タイカ</t>
    </rPh>
    <phoneticPr fontId="2"/>
  </si>
  <si>
    <t>準延焼防止※</t>
    <rPh sb="0" eb="1">
      <t>ジュン</t>
    </rPh>
    <rPh sb="1" eb="3">
      <t>エンショウ</t>
    </rPh>
    <rPh sb="3" eb="5">
      <t>ボウシ</t>
    </rPh>
    <phoneticPr fontId="2"/>
  </si>
  <si>
    <t>防火構造</t>
    <rPh sb="0" eb="2">
      <t>ボウカ</t>
    </rPh>
    <rPh sb="2" eb="4">
      <t>コウゾウ</t>
    </rPh>
    <phoneticPr fontId="2"/>
  </si>
  <si>
    <t>消防同意</t>
    <rPh sb="0" eb="4">
      <t>ショウボウドウイ</t>
    </rPh>
    <phoneticPr fontId="2"/>
  </si>
  <si>
    <t>有※</t>
    <rPh sb="0" eb="1">
      <t>ア</t>
    </rPh>
    <phoneticPr fontId="2"/>
  </si>
  <si>
    <t>無・通知 →</t>
    <rPh sb="0" eb="1">
      <t>ナシ</t>
    </rPh>
    <rPh sb="2" eb="4">
      <t>ツウチ</t>
    </rPh>
    <phoneticPr fontId="2"/>
  </si>
  <si>
    <t>法22条地域等で一戸建て住宅等に限る</t>
    <rPh sb="0" eb="1">
      <t>ホウ</t>
    </rPh>
    <rPh sb="3" eb="4">
      <t>ジョウ</t>
    </rPh>
    <rPh sb="4" eb="6">
      <t>チイキ</t>
    </rPh>
    <rPh sb="6" eb="7">
      <t>トウ</t>
    </rPh>
    <rPh sb="8" eb="11">
      <t>イッコダ</t>
    </rPh>
    <rPh sb="12" eb="14">
      <t>ジュウタク</t>
    </rPh>
    <rPh sb="14" eb="15">
      <t>トウ</t>
    </rPh>
    <rPh sb="16" eb="17">
      <t>カギ</t>
    </rPh>
    <phoneticPr fontId="2"/>
  </si>
  <si>
    <t>下水道</t>
    <rPh sb="0" eb="3">
      <t>ゲスイドウ</t>
    </rPh>
    <phoneticPr fontId="2"/>
  </si>
  <si>
    <t>区域内 →</t>
    <rPh sb="0" eb="3">
      <t>クイキナイ</t>
    </rPh>
    <phoneticPr fontId="2"/>
  </si>
  <si>
    <t>分流</t>
    <rPh sb="0" eb="2">
      <t>ブンリュウ</t>
    </rPh>
    <phoneticPr fontId="2"/>
  </si>
  <si>
    <t>合流</t>
    <rPh sb="0" eb="2">
      <t>ゴウリュウ</t>
    </rPh>
    <phoneticPr fontId="2"/>
  </si>
  <si>
    <t>区域外 →</t>
    <rPh sb="0" eb="3">
      <t>クイキガイ</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</si>
  <si>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</si>
  <si>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</si>
  <si>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</si>
  <si>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</si>
  <si>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29条・35条 →</t>
    <rPh sb="2" eb="3">
      <t>ジョウ</t>
    </rPh>
    <rPh sb="6" eb="7">
      <t>ジョウ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</si>
  <si>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</si>
  <si>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</si>
  <si>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</si>
  <si>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</si>
  <si>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</si>
  <si>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</si>
  <si>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</si>
  <si>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</si>
  <si>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</si>
  <si>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土地区画整理法</t>
    <rPh sb="0" eb="2">
      <t>トチ</t>
    </rPh>
    <rPh sb="2" eb="4">
      <t>クカク</t>
    </rPh>
    <rPh sb="4" eb="6">
      <t>セイリ</t>
    </rPh>
    <rPh sb="6" eb="7">
      <t>ホウ</t>
    </rPh>
    <phoneticPr fontId="2"/>
  </si>
  <si>
    <t>許可通知書</t>
    <rPh sb="0" eb="2">
      <t>キョカ</t>
    </rPh>
    <rPh sb="2" eb="5">
      <t>ツウチショ</t>
    </rPh>
    <phoneticPr fontId="2"/>
  </si>
  <si>
    <t>建築基準法</t>
    <rPh sb="0" eb="2">
      <t>ケンチク</t>
    </rPh>
    <rPh sb="2" eb="5">
      <t>キジュンホウ</t>
    </rPh>
    <phoneticPr fontId="2"/>
  </si>
  <si>
    <t xml:space="preserve">  条 →</t>
    <rPh sb="2" eb="3">
      <t>ジョウ</t>
    </rPh>
    <phoneticPr fontId="2"/>
  </si>
  <si>
    <t>(</t>
    <phoneticPr fontId="2"/>
  </si>
  <si>
    <t>)</t>
    <phoneticPr fontId="2"/>
  </si>
  <si>
    <r>
      <t>性能規定等</t>
    </r>
    <r>
      <rPr>
        <u/>
        <sz val="9"/>
        <color theme="1"/>
        <rFont val="ＭＳ 明朝"/>
        <family val="1"/>
        <charset val="128"/>
      </rPr>
      <t>※</t>
    </r>
    <rPh sb="0" eb="5">
      <t>セイノウキテイトウ</t>
    </rPh>
    <phoneticPr fontId="2"/>
  </si>
  <si>
    <t>天空率</t>
    <rPh sb="0" eb="3">
      <t>テンクウリツ</t>
    </rPh>
    <phoneticPr fontId="2"/>
  </si>
  <si>
    <t>日影図</t>
    <phoneticPr fontId="2"/>
  </si>
  <si>
    <t>特定天井</t>
    <phoneticPr fontId="2"/>
  </si>
  <si>
    <t>検証法等 →</t>
    <rPh sb="0" eb="3">
      <t>ケンショウホウ</t>
    </rPh>
    <rPh sb="3" eb="4">
      <t>トウ</t>
    </rPh>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</si>
  <si>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</si>
  <si>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</si>
  <si>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緑化率条例</t>
    <rPh sb="0" eb="2">
      <t>リョクカ</t>
    </rPh>
    <rPh sb="2" eb="3">
      <t>リツ</t>
    </rPh>
    <rPh sb="3" eb="5">
      <t>ジョウレイ</t>
    </rPh>
    <phoneticPr fontId="2"/>
  </si>
  <si>
    <t>駐車場条例</t>
    <rPh sb="0" eb="3">
      <t>チュウシャジョウ</t>
    </rPh>
    <rPh sb="3" eb="5">
      <t>ジョウレイ</t>
    </rPh>
    <phoneticPr fontId="2"/>
  </si>
  <si>
    <t>中高層予防条例</t>
    <rPh sb="0" eb="3">
      <t>チュウコウソウ</t>
    </rPh>
    <rPh sb="3" eb="5">
      <t>ヨボウ</t>
    </rPh>
    <rPh sb="5" eb="7">
      <t>ジョウレイ</t>
    </rPh>
    <phoneticPr fontId="2"/>
  </si>
  <si>
    <t>対象外</t>
    <rPh sb="0" eb="3">
      <t>タイショウガイ</t>
    </rPh>
    <phoneticPr fontId="2"/>
  </si>
  <si>
    <t>対象 →</t>
    <rPh sb="0" eb="2">
      <t>タイショウ</t>
    </rPh>
    <phoneticPr fontId="2"/>
  </si>
  <si>
    <t>受付可能日：</t>
    <rPh sb="0" eb="2">
      <t>ウケツケ</t>
    </rPh>
    <rPh sb="2" eb="5">
      <t>カノウビ</t>
    </rPh>
    <phoneticPr fontId="2"/>
  </si>
  <si>
    <t>設置日：</t>
    <rPh sb="0" eb="2">
      <t>セッチ</t>
    </rPh>
    <rPh sb="2" eb="3">
      <t>ビ</t>
    </rPh>
    <phoneticPr fontId="2"/>
  </si>
  <si>
    <t>狭あい協議(2項)</t>
    <rPh sb="0" eb="1">
      <t>キョウ</t>
    </rPh>
    <rPh sb="3" eb="5">
      <t>キョウギ</t>
    </rPh>
    <rPh sb="7" eb="8">
      <t>コウ</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</si>
  <si>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</si>
  <si>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</si>
  <si>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</si>
  <si>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</si>
  <si>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有 →</t>
    <rPh sb="0" eb="1">
      <t>ユウ</t>
    </rPh>
    <phoneticPr fontId="2"/>
  </si>
  <si>
    <t>増築・用途変更等</t>
    <rPh sb="0" eb="2">
      <t>ゾウチク</t>
    </rPh>
    <rPh sb="3" eb="5">
      <t>ヨウト</t>
    </rPh>
    <rPh sb="5" eb="7">
      <t>ヘンコウ</t>
    </rPh>
    <rPh sb="7" eb="8">
      <t>トウ</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</si>
  <si>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</si>
  <si>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</si>
  <si>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法6条 →</t>
    <phoneticPr fontId="2"/>
  </si>
  <si>
    <t>1号</t>
    <rPh sb="1" eb="2">
      <t>ゴウ</t>
    </rPh>
    <phoneticPr fontId="2"/>
  </si>
  <si>
    <t>2号</t>
    <rPh sb="1" eb="2">
      <t>ゴウ</t>
    </rPh>
    <phoneticPr fontId="2"/>
  </si>
  <si>
    <t>3号</t>
    <rPh sb="1" eb="2">
      <t>ゴウ</t>
    </rPh>
    <phoneticPr fontId="2"/>
  </si>
  <si>
    <t>4号</t>
    <rPh sb="1" eb="2">
      <t>ゴウ</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</si>
  <si>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</si>
  <si>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</si>
  <si>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</si>
  <si>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</si>
  <si>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</si>
  <si>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</si>
  <si>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審査受付票[2]確認概要</t>
    <rPh sb="0" eb="1">
      <t>シン</t>
    </rPh>
    <rPh sb="1" eb="2">
      <t>サ</t>
    </rPh>
    <rPh sb="2" eb="3">
      <t>ウケ</t>
    </rPh>
    <rPh sb="3" eb="4">
      <t>ツキ</t>
    </rPh>
    <rPh sb="4" eb="5">
      <t>ヒョウ</t>
    </rPh>
    <rPh sb="8" eb="10">
      <t>カクニン</t>
    </rPh>
    <rPh sb="10" eb="12">
      <t>ガイヨウ</t>
    </rPh>
    <phoneticPr fontId="2"/>
  </si>
  <si>
    <t>審査受付票[1]基本事項</t>
    <rPh sb="0" eb="1">
      <t>シン</t>
    </rPh>
    <rPh sb="1" eb="2">
      <t>サ</t>
    </rPh>
    <rPh sb="2" eb="3">
      <t>ウケ</t>
    </rPh>
    <rPh sb="3" eb="4">
      <t>ツキ</t>
    </rPh>
    <rPh sb="4" eb="5">
      <t>ヒョウ</t>
    </rPh>
    <rPh sb="8" eb="10">
      <t>キホン</t>
    </rPh>
    <rPh sb="10" eb="12">
      <t>ジコウ</t>
    </rPh>
    <phoneticPr fontId="2"/>
  </si>
  <si>
    <t>※審査受付票[1]</t>
    <phoneticPr fontId="60"/>
  </si>
  <si>
    <t>※審査受付票[2]</t>
    <phoneticPr fontId="60"/>
  </si>
  <si>
    <t>許可書</t>
    <rPh sb="0" eb="2">
      <t>キョカ</t>
    </rPh>
    <rPh sb="2" eb="3">
      <t>ショ</t>
    </rPh>
    <phoneticPr fontId="2"/>
  </si>
  <si>
    <t>必要書類一覧表(確認申請)[3-1]</t>
    <rPh sb="0" eb="2">
      <t>ヒツヨウ</t>
    </rPh>
    <rPh sb="2" eb="4">
      <t>ショルイ</t>
    </rPh>
    <rPh sb="4" eb="6">
      <t>イチラン</t>
    </rPh>
    <rPh sb="6" eb="7">
      <t>ヒョウ</t>
    </rPh>
    <rPh sb="8" eb="10">
      <t>カクニン</t>
    </rPh>
    <rPh sb="10" eb="12">
      <t>シンセイ</t>
    </rPh>
    <phoneticPr fontId="2"/>
  </si>
  <si>
    <t>JTC240601-3-1</t>
    <phoneticPr fontId="60"/>
  </si>
  <si>
    <t>必要書類一覧表(確認申請)[3-2]</t>
    <rPh sb="0" eb="2">
      <t>ヒツヨウ</t>
    </rPh>
    <rPh sb="2" eb="4">
      <t>ショルイ</t>
    </rPh>
    <rPh sb="4" eb="6">
      <t>イチラン</t>
    </rPh>
    <rPh sb="6" eb="7">
      <t>ヒョウ</t>
    </rPh>
    <rPh sb="8" eb="10">
      <t>カクニン</t>
    </rPh>
    <rPh sb="10" eb="12">
      <t>シンセイ</t>
    </rPh>
    <phoneticPr fontId="2"/>
  </si>
  <si>
    <t>JTC240601-3-2</t>
    <phoneticPr fontId="60"/>
  </si>
  <si>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</si>
  <si>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</si>
  <si>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</si>
  <si>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</si>
  <si>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</si>
  <si>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委任事項</t>
    <rPh sb="2" eb="4">
      <t>ジコウ</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</si>
  <si>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</si>
  <si>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</si>
  <si>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</si>
  <si>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</si>
  <si>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</si>
  <si>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</si>
  <si>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エネルギー消費性能適合性判定(計画変更適合性判定を含む)</t>
    <rPh sb="5" eb="7">
      <t>ショウヒ</t>
    </rPh>
    <rPh sb="7" eb="9">
      <t>セイノウ</t>
    </rPh>
    <rPh sb="9" eb="12">
      <t>テキゴウセイ</t>
    </rPh>
    <rPh sb="12" eb="14">
      <t>ハンテイ</t>
    </rPh>
    <rPh sb="19" eb="22">
      <t>テキゴウセイ</t>
    </rPh>
    <rPh sb="22" eb="24">
      <t>ハンテイ</t>
    </rPh>
    <phoneticPr fontId="2"/>
  </si>
  <si>
    <t>建築物エネルギー消費性能確保計画に係る軽微な変更説明書</t>
    <rPh sb="0" eb="3">
      <t>ケンチクブツ</t>
    </rPh>
    <rPh sb="8" eb="12">
      <t>ショウヒセイノウ</t>
    </rPh>
    <rPh sb="12" eb="14">
      <t>カクホ</t>
    </rPh>
    <rPh sb="14" eb="16">
      <t>ケイカク</t>
    </rPh>
    <rPh sb="17" eb="18">
      <t>カカ</t>
    </rPh>
    <rPh sb="19" eb="21">
      <t>ケイビ</t>
    </rPh>
    <rPh sb="22" eb="24">
      <t>ヘンコウ</t>
    </rPh>
    <rPh sb="24" eb="27">
      <t>セツメイショ</t>
    </rPh>
    <phoneticPr fontId="2"/>
  </si>
  <si>
    <t>・</t>
    <phoneticPr fontId="2"/>
  </si>
  <si>
    <t>上記の申請に関する手続きの一切の業務</t>
    <rPh sb="0" eb="2">
      <t>ジョウキ</t>
    </rPh>
    <rPh sb="3" eb="5">
      <t>シンセイ</t>
    </rPh>
    <rPh sb="6" eb="7">
      <t>カカ</t>
    </rPh>
    <rPh sb="9" eb="11">
      <t>テツヅ</t>
    </rPh>
    <rPh sb="13" eb="15">
      <t>イッサイ</t>
    </rPh>
    <rPh sb="16" eb="18">
      <t>ギョウム</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</si>
  <si>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</si>
  <si>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</si>
  <si>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</si>
  <si>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</si>
  <si>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作成上の注意事項：「委任状」</t>
    <rPh sb="0" eb="3">
      <t>サクセイジョウ</t>
    </rPh>
    <rPh sb="4" eb="8">
      <t>チュウイジコウ</t>
    </rPh>
    <rPh sb="10" eb="13">
      <t>イニンジョウ</t>
    </rPh>
    <phoneticPr fontId="2"/>
  </si>
  <si>
    <t>Nihon Taliesin Co.,Ltd.</t>
    <phoneticPr fontId="2"/>
  </si>
  <si>
    <t>「委任状」作成上のご注意事項</t>
    <rPh sb="1" eb="4">
      <t>イニンジョウ</t>
    </rPh>
    <rPh sb="5" eb="8">
      <t>サクセイジョウ</t>
    </rPh>
    <rPh sb="10" eb="14">
      <t>チュウイジコウ</t>
    </rPh>
    <phoneticPr fontId="2"/>
  </si>
  <si>
    <t>1. 委任状の作成について</t>
    <rPh sb="3" eb="6">
      <t>イニンジョウ</t>
    </rPh>
    <rPh sb="7" eb="9">
      <t>サクセイ</t>
    </rPh>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</si>
  <si>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50"/>
  </si>
  <si>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50"/>
  </si>
  <si>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50"/>
  </si>
  <si>
    <t>委任事項の該当する項目にチェックを入れてください。</t>
    <rPh sb="0" eb="4">
      <t>イニンジコウ</t>
    </rPh>
    <rPh sb="5" eb="7">
      <t>ガイトウ</t>
    </rPh>
    <rPh sb="9" eb="11">
      <t>コウモク</t>
    </rPh>
    <rPh sb="17" eb="18">
      <t>イ</t>
    </rPh>
    <phoneticPr fontId="50"/>
  </si>
  <si>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50"/>
  </si>
  <si>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50"/>
  </si>
  <si>
    <t>委任者(建築主等)と委任先(代理者)との間で生じた問題について、弊社はその責任を負わないことを予め</t>
    <rPh sb="0" eb="3">
      <t>イニンシャ</t>
    </rPh>
    <rPh sb="12" eb="13">
      <t>サキ</t>
    </rPh>
    <phoneticPr fontId="50"/>
  </si>
  <si>
    <t>ご了承ください。</t>
    <phoneticPr fontId="50"/>
  </si>
  <si>
    <t>2. 建築主等の申請意思の確認について</t>
    <rPh sb="3" eb="7">
      <t>ケンチクヌシトウ</t>
    </rPh>
    <rPh sb="8" eb="10">
      <t>シンセイ</t>
    </rPh>
    <rPh sb="10" eb="12">
      <t>イシ</t>
    </rPh>
    <rPh sb="13" eb="15">
      <t>カクニン</t>
    </rPh>
    <phoneticPr fontId="2"/>
  </si>
  <si>
    <t>以下のいずれか1つ以上の方法を選択してご提出ください。</t>
    <rPh sb="0" eb="2">
      <t>イカ</t>
    </rPh>
    <rPh sb="9" eb="11">
      <t>イジョウ</t>
    </rPh>
    <rPh sb="12" eb="14">
      <t>ホウホウ</t>
    </rPh>
    <rPh sb="15" eb="17">
      <t>センタク</t>
    </rPh>
    <rPh sb="20" eb="22">
      <t>テイシュツ</t>
    </rPh>
    <phoneticPr fontId="50"/>
  </si>
  <si>
    <t>1 - (1) 建築主等の押印による委任状(原本)</t>
    <rPh sb="8" eb="11">
      <t>ケンチクヌシ</t>
    </rPh>
    <rPh sb="11" eb="12">
      <t>トウ</t>
    </rPh>
    <rPh sb="13" eb="15">
      <t>オウイン</t>
    </rPh>
    <rPh sb="18" eb="21">
      <t>イニンジョウ</t>
    </rPh>
    <rPh sb="22" eb="24">
      <t>ゲンポン</t>
    </rPh>
    <phoneticPr fontId="50"/>
  </si>
  <si>
    <t>1 - (2) 建築主等の押印による委任状(原本の写し)</t>
    <rPh sb="8" eb="11">
      <t>ケンチクヌシ</t>
    </rPh>
    <rPh sb="11" eb="12">
      <t>トウ</t>
    </rPh>
    <rPh sb="13" eb="15">
      <t>オウイン</t>
    </rPh>
    <rPh sb="18" eb="21">
      <t>イニンジョウ</t>
    </rPh>
    <rPh sb="22" eb="24">
      <t>ゲンポン</t>
    </rPh>
    <rPh sb="25" eb="26">
      <t>ウツ</t>
    </rPh>
    <phoneticPr fontId="50"/>
  </si>
  <si>
    <t>2 - (1) 建築主等の自署による委任状(原本)</t>
    <rPh sb="8" eb="11">
      <t>ケンチクヌシ</t>
    </rPh>
    <rPh sb="11" eb="12">
      <t>トウ</t>
    </rPh>
    <rPh sb="13" eb="15">
      <t>ジショ</t>
    </rPh>
    <rPh sb="18" eb="21">
      <t>イニンジョウ</t>
    </rPh>
    <rPh sb="22" eb="24">
      <t>ゲンポン</t>
    </rPh>
    <phoneticPr fontId="50"/>
  </si>
  <si>
    <t>2 - (2) 建築主等の自署による委任状(原本の写し)</t>
    <rPh sb="8" eb="11">
      <t>ケンチクヌシ</t>
    </rPh>
    <rPh sb="11" eb="12">
      <t>トウ</t>
    </rPh>
    <rPh sb="13" eb="15">
      <t>ジショ</t>
    </rPh>
    <rPh sb="18" eb="21">
      <t>イニンジョウ</t>
    </rPh>
    <rPh sb="22" eb="24">
      <t>ゲンポン</t>
    </rPh>
    <rPh sb="25" eb="26">
      <t>ウツ</t>
    </rPh>
    <phoneticPr fontId="50"/>
  </si>
  <si>
    <t>3 - (1) 設計業務委託契約書(写し)の提出による委任状(押印と自署は不要)</t>
    <rPh sb="8" eb="12">
      <t>セッケイギョウム</t>
    </rPh>
    <rPh sb="12" eb="14">
      <t>イタク</t>
    </rPh>
    <rPh sb="14" eb="17">
      <t>ケイヤクショ</t>
    </rPh>
    <rPh sb="18" eb="19">
      <t>ウツ</t>
    </rPh>
    <rPh sb="22" eb="24">
      <t>テイシュツ</t>
    </rPh>
    <rPh sb="27" eb="30">
      <t>イニンジョウ</t>
    </rPh>
    <rPh sb="31" eb="33">
      <t>オウイン</t>
    </rPh>
    <rPh sb="34" eb="36">
      <t>ジショ</t>
    </rPh>
    <rPh sb="37" eb="39">
      <t>フヨウ</t>
    </rPh>
    <phoneticPr fontId="50"/>
  </si>
  <si>
    <t>3. 委任状の取扱いについて</t>
    <rPh sb="3" eb="6">
      <t>イニンジョウ</t>
    </rPh>
    <rPh sb="7" eb="9">
      <t>トリアツカ</t>
    </rPh>
    <phoneticPr fontId="2"/>
  </si>
  <si>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50"/>
  </si>
  <si>
    <t>委託することをご了承ください。</t>
    <rPh sb="0" eb="2">
      <t>イタク</t>
    </rPh>
    <rPh sb="8" eb="10">
      <t>リョウショウ</t>
    </rPh>
    <phoneticPr fontId="50"/>
  </si>
  <si>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50"/>
  </si>
  <si>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</si>
  <si>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</si>
  <si>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</si>
  <si>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</si>
  <si>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</si>
  <si>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</si>
  <si>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</si>
  <si>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基礎・地盤説明書</t>
    <rPh sb="0" eb="2">
      <t>キソ</t>
    </rPh>
    <rPh sb="3" eb="8">
      <t>ジバンセツメイショ</t>
    </rPh>
    <phoneticPr fontId="60"/>
  </si>
  <si>
    <t>基礎・地盤説明書</t>
    <rPh sb="0" eb="2">
      <t>キソ</t>
    </rPh>
    <rPh sb="3" eb="5">
      <t>ジバン</t>
    </rPh>
    <rPh sb="5" eb="8">
      <t>セツメイショ</t>
    </rPh>
    <phoneticPr fontId="60"/>
  </si>
  <si>
    <t>建築基準法第6条の3第1項ただし書又は同法第18条第5項ただし書の規定による審査の特例の適用の有無</t>
    <rPh sb="19" eb="20">
      <t>ドウ</t>
    </rPh>
    <phoneticPr fontId="20"/>
  </si>
  <si>
    <t>建築基準法第6条の3第1項ただし書又は同法第18条第5項ただし書の規定による審査の特例の適用の有無</t>
    <phoneticPr fontId="20"/>
  </si>
  <si>
    <t>JTC241101</t>
    <phoneticPr fontId="60"/>
  </si>
  <si>
    <t>地盤調査報告書、地耐力検討書、設計者所見</t>
    <rPh sb="0" eb="4">
      <t>ジバンチョウサ</t>
    </rPh>
    <rPh sb="4" eb="7">
      <t>ホウコクショ</t>
    </rPh>
    <rPh sb="8" eb="11">
      <t>チタイリョク</t>
    </rPh>
    <rPh sb="11" eb="14">
      <t>ケントウショ</t>
    </rPh>
    <rPh sb="15" eb="18">
      <t>セッケイシャ</t>
    </rPh>
    <rPh sb="18" eb="20">
      <t>ショケン</t>
    </rPh>
    <phoneticPr fontId="60"/>
  </si>
  <si>
    <t>地盤調査報告書、地耐力検討書、設計者所見</t>
    <rPh sb="0" eb="2">
      <t>ジバン</t>
    </rPh>
    <rPh sb="2" eb="4">
      <t>チョウサ</t>
    </rPh>
    <rPh sb="4" eb="7">
      <t>ホウコクショ</t>
    </rPh>
    <rPh sb="8" eb="11">
      <t>チタイリョク</t>
    </rPh>
    <rPh sb="11" eb="13">
      <t>ケントウ</t>
    </rPh>
    <rPh sb="13" eb="14">
      <t>ショ</t>
    </rPh>
    <rPh sb="15" eb="18">
      <t>セッケイシャ</t>
    </rPh>
    <rPh sb="18" eb="20">
      <t>ショケン</t>
    </rPh>
    <phoneticPr fontId="60"/>
  </si>
  <si>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</si>
  <si>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</si>
  <si>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</si>
  <si>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</si>
  <si>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</si>
  <si>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</si>
  <si>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</si>
  <si>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</si>
  <si>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</si>
  <si>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</si>
  <si>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</si>
  <si>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</si>
  <si>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</si>
  <si>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</si>
  <si>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</si>
  <si>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</si>
  <si>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</si>
  <si>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</si>
  <si>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</si>
  <si>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</si>
  <si>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</si>
  <si>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</si>
  <si>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</si>
  <si>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</si>
  <si>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</si>
  <si>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</si>
  <si>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</si>
  <si>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</si>
  <si>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</si>
  <si>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</si>
  <si>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</si>
  <si>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</si>
  <si>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</si>
  <si>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</si>
  <si>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</si>
  <si>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</si>
  <si>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</si>
  <si>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</si>
  <si>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</si>
  <si>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</si>
  <si>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</si>
  <si>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</si>
  <si>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</si>
  <si>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</si>
  <si>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</si>
  <si>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</si>
  <si>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</si>
  <si>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</si>
  <si>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</si>
  <si>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</si>
  <si>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</si>
  <si>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</si>
  <si>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</si>
  <si>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</si>
  <si>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</si>
  <si>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</si>
  <si>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</si>
  <si>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</si>
  <si>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</si>
  <si>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</si>
  <si>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</si>
  <si>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</si>
  <si>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</si>
  <si>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</si>
  <si>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</si>
  <si>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</si>
  <si>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</si>
  <si>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</si>
  <si>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</si>
  <si>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</si>
  <si>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</si>
  <si>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</si>
  <si>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</si>
  <si>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</si>
  <si>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</si>
  <si>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</si>
  <si>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</si>
  <si>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</si>
  <si>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</si>
  <si>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</si>
  <si>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</si>
  <si>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</si>
  <si>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</si>
  <si>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</si>
  <si>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</si>
  <si>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</si>
  <si>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</si>
  <si>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</si>
  <si>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</si>
  <si>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</si>
  <si>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</si>
  <si>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</si>
  <si>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</si>
  <si>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</si>
  <si>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</si>
  <si>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</si>
  <si>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</si>
  <si>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</si>
  <si>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</si>
  <si>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</si>
  <si>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</si>
  <si>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</si>
  <si>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</si>
  <si>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</si>
  <si>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</si>
  <si>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</si>
  <si>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</si>
  <si>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</si>
  <si>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</si>
  <si>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</si>
  <si>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</si>
  <si>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</si>
  <si>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</si>
  <si>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</si>
  <si>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</si>
  <si>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</si>
  <si>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</si>
  <si>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</si>
  <si>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</si>
  <si>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</si>
  <si>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</si>
  <si>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</si>
  <si>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</si>
  <si>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</si>
  <si>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</si>
  <si>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</si>
  <si>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</si>
  <si>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</si>
  <si>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</si>
  <si>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</si>
  <si>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</si>
  <si>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</si>
  <si>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</si>
  <si>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</si>
  <si>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</si>
  <si>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</si>
  <si>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</si>
  <si>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</si>
  <si>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</si>
  <si>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</si>
  <si>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</si>
  <si>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</si>
  <si>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</si>
  <si>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</si>
  <si>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</si>
  <si>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</si>
  <si>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</si>
  <si>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</si>
  <si>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</si>
  <si>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</si>
  <si>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</si>
  <si>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</si>
  <si>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</si>
  <si>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</si>
  <si>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</si>
  <si>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</si>
  <si>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</si>
  <si>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</si>
  <si>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</si>
  <si>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</si>
  <si>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</si>
  <si>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</si>
  <si>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</si>
  <si>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</si>
  <si>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</si>
  <si>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</si>
  <si>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</si>
  <si>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</si>
  <si>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</si>
  <si>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</si>
  <si>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</si>
  <si>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</si>
  <si>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</si>
  <si>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</si>
  <si>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</si>
  <si>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</si>
  <si>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</si>
  <si>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</si>
  <si>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</si>
  <si>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</si>
  <si>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</si>
  <si>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</si>
  <si>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</si>
  <si>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</si>
  <si>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</si>
  <si>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</si>
  <si>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</si>
  <si>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</si>
  <si>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</si>
  <si>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</si>
  <si>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</si>
  <si>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</si>
  <si>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</si>
  <si>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</si>
  <si>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</si>
  <si>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</si>
  <si>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</si>
  <si>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</si>
  <si>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</si>
  <si>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</si>
  <si>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</si>
  <si>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</si>
  <si>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</si>
  <si>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</si>
  <si>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</si>
  <si>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</si>
  <si>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</si>
  <si>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</si>
  <si>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</si>
  <si>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</si>
  <si>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</si>
  <si>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</si>
  <si>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</si>
  <si>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</si>
  <si>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</si>
  <si>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</si>
  <si>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</si>
  <si>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</si>
  <si>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</si>
  <si>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</si>
  <si>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</si>
  <si>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</si>
  <si>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</si>
  <si>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</si>
  <si>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</si>
  <si>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</si>
  <si>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</si>
  <si>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</si>
  <si>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</si>
  <si>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</si>
  <si>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</si>
  <si>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</si>
  <si>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</si>
  <si>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</si>
  <si>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</si>
  <si>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</si>
  <si>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</si>
  <si>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</si>
  <si>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</si>
  <si>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</si>
  <si>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</si>
  <si>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</si>
  <si>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</si>
  <si>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</si>
  <si>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</si>
  <si>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</si>
  <si>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</si>
  <si>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</si>
  <si>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</si>
  <si>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</si>
  <si>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</si>
  <si>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</si>
  <si>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</si>
  <si>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</si>
  <si>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</si>
  <si>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</si>
  <si>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</si>
  <si>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</si>
  <si>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</si>
  <si>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</si>
  <si>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</si>
  <si>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</si>
  <si>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</si>
  <si>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</si>
  <si>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</si>
  <si>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</si>
  <si>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</si>
  <si>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</si>
  <si>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</si>
  <si>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</si>
  <si>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</si>
  <si>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</si>
  <si>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</si>
  <si>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</si>
  <si>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</si>
  <si>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</si>
  <si>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</si>
  <si>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</si>
  <si>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</si>
  <si>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</si>
  <si>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</si>
  <si>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</si>
  <si>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</si>
  <si>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</si>
  <si>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</si>
  <si>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</si>
  <si>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</si>
  <si>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</si>
  <si>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</si>
  <si>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</si>
  <si>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</si>
  <si>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</si>
  <si>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</si>
  <si>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</si>
  <si>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</si>
  <si>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</si>
  <si>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</si>
  <si>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</si>
  <si>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</si>
  <si>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</si>
  <si>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</si>
  <si>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</si>
  <si>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50"/>
  </si>
  <si>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</si>
  <si>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</si>
  <si>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</si>
  <si>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</si>
  <si>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</si>
  <si>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</si>
  <si>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</si>
  <si>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</si>
  <si>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</si>
  <si>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</si>
  <si>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</si>
  <si>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</si>
  <si>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</si>
  <si>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</si>
  <si>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</si>
  <si>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</si>
  <si>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</si>
  <si>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</si>
  <si>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</si>
  <si>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50"/>
  </si>
  <si>
    <t>No.2</t>
    <phoneticPr fontId="2"/>
  </si>
  <si>
    <t>工事届</t>
    <rPh sb="0" eb="3">
      <t>コウジトドケ</t>
    </rPh>
    <phoneticPr fontId="31"/>
  </si>
  <si>
    <t>追加記入欄</t>
    <rPh sb="0" eb="2">
      <t>ツイカ</t>
    </rPh>
    <rPh sb="2" eb="5">
      <t>キニュウラン</t>
    </rPh>
    <phoneticPr fontId="31"/>
  </si>
  <si>
    <t>（注意）</t>
    <phoneticPr fontId="50"/>
  </si>
  <si>
    <t>１．各面共通関係</t>
    <phoneticPr fontId="50"/>
  </si>
  <si>
    <t>数字は算用数字を、単位はメートル法を用いてください。また、小数点以下の数値は四捨五入してください。</t>
    <phoneticPr fontId="50"/>
  </si>
  <si>
    <t>２．第一面関係</t>
    <phoneticPr fontId="50"/>
  </si>
  <si>
    <t>①</t>
    <phoneticPr fontId="50"/>
  </si>
  <si>
    <t>工事施工者及び除却工事施工者の担当者の氏名欄及び担当者の電話番号欄並びに工事監理者の氏名欄及び</t>
    <phoneticPr fontId="50"/>
  </si>
  <si>
    <t>電話番号欄には、受付経由機関等が工事内容について確認を行う際に回答ができる担当者の氏名及び電話</t>
    <phoneticPr fontId="50"/>
  </si>
  <si>
    <t>番号を記入してください。</t>
    <phoneticPr fontId="50"/>
  </si>
  <si>
    <t>②</t>
    <phoneticPr fontId="50"/>
  </si>
  <si>
    <t>※印のある欄は記入しないでください。</t>
    <phoneticPr fontId="50"/>
  </si>
  <si>
    <t>③</t>
    <phoneticPr fontId="50"/>
  </si>
  <si>
    <t>除却工事施工者欄は、既存の建築物を除却し、引き続き、当該敷地内において建築物を建築しようとする</t>
    <phoneticPr fontId="50"/>
  </si>
  <si>
    <t>場合に記入してください。</t>
    <phoneticPr fontId="50"/>
  </si>
  <si>
    <t>④</t>
    <phoneticPr fontId="50"/>
  </si>
  <si>
    <t>３．第二面関係</t>
    <phoneticPr fontId="50"/>
  </si>
  <si>
    <t>２欄の「イ」及び「ロ」、３欄の「ロ」、４欄並びに６欄の「ニ」は、該当するチェックボックスに「レ」</t>
    <phoneticPr fontId="50"/>
  </si>
  <si>
    <t>マークを入れてください。</t>
    <phoneticPr fontId="50"/>
  </si>
  <si>
    <t>２欄の「イ」において、「会社」とは、株式会社、合名会社、合資会社及び合同会社をいい、特別の法律</t>
    <phoneticPr fontId="50"/>
  </si>
  <si>
    <t>により設立された法人で会社であるものを含みます。</t>
    <phoneticPr fontId="50"/>
  </si>
  <si>
    <t>２欄の「ロ」は、建築主が会社であるときのみ記入してください。</t>
    <phoneticPr fontId="50"/>
  </si>
  <si>
    <t>３欄の「ロ」において、「区域区分非設定都市計画区域」とは、区域区分が定められていない都市計画区</t>
    <phoneticPr fontId="50"/>
  </si>
  <si>
    <t>域をいいます。</t>
    <phoneticPr fontId="50"/>
  </si>
  <si>
    <t>増築と改築とを同時に行うときは、４欄は床面積の大きい方の工事によつて区分してください。</t>
    <phoneticPr fontId="50"/>
  </si>
  <si>
    <t>⑤</t>
    <phoneticPr fontId="50"/>
  </si>
  <si>
    <t>⑥</t>
    <phoneticPr fontId="50"/>
  </si>
  <si>
    <t>５欄は、居住専用建築物の場合は、次の表の記号の中から該当するものを選んで記入してください。</t>
    <phoneticPr fontId="50"/>
  </si>
  <si>
    <t>⑦</t>
    <phoneticPr fontId="50"/>
  </si>
  <si>
    <t>５欄は、居住産業併用建築物又は産業専用建築物の場合は、産業の用に供する部分について、次の表の記</t>
    <phoneticPr fontId="50"/>
  </si>
  <si>
    <t>号の中から該当するものを選んで記入してください。また、一敷地内に既存の建築物があるときは、記入</t>
    <phoneticPr fontId="50"/>
  </si>
  <si>
    <t>に際しては、その部分と新たに建築する部分とを総合して判断してください。</t>
    <phoneticPr fontId="50"/>
  </si>
  <si>
    <t>⑧</t>
    <phoneticPr fontId="50"/>
  </si>
  <si>
    <t>６欄は、一の建築物（１棟）ごとに各列に記入してください。</t>
    <phoneticPr fontId="50"/>
  </si>
  <si>
    <t>⑨</t>
    <phoneticPr fontId="50"/>
  </si>
  <si>
    <t>６欄の「イ」は、建築物の数が１のときは「１」と記入し、建築物の数が２以上のときは、一の建物（１棟）</t>
    <phoneticPr fontId="50"/>
  </si>
  <si>
    <t>ごとに通し番号を付し、その番号を記入してください。</t>
    <phoneticPr fontId="50"/>
  </si>
  <si>
    <t>⑩</t>
    <phoneticPr fontId="50"/>
  </si>
  <si>
    <t>６欄の「ロ」は、届出時点の物件名を記入してください。</t>
    <phoneticPr fontId="50"/>
  </si>
  <si>
    <t>⑪</t>
    <phoneticPr fontId="50"/>
  </si>
  <si>
    <t>６欄の「ハ」は、居住専用建築物の場合は、次の表の記号の中から該当するものを選んで記入してください。</t>
    <phoneticPr fontId="50"/>
  </si>
  <si>
    <t>⑫</t>
    <phoneticPr fontId="50"/>
  </si>
  <si>
    <t>６欄の「ハ」は、居住産業併用建築物又は産業専用建築物の場合は、産業の用に供する部分について、次</t>
    <phoneticPr fontId="50"/>
  </si>
  <si>
    <t>の表の記号の中から該当するものを選んで記入してください。</t>
    <phoneticPr fontId="50"/>
  </si>
  <si>
    <t>一の建築物に、２種類以上の用途（既存部分があるときは、その用途を含む。）があるときは、一番大き</t>
    <phoneticPr fontId="50"/>
  </si>
  <si>
    <t>い床面積の用途について記入し、３種類以上の用途（既存部分があるときは、その用途を含む。）がある</t>
    <phoneticPr fontId="50"/>
  </si>
  <si>
    <t>ときは、「多用途」のチェックボックスに「レ」マークを入れてください。</t>
    <phoneticPr fontId="50"/>
  </si>
  <si>
    <t>⑬</t>
    <phoneticPr fontId="50"/>
  </si>
  <si>
    <t>６欄の「ニ」は、次の表の記号の中から該当するものを選んで記入してください。工事部分が２種類以上</t>
    <phoneticPr fontId="50"/>
  </si>
  <si>
    <t>の構造からなるときは、床面積が最も大きい部分の構造について記入してください。</t>
    <phoneticPr fontId="50"/>
  </si>
  <si>
    <t>⑭</t>
    <phoneticPr fontId="50"/>
  </si>
  <si>
    <t>６欄の「ホ」は、その建築物の規模に見合った月数を記入してください。</t>
    <phoneticPr fontId="50"/>
  </si>
  <si>
    <t>⑮</t>
    <phoneticPr fontId="50"/>
  </si>
  <si>
    <t>６欄の「ト」は、床面積が大きい順に３種類までの用途について、（注意）３．⑫に準じて該当する記号</t>
    <phoneticPr fontId="50"/>
  </si>
  <si>
    <t>を記入してください。</t>
    <phoneticPr fontId="50"/>
  </si>
  <si>
    <t>⑯</t>
    <phoneticPr fontId="50"/>
  </si>
  <si>
    <t>６欄の「チ」は、建築設備費を含んだ額を記入してください。消費税込みの金額である場合は、チェック</t>
    <phoneticPr fontId="50"/>
  </si>
  <si>
    <t>ボックスに「レ」マークを入れてください。</t>
    <phoneticPr fontId="50"/>
  </si>
  <si>
    <t>４．第三面関係</t>
    <phoneticPr fontId="50"/>
  </si>
  <si>
    <t>１欄は、建築物が居住専用住宅又は居住産業併用建築物（工事部分が産業の用のみに供する部分である場</t>
    <phoneticPr fontId="50"/>
  </si>
  <si>
    <t>合を除く。）である場合に記入してください。</t>
    <phoneticPr fontId="50"/>
  </si>
  <si>
    <t>当該建築物の数が２以上のときは、一の建築物（１棟）ごとに記入してください。</t>
    <phoneticPr fontId="50"/>
  </si>
  <si>
    <t>２欄は、既存の建築物を除却し、引き続き、当該敷地内において建築物を建築しようとする場合において、</t>
    <phoneticPr fontId="50"/>
  </si>
  <si>
    <t>当該除却しようとする建築物について記入してください。</t>
    <phoneticPr fontId="50"/>
  </si>
  <si>
    <t>１欄の「イ」は、第二面の６欄の「イ」に記入した番号と同じ番号を記入してください。</t>
    <phoneticPr fontId="50"/>
  </si>
  <si>
    <t>１欄の「ロ」から「ト」までは、該当するチェックボックスに「レ」マークを入れてください。ただし、</t>
    <phoneticPr fontId="50"/>
  </si>
  <si>
    <t>建築物が住宅の附属建築物の場合においては、「ニ」から「ト」までは、当該建築物が附属する住宅が該</t>
    <phoneticPr fontId="50"/>
  </si>
  <si>
    <t>当するチェックボックスに「レ」マークを入れてください。</t>
    <phoneticPr fontId="50"/>
  </si>
  <si>
    <t>１欄の「ロ」において、「新設」とは、新築、増築又は改築によって居室、台所及び便所のある独立して</t>
    <phoneticPr fontId="50"/>
  </si>
  <si>
    <t>居住し得る住宅が新たに造られるものをいいます。例えば、既存住宅の棟続きであっても、居室、台所又</t>
    <phoneticPr fontId="50"/>
  </si>
  <si>
    <t>は便所を整えて独立して居住し得るものは「新設」に含まれます。</t>
    <phoneticPr fontId="50"/>
  </si>
  <si>
    <t>「その他」とは、住宅の附属建築物又は増築若しくは改築によって造られる住宅で新設に該当しないもの</t>
    <phoneticPr fontId="50"/>
  </si>
  <si>
    <t>をいいます。例えば、一敷地内に既存住宅があって、別棟に50平方メートルの居室だけを建築しても、新</t>
    <phoneticPr fontId="50"/>
  </si>
  <si>
    <t>たに造られた部分だけでは独立して居住し得ないから「その他」に含まれます。</t>
    <phoneticPr fontId="50"/>
  </si>
  <si>
    <t>１欄の「ハ」は、当該住宅が新設のときのみ記入してください。</t>
    <phoneticPr fontId="50"/>
  </si>
  <si>
    <t>「民間資金住宅」とは、国、地方公共団体、独立行政法人住宅金融支援機構等の公的な機関の資金に全く</t>
    <phoneticPr fontId="50"/>
  </si>
  <si>
    <t>よらず、民間資金のみで建てる住宅をいいます。</t>
    <phoneticPr fontId="50"/>
  </si>
  <si>
    <t>「住宅金融支援機構住宅」とは、独立行政法人住宅金融支援機構から建設資金の融資を受けた住宅をいい、</t>
    <phoneticPr fontId="50"/>
  </si>
  <si>
    <t>融資額の大小は問いません。</t>
    <phoneticPr fontId="50"/>
  </si>
  <si>
    <t>「都市再生機構住宅」とは、独立行政法人都市再生機構が分譲又は賃貸を目的として建てた住宅をいいます。</t>
    <phoneticPr fontId="50"/>
  </si>
  <si>
    <t>１欄の「ニ」において、「在来工法」とは、プレハブ工法及び枠組壁工法以外の工法をいいます。</t>
    <phoneticPr fontId="50"/>
  </si>
  <si>
    <t>「プレハブ工法」とは、住宅の壁、柱、床、はり、屋根又は階段等の主要構造部材を工場で生産し、現場</t>
    <phoneticPr fontId="50"/>
  </si>
  <si>
    <t>に類するものを打ち付けた床及び壁により建築物を建築する工法で、一般には、ツーバイフォー工法とい</t>
    <phoneticPr fontId="50"/>
  </si>
  <si>
    <t>われるものです。</t>
    <phoneticPr fontId="50"/>
  </si>
  <si>
    <t>１欄の「ホ」において、「専用住宅」とは、専ら居住の目的だけのために建築するもので、住宅内に店舗、</t>
    <phoneticPr fontId="50"/>
  </si>
  <si>
    <t>事務所、作業場等の業務の用に供する部分がないものをいいます。</t>
    <phoneticPr fontId="50"/>
  </si>
  <si>
    <t>「併用住宅」とは、住宅内に店舗、事務所、作業場等の業務の用に供する部分があつて居住部分と機能的</t>
    <phoneticPr fontId="50"/>
  </si>
  <si>
    <t>に結合して戸をなしているもので、居住部分の床面積の合計が建築物の床面積の合計の５分の１以上のもの</t>
    <phoneticPr fontId="50"/>
  </si>
  <si>
    <t>をいいます。</t>
    <phoneticPr fontId="50"/>
  </si>
  <si>
    <t>「その他の住宅」とは、主に工場、学校、官公署、旅館、下宿屋、浴場、社寺等の建築物に付属して、</t>
    <phoneticPr fontId="50"/>
  </si>
  <si>
    <t>これと結合している住宅をいいます。</t>
    <phoneticPr fontId="50"/>
  </si>
  <si>
    <t>１欄の「ヘ」において、「長屋建住宅」とは、廊下、階段等を共用しない２戸以上の住宅を連続する建て</t>
    <phoneticPr fontId="50"/>
  </si>
  <si>
    <t>方の住宅（連続建）をいい、廊下、階段等を共用しないで２戸以上の住宅を重ねたもの（重ね建）を含みます。</t>
    <phoneticPr fontId="50"/>
  </si>
  <si>
    <t>「共同住宅」とは、長屋建住宅以外の住宅で、一の建築物内に２戸以上の住宅があるものをいい、一般的</t>
    <phoneticPr fontId="50"/>
  </si>
  <si>
    <t>には、アパート又はマンションといわれるものです。</t>
    <phoneticPr fontId="50"/>
  </si>
  <si>
    <t>一件の建築工事で１欄の「ト」の(1)から(4)までに掲げる住宅の利用関係が２種類以上となる場合は、</t>
    <phoneticPr fontId="50"/>
  </si>
  <si>
    <t>１欄の「チ」及び「リ」は当該住宅の利用関係の種類ごとに記入してください。</t>
  </si>
  <si>
    <t>２欄の「イ」において居住専用建築物の場合は、（注意）３．⑥に準じて該当する記号を記入してください。</t>
    <phoneticPr fontId="50"/>
  </si>
  <si>
    <t>２欄の「イ」において居住産業併用建築物又は産業専用建築物の場合は、（注意）３．⑦に準じて該当する</t>
    <phoneticPr fontId="50"/>
  </si>
  <si>
    <t>記号を記入してください。また、一敷地内に除却しようとする建築物以外に既存の建築物があるときは、</t>
    <phoneticPr fontId="50"/>
  </si>
  <si>
    <t>記入に際しては、その部分と除却しようとする部分とを総合して判断してください。</t>
    <phoneticPr fontId="50"/>
  </si>
  <si>
    <t>２欄の「ロ」、「ハ」及び「ヘ」は、該当するチェックボックスに「レ」マークを入れてください。</t>
    <phoneticPr fontId="50"/>
  </si>
  <si>
    <t>※</t>
    <phoneticPr fontId="50"/>
  </si>
  <si>
    <t>この届は国の統計調査において利用される場合があります。</t>
    <phoneticPr fontId="50"/>
  </si>
  <si>
    <t>注意書</t>
    <rPh sb="0" eb="3">
      <t>チュウイガ</t>
    </rPh>
    <phoneticPr fontId="31"/>
  </si>
  <si>
    <t>Update 24.12.23</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</si>
</sst>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7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7"/>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sz val="10"/>
      <color theme="1"/>
      <name val="ＭＳ ゴシック"/>
      <family val="3"/>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9"/>
      <color theme="0"/>
      <name val="ＭＳ 明朝"/>
      <family val="1"/>
      <charset val="128"/>
    </font>
    <font>
      <sz val="11"/>
      <color theme="0"/>
      <name val="ＭＳ Ｐゴシック"/>
      <family val="3"/>
      <charset val="128"/>
      <scheme val="minor"/>
    </font>
    <font>
      <u/>
      <sz val="9"/>
      <color theme="1"/>
      <name val="ＭＳ 明朝"/>
      <family val="1"/>
      <charset val="128"/>
    </font>
    <font>
      <sz val="9"/>
      <color indexed="81"/>
      <name val="ＭＳ 明朝"/>
      <family val="1"/>
      <charset val="128"/>
    </font>
    <font>
      <sz val="8.5"/>
      <color theme="1"/>
      <name val="ＭＳ 明朝"/>
      <family val="1"/>
      <charset val="128"/>
    </font>
    <font>
      <sz val="7"/>
      <name val="ＭＳ 明朝"/>
      <family val="1"/>
      <charset val="128"/>
    </font>
    <font>
      <sz val="6.5"/>
      <name val="ＭＳ 明朝"/>
      <family val="1"/>
      <charset val="128"/>
    </font>
    <font>
      <sz val="8"/>
      <name val="ＭＳ 明朝"/>
      <family val="1"/>
      <charset val="128"/>
    </font>
    <font>
      <sz val="6"/>
      <name val="ＭＳ ゴシック"/>
      <family val="3"/>
      <charset val="128"/>
    </font>
    <font>
      <sz val="11"/>
      <color theme="1"/>
      <name val="ＭＳ Ｐゴシック"/>
      <family val="3"/>
      <charset val="128"/>
    </font>
    <font>
      <b/>
      <u/>
      <sz val="9"/>
      <color theme="1"/>
      <name val="ＭＳ 明朝"/>
      <family val="1"/>
      <charset val="128"/>
    </font>
    <font>
      <sz val="10"/>
      <color theme="1"/>
      <name val="Arial Unicode MS"/>
      <family val="2"/>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61" fillId="0" borderId="0">
      <alignment vertical="center"/>
    </xf>
    <xf numFmtId="38" fontId="61" fillId="0" borderId="0" applyFont="0" applyFill="0" applyBorder="0" applyAlignment="0" applyProtection="0">
      <alignment vertical="center"/>
    </xf>
  </cellStyleXfs>
  <cellXfs count="1137">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41" fillId="25" borderId="11" xfId="0" applyFont="1" applyFill="1" applyBorder="1">
      <alignmen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42" fillId="25" borderId="0" xfId="0" applyFont="1" applyFill="1">
      <alignment vertical="center"/>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5"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5" fillId="26" borderId="0" xfId="0" applyFont="1" applyFill="1">
      <alignment vertical="center"/>
    </xf>
    <xf numFmtId="0" fontId="45" fillId="0" borderId="0" xfId="0" applyFont="1" applyAlignment="1">
      <alignment horizontal="left" vertical="center" shrinkToFit="1"/>
    </xf>
    <xf numFmtId="49" fontId="45"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5"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9" fillId="25" borderId="0" xfId="0" applyFont="1" applyFill="1" applyAlignment="1">
      <alignment horizontal="left" vertical="top" wrapText="1"/>
    </xf>
    <xf numFmtId="0" fontId="38" fillId="25" borderId="0" xfId="0" quotePrefix="1" applyFont="1" applyFill="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0" xfId="0" applyFont="1" applyFill="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8" fillId="26" borderId="13" xfId="0" applyFont="1" applyFill="1" applyBorder="1">
      <alignment vertical="center"/>
    </xf>
    <xf numFmtId="0" fontId="38" fillId="26"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5" fillId="25" borderId="0" xfId="0" applyFont="1" applyFill="1">
      <alignment vertical="center"/>
    </xf>
    <xf numFmtId="2" fontId="45" fillId="25" borderId="0" xfId="0" applyNumberFormat="1" applyFont="1" applyFill="1">
      <alignment vertical="center"/>
    </xf>
    <xf numFmtId="2" fontId="51" fillId="25" borderId="0" xfId="0" applyNumberFormat="1" applyFont="1" applyFill="1">
      <alignment vertical="center"/>
    </xf>
    <xf numFmtId="177" fontId="45" fillId="25" borderId="0" xfId="0" applyNumberFormat="1" applyFont="1" applyFill="1">
      <alignment vertical="center"/>
    </xf>
    <xf numFmtId="0" fontId="0" fillId="25" borderId="0" xfId="0"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52"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2" xfId="0" applyFont="1" applyFill="1" applyBorder="1">
      <alignment vertical="center"/>
    </xf>
    <xf numFmtId="0" fontId="22" fillId="25" borderId="0" xfId="0" applyFont="1" applyFill="1">
      <alignment vertical="center"/>
    </xf>
    <xf numFmtId="0" fontId="45" fillId="25" borderId="11" xfId="0" applyFont="1" applyFill="1" applyBorder="1">
      <alignment vertical="center"/>
    </xf>
    <xf numFmtId="0" fontId="22" fillId="25" borderId="20" xfId="0" applyFont="1" applyFill="1" applyBorder="1">
      <alignment vertical="center"/>
    </xf>
    <xf numFmtId="0" fontId="43" fillId="24" borderId="0" xfId="0" applyFont="1" applyFill="1" applyAlignment="1">
      <alignment horizontal="center" vertical="center"/>
    </xf>
    <xf numFmtId="0" fontId="43" fillId="24" borderId="62" xfId="0" applyFont="1" applyFill="1" applyBorder="1" applyAlignment="1">
      <alignment horizontal="center" vertical="center"/>
    </xf>
    <xf numFmtId="0" fontId="22" fillId="0" borderId="0" xfId="0" applyFont="1">
      <alignment vertical="center"/>
    </xf>
    <xf numFmtId="0" fontId="38" fillId="0" borderId="0" xfId="0" applyFont="1" applyAlignment="1">
      <alignment horizontal="right" vertical="center"/>
    </xf>
    <xf numFmtId="0" fontId="38" fillId="0" borderId="64" xfId="0" applyFont="1" applyBorder="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2"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0" fontId="38" fillId="0" borderId="10" xfId="0" applyFont="1" applyBorder="1">
      <alignment vertical="center"/>
    </xf>
    <xf numFmtId="0" fontId="56" fillId="25" borderId="0" xfId="0" applyFont="1" applyFill="1">
      <alignment vertical="center"/>
    </xf>
    <xf numFmtId="177" fontId="52" fillId="25" borderId="0" xfId="0" applyNumberFormat="1" applyFont="1" applyFill="1">
      <alignment vertical="center"/>
    </xf>
    <xf numFmtId="0" fontId="53" fillId="25" borderId="0" xfId="0" applyFont="1" applyFill="1">
      <alignment vertical="center"/>
    </xf>
    <xf numFmtId="0" fontId="22" fillId="25" borderId="0" xfId="0" applyFont="1" applyFill="1" applyAlignment="1">
      <alignment horizontal="justify" vertical="center"/>
    </xf>
    <xf numFmtId="0" fontId="22" fillId="25" borderId="0" xfId="0" applyFont="1" applyFill="1" applyAlignment="1">
      <alignment vertical="center" shrinkToFit="1"/>
    </xf>
    <xf numFmtId="0" fontId="52" fillId="25" borderId="0" xfId="0" applyFont="1" applyFill="1" applyAlignment="1">
      <alignment horizontal="right" vertical="center"/>
    </xf>
    <xf numFmtId="0" fontId="58" fillId="25" borderId="0" xfId="0" applyFont="1" applyFill="1">
      <alignment vertical="center"/>
    </xf>
    <xf numFmtId="0" fontId="59" fillId="25" borderId="0" xfId="0" applyFont="1" applyFill="1">
      <alignment vertical="center"/>
    </xf>
    <xf numFmtId="0" fontId="38" fillId="0" borderId="43" xfId="0" applyFont="1" applyBorder="1">
      <alignment vertical="center"/>
    </xf>
    <xf numFmtId="0" fontId="38" fillId="0" borderId="58" xfId="0" applyFont="1" applyBorder="1" applyAlignment="1">
      <alignment horizontal="center" vertical="center"/>
    </xf>
    <xf numFmtId="0" fontId="38" fillId="0" borderId="20" xfId="0" applyFont="1" applyBorder="1" applyAlignment="1">
      <alignment horizontal="center" vertical="center"/>
    </xf>
    <xf numFmtId="0" fontId="38" fillId="0" borderId="10" xfId="0" applyFont="1" applyBorder="1" applyAlignment="1">
      <alignment horizontal="center" vertical="center"/>
    </xf>
    <xf numFmtId="0" fontId="38" fillId="0" borderId="0" xfId="48" applyFont="1">
      <alignment vertical="center"/>
    </xf>
    <xf numFmtId="0" fontId="38" fillId="0" borderId="0" xfId="48" applyFont="1" applyAlignment="1">
      <alignment horizontal="right" vertical="center"/>
    </xf>
    <xf numFmtId="0" fontId="38" fillId="0" borderId="0" xfId="57" applyFont="1">
      <alignment vertical="center"/>
    </xf>
    <xf numFmtId="0" fontId="40" fillId="0" borderId="0" xfId="57" applyFont="1">
      <alignment vertical="center"/>
    </xf>
    <xf numFmtId="0" fontId="48" fillId="0" borderId="0" xfId="57" applyFont="1" applyAlignment="1">
      <alignment horizontal="center" vertical="center"/>
    </xf>
    <xf numFmtId="0" fontId="54" fillId="0" borderId="0" xfId="57" applyFont="1">
      <alignment vertical="center"/>
    </xf>
    <xf numFmtId="0" fontId="48" fillId="0" borderId="0" xfId="57" applyFont="1">
      <alignment vertical="center"/>
    </xf>
    <xf numFmtId="0" fontId="38" fillId="0" borderId="84" xfId="57" applyFont="1" applyBorder="1">
      <alignment vertical="center"/>
    </xf>
    <xf numFmtId="0" fontId="38" fillId="0" borderId="82" xfId="57" applyFont="1" applyBorder="1">
      <alignment vertical="center"/>
    </xf>
    <xf numFmtId="0" fontId="38" fillId="0" borderId="83" xfId="57" applyFont="1" applyBorder="1">
      <alignment vertical="center"/>
    </xf>
    <xf numFmtId="0" fontId="38" fillId="0" borderId="70" xfId="57" applyFont="1" applyBorder="1">
      <alignment vertical="center"/>
    </xf>
    <xf numFmtId="0" fontId="38" fillId="0" borderId="71" xfId="57" applyFont="1" applyBorder="1">
      <alignment vertical="center"/>
    </xf>
    <xf numFmtId="0" fontId="38" fillId="0" borderId="72" xfId="57" applyFont="1" applyBorder="1">
      <alignment vertical="center"/>
    </xf>
    <xf numFmtId="0" fontId="38" fillId="0" borderId="91" xfId="57" applyFont="1" applyBorder="1">
      <alignment vertical="center"/>
    </xf>
    <xf numFmtId="0" fontId="38" fillId="0" borderId="89" xfId="57" applyFont="1" applyBorder="1">
      <alignment vertical="center"/>
    </xf>
    <xf numFmtId="0" fontId="38" fillId="0" borderId="90" xfId="57" applyFont="1" applyBorder="1">
      <alignment vertical="center"/>
    </xf>
    <xf numFmtId="0" fontId="38" fillId="0" borderId="96" xfId="57" applyFont="1" applyBorder="1">
      <alignment vertical="center"/>
    </xf>
    <xf numFmtId="0" fontId="38" fillId="0" borderId="94" xfId="57" applyFont="1" applyBorder="1">
      <alignment vertical="center"/>
    </xf>
    <xf numFmtId="0" fontId="38" fillId="0" borderId="95" xfId="57" applyFont="1" applyBorder="1">
      <alignment vertical="center"/>
    </xf>
    <xf numFmtId="0" fontId="38" fillId="0" borderId="0" xfId="57" quotePrefix="1" applyFont="1">
      <alignment vertical="center"/>
    </xf>
    <xf numFmtId="0" fontId="38" fillId="0" borderId="12" xfId="57" applyFont="1" applyBorder="1">
      <alignment vertical="center"/>
    </xf>
    <xf numFmtId="0" fontId="38" fillId="0" borderId="62" xfId="57" applyFont="1" applyBorder="1">
      <alignment vertical="center"/>
    </xf>
    <xf numFmtId="0" fontId="38" fillId="0" borderId="14" xfId="57" applyFont="1" applyBorder="1">
      <alignment vertical="center"/>
    </xf>
    <xf numFmtId="0" fontId="54" fillId="0" borderId="12" xfId="57" applyFont="1" applyBorder="1">
      <alignment vertical="center"/>
    </xf>
    <xf numFmtId="0" fontId="38" fillId="0" borderId="17" xfId="57" applyFont="1" applyBorder="1">
      <alignment vertical="center"/>
    </xf>
    <xf numFmtId="0" fontId="38" fillId="0" borderId="11" xfId="57" applyFont="1" applyBorder="1">
      <alignment vertical="center"/>
    </xf>
    <xf numFmtId="0" fontId="38" fillId="0" borderId="18" xfId="57" applyFont="1" applyBorder="1">
      <alignment vertical="center"/>
    </xf>
    <xf numFmtId="0" fontId="38" fillId="0" borderId="20" xfId="57" applyFont="1" applyBorder="1">
      <alignment vertical="center"/>
    </xf>
    <xf numFmtId="0" fontId="38" fillId="0" borderId="10" xfId="57" applyFont="1" applyBorder="1">
      <alignment vertical="center"/>
    </xf>
    <xf numFmtId="0" fontId="38" fillId="0" borderId="19" xfId="57" applyFont="1" applyBorder="1">
      <alignment vertical="center"/>
    </xf>
    <xf numFmtId="0" fontId="38" fillId="0" borderId="0" xfId="57" applyFont="1" applyAlignment="1">
      <alignment horizontal="center" vertical="center"/>
    </xf>
    <xf numFmtId="0" fontId="38" fillId="0" borderId="0" xfId="48" applyFont="1" applyAlignment="1">
      <alignment horizontal="center" vertical="center"/>
    </xf>
    <xf numFmtId="0" fontId="38" fillId="0" borderId="67" xfId="57" applyFont="1" applyBorder="1">
      <alignment vertical="center"/>
    </xf>
    <xf numFmtId="0" fontId="38" fillId="0" borderId="68" xfId="57" applyFont="1" applyBorder="1">
      <alignment vertical="center"/>
    </xf>
    <xf numFmtId="0" fontId="38" fillId="0" borderId="69" xfId="57" applyFont="1" applyBorder="1">
      <alignment vertical="center"/>
    </xf>
    <xf numFmtId="0" fontId="38" fillId="0" borderId="104" xfId="57" applyFont="1" applyBorder="1">
      <alignment vertical="center"/>
    </xf>
    <xf numFmtId="0" fontId="38" fillId="0" borderId="61" xfId="57" applyFont="1" applyBorder="1">
      <alignment vertical="center"/>
    </xf>
    <xf numFmtId="0" fontId="38" fillId="0" borderId="105" xfId="57" applyFont="1" applyBorder="1">
      <alignment vertical="center"/>
    </xf>
    <xf numFmtId="0" fontId="54" fillId="0" borderId="91" xfId="57" applyFont="1" applyBorder="1">
      <alignment vertical="center"/>
    </xf>
    <xf numFmtId="0" fontId="38" fillId="0" borderId="83" xfId="48" applyFont="1" applyBorder="1" applyAlignment="1">
      <alignment vertical="center" textRotation="255"/>
    </xf>
    <xf numFmtId="0" fontId="38" fillId="0" borderId="82" xfId="48" applyFont="1" applyBorder="1">
      <alignment vertical="center"/>
    </xf>
    <xf numFmtId="0" fontId="38" fillId="0" borderId="90" xfId="48" applyFont="1" applyBorder="1" applyAlignment="1">
      <alignment vertical="center" textRotation="255"/>
    </xf>
    <xf numFmtId="0" fontId="38" fillId="0" borderId="89" xfId="48" applyFont="1" applyBorder="1">
      <alignment vertical="center"/>
    </xf>
    <xf numFmtId="0" fontId="38" fillId="0" borderId="15" xfId="57" applyFont="1" applyBorder="1">
      <alignment vertical="center"/>
    </xf>
    <xf numFmtId="0" fontId="38" fillId="0" borderId="16" xfId="57" applyFont="1" applyBorder="1">
      <alignment vertical="center"/>
    </xf>
    <xf numFmtId="0" fontId="38" fillId="0" borderId="16" xfId="48" applyFont="1" applyBorder="1">
      <alignment vertical="center"/>
    </xf>
    <xf numFmtId="0" fontId="38" fillId="0" borderId="70" xfId="48" applyFont="1" applyBorder="1">
      <alignment vertical="center"/>
    </xf>
    <xf numFmtId="0" fontId="38" fillId="0" borderId="71" xfId="48" applyFont="1" applyBorder="1">
      <alignment vertical="center"/>
    </xf>
    <xf numFmtId="0" fontId="38" fillId="0" borderId="72" xfId="48" applyFont="1" applyBorder="1">
      <alignment vertical="center"/>
    </xf>
    <xf numFmtId="0" fontId="38" fillId="0" borderId="95" xfId="48" applyFont="1" applyBorder="1" applyAlignment="1">
      <alignment vertical="center" textRotation="255"/>
    </xf>
    <xf numFmtId="0" fontId="38" fillId="0" borderId="11" xfId="48" applyFont="1" applyBorder="1">
      <alignment vertical="center"/>
    </xf>
    <xf numFmtId="0" fontId="38" fillId="0" borderId="15" xfId="48" applyFont="1" applyBorder="1">
      <alignment vertical="center"/>
    </xf>
    <xf numFmtId="0" fontId="38" fillId="0" borderId="89" xfId="48" applyFont="1" applyBorder="1" applyAlignment="1">
      <alignment vertical="center" textRotation="255"/>
    </xf>
    <xf numFmtId="0" fontId="38" fillId="0" borderId="68" xfId="48" applyFont="1" applyBorder="1">
      <alignment vertical="center"/>
    </xf>
    <xf numFmtId="0" fontId="38" fillId="0" borderId="94" xfId="48" applyFont="1" applyBorder="1" applyAlignment="1">
      <alignment vertical="center" textRotation="255"/>
    </xf>
    <xf numFmtId="0" fontId="38" fillId="0" borderId="94" xfId="48" applyFont="1" applyBorder="1">
      <alignment vertical="center"/>
    </xf>
    <xf numFmtId="0" fontId="38" fillId="0" borderId="82" xfId="48" applyFont="1" applyBorder="1" applyAlignment="1">
      <alignment vertical="center" textRotation="255"/>
    </xf>
    <xf numFmtId="0" fontId="38" fillId="0" borderId="90" xfId="48" applyFont="1" applyBorder="1">
      <alignment vertical="center"/>
    </xf>
    <xf numFmtId="0" fontId="38" fillId="0" borderId="91" xfId="48" applyFont="1" applyBorder="1">
      <alignment vertical="center"/>
    </xf>
    <xf numFmtId="0" fontId="38" fillId="0" borderId="103" xfId="57" applyFont="1" applyBorder="1">
      <alignment vertical="center"/>
    </xf>
    <xf numFmtId="0" fontId="38" fillId="0" borderId="101" xfId="48" applyFont="1" applyBorder="1">
      <alignment vertical="center"/>
    </xf>
    <xf numFmtId="0" fontId="38" fillId="0" borderId="102" xfId="48" applyFont="1" applyBorder="1">
      <alignment vertical="center"/>
    </xf>
    <xf numFmtId="0" fontId="38" fillId="0" borderId="103" xfId="48" applyFont="1" applyBorder="1">
      <alignment vertical="center"/>
    </xf>
    <xf numFmtId="0" fontId="38" fillId="0" borderId="11" xfId="48" applyFont="1" applyBorder="1" applyAlignment="1">
      <alignment vertical="center" textRotation="255"/>
    </xf>
    <xf numFmtId="0" fontId="38" fillId="0" borderId="62" xfId="48" applyFont="1" applyBorder="1" applyAlignment="1">
      <alignment vertical="center" textRotation="255"/>
    </xf>
    <xf numFmtId="0" fontId="38" fillId="0" borderId="62" xfId="48" applyFont="1" applyBorder="1">
      <alignment vertical="center"/>
    </xf>
    <xf numFmtId="0" fontId="38" fillId="0" borderId="67" xfId="48" applyFont="1" applyBorder="1">
      <alignment vertical="center"/>
    </xf>
    <xf numFmtId="0" fontId="38" fillId="0" borderId="69" xfId="48" applyFont="1" applyBorder="1">
      <alignment vertical="center"/>
    </xf>
    <xf numFmtId="0" fontId="63" fillId="0" borderId="0" xfId="0" applyFont="1">
      <alignment vertical="center"/>
    </xf>
    <xf numFmtId="0" fontId="48" fillId="0" borderId="0" xfId="0" applyFont="1">
      <alignment vertical="center"/>
    </xf>
    <xf numFmtId="0" fontId="38" fillId="0" borderId="48"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62" xfId="0" applyFont="1" applyBorder="1" applyAlignment="1">
      <alignment horizontal="center" vertical="center"/>
    </xf>
    <xf numFmtId="0" fontId="38" fillId="0" borderId="78" xfId="0" applyFont="1" applyBorder="1" applyAlignment="1">
      <alignment horizontal="center" vertical="center"/>
    </xf>
    <xf numFmtId="0" fontId="38" fillId="0" borderId="78" xfId="0" applyFont="1" applyBorder="1">
      <alignment vertical="center"/>
    </xf>
    <xf numFmtId="0" fontId="38" fillId="0" borderId="58" xfId="0" applyFont="1" applyBorder="1">
      <alignment vertical="center"/>
    </xf>
    <xf numFmtId="0" fontId="38" fillId="0" borderId="66" xfId="0" applyFont="1" applyBorder="1">
      <alignment vertical="center"/>
    </xf>
    <xf numFmtId="0" fontId="38" fillId="0" borderId="19" xfId="0" applyFont="1" applyBorder="1">
      <alignment vertical="center"/>
    </xf>
    <xf numFmtId="0" fontId="38" fillId="0" borderId="15" xfId="0" applyFont="1" applyBorder="1">
      <alignment vertical="center"/>
    </xf>
    <xf numFmtId="0" fontId="38" fillId="0" borderId="17" xfId="0" applyFont="1" applyBorder="1">
      <alignment vertical="center"/>
    </xf>
    <xf numFmtId="0" fontId="38" fillId="0" borderId="11" xfId="0" applyFont="1" applyBorder="1" applyAlignment="1">
      <alignment vertical="top"/>
    </xf>
    <xf numFmtId="0" fontId="40" fillId="0" borderId="0" xfId="0" applyFont="1" applyAlignment="1">
      <alignment horizontal="center" vertical="center"/>
    </xf>
    <xf numFmtId="0" fontId="38" fillId="0" borderId="117" xfId="0" applyFont="1" applyBorder="1">
      <alignment vertical="center"/>
    </xf>
    <xf numFmtId="0" fontId="38" fillId="0" borderId="62" xfId="0" applyFont="1" applyBorder="1">
      <alignment vertical="center"/>
    </xf>
    <xf numFmtId="0" fontId="38" fillId="0" borderId="107" xfId="0" applyFont="1" applyBorder="1">
      <alignment vertical="center"/>
    </xf>
    <xf numFmtId="0" fontId="38" fillId="0" borderId="73" xfId="0" applyFont="1" applyBorder="1">
      <alignment vertical="center"/>
    </xf>
    <xf numFmtId="0" fontId="38" fillId="0" borderId="119" xfId="0" applyFont="1" applyBorder="1">
      <alignment vertical="center"/>
    </xf>
    <xf numFmtId="0" fontId="38" fillId="0" borderId="14" xfId="0" applyFont="1" applyBorder="1">
      <alignment vertical="center"/>
    </xf>
    <xf numFmtId="0" fontId="38" fillId="0" borderId="18" xfId="0" applyFont="1" applyBorder="1">
      <alignment vertical="center"/>
    </xf>
    <xf numFmtId="0" fontId="38" fillId="0" borderId="43" xfId="0" applyFont="1" applyBorder="1" applyAlignment="1">
      <alignment horizontal="center" vertical="center"/>
    </xf>
    <xf numFmtId="0" fontId="38" fillId="0" borderId="73" xfId="0" applyFont="1" applyBorder="1" applyAlignment="1">
      <alignment horizontal="center" vertical="center"/>
    </xf>
    <xf numFmtId="0" fontId="38" fillId="0" borderId="59" xfId="0" applyFont="1" applyBorder="1">
      <alignment vertical="center"/>
    </xf>
    <xf numFmtId="0" fontId="38" fillId="0" borderId="48" xfId="0" applyFont="1" applyBorder="1">
      <alignment vertical="center"/>
    </xf>
    <xf numFmtId="0" fontId="38" fillId="0" borderId="49" xfId="0" applyFont="1" applyBorder="1" applyAlignment="1">
      <alignment horizontal="center" vertical="center"/>
    </xf>
    <xf numFmtId="49" fontId="38" fillId="0" borderId="62" xfId="0" applyNumberFormat="1" applyFont="1" applyBorder="1" applyAlignment="1">
      <alignment horizontal="center" vertical="center"/>
    </xf>
    <xf numFmtId="49" fontId="38" fillId="0" borderId="62" xfId="0" applyNumberFormat="1" applyFont="1" applyBorder="1" applyAlignment="1">
      <alignment horizontal="right" vertical="center"/>
    </xf>
    <xf numFmtId="0" fontId="38" fillId="0" borderId="12"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2" fillId="26" borderId="0" xfId="28" applyFill="1" applyAlignment="1" applyProtection="1">
      <alignment vertical="center"/>
    </xf>
    <xf numFmtId="0" fontId="48" fillId="0" borderId="0" xfId="0" applyFont="1" applyAlignment="1">
      <alignment horizontal="center" vertical="center"/>
    </xf>
    <xf numFmtId="0" fontId="38" fillId="0" borderId="20" xfId="0" applyFont="1" applyBorder="1">
      <alignment vertical="center"/>
    </xf>
    <xf numFmtId="0" fontId="54" fillId="0" borderId="0" xfId="0" applyFont="1">
      <alignment vertical="center"/>
    </xf>
    <xf numFmtId="0" fontId="38" fillId="0" borderId="84" xfId="0" applyFont="1" applyBorder="1">
      <alignment vertical="center"/>
    </xf>
    <xf numFmtId="0" fontId="38" fillId="0" borderId="82" xfId="0" applyFont="1" applyBorder="1">
      <alignment vertical="center"/>
    </xf>
    <xf numFmtId="0" fontId="38" fillId="0" borderId="83" xfId="0" applyFont="1" applyBorder="1">
      <alignment vertical="center"/>
    </xf>
    <xf numFmtId="0" fontId="38" fillId="0" borderId="70" xfId="0" applyFont="1" applyBorder="1">
      <alignment vertical="center"/>
    </xf>
    <xf numFmtId="0" fontId="38" fillId="0" borderId="71" xfId="0" applyFont="1" applyBorder="1">
      <alignment vertical="center"/>
    </xf>
    <xf numFmtId="0" fontId="38" fillId="0" borderId="72" xfId="0" applyFont="1" applyBorder="1">
      <alignment vertical="center"/>
    </xf>
    <xf numFmtId="0" fontId="38" fillId="0" borderId="91" xfId="0" applyFont="1" applyBorder="1">
      <alignment vertical="center"/>
    </xf>
    <xf numFmtId="0" fontId="38" fillId="0" borderId="89" xfId="0" applyFont="1" applyBorder="1">
      <alignment vertical="center"/>
    </xf>
    <xf numFmtId="0" fontId="38" fillId="0" borderId="90" xfId="0" applyFont="1" applyBorder="1">
      <alignment vertical="center"/>
    </xf>
    <xf numFmtId="0" fontId="38" fillId="0" borderId="96" xfId="0" applyFont="1" applyBorder="1">
      <alignment vertical="center"/>
    </xf>
    <xf numFmtId="0" fontId="38" fillId="0" borderId="94" xfId="0" applyFont="1" applyBorder="1">
      <alignment vertical="center"/>
    </xf>
    <xf numFmtId="0" fontId="38" fillId="0" borderId="95" xfId="0" applyFont="1" applyBorder="1">
      <alignment vertical="center"/>
    </xf>
    <xf numFmtId="0" fontId="38" fillId="0" borderId="0" xfId="0" quotePrefix="1" applyFont="1">
      <alignment vertical="center"/>
    </xf>
    <xf numFmtId="0" fontId="54" fillId="0" borderId="12" xfId="0" applyFont="1" applyBorder="1">
      <alignment vertical="center"/>
    </xf>
    <xf numFmtId="0" fontId="38" fillId="0" borderId="67" xfId="0" applyFont="1" applyBorder="1">
      <alignment vertical="center"/>
    </xf>
    <xf numFmtId="0" fontId="38" fillId="0" borderId="68" xfId="0" applyFont="1" applyBorder="1">
      <alignment vertical="center"/>
    </xf>
    <xf numFmtId="0" fontId="38" fillId="0" borderId="69" xfId="0" applyFont="1" applyBorder="1">
      <alignment vertical="center"/>
    </xf>
    <xf numFmtId="0" fontId="38" fillId="0" borderId="104" xfId="0" applyFont="1" applyBorder="1">
      <alignment vertical="center"/>
    </xf>
    <xf numFmtId="0" fontId="38" fillId="0" borderId="61" xfId="0" applyFont="1" applyBorder="1">
      <alignment vertical="center"/>
    </xf>
    <xf numFmtId="0" fontId="38" fillId="0" borderId="105" xfId="0" applyFont="1" applyBorder="1">
      <alignment vertical="center"/>
    </xf>
    <xf numFmtId="0" fontId="54" fillId="0" borderId="91" xfId="0" applyFont="1" applyBorder="1">
      <alignment vertical="center"/>
    </xf>
    <xf numFmtId="0" fontId="38" fillId="0" borderId="103" xfId="0" applyFont="1" applyBorder="1">
      <alignment vertical="center"/>
    </xf>
    <xf numFmtId="0" fontId="43" fillId="0" borderId="0" xfId="0" applyFont="1" applyAlignment="1">
      <alignment horizontal="left" vertical="top" wrapText="1" shrinkToFit="1"/>
    </xf>
    <xf numFmtId="0" fontId="43" fillId="0" borderId="0" xfId="0" applyFont="1">
      <alignment vertical="center"/>
    </xf>
    <xf numFmtId="0" fontId="43" fillId="0" borderId="0" xfId="0" applyFont="1" applyAlignment="1">
      <alignment vertical="top"/>
    </xf>
    <xf numFmtId="0" fontId="43" fillId="0" borderId="0" xfId="0" applyFont="1" applyAlignment="1">
      <alignment horizontal="right" vertical="top"/>
    </xf>
    <xf numFmtId="0" fontId="43" fillId="0" borderId="11" xfId="0" applyFont="1" applyBorder="1" applyAlignment="1">
      <alignment horizontal="left" vertical="center"/>
    </xf>
    <xf numFmtId="0" fontId="43" fillId="0" borderId="11" xfId="0" applyFont="1" applyBorder="1" applyAlignment="1">
      <alignment horizontal="left" vertical="center" shrinkToFit="1"/>
    </xf>
    <xf numFmtId="0" fontId="43" fillId="0" borderId="62" xfId="0" applyFont="1" applyBorder="1">
      <alignment vertical="center"/>
    </xf>
    <xf numFmtId="0" fontId="43" fillId="0" borderId="0" xfId="0" applyFont="1" applyAlignment="1">
      <alignment horizontal="center" vertical="center"/>
    </xf>
    <xf numFmtId="0" fontId="43" fillId="0" borderId="11" xfId="0" applyFont="1" applyBorder="1">
      <alignment vertical="center"/>
    </xf>
    <xf numFmtId="0" fontId="38" fillId="0" borderId="11" xfId="0" applyFont="1" applyBorder="1" applyAlignment="1">
      <alignment horizontal="right" vertical="center"/>
    </xf>
    <xf numFmtId="0" fontId="44" fillId="0" borderId="0" xfId="0" applyFont="1">
      <alignment vertical="center"/>
    </xf>
    <xf numFmtId="0" fontId="39" fillId="0" borderId="0" xfId="57" applyFont="1">
      <alignment vertical="center"/>
    </xf>
    <xf numFmtId="0" fontId="68"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66" fillId="0" borderId="0" xfId="57" applyFont="1" applyAlignment="1">
      <alignment horizontal="center" vertical="center"/>
    </xf>
    <xf numFmtId="0" fontId="39" fillId="0" borderId="0" xfId="57" applyFont="1" applyAlignment="1">
      <alignment horizontal="left" vertical="center"/>
    </xf>
    <xf numFmtId="0" fontId="39" fillId="0" borderId="62" xfId="57" applyFont="1" applyBorder="1" applyAlignment="1">
      <alignment horizontal="left" vertical="center"/>
    </xf>
    <xf numFmtId="0" fontId="39" fillId="0" borderId="62" xfId="57" applyFont="1" applyBorder="1">
      <alignment vertical="center"/>
    </xf>
    <xf numFmtId="0" fontId="39" fillId="0" borderId="124"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7" xfId="57" applyFont="1" applyBorder="1" applyAlignment="1">
      <alignment horizontal="left" vertical="center"/>
    </xf>
    <xf numFmtId="0" fontId="39" fillId="0" borderId="11" xfId="57" applyFont="1" applyBorder="1" applyAlignment="1">
      <alignment horizontal="left" vertical="center"/>
    </xf>
    <xf numFmtId="0" fontId="39" fillId="0" borderId="127" xfId="57" applyFont="1" applyBorder="1" applyAlignment="1">
      <alignment horizontal="center" vertical="center"/>
    </xf>
    <xf numFmtId="0" fontId="39" fillId="0" borderId="128" xfId="57" applyFont="1" applyBorder="1" applyAlignment="1">
      <alignment horizontal="center" vertical="center"/>
    </xf>
    <xf numFmtId="0" fontId="39" fillId="0" borderId="128"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7" xfId="57" applyFont="1" applyBorder="1">
      <alignment vertical="center"/>
    </xf>
    <xf numFmtId="0" fontId="39" fillId="0" borderId="128"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9" xfId="57" applyFont="1" applyBorder="1" applyAlignment="1">
      <alignment horizontal="center" vertical="center"/>
    </xf>
    <xf numFmtId="0" fontId="39" fillId="0" borderId="62" xfId="57" applyFont="1" applyBorder="1" applyAlignment="1">
      <alignment horizontal="center" vertical="center"/>
    </xf>
    <xf numFmtId="0" fontId="39" fillId="0" borderId="124" xfId="57" applyFont="1" applyBorder="1" applyAlignment="1">
      <alignment horizontal="center" vertical="center"/>
    </xf>
    <xf numFmtId="0" fontId="39" fillId="0" borderId="126" xfId="57" applyFont="1" applyBorder="1">
      <alignment vertical="center"/>
    </xf>
    <xf numFmtId="0" fontId="39" fillId="0" borderId="126" xfId="57" applyFont="1" applyBorder="1" applyAlignment="1">
      <alignment vertical="center" shrinkToFit="1"/>
    </xf>
    <xf numFmtId="0" fontId="39" fillId="0" borderId="129"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6" xfId="57" applyFont="1" applyBorder="1" applyAlignment="1">
      <alignment horizontal="left" vertical="center" wrapText="1"/>
    </xf>
    <xf numFmtId="0" fontId="39" fillId="0" borderId="127"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30" xfId="57" applyFont="1" applyBorder="1">
      <alignment vertical="center"/>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34" xfId="57" applyFont="1" applyBorder="1">
      <alignment vertical="center"/>
    </xf>
    <xf numFmtId="0" fontId="39" fillId="0" borderId="135" xfId="57" applyFont="1" applyBorder="1">
      <alignment vertical="center"/>
    </xf>
    <xf numFmtId="0" fontId="39" fillId="0" borderId="125"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6" xfId="57" applyFont="1" applyBorder="1">
      <alignment vertical="center"/>
    </xf>
    <xf numFmtId="0" fontId="39" fillId="0" borderId="137" xfId="57" applyFont="1" applyBorder="1">
      <alignment vertical="center"/>
    </xf>
    <xf numFmtId="0" fontId="39" fillId="0" borderId="138" xfId="57" applyFont="1" applyBorder="1">
      <alignment vertical="center"/>
    </xf>
    <xf numFmtId="0" fontId="39" fillId="0" borderId="47"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2"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9" xfId="57" applyFont="1" applyBorder="1">
      <alignment vertical="center"/>
    </xf>
    <xf numFmtId="0" fontId="66"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9" xfId="57" applyFont="1" applyFill="1" applyBorder="1">
      <alignment vertical="center"/>
    </xf>
    <xf numFmtId="0" fontId="39" fillId="24" borderId="17" xfId="57" applyFont="1" applyFill="1" applyBorder="1">
      <alignment vertical="center"/>
    </xf>
    <xf numFmtId="0" fontId="39" fillId="24" borderId="62"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2" xfId="57" applyFont="1" applyFill="1" applyBorder="1" applyAlignment="1">
      <alignment horizontal="left" vertical="center"/>
    </xf>
    <xf numFmtId="0" fontId="39" fillId="24" borderId="0" xfId="57" applyFont="1" applyFill="1">
      <alignment vertical="center"/>
    </xf>
    <xf numFmtId="0" fontId="39" fillId="24" borderId="126" xfId="57" applyFont="1" applyFill="1" applyBorder="1">
      <alignment vertical="center"/>
    </xf>
    <xf numFmtId="0" fontId="39" fillId="24" borderId="127" xfId="57" applyFont="1" applyFill="1" applyBorder="1">
      <alignment vertical="center"/>
    </xf>
    <xf numFmtId="0" fontId="39" fillId="24" borderId="126" xfId="57" applyFont="1" applyFill="1" applyBorder="1" applyAlignment="1">
      <alignment vertical="center" wrapText="1"/>
    </xf>
    <xf numFmtId="0" fontId="39" fillId="24" borderId="131"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5" xfId="57" applyFont="1" applyFill="1" applyBorder="1">
      <alignment vertical="center"/>
    </xf>
    <xf numFmtId="0" fontId="39" fillId="24" borderId="0" xfId="57" applyFont="1" applyFill="1" applyAlignment="1">
      <alignment horizontal="left" vertical="center"/>
    </xf>
    <xf numFmtId="0" fontId="39" fillId="24" borderId="131" xfId="57" applyFont="1" applyFill="1" applyBorder="1">
      <alignment vertical="center"/>
    </xf>
    <xf numFmtId="0" fontId="39" fillId="24" borderId="133" xfId="57" applyFont="1" applyFill="1" applyBorder="1">
      <alignment vertical="center"/>
    </xf>
    <xf numFmtId="0" fontId="68" fillId="0" borderId="0" xfId="0" applyFont="1">
      <alignment vertical="center"/>
    </xf>
    <xf numFmtId="0" fontId="43" fillId="0" borderId="15" xfId="57" applyFont="1" applyBorder="1" applyAlignment="1">
      <alignment vertical="center" wrapText="1"/>
    </xf>
    <xf numFmtId="49" fontId="43" fillId="0" borderId="15" xfId="57" applyNumberFormat="1" applyFont="1" applyBorder="1" applyAlignment="1">
      <alignment vertical="center" wrapText="1"/>
    </xf>
    <xf numFmtId="0" fontId="43" fillId="0" borderId="0" xfId="57" applyFont="1">
      <alignment vertical="center"/>
    </xf>
    <xf numFmtId="0" fontId="43" fillId="0" borderId="0" xfId="57" applyFont="1" applyAlignment="1">
      <alignment horizontal="center" vertical="center" wrapText="1"/>
    </xf>
    <xf numFmtId="0" fontId="43" fillId="0" borderId="0" xfId="57" applyFont="1" applyAlignment="1">
      <alignment vertical="center" wrapText="1"/>
    </xf>
    <xf numFmtId="0" fontId="43" fillId="0" borderId="0" xfId="57" applyFont="1" applyAlignment="1">
      <alignment horizontal="left" vertical="center" wrapText="1"/>
    </xf>
    <xf numFmtId="0" fontId="43" fillId="0" borderId="0" xfId="57" applyFont="1" applyAlignment="1">
      <alignment horizontal="left" vertical="center"/>
    </xf>
    <xf numFmtId="0" fontId="43" fillId="0" borderId="0" xfId="57" applyFont="1" applyAlignment="1">
      <alignment horizontal="center" vertical="center"/>
    </xf>
    <xf numFmtId="0" fontId="69" fillId="0" borderId="0" xfId="57" applyFont="1">
      <alignment vertical="center"/>
    </xf>
    <xf numFmtId="49" fontId="43" fillId="0" borderId="0" xfId="57" applyNumberFormat="1" applyFont="1" applyAlignment="1">
      <alignment horizontal="center" vertical="center"/>
    </xf>
    <xf numFmtId="0" fontId="43" fillId="0" borderId="15" xfId="57" applyFont="1" applyBorder="1">
      <alignment vertical="center"/>
    </xf>
    <xf numFmtId="0" fontId="22" fillId="25" borderId="0" xfId="0" applyFont="1" applyFill="1" applyAlignment="1">
      <alignment horizontal="left" vertical="distributed" wrapText="1"/>
    </xf>
    <xf numFmtId="0" fontId="47" fillId="24" borderId="12" xfId="0" quotePrefix="1" applyFont="1" applyFill="1" applyBorder="1" applyAlignment="1">
      <alignment horizontal="center" vertical="center"/>
    </xf>
    <xf numFmtId="0" fontId="47" fillId="24" borderId="13" xfId="0" quotePrefix="1" applyFont="1" applyFill="1" applyBorder="1" applyAlignment="1">
      <alignment horizontal="center" vertical="center"/>
    </xf>
    <xf numFmtId="0" fontId="47" fillId="27" borderId="15" xfId="0" quotePrefix="1" applyFont="1" applyFill="1" applyBorder="1" applyAlignment="1">
      <alignment horizontal="center" vertical="center"/>
    </xf>
    <xf numFmtId="0" fontId="47" fillId="27" borderId="0" xfId="0" quotePrefix="1" applyFont="1" applyFill="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9" xfId="0" applyFont="1" applyFill="1" applyBorder="1" applyAlignment="1">
      <alignment horizontal="center" vertical="center"/>
    </xf>
    <xf numFmtId="0" fontId="33" fillId="26" borderId="20" xfId="0" applyFont="1" applyFill="1" applyBorder="1" applyAlignment="1">
      <alignment horizontal="center" vertical="center"/>
    </xf>
    <xf numFmtId="0" fontId="33" fillId="26" borderId="10" xfId="0" applyFont="1" applyFill="1" applyBorder="1" applyAlignment="1">
      <alignment horizontal="center" vertical="center"/>
    </xf>
    <xf numFmtId="0" fontId="33" fillId="26" borderId="19" xfId="0" applyFont="1" applyFill="1" applyBorder="1" applyAlignment="1">
      <alignment horizontal="center" vertical="center"/>
    </xf>
    <xf numFmtId="0" fontId="47" fillId="26" borderId="12" xfId="0" quotePrefix="1" applyFont="1" applyFill="1" applyBorder="1" applyAlignment="1">
      <alignment horizontal="center" vertical="center"/>
    </xf>
    <xf numFmtId="0" fontId="47" fillId="26" borderId="13" xfId="0" quotePrefix="1" applyFont="1" applyFill="1" applyBorder="1" applyAlignment="1">
      <alignment horizontal="center" vertical="center"/>
    </xf>
    <xf numFmtId="0" fontId="47" fillId="26" borderId="15" xfId="0" quotePrefix="1" applyFont="1" applyFill="1" applyBorder="1" applyAlignment="1">
      <alignment horizontal="center" vertical="center"/>
    </xf>
    <xf numFmtId="0" fontId="47" fillId="26" borderId="0" xfId="0" quotePrefix="1" applyFont="1" applyFill="1" applyAlignment="1">
      <alignment horizontal="center" vertical="center"/>
    </xf>
    <xf numFmtId="0" fontId="47" fillId="24" borderId="15" xfId="0" quotePrefix="1" applyFont="1" applyFill="1" applyBorder="1" applyAlignment="1">
      <alignment horizontal="center" vertical="center"/>
    </xf>
    <xf numFmtId="0" fontId="47" fillId="24" borderId="0" xfId="0" quotePrefix="1" applyFont="1" applyFill="1" applyAlignment="1">
      <alignment horizontal="center" vertical="center"/>
    </xf>
    <xf numFmtId="0" fontId="46" fillId="25" borderId="13" xfId="54" applyFont="1" applyFill="1" applyBorder="1" applyAlignment="1">
      <alignment horizontal="center" vertical="center"/>
    </xf>
    <xf numFmtId="0" fontId="40" fillId="0" borderId="61" xfId="57" applyFont="1" applyBorder="1" applyAlignment="1">
      <alignment horizontal="center" vertical="center"/>
    </xf>
    <xf numFmtId="0" fontId="38" fillId="32" borderId="53" xfId="57" applyFont="1" applyFill="1" applyBorder="1" applyAlignment="1">
      <alignment horizontal="center" vertical="center"/>
    </xf>
    <xf numFmtId="0" fontId="38" fillId="32" borderId="60" xfId="57" applyFont="1" applyFill="1" applyBorder="1" applyAlignment="1">
      <alignment horizontal="center" vertical="center"/>
    </xf>
    <xf numFmtId="0" fontId="38" fillId="32" borderId="19" xfId="48" applyFont="1" applyFill="1" applyBorder="1" applyAlignment="1">
      <alignment horizontal="center" vertical="center"/>
    </xf>
    <xf numFmtId="0" fontId="38" fillId="32" borderId="51" xfId="48" applyFont="1" applyFill="1" applyBorder="1" applyAlignment="1">
      <alignment horizontal="center" vertical="center"/>
    </xf>
    <xf numFmtId="0" fontId="38" fillId="32" borderId="51" xfId="57" applyFont="1" applyFill="1" applyBorder="1" applyAlignment="1">
      <alignment horizontal="center" vertical="center"/>
    </xf>
    <xf numFmtId="0" fontId="38" fillId="0" borderId="87" xfId="57" applyFont="1" applyBorder="1" applyAlignment="1">
      <alignment horizontal="center" vertical="center"/>
    </xf>
    <xf numFmtId="0" fontId="38" fillId="0" borderId="88" xfId="57" applyFont="1" applyBorder="1" applyAlignment="1">
      <alignment horizontal="center" vertical="center"/>
    </xf>
    <xf numFmtId="0" fontId="38" fillId="0" borderId="89" xfId="48" applyFont="1" applyBorder="1" applyAlignment="1">
      <alignment horizontal="center" vertical="center"/>
    </xf>
    <xf numFmtId="0" fontId="38" fillId="0" borderId="90" xfId="48" applyFont="1" applyBorder="1" applyAlignment="1">
      <alignment horizontal="center" vertical="center"/>
    </xf>
    <xf numFmtId="0" fontId="38" fillId="0" borderId="91" xfId="48" applyFont="1" applyBorder="1" applyAlignment="1">
      <alignment horizontal="center" vertical="center"/>
    </xf>
    <xf numFmtId="0" fontId="38" fillId="0" borderId="89" xfId="57" applyFont="1" applyBorder="1" applyAlignment="1">
      <alignment horizontal="center" vertical="center"/>
    </xf>
    <xf numFmtId="0" fontId="38" fillId="0" borderId="90" xfId="57" applyFont="1" applyBorder="1" applyAlignment="1">
      <alignment horizontal="center" vertical="center"/>
    </xf>
    <xf numFmtId="0" fontId="38" fillId="0" borderId="19" xfId="48" applyFont="1" applyBorder="1" applyAlignment="1">
      <alignment horizontal="center" vertical="center"/>
    </xf>
    <xf numFmtId="0" fontId="38" fillId="0" borderId="51" xfId="48" applyFont="1" applyBorder="1" applyAlignment="1">
      <alignment horizontal="center" vertical="center"/>
    </xf>
    <xf numFmtId="0" fontId="38" fillId="0" borderId="80" xfId="57" applyFont="1" applyBorder="1" applyAlignment="1">
      <alignment horizontal="center" vertical="center"/>
    </xf>
    <xf numFmtId="0" fontId="38" fillId="0" borderId="81" xfId="57" applyFont="1" applyBorder="1" applyAlignment="1">
      <alignment horizontal="center" vertical="center"/>
    </xf>
    <xf numFmtId="0" fontId="38" fillId="0" borderId="82" xfId="48" applyFont="1" applyBorder="1" applyAlignment="1">
      <alignment horizontal="center" vertical="center"/>
    </xf>
    <xf numFmtId="0" fontId="38" fillId="0" borderId="83" xfId="48" applyFont="1" applyBorder="1" applyAlignment="1">
      <alignment horizontal="center" vertical="center"/>
    </xf>
    <xf numFmtId="0" fontId="38" fillId="0" borderId="84" xfId="48" applyFont="1" applyBorder="1" applyAlignment="1">
      <alignment horizontal="center" vertical="center"/>
    </xf>
    <xf numFmtId="0" fontId="38" fillId="0" borderId="82" xfId="57" applyFont="1" applyBorder="1" applyAlignment="1">
      <alignment horizontal="center" vertical="center"/>
    </xf>
    <xf numFmtId="0" fontId="38" fillId="0" borderId="83" xfId="57" applyFont="1" applyBorder="1" applyAlignment="1">
      <alignment horizontal="center" vertical="center"/>
    </xf>
    <xf numFmtId="0" fontId="38" fillId="0" borderId="85" xfId="57" applyFont="1" applyBorder="1" applyAlignment="1">
      <alignment horizontal="center" vertical="center"/>
    </xf>
    <xf numFmtId="0" fontId="38" fillId="0" borderId="86" xfId="57" applyFont="1" applyBorder="1" applyAlignment="1">
      <alignment horizontal="center" vertical="center"/>
    </xf>
    <xf numFmtId="0" fontId="38" fillId="0" borderId="71" xfId="48" applyFont="1" applyBorder="1" applyAlignment="1">
      <alignment horizontal="center" vertical="center"/>
    </xf>
    <xf numFmtId="0" fontId="38" fillId="0" borderId="72" xfId="48" applyFont="1" applyBorder="1" applyAlignment="1">
      <alignment horizontal="center" vertical="center"/>
    </xf>
    <xf numFmtId="0" fontId="38" fillId="0" borderId="70" xfId="48" applyFont="1" applyBorder="1" applyAlignment="1">
      <alignment horizontal="center" vertical="center"/>
    </xf>
    <xf numFmtId="0" fontId="38" fillId="0" borderId="71" xfId="57" applyFont="1" applyBorder="1" applyAlignment="1">
      <alignment horizontal="center" vertical="center"/>
    </xf>
    <xf numFmtId="0" fontId="38" fillId="0" borderId="72" xfId="57" applyFont="1" applyBorder="1" applyAlignment="1">
      <alignment horizontal="center" vertical="center"/>
    </xf>
    <xf numFmtId="0" fontId="38" fillId="0" borderId="97" xfId="57" applyFont="1" applyBorder="1" applyAlignment="1">
      <alignment horizontal="center" vertical="center"/>
    </xf>
    <xf numFmtId="0" fontId="38" fillId="0" borderId="98" xfId="57" applyFont="1" applyBorder="1" applyAlignment="1">
      <alignment horizontal="center" vertical="center"/>
    </xf>
    <xf numFmtId="0" fontId="38" fillId="0" borderId="94" xfId="48" applyFont="1" applyBorder="1" applyAlignment="1">
      <alignment horizontal="center" vertical="center"/>
    </xf>
    <xf numFmtId="0" fontId="38" fillId="0" borderId="95" xfId="48" applyFont="1" applyBorder="1" applyAlignment="1">
      <alignment horizontal="center" vertical="center"/>
    </xf>
    <xf numFmtId="0" fontId="38" fillId="0" borderId="96" xfId="48" applyFont="1" applyBorder="1" applyAlignment="1">
      <alignment horizontal="center" vertical="center"/>
    </xf>
    <xf numFmtId="0" fontId="38" fillId="0" borderId="84" xfId="57" applyFont="1" applyBorder="1" applyAlignment="1">
      <alignment horizontal="center" vertical="center"/>
    </xf>
    <xf numFmtId="0" fontId="38" fillId="0" borderId="96" xfId="57" applyFont="1" applyBorder="1" applyAlignment="1">
      <alignment horizontal="center" vertical="center"/>
    </xf>
    <xf numFmtId="0" fontId="38" fillId="0" borderId="95" xfId="57" applyFont="1" applyBorder="1" applyAlignment="1">
      <alignment horizontal="center" vertical="center"/>
    </xf>
    <xf numFmtId="0" fontId="38" fillId="0" borderId="65" xfId="57" applyFont="1" applyBorder="1" applyAlignment="1">
      <alignment horizontal="center" vertical="center"/>
    </xf>
    <xf numFmtId="0" fontId="38" fillId="0" borderId="59" xfId="57" applyFont="1" applyBorder="1" applyAlignment="1">
      <alignment horizontal="center" vertical="center"/>
    </xf>
    <xf numFmtId="0" fontId="38" fillId="0" borderId="10" xfId="48" applyFont="1" applyBorder="1" applyAlignment="1">
      <alignment horizontal="center" vertical="center"/>
    </xf>
    <xf numFmtId="0" fontId="38" fillId="0" borderId="20" xfId="48" applyFont="1" applyBorder="1" applyAlignment="1">
      <alignment horizontal="center" vertical="center"/>
    </xf>
    <xf numFmtId="0" fontId="38" fillId="0" borderId="20" xfId="57" applyFont="1" applyBorder="1" applyAlignment="1">
      <alignment horizontal="center" vertical="center"/>
    </xf>
    <xf numFmtId="0" fontId="38" fillId="0" borderId="19" xfId="57" applyFont="1" applyBorder="1" applyAlignment="1">
      <alignment horizontal="center" vertical="center"/>
    </xf>
    <xf numFmtId="0" fontId="38" fillId="0" borderId="92" xfId="57" applyFont="1" applyBorder="1" applyAlignment="1">
      <alignment horizontal="center" vertical="center"/>
    </xf>
    <xf numFmtId="0" fontId="38" fillId="0" borderId="93" xfId="57" applyFont="1" applyBorder="1" applyAlignment="1">
      <alignment horizontal="center" vertical="center"/>
    </xf>
    <xf numFmtId="0" fontId="38" fillId="0" borderId="94" xfId="57" applyFont="1" applyBorder="1" applyAlignment="1">
      <alignment horizontal="center" vertical="center"/>
    </xf>
    <xf numFmtId="0" fontId="38" fillId="0" borderId="91" xfId="57" applyFont="1" applyBorder="1" applyAlignment="1">
      <alignment horizontal="center" vertical="center"/>
    </xf>
    <xf numFmtId="0" fontId="38" fillId="0" borderId="99" xfId="57" applyFont="1" applyBorder="1" applyAlignment="1">
      <alignment horizontal="center" vertical="center"/>
    </xf>
    <xf numFmtId="0" fontId="38" fillId="0" borderId="100" xfId="57" applyFont="1" applyBorder="1" applyAlignment="1">
      <alignment horizontal="center" vertical="center"/>
    </xf>
    <xf numFmtId="0" fontId="38" fillId="0" borderId="101" xfId="48" applyFont="1" applyBorder="1" applyAlignment="1">
      <alignment horizontal="center" vertical="center"/>
    </xf>
    <xf numFmtId="0" fontId="38" fillId="0" borderId="102" xfId="48" applyFont="1" applyBorder="1" applyAlignment="1">
      <alignment horizontal="center" vertical="center"/>
    </xf>
    <xf numFmtId="0" fontId="38" fillId="0" borderId="103" xfId="48" applyFont="1" applyBorder="1" applyAlignment="1">
      <alignment horizontal="center" vertical="center"/>
    </xf>
    <xf numFmtId="0" fontId="38" fillId="0" borderId="103" xfId="57" applyFont="1" applyBorder="1" applyAlignment="1">
      <alignment horizontal="center" vertical="center"/>
    </xf>
    <xf numFmtId="0" fontId="38" fillId="0" borderId="102" xfId="57" applyFont="1" applyBorder="1" applyAlignment="1">
      <alignment horizontal="center" vertical="center"/>
    </xf>
    <xf numFmtId="0" fontId="38" fillId="0" borderId="70" xfId="57" applyFont="1" applyBorder="1" applyAlignment="1">
      <alignment horizontal="center" vertical="center"/>
    </xf>
    <xf numFmtId="0" fontId="38" fillId="0" borderId="68" xfId="48" applyFont="1" applyBorder="1" applyAlignment="1">
      <alignment horizontal="center" vertical="center"/>
    </xf>
    <xf numFmtId="0" fontId="38" fillId="0" borderId="69" xfId="48" applyFont="1" applyBorder="1" applyAlignment="1">
      <alignment horizontal="center" vertical="center"/>
    </xf>
    <xf numFmtId="0" fontId="38" fillId="32" borderId="20" xfId="57" applyFont="1" applyFill="1" applyBorder="1" applyAlignment="1">
      <alignment horizontal="center" vertical="center"/>
    </xf>
    <xf numFmtId="0" fontId="38" fillId="32" borderId="10" xfId="57" applyFont="1" applyFill="1" applyBorder="1" applyAlignment="1">
      <alignment horizontal="center" vertical="center"/>
    </xf>
    <xf numFmtId="0" fontId="38" fillId="32" borderId="19" xfId="57" applyFont="1" applyFill="1" applyBorder="1" applyAlignment="1">
      <alignment horizontal="center" vertical="center"/>
    </xf>
    <xf numFmtId="0" fontId="38" fillId="0" borderId="106" xfId="57" applyFont="1" applyBorder="1" applyAlignment="1">
      <alignment horizontal="center" vertical="center"/>
    </xf>
    <xf numFmtId="0" fontId="38" fillId="0" borderId="107" xfId="57" applyFont="1" applyBorder="1" applyAlignment="1">
      <alignment horizontal="center" vertical="center"/>
    </xf>
    <xf numFmtId="0" fontId="38" fillId="0" borderId="62" xfId="48" applyFont="1" applyBorder="1" applyAlignment="1">
      <alignment horizontal="center" vertical="center"/>
    </xf>
    <xf numFmtId="0" fontId="38" fillId="0" borderId="14" xfId="48" applyFont="1" applyBorder="1" applyAlignment="1">
      <alignment horizontal="center" vertical="center"/>
    </xf>
    <xf numFmtId="0" fontId="38" fillId="0" borderId="62" xfId="57" applyFont="1" applyBorder="1" applyAlignment="1">
      <alignment horizontal="center" vertical="center"/>
    </xf>
    <xf numFmtId="0" fontId="38" fillId="0" borderId="14" xfId="57" applyFont="1" applyBorder="1" applyAlignment="1">
      <alignment horizontal="center" vertical="center"/>
    </xf>
    <xf numFmtId="0" fontId="38" fillId="0" borderId="87" xfId="48" applyFont="1" applyBorder="1" applyAlignment="1">
      <alignment horizontal="center" vertical="center"/>
    </xf>
    <xf numFmtId="0" fontId="38" fillId="0" borderId="11" xfId="48" applyFont="1" applyBorder="1" applyAlignment="1">
      <alignment horizontal="center" vertical="center"/>
    </xf>
    <xf numFmtId="0" fontId="38" fillId="0" borderId="18" xfId="48" applyFont="1" applyBorder="1" applyAlignment="1">
      <alignment horizontal="center" vertical="center"/>
    </xf>
    <xf numFmtId="0" fontId="38" fillId="0" borderId="108" xfId="57" applyFont="1" applyBorder="1" applyAlignment="1">
      <alignment horizontal="center" vertical="center"/>
    </xf>
    <xf numFmtId="0" fontId="38" fillId="0" borderId="109" xfId="57" applyFont="1" applyBorder="1" applyAlignment="1">
      <alignment horizontal="center" vertical="center"/>
    </xf>
    <xf numFmtId="0" fontId="38" fillId="0" borderId="108" xfId="48" applyFont="1" applyBorder="1" applyAlignment="1">
      <alignment horizontal="center" vertical="center"/>
    </xf>
    <xf numFmtId="0" fontId="38" fillId="0" borderId="85" xfId="48" applyFont="1" applyBorder="1" applyAlignment="1">
      <alignment horizontal="center" vertical="center"/>
    </xf>
    <xf numFmtId="0" fontId="38" fillId="0" borderId="67" xfId="57" applyFont="1" applyBorder="1">
      <alignment vertical="center"/>
    </xf>
    <xf numFmtId="0" fontId="38" fillId="0" borderId="68" xfId="57" applyFont="1" applyBorder="1">
      <alignment vertical="center"/>
    </xf>
    <xf numFmtId="0" fontId="38" fillId="0" borderId="69" xfId="57" applyFont="1" applyBorder="1">
      <alignment vertical="center"/>
    </xf>
    <xf numFmtId="0" fontId="38" fillId="0" borderId="70" xfId="57" applyFont="1" applyBorder="1">
      <alignment vertical="center"/>
    </xf>
    <xf numFmtId="0" fontId="38" fillId="0" borderId="71" xfId="57" applyFont="1" applyBorder="1">
      <alignment vertical="center"/>
    </xf>
    <xf numFmtId="0" fontId="38" fillId="0" borderId="72" xfId="57" applyFont="1" applyBorder="1">
      <alignment vertical="center"/>
    </xf>
    <xf numFmtId="0" fontId="38" fillId="0" borderId="67" xfId="57" applyFont="1" applyBorder="1" applyAlignment="1">
      <alignment horizontal="center" vertical="center"/>
    </xf>
    <xf numFmtId="0" fontId="38" fillId="0" borderId="69" xfId="57" applyFont="1" applyBorder="1" applyAlignment="1">
      <alignment horizontal="center" vertical="center"/>
    </xf>
    <xf numFmtId="0" fontId="38" fillId="0" borderId="15" xfId="57" applyFont="1" applyBorder="1">
      <alignment vertical="center"/>
    </xf>
    <xf numFmtId="0" fontId="38" fillId="0" borderId="0" xfId="57" applyFont="1">
      <alignment vertical="center"/>
    </xf>
    <xf numFmtId="0" fontId="38" fillId="0" borderId="16" xfId="57" applyFont="1" applyBorder="1">
      <alignment vertical="center"/>
    </xf>
    <xf numFmtId="0" fontId="38" fillId="0" borderId="91" xfId="57" applyFont="1" applyBorder="1" applyAlignment="1">
      <alignment vertical="center" wrapText="1"/>
    </xf>
    <xf numFmtId="0" fontId="38" fillId="0" borderId="89" xfId="57" applyFont="1" applyBorder="1">
      <alignment vertical="center"/>
    </xf>
    <xf numFmtId="0" fontId="38" fillId="0" borderId="90" xfId="57" applyFont="1" applyBorder="1">
      <alignment vertical="center"/>
    </xf>
    <xf numFmtId="0" fontId="38" fillId="0" borderId="91" xfId="57" applyFont="1" applyBorder="1">
      <alignment vertical="center"/>
    </xf>
    <xf numFmtId="0" fontId="38" fillId="0" borderId="70" xfId="57" applyFont="1" applyBorder="1" applyAlignment="1">
      <alignment vertical="center" wrapText="1"/>
    </xf>
    <xf numFmtId="0" fontId="38" fillId="0" borderId="15" xfId="57" applyFont="1" applyBorder="1" applyAlignment="1">
      <alignment horizontal="center" vertical="center"/>
    </xf>
    <xf numFmtId="0" fontId="38" fillId="0" borderId="16" xfId="57" applyFont="1" applyBorder="1" applyAlignment="1">
      <alignment horizontal="center" vertical="center"/>
    </xf>
    <xf numFmtId="0" fontId="38" fillId="0" borderId="12" xfId="57" applyFont="1" applyBorder="1" applyAlignment="1">
      <alignment horizontal="center" vertical="center"/>
    </xf>
    <xf numFmtId="0" fontId="38" fillId="0" borderId="110" xfId="57" applyFont="1" applyBorder="1" applyAlignment="1">
      <alignment horizontal="center" vertical="center"/>
    </xf>
    <xf numFmtId="0" fontId="38" fillId="0" borderId="111" xfId="57" applyFont="1" applyBorder="1" applyAlignment="1">
      <alignment horizontal="center" vertical="center"/>
    </xf>
    <xf numFmtId="0" fontId="38" fillId="0" borderId="17" xfId="57" applyFont="1" applyBorder="1" applyAlignment="1">
      <alignment horizontal="center" vertical="center"/>
    </xf>
    <xf numFmtId="0" fontId="38" fillId="0" borderId="18" xfId="57" applyFont="1" applyBorder="1" applyAlignment="1">
      <alignment horizontal="center" vertical="center"/>
    </xf>
    <xf numFmtId="0" fontId="38" fillId="25" borderId="10" xfId="0" applyFont="1" applyFill="1" applyBorder="1" applyAlignment="1">
      <alignment horizontal="center" vertical="center"/>
    </xf>
    <xf numFmtId="0" fontId="38" fillId="25"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48" fillId="25" borderId="0" xfId="0" applyFont="1" applyFill="1" applyAlignment="1">
      <alignment horizontal="center" vertical="center"/>
    </xf>
    <xf numFmtId="0" fontId="38" fillId="25" borderId="0" xfId="0" applyFont="1" applyFill="1" applyAlignment="1">
      <alignment vertical="top"/>
    </xf>
    <xf numFmtId="0" fontId="38" fillId="24" borderId="0" xfId="0" applyFont="1" applyFill="1" applyAlignment="1">
      <alignment horizontal="left"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0" fontId="38" fillId="25" borderId="0" xfId="0" applyFont="1" applyFill="1" applyAlignment="1">
      <alignment horizontal="center" vertical="center" shrinkToFit="1"/>
    </xf>
    <xf numFmtId="0" fontId="38" fillId="25" borderId="0" xfId="0" applyFont="1" applyFill="1" applyAlignment="1">
      <alignment horizontal="left" vertical="center" shrinkToFit="1"/>
    </xf>
    <xf numFmtId="49" fontId="38" fillId="24" borderId="0" xfId="0" applyNumberFormat="1" applyFont="1" applyFill="1" applyAlignment="1">
      <alignment horizontal="left" vertical="center" shrinkToFit="1"/>
    </xf>
    <xf numFmtId="49" fontId="38" fillId="24" borderId="0" xfId="0" applyNumberFormat="1" applyFont="1" applyFill="1" applyAlignment="1">
      <alignment horizontal="center" vertical="center" shrinkToFit="1"/>
    </xf>
    <xf numFmtId="49" fontId="38" fillId="24" borderId="11" xfId="0" applyNumberFormat="1" applyFont="1" applyFill="1" applyBorder="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0" fontId="38" fillId="25" borderId="11" xfId="0" applyFont="1" applyFill="1" applyBorder="1" applyAlignment="1">
      <alignment horizontal="left" vertical="center" shrinkToFit="1"/>
    </xf>
    <xf numFmtId="177" fontId="52" fillId="25" borderId="0" xfId="0" applyNumberFormat="1" applyFont="1" applyFill="1">
      <alignment vertical="center"/>
    </xf>
    <xf numFmtId="0" fontId="53" fillId="25" borderId="0" xfId="0" applyFont="1" applyFill="1">
      <alignment vertical="center"/>
    </xf>
    <xf numFmtId="0" fontId="38" fillId="24" borderId="0" xfId="0" applyFont="1" applyFill="1" applyAlignment="1" applyProtection="1">
      <alignment horizontal="center" vertical="center"/>
      <protection locked="0"/>
    </xf>
    <xf numFmtId="0" fontId="38" fillId="24" borderId="11" xfId="0" applyFont="1" applyFill="1" applyBorder="1" applyAlignment="1" applyProtection="1">
      <alignment horizontal="center" vertical="center"/>
      <protection locked="0"/>
    </xf>
    <xf numFmtId="0" fontId="38" fillId="25" borderId="13" xfId="0" applyFont="1" applyFill="1" applyBorder="1" applyAlignment="1">
      <alignment horizontal="left" vertical="center" shrinkToFit="1"/>
    </xf>
    <xf numFmtId="0" fontId="38" fillId="24" borderId="11" xfId="0" applyFont="1" applyFill="1" applyBorder="1" applyAlignment="1" applyProtection="1">
      <alignment horizontal="left" vertical="center" shrinkToFit="1"/>
      <protection locked="0"/>
    </xf>
    <xf numFmtId="0" fontId="38" fillId="24" borderId="0" xfId="0" applyFont="1" applyFill="1" applyAlignment="1" applyProtection="1">
      <alignment horizontal="left" vertical="center" shrinkToFit="1"/>
      <protection locked="0"/>
    </xf>
    <xf numFmtId="0" fontId="38" fillId="24" borderId="0" xfId="0" applyFont="1" applyFill="1" applyAlignment="1" applyProtection="1">
      <alignment horizontal="right" vertical="center"/>
      <protection locked="0"/>
    </xf>
    <xf numFmtId="0" fontId="38" fillId="24" borderId="0" xfId="0" applyFont="1" applyFill="1" applyAlignment="1" applyProtection="1">
      <alignment horizontal="right" vertical="center" shrinkToFit="1"/>
      <protection locked="0"/>
    </xf>
    <xf numFmtId="0" fontId="38" fillId="25" borderId="11" xfId="0" applyFont="1" applyFill="1" applyBorder="1" applyAlignment="1">
      <alignment horizontal="center" vertical="center"/>
    </xf>
    <xf numFmtId="0" fontId="38" fillId="24" borderId="10" xfId="0" applyFont="1" applyFill="1" applyBorder="1" applyAlignment="1" applyProtection="1">
      <alignment horizontal="center" vertical="center"/>
      <protection locked="0"/>
    </xf>
    <xf numFmtId="177" fontId="22" fillId="25" borderId="11" xfId="48" applyNumberFormat="1" applyFont="1" applyFill="1" applyBorder="1" applyAlignment="1">
      <alignment horizontal="right" vertical="center" shrinkToFit="1"/>
    </xf>
    <xf numFmtId="0" fontId="38" fillId="24" borderId="11" xfId="0" applyFont="1" applyFill="1" applyBorder="1" applyAlignment="1" applyProtection="1">
      <alignment horizontal="right" vertical="center"/>
      <protection locked="0"/>
    </xf>
    <xf numFmtId="0" fontId="38" fillId="25" borderId="13" xfId="0" applyFont="1" applyFill="1" applyBorder="1" applyAlignment="1">
      <alignment horizontal="center" vertical="center"/>
    </xf>
    <xf numFmtId="181" fontId="22" fillId="24" borderId="0" xfId="48" applyNumberFormat="1" applyFont="1" applyFill="1" applyAlignment="1" applyProtection="1">
      <alignment horizontal="right" vertical="center" shrinkToFit="1"/>
      <protection locked="0"/>
    </xf>
    <xf numFmtId="177"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0" xfId="0" applyFont="1" applyFill="1" applyAlignment="1" applyProtection="1">
      <alignment horizontal="center" vertical="center" shrinkToFit="1"/>
      <protection locked="0"/>
    </xf>
    <xf numFmtId="49" fontId="38" fillId="28" borderId="11" xfId="0" applyNumberFormat="1" applyFont="1" applyFill="1" applyBorder="1" applyAlignment="1" applyProtection="1">
      <alignment horizontal="center" vertical="center"/>
      <protection locked="0"/>
    </xf>
    <xf numFmtId="0" fontId="22" fillId="25" borderId="0" xfId="0" applyFont="1" applyFill="1" applyAlignment="1">
      <alignment vertical="center" shrinkToFit="1"/>
    </xf>
    <xf numFmtId="49" fontId="22" fillId="25" borderId="0" xfId="48" applyNumberFormat="1" applyFont="1" applyFill="1" applyAlignment="1">
      <alignment horizontal="center" vertical="center" shrinkToFit="1"/>
    </xf>
    <xf numFmtId="177" fontId="38" fillId="25" borderId="0" xfId="0" applyNumberFormat="1" applyFont="1" applyFill="1" applyAlignment="1">
      <alignment horizontal="right" vertical="center"/>
    </xf>
    <xf numFmtId="49" fontId="38" fillId="28" borderId="13" xfId="0" applyNumberFormat="1" applyFont="1" applyFill="1" applyBorder="1" applyAlignment="1" applyProtection="1">
      <alignment horizontal="center" vertical="center"/>
      <protection locked="0"/>
    </xf>
    <xf numFmtId="0" fontId="38" fillId="24" borderId="13" xfId="0" applyFont="1" applyFill="1" applyBorder="1" applyAlignment="1" applyProtection="1">
      <alignment horizontal="left" vertical="center" shrinkToFit="1"/>
      <protection locked="0"/>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183" fontId="22" fillId="24" borderId="11" xfId="48" applyNumberFormat="1" applyFont="1" applyFill="1" applyBorder="1" applyAlignment="1" applyProtection="1">
      <alignment horizontal="right" vertical="center" shrinkToFit="1"/>
      <protection locked="0"/>
    </xf>
    <xf numFmtId="177" fontId="22" fillId="25" borderId="11" xfId="36" applyNumberFormat="1" applyFont="1" applyFill="1" applyBorder="1" applyAlignment="1" applyProtection="1">
      <alignment horizontal="right" vertical="center" shrinkToFit="1"/>
      <protection locked="0"/>
    </xf>
    <xf numFmtId="177" fontId="22" fillId="25" borderId="0"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177" fontId="22" fillId="24" borderId="0" xfId="36" applyNumberFormat="1" applyFont="1" applyFill="1" applyBorder="1" applyAlignment="1" applyProtection="1">
      <alignment horizontal="right" vertical="center" shrinkToFit="1"/>
      <protection locked="0"/>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0" fontId="38" fillId="24" borderId="11" xfId="0" applyFont="1" applyFill="1" applyBorder="1" applyAlignment="1">
      <alignment horizontal="center" vertical="center" shrinkToFit="1"/>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0" fontId="38" fillId="24" borderId="10" xfId="0" applyFont="1" applyFill="1" applyBorder="1" applyAlignment="1">
      <alignment horizontal="right" vertical="center" shrinkToFit="1"/>
    </xf>
    <xf numFmtId="49" fontId="38" fillId="28" borderId="13" xfId="0" applyNumberFormat="1" applyFont="1" applyFill="1" applyBorder="1" applyAlignment="1">
      <alignment horizontal="center" vertical="center"/>
    </xf>
    <xf numFmtId="177" fontId="22" fillId="24" borderId="11" xfId="36" applyNumberFormat="1" applyFont="1" applyFill="1" applyBorder="1" applyAlignment="1" applyProtection="1">
      <alignment horizontal="right" vertical="center" shrinkToFit="1"/>
      <protection locked="0"/>
    </xf>
    <xf numFmtId="0" fontId="38" fillId="24" borderId="0" xfId="0" applyFont="1" applyFill="1" applyAlignment="1">
      <alignment vertical="center" shrinkToFit="1"/>
    </xf>
    <xf numFmtId="0" fontId="38" fillId="24" borderId="10" xfId="0" applyFont="1" applyFill="1" applyBorder="1" applyAlignment="1">
      <alignment horizontal="right" vertical="center"/>
    </xf>
    <xf numFmtId="179" fontId="22" fillId="24" borderId="10" xfId="48" applyNumberFormat="1" applyFont="1" applyFill="1" applyBorder="1" applyAlignment="1" applyProtection="1">
      <alignment horizontal="right" vertical="center" shrinkToFit="1"/>
      <protection locked="0"/>
    </xf>
    <xf numFmtId="181" fontId="38" fillId="24" borderId="10" xfId="0" applyNumberFormat="1" applyFont="1" applyFill="1" applyBorder="1" applyAlignment="1">
      <alignment horizontal="right" vertical="center"/>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49" fontId="22" fillId="25" borderId="67"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49" fontId="22" fillId="25" borderId="71" xfId="48" applyNumberFormat="1" applyFont="1" applyFill="1" applyBorder="1" applyAlignment="1" applyProtection="1">
      <alignment horizontal="center" vertical="center"/>
      <protection hidden="1"/>
    </xf>
    <xf numFmtId="49" fontId="22" fillId="25" borderId="72" xfId="48" applyNumberFormat="1" applyFont="1" applyFill="1" applyBorder="1" applyAlignment="1" applyProtection="1">
      <alignment horizontal="center" vertical="center"/>
      <protection hidden="1"/>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7" xfId="0" applyFont="1" applyFill="1" applyBorder="1" applyAlignment="1">
      <alignment horizontal="center" vertical="center"/>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11" xfId="0" applyFont="1" applyFill="1" applyBorder="1" applyAlignment="1">
      <alignment horizontal="center" vertical="center" shrinkToFit="1"/>
    </xf>
    <xf numFmtId="0" fontId="44"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38" fillId="25" borderId="62" xfId="0" applyFont="1" applyFill="1" applyBorder="1" applyAlignment="1">
      <alignment horizontal="left" vertical="center" shrinkToFit="1"/>
    </xf>
    <xf numFmtId="0" fontId="38" fillId="25" borderId="0" xfId="0" applyFont="1" applyFill="1" applyAlignment="1">
      <alignment horizontal="right" vertical="center"/>
    </xf>
    <xf numFmtId="0" fontId="38" fillId="25" borderId="0" xfId="0" applyFont="1" applyFill="1" applyAlignment="1">
      <alignment horizontal="right" vertical="center" shrinkToFit="1"/>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10" xfId="0" applyFont="1" applyFill="1" applyBorder="1" applyAlignment="1">
      <alignment horizontal="left" vertical="center" shrinkToFit="1"/>
    </xf>
    <xf numFmtId="0" fontId="66" fillId="0" borderId="0" xfId="57" applyFont="1" applyAlignment="1">
      <alignment horizontal="center" vertical="center"/>
    </xf>
    <xf numFmtId="0" fontId="66" fillId="24" borderId="0" xfId="57" applyFont="1" applyFill="1" applyAlignment="1" applyProtection="1">
      <alignment horizontal="center" vertical="center" shrinkToFit="1"/>
      <protection locked="0"/>
    </xf>
    <xf numFmtId="0" fontId="66" fillId="24" borderId="122" xfId="57" applyFont="1" applyFill="1" applyBorder="1" applyAlignment="1" applyProtection="1">
      <alignment horizontal="center" vertical="center" shrinkToFit="1"/>
      <protection locked="0"/>
    </xf>
    <xf numFmtId="0" fontId="39" fillId="0" borderId="125" xfId="57" applyFont="1" applyBorder="1" applyAlignment="1">
      <alignment horizontal="left" vertical="center"/>
    </xf>
    <xf numFmtId="0" fontId="39" fillId="0" borderId="126" xfId="57" applyFont="1" applyBorder="1" applyAlignment="1" applyProtection="1">
      <alignment horizontal="left" vertical="center" indent="1" shrinkToFit="1"/>
      <protection locked="0"/>
    </xf>
    <xf numFmtId="0" fontId="39" fillId="0" borderId="127" xfId="57" applyFont="1" applyBorder="1" applyAlignment="1" applyProtection="1">
      <alignment horizontal="left" vertical="center" indent="1" shrinkToFit="1"/>
      <protection locked="0"/>
    </xf>
    <xf numFmtId="0" fontId="39" fillId="0" borderId="128" xfId="57" applyFont="1" applyBorder="1" applyAlignment="1" applyProtection="1">
      <alignment horizontal="left" vertical="center" indent="1" shrinkToFit="1"/>
      <protection locked="0"/>
    </xf>
    <xf numFmtId="0" fontId="66" fillId="24" borderId="0" xfId="57" applyFont="1" applyFill="1" applyAlignment="1" applyProtection="1">
      <alignment horizontal="center" vertical="center"/>
      <protection locked="0"/>
    </xf>
    <xf numFmtId="0" fontId="66" fillId="24" borderId="123" xfId="57" applyFont="1" applyFill="1" applyBorder="1" applyAlignment="1" applyProtection="1">
      <alignment horizontal="center" vertical="center"/>
      <protection locked="0"/>
    </xf>
    <xf numFmtId="0" fontId="39" fillId="0" borderId="0" xfId="57" applyFont="1" applyAlignment="1">
      <alignment horizontal="left" vertical="center"/>
    </xf>
    <xf numFmtId="0" fontId="39" fillId="0" borderId="126" xfId="57" applyFont="1" applyBorder="1" applyAlignment="1" applyProtection="1">
      <alignment horizontal="left" vertical="center" indent="1"/>
      <protection locked="0"/>
    </xf>
    <xf numFmtId="0" fontId="39" fillId="0" borderId="127" xfId="57" applyFont="1" applyBorder="1" applyAlignment="1" applyProtection="1">
      <alignment horizontal="left" vertical="center" indent="1"/>
      <protection locked="0"/>
    </xf>
    <xf numFmtId="0" fontId="39" fillId="0" borderId="128" xfId="57" applyFont="1" applyBorder="1" applyAlignment="1" applyProtection="1">
      <alignment horizontal="left" vertical="center" indent="1"/>
      <protection locked="0"/>
    </xf>
    <xf numFmtId="0" fontId="39" fillId="0" borderId="126" xfId="57" applyFont="1" applyBorder="1" applyAlignment="1">
      <alignment horizontal="left" vertical="center"/>
    </xf>
    <xf numFmtId="0" fontId="39" fillId="0" borderId="127" xfId="57" applyFont="1" applyBorder="1" applyAlignment="1">
      <alignment horizontal="left" vertical="center"/>
    </xf>
    <xf numFmtId="0" fontId="39" fillId="0" borderId="11" xfId="57" applyFont="1" applyBorder="1" applyAlignment="1">
      <alignment horizontal="left" vertical="center"/>
    </xf>
    <xf numFmtId="0" fontId="39" fillId="0" borderId="18" xfId="57" applyFont="1" applyBorder="1" applyAlignment="1">
      <alignment horizontal="left" vertical="center"/>
    </xf>
    <xf numFmtId="0" fontId="39" fillId="0" borderId="128" xfId="57" applyFont="1" applyBorder="1" applyAlignment="1">
      <alignment horizontal="left" vertical="center"/>
    </xf>
    <xf numFmtId="0" fontId="39" fillId="24" borderId="126" xfId="57" applyFont="1" applyFill="1" applyBorder="1" applyAlignment="1">
      <alignment horizontal="left" vertical="center" indent="1"/>
    </xf>
    <xf numFmtId="0" fontId="39" fillId="24" borderId="127" xfId="57" applyFont="1" applyFill="1" applyBorder="1" applyAlignment="1">
      <alignment horizontal="left" vertical="center" indent="1"/>
    </xf>
    <xf numFmtId="0" fontId="39" fillId="24" borderId="128" xfId="57" applyFont="1" applyFill="1" applyBorder="1" applyAlignment="1">
      <alignment horizontal="left" vertical="center" indent="1"/>
    </xf>
    <xf numFmtId="49" fontId="39" fillId="24" borderId="126" xfId="57" applyNumberFormat="1" applyFont="1" applyFill="1" applyBorder="1" applyAlignment="1" applyProtection="1">
      <alignment horizontal="left" vertical="center" indent="1"/>
      <protection locked="0"/>
    </xf>
    <xf numFmtId="49" fontId="39" fillId="24" borderId="127" xfId="57" applyNumberFormat="1" applyFont="1" applyFill="1" applyBorder="1" applyAlignment="1" applyProtection="1">
      <alignment horizontal="left" vertical="center" indent="1"/>
      <protection locked="0"/>
    </xf>
    <xf numFmtId="49" fontId="39" fillId="24" borderId="128" xfId="57" applyNumberFormat="1" applyFont="1" applyFill="1" applyBorder="1" applyAlignment="1" applyProtection="1">
      <alignment horizontal="left" vertical="center" indent="1"/>
      <protection locked="0"/>
    </xf>
    <xf numFmtId="0" fontId="39" fillId="0" borderId="126" xfId="57" applyFont="1" applyBorder="1" applyAlignment="1">
      <alignment horizontal="center" vertical="center"/>
    </xf>
    <xf numFmtId="0" fontId="39" fillId="0" borderId="127" xfId="57" applyFont="1" applyBorder="1" applyAlignment="1">
      <alignment horizontal="center" vertical="center"/>
    </xf>
    <xf numFmtId="49" fontId="39" fillId="0" borderId="127" xfId="57" applyNumberFormat="1" applyFont="1" applyBorder="1" applyAlignment="1">
      <alignment horizontal="center" vertical="center"/>
    </xf>
    <xf numFmtId="0" fontId="39" fillId="0" borderId="128" xfId="57" applyFont="1" applyBorder="1" applyAlignment="1">
      <alignment horizontal="center" vertical="center"/>
    </xf>
    <xf numFmtId="0" fontId="39" fillId="0" borderId="126" xfId="57" applyFont="1" applyBorder="1" applyAlignment="1" applyProtection="1">
      <alignment horizontal="left" vertical="center" wrapText="1" indent="1"/>
      <protection locked="0"/>
    </xf>
    <xf numFmtId="0" fontId="39" fillId="0" borderId="127" xfId="57" applyFont="1" applyBorder="1" applyAlignment="1" applyProtection="1">
      <alignment horizontal="left" vertical="center" wrapText="1" indent="1"/>
      <protection locked="0"/>
    </xf>
    <xf numFmtId="0" fontId="39" fillId="0" borderId="128" xfId="57" applyFont="1" applyBorder="1" applyAlignment="1" applyProtection="1">
      <alignment horizontal="left" vertical="center" wrapText="1" indent="1"/>
      <protection locked="0"/>
    </xf>
    <xf numFmtId="0" fontId="39" fillId="24" borderId="126" xfId="57" applyFont="1" applyFill="1" applyBorder="1" applyAlignment="1" applyProtection="1">
      <alignment horizontal="left" vertical="center" indent="1" shrinkToFit="1"/>
      <protection locked="0"/>
    </xf>
    <xf numFmtId="0" fontId="39" fillId="24" borderId="127" xfId="57" applyFont="1" applyFill="1" applyBorder="1" applyAlignment="1" applyProtection="1">
      <alignment horizontal="left" vertical="center" indent="1" shrinkToFit="1"/>
      <protection locked="0"/>
    </xf>
    <xf numFmtId="0" fontId="39" fillId="24" borderId="128" xfId="57" applyFont="1" applyFill="1" applyBorder="1" applyAlignment="1" applyProtection="1">
      <alignment horizontal="left" vertical="center" indent="1" shrinkToFit="1"/>
      <protection locked="0"/>
    </xf>
    <xf numFmtId="49" fontId="39" fillId="24" borderId="126" xfId="57" applyNumberFormat="1" applyFont="1" applyFill="1" applyBorder="1" applyAlignment="1" applyProtection="1">
      <alignment horizontal="left" vertical="center" indent="1" shrinkToFit="1"/>
      <protection locked="0"/>
    </xf>
    <xf numFmtId="49" fontId="39" fillId="24" borderId="127" xfId="57" applyNumberFormat="1" applyFont="1" applyFill="1" applyBorder="1" applyAlignment="1" applyProtection="1">
      <alignment horizontal="left" vertical="center" indent="1" shrinkToFit="1"/>
      <protection locked="0"/>
    </xf>
    <xf numFmtId="49" fontId="39" fillId="24" borderId="128" xfId="57" applyNumberFormat="1" applyFont="1" applyFill="1" applyBorder="1" applyAlignment="1" applyProtection="1">
      <alignment horizontal="left" vertical="center" indent="1" shrinkToFit="1"/>
      <protection locked="0"/>
    </xf>
    <xf numFmtId="0" fontId="39" fillId="0" borderId="126" xfId="57" applyFont="1" applyBorder="1" applyAlignment="1">
      <alignment horizontal="left" vertical="center" shrinkToFit="1"/>
    </xf>
    <xf numFmtId="0" fontId="39" fillId="0" borderId="127" xfId="57" applyFont="1" applyBorder="1" applyAlignment="1">
      <alignment horizontal="left" vertical="center" shrinkToFit="1"/>
    </xf>
    <xf numFmtId="0" fontId="39" fillId="0" borderId="128" xfId="57" applyFont="1" applyBorder="1" applyAlignment="1">
      <alignment horizontal="left" vertical="center" shrinkToFit="1"/>
    </xf>
    <xf numFmtId="0" fontId="39" fillId="0" borderId="0" xfId="57" applyFont="1" applyAlignment="1" applyProtection="1">
      <alignment horizontal="center" vertical="center" shrinkToFit="1"/>
      <protection locked="0"/>
    </xf>
    <xf numFmtId="0" fontId="39" fillId="0" borderId="127" xfId="57" applyFont="1" applyBorder="1" applyAlignment="1" applyProtection="1">
      <alignment horizontal="center" vertical="center" shrinkToFit="1"/>
      <protection locked="0"/>
    </xf>
    <xf numFmtId="0" fontId="39" fillId="24" borderId="127" xfId="57" applyFont="1" applyFill="1" applyBorder="1" applyAlignment="1" applyProtection="1">
      <alignment horizontal="center" vertical="center" shrinkToFit="1"/>
      <protection locked="0"/>
    </xf>
    <xf numFmtId="49" fontId="39" fillId="24" borderId="126" xfId="57" applyNumberFormat="1" applyFont="1" applyFill="1" applyBorder="1" applyAlignment="1" applyProtection="1">
      <alignment horizontal="left" vertical="center" wrapText="1" indent="1"/>
      <protection locked="0"/>
    </xf>
    <xf numFmtId="49" fontId="39" fillId="24" borderId="127" xfId="57" applyNumberFormat="1" applyFont="1" applyFill="1" applyBorder="1" applyAlignment="1" applyProtection="1">
      <alignment horizontal="left" vertical="center" wrapText="1" indent="1"/>
      <protection locked="0"/>
    </xf>
    <xf numFmtId="49" fontId="39" fillId="24" borderId="128" xfId="57" applyNumberFormat="1" applyFont="1" applyFill="1" applyBorder="1" applyAlignment="1" applyProtection="1">
      <alignment horizontal="left" vertical="center" wrapText="1" indent="1"/>
      <protection locked="0"/>
    </xf>
    <xf numFmtId="0" fontId="39" fillId="0" borderId="129" xfId="57" applyFont="1" applyBorder="1" applyAlignment="1">
      <alignment horizontal="left" vertical="center"/>
    </xf>
    <xf numFmtId="0" fontId="39" fillId="0" borderId="62" xfId="57" applyFont="1" applyBorder="1" applyAlignment="1">
      <alignment horizontal="left" vertical="center"/>
    </xf>
    <xf numFmtId="0" fontId="39" fillId="0" borderId="15" xfId="57" applyFont="1" applyBorder="1" applyAlignment="1">
      <alignment horizontal="left" vertical="center"/>
    </xf>
    <xf numFmtId="0" fontId="39" fillId="0" borderId="17" xfId="57" applyFont="1" applyBorder="1" applyAlignment="1">
      <alignment horizontal="left" vertical="center"/>
    </xf>
    <xf numFmtId="0" fontId="39" fillId="0" borderId="126" xfId="57" applyFont="1" applyBorder="1" applyAlignment="1">
      <alignment horizontal="left" vertical="center" wrapText="1"/>
    </xf>
    <xf numFmtId="0" fontId="39" fillId="0" borderId="127" xfId="57" applyFont="1" applyBorder="1" applyAlignment="1">
      <alignment horizontal="left" vertical="center" wrapText="1"/>
    </xf>
    <xf numFmtId="0" fontId="39" fillId="24" borderId="126" xfId="57" applyFont="1" applyFill="1" applyBorder="1" applyAlignment="1">
      <alignment horizontal="center" vertical="center" wrapText="1"/>
    </xf>
    <xf numFmtId="0" fontId="39" fillId="24" borderId="127" xfId="57" applyFont="1" applyFill="1" applyBorder="1" applyAlignment="1">
      <alignment horizontal="center" vertical="center" wrapText="1"/>
    </xf>
    <xf numFmtId="0" fontId="39" fillId="24" borderId="130" xfId="57" applyFont="1" applyFill="1" applyBorder="1" applyAlignment="1">
      <alignment horizontal="center" vertical="center" wrapText="1"/>
    </xf>
    <xf numFmtId="0" fontId="39" fillId="0" borderId="129" xfId="57" applyFont="1" applyBorder="1" applyAlignment="1">
      <alignment horizontal="left" vertical="center" wrapText="1"/>
    </xf>
    <xf numFmtId="0" fontId="39" fillId="0" borderId="62" xfId="57" applyFont="1" applyBorder="1" applyAlignment="1">
      <alignment horizontal="left" vertical="center" wrapText="1"/>
    </xf>
    <xf numFmtId="0" fontId="39" fillId="0" borderId="124" xfId="57" applyFont="1" applyBorder="1" applyAlignment="1">
      <alignment horizontal="left" vertical="center" wrapText="1"/>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0" fontId="39" fillId="0" borderId="0" xfId="57" applyFont="1" applyAlignment="1">
      <alignment horizontal="center" vertical="center"/>
    </xf>
    <xf numFmtId="0" fontId="39" fillId="0" borderId="124" xfId="57" applyFont="1" applyBorder="1" applyAlignment="1">
      <alignment horizontal="left" vertical="center"/>
    </xf>
    <xf numFmtId="0" fontId="39" fillId="24" borderId="131" xfId="57" applyFont="1" applyFill="1" applyBorder="1" applyAlignment="1">
      <alignment horizontal="center" vertical="center" wrapText="1"/>
    </xf>
    <xf numFmtId="0" fontId="39" fillId="24" borderId="128" xfId="57" applyFont="1" applyFill="1" applyBorder="1" applyAlignment="1">
      <alignment horizontal="center" vertical="center" wrapText="1"/>
    </xf>
    <xf numFmtId="0" fontId="39" fillId="0" borderId="127" xfId="57" applyFont="1" applyBorder="1" applyAlignment="1">
      <alignment horizontal="center" vertical="center" wrapText="1"/>
    </xf>
    <xf numFmtId="0" fontId="39" fillId="0" borderId="130" xfId="57" applyFont="1" applyBorder="1" applyAlignment="1">
      <alignment horizontal="center" vertical="center" wrapText="1"/>
    </xf>
    <xf numFmtId="0" fontId="39" fillId="0" borderId="128" xfId="57" applyFont="1" applyBorder="1" applyAlignment="1">
      <alignment horizontal="center" vertical="center" wrapText="1"/>
    </xf>
    <xf numFmtId="0" fontId="39" fillId="0" borderId="129" xfId="57" applyFont="1" applyBorder="1" applyAlignment="1">
      <alignment horizontal="left" vertical="center" wrapText="1" shrinkToFit="1"/>
    </xf>
    <xf numFmtId="0" fontId="39" fillId="0" borderId="62" xfId="57" applyFont="1" applyBorder="1" applyAlignment="1">
      <alignment horizontal="left" vertical="center" shrinkToFit="1"/>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0" fontId="39" fillId="24" borderId="129" xfId="57" applyFont="1" applyFill="1" applyBorder="1" applyAlignment="1">
      <alignment horizontal="center" vertical="center"/>
    </xf>
    <xf numFmtId="0" fontId="39" fillId="24" borderId="62" xfId="57" applyFont="1" applyFill="1" applyBorder="1" applyAlignment="1">
      <alignment horizontal="center" vertical="center"/>
    </xf>
    <xf numFmtId="0" fontId="39" fillId="24" borderId="132"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34" xfId="57" applyFont="1" applyFill="1" applyBorder="1" applyAlignment="1">
      <alignment horizontal="center" vertical="center"/>
    </xf>
    <xf numFmtId="0" fontId="39" fillId="24" borderId="133" xfId="57" applyFont="1" applyFill="1" applyBorder="1" applyAlignment="1">
      <alignment horizontal="center" vertical="center"/>
    </xf>
    <xf numFmtId="0" fontId="39" fillId="24" borderId="124" xfId="57" applyFont="1" applyFill="1" applyBorder="1" applyAlignment="1">
      <alignment horizontal="center" vertical="center"/>
    </xf>
    <xf numFmtId="0" fontId="39" fillId="24" borderId="135" xfId="57" applyFont="1" applyFill="1" applyBorder="1" applyAlignment="1">
      <alignment horizontal="center" vertical="center"/>
    </xf>
    <xf numFmtId="0" fontId="39" fillId="24" borderId="18" xfId="57" applyFont="1" applyFill="1" applyBorder="1" applyAlignment="1">
      <alignment horizontal="center" vertical="center"/>
    </xf>
    <xf numFmtId="191" fontId="39" fillId="24" borderId="127" xfId="57" applyNumberFormat="1" applyFont="1" applyFill="1" applyBorder="1" applyAlignment="1" applyProtection="1">
      <alignment vertical="center" shrinkToFit="1"/>
      <protection locked="0"/>
    </xf>
    <xf numFmtId="191" fontId="39" fillId="0" borderId="0" xfId="57" applyNumberFormat="1" applyFont="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187" fontId="39" fillId="0" borderId="126" xfId="57" applyNumberFormat="1" applyFont="1" applyBorder="1" applyAlignment="1" applyProtection="1">
      <alignment horizontal="left" vertical="center" shrinkToFit="1"/>
      <protection locked="0"/>
    </xf>
    <xf numFmtId="187" fontId="39" fillId="0" borderId="127" xfId="57" applyNumberFormat="1" applyFont="1" applyBorder="1" applyAlignment="1" applyProtection="1">
      <alignment horizontal="left" vertical="center" shrinkToFit="1"/>
      <protection locked="0"/>
    </xf>
    <xf numFmtId="187" fontId="39" fillId="0" borderId="128" xfId="57" applyNumberFormat="1" applyFont="1" applyBorder="1" applyAlignment="1" applyProtection="1">
      <alignment horizontal="left" vertical="center" shrinkToFit="1"/>
      <protection locked="0"/>
    </xf>
    <xf numFmtId="187" fontId="39" fillId="24" borderId="127" xfId="57" applyNumberFormat="1" applyFont="1" applyFill="1" applyBorder="1" applyAlignment="1" applyProtection="1">
      <alignment horizontal="center" vertical="center" shrinkToFit="1"/>
      <protection locked="0"/>
    </xf>
    <xf numFmtId="187" fontId="39" fillId="24" borderId="130" xfId="57" applyNumberFormat="1" applyFont="1" applyFill="1" applyBorder="1" applyAlignment="1" applyProtection="1">
      <alignment horizontal="center" vertical="center" shrinkToFit="1"/>
      <protection locked="0"/>
    </xf>
    <xf numFmtId="187" fontId="39" fillId="24" borderId="126" xfId="57" applyNumberFormat="1" applyFont="1" applyFill="1" applyBorder="1" applyAlignment="1" applyProtection="1">
      <alignment horizontal="center" vertical="center" shrinkToFit="1"/>
      <protection locked="0"/>
    </xf>
    <xf numFmtId="187" fontId="39" fillId="24" borderId="128" xfId="57" applyNumberFormat="1" applyFont="1" applyFill="1" applyBorder="1" applyAlignment="1" applyProtection="1">
      <alignment horizontal="center" vertical="center" shrinkToFit="1"/>
      <protection locked="0"/>
    </xf>
    <xf numFmtId="191" fontId="39" fillId="24" borderId="127" xfId="57" applyNumberFormat="1" applyFont="1" applyFill="1" applyBorder="1">
      <alignment vertical="center"/>
    </xf>
    <xf numFmtId="191" fontId="39" fillId="0" borderId="11" xfId="57" applyNumberFormat="1" applyFont="1" applyBorder="1" applyAlignment="1" applyProtection="1">
      <alignment horizontal="center" vertical="center" shrinkToFit="1"/>
      <protection locked="0"/>
    </xf>
    <xf numFmtId="0" fontId="39" fillId="0" borderId="129"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5" xfId="57" applyFont="1" applyBorder="1" applyAlignment="1">
      <alignment horizontal="center" vertical="center"/>
    </xf>
    <xf numFmtId="184" fontId="39" fillId="24" borderId="126" xfId="57" applyNumberFormat="1" applyFont="1" applyFill="1" applyBorder="1" applyAlignment="1" applyProtection="1">
      <alignment vertical="center" shrinkToFit="1"/>
      <protection locked="0"/>
    </xf>
    <xf numFmtId="184" fontId="39" fillId="24" borderId="127" xfId="57" applyNumberFormat="1" applyFont="1" applyFill="1" applyBorder="1" applyAlignment="1" applyProtection="1">
      <alignment vertical="center" shrinkToFit="1"/>
      <protection locked="0"/>
    </xf>
    <xf numFmtId="188" fontId="39" fillId="24" borderId="126" xfId="57" applyNumberFormat="1" applyFont="1" applyFill="1" applyBorder="1" applyAlignment="1" applyProtection="1">
      <alignment horizontal="center" vertical="center"/>
      <protection locked="0"/>
    </xf>
    <xf numFmtId="188" fontId="39" fillId="24" borderId="127" xfId="57" applyNumberFormat="1" applyFont="1" applyFill="1" applyBorder="1" applyAlignment="1" applyProtection="1">
      <alignment horizontal="center" vertical="center"/>
      <protection locked="0"/>
    </xf>
    <xf numFmtId="188" fontId="39" fillId="24" borderId="128" xfId="57" applyNumberFormat="1" applyFont="1" applyFill="1" applyBorder="1" applyAlignment="1" applyProtection="1">
      <alignment horizontal="center" vertical="center"/>
      <protection locked="0"/>
    </xf>
    <xf numFmtId="191" fontId="39" fillId="0" borderId="62" xfId="57" applyNumberFormat="1" applyFont="1" applyBorder="1" applyAlignment="1" applyProtection="1">
      <alignment horizontal="center" vertical="center" shrinkToFit="1"/>
      <protection locked="0"/>
    </xf>
    <xf numFmtId="0" fontId="39" fillId="0" borderId="124"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30" xfId="57" applyFont="1" applyBorder="1" applyAlignment="1">
      <alignment horizontal="left" vertical="center"/>
    </xf>
    <xf numFmtId="192" fontId="39" fillId="24" borderId="126" xfId="57" applyNumberFormat="1" applyFont="1" applyFill="1" applyBorder="1">
      <alignment vertical="center"/>
    </xf>
    <xf numFmtId="192" fontId="39" fillId="24" borderId="127" xfId="57" applyNumberFormat="1" applyFont="1" applyFill="1" applyBorder="1">
      <alignment vertical="center"/>
    </xf>
    <xf numFmtId="192" fontId="39" fillId="24" borderId="131" xfId="57" applyNumberFormat="1" applyFont="1" applyFill="1" applyBorder="1">
      <alignment vertical="center"/>
    </xf>
    <xf numFmtId="0" fontId="39" fillId="0" borderId="125" xfId="57" applyFont="1" applyBorder="1" applyAlignment="1">
      <alignment horizontal="left" vertical="center" wrapText="1"/>
    </xf>
    <xf numFmtId="191" fontId="39" fillId="24" borderId="126" xfId="58" applyNumberFormat="1" applyFont="1" applyFill="1" applyBorder="1" applyAlignment="1">
      <alignment vertical="center"/>
    </xf>
    <xf numFmtId="191" fontId="39" fillId="24" borderId="127" xfId="58" applyNumberFormat="1" applyFont="1" applyFill="1" applyBorder="1" applyAlignment="1">
      <alignment vertical="center"/>
    </xf>
    <xf numFmtId="191" fontId="39" fillId="24" borderId="131" xfId="58" applyNumberFormat="1" applyFont="1" applyFill="1" applyBorder="1" applyAlignment="1">
      <alignment vertical="center"/>
    </xf>
    <xf numFmtId="0" fontId="39" fillId="0" borderId="62" xfId="57" applyFont="1" applyBorder="1" applyAlignment="1">
      <alignment horizontal="center" vertical="center"/>
    </xf>
    <xf numFmtId="192" fontId="39" fillId="24" borderId="126" xfId="57" applyNumberFormat="1" applyFont="1" applyFill="1" applyBorder="1" applyProtection="1">
      <alignment vertical="center"/>
      <protection locked="0"/>
    </xf>
    <xf numFmtId="192" fontId="39" fillId="24" borderId="127" xfId="57" applyNumberFormat="1" applyFont="1" applyFill="1" applyBorder="1" applyProtection="1">
      <alignment vertical="center"/>
      <protection locked="0"/>
    </xf>
    <xf numFmtId="192" fontId="39" fillId="24" borderId="131" xfId="57" applyNumberFormat="1" applyFont="1" applyFill="1" applyBorder="1" applyProtection="1">
      <alignment vertical="center"/>
      <protection locked="0"/>
    </xf>
    <xf numFmtId="191" fontId="39" fillId="24" borderId="131" xfId="58" applyNumberFormat="1" applyFont="1" applyFill="1" applyBorder="1" applyAlignment="1">
      <alignment horizontal="center" vertical="center"/>
    </xf>
    <xf numFmtId="191" fontId="39" fillId="24" borderId="127" xfId="58" applyNumberFormat="1" applyFont="1" applyFill="1" applyBorder="1" applyAlignment="1">
      <alignment horizontal="center" vertical="center"/>
    </xf>
    <xf numFmtId="191" fontId="39" fillId="24" borderId="126" xfId="57" applyNumberFormat="1" applyFont="1" applyFill="1" applyBorder="1" applyAlignment="1" applyProtection="1">
      <alignment vertical="center" shrinkToFit="1"/>
      <protection locked="0"/>
    </xf>
    <xf numFmtId="0" fontId="39" fillId="0" borderId="126" xfId="57" applyFont="1" applyBorder="1" applyAlignment="1" applyProtection="1">
      <alignment horizontal="left" vertical="center" wrapText="1" indent="1" shrinkToFit="1"/>
      <protection locked="0"/>
    </xf>
    <xf numFmtId="0" fontId="39" fillId="0" borderId="127" xfId="57" applyFont="1" applyBorder="1" applyAlignment="1" applyProtection="1">
      <alignment horizontal="left" vertical="center" wrapText="1" indent="1" shrinkToFit="1"/>
      <protection locked="0"/>
    </xf>
    <xf numFmtId="0" fontId="39" fillId="0" borderId="128" xfId="57" applyFont="1" applyBorder="1" applyAlignment="1" applyProtection="1">
      <alignment horizontal="left" vertical="center" wrapText="1" indent="1" shrinkToFit="1"/>
      <protection locked="0"/>
    </xf>
    <xf numFmtId="0" fontId="39" fillId="24" borderId="126" xfId="57" applyFont="1" applyFill="1" applyBorder="1" applyAlignment="1">
      <alignment horizontal="center" vertical="center"/>
    </xf>
    <xf numFmtId="0" fontId="39" fillId="24" borderId="127" xfId="57" applyFont="1" applyFill="1" applyBorder="1" applyAlignment="1">
      <alignment horizontal="center" vertical="center"/>
    </xf>
    <xf numFmtId="192" fontId="39" fillId="24" borderId="126" xfId="57" applyNumberFormat="1" applyFont="1" applyFill="1" applyBorder="1" applyAlignment="1" applyProtection="1">
      <alignment horizontal="center" vertical="center"/>
      <protection locked="0"/>
    </xf>
    <xf numFmtId="192" fontId="39" fillId="24" borderId="127" xfId="57" applyNumberFormat="1" applyFont="1" applyFill="1" applyBorder="1" applyAlignment="1" applyProtection="1">
      <alignment horizontal="center" vertical="center"/>
      <protection locked="0"/>
    </xf>
    <xf numFmtId="192" fontId="39" fillId="24" borderId="131" xfId="57" applyNumberFormat="1" applyFont="1" applyFill="1" applyBorder="1" applyAlignment="1" applyProtection="1">
      <alignment horizontal="center" vertical="center"/>
      <protection locked="0"/>
    </xf>
    <xf numFmtId="192" fontId="39" fillId="24" borderId="131" xfId="57" applyNumberFormat="1" applyFont="1" applyFill="1" applyBorder="1" applyAlignment="1">
      <alignment horizontal="center" vertical="center"/>
    </xf>
    <xf numFmtId="192" fontId="39" fillId="24" borderId="127" xfId="57" applyNumberFormat="1" applyFont="1" applyFill="1" applyBorder="1" applyAlignment="1">
      <alignment horizontal="center" vertical="center"/>
    </xf>
    <xf numFmtId="0" fontId="39" fillId="0" borderId="128" xfId="57" applyFont="1" applyBorder="1" applyAlignment="1">
      <alignment horizontal="left" vertical="center" wrapText="1"/>
    </xf>
    <xf numFmtId="191" fontId="39" fillId="24" borderId="126" xfId="58" applyNumberFormat="1" applyFont="1" applyFill="1" applyBorder="1" applyAlignment="1">
      <alignment horizontal="center" vertical="center"/>
    </xf>
    <xf numFmtId="0" fontId="43" fillId="0" borderId="0" xfId="0" applyFont="1" applyAlignment="1">
      <alignment horizontal="left" vertical="top" wrapText="1" shrinkToFit="1"/>
    </xf>
    <xf numFmtId="0" fontId="43" fillId="0" borderId="0" xfId="0" applyFont="1" applyAlignment="1">
      <alignment horizontal="center" vertical="center"/>
    </xf>
    <xf numFmtId="0" fontId="43" fillId="24" borderId="0" xfId="0" applyFont="1" applyFill="1" applyAlignment="1">
      <alignment horizontal="center" vertical="center"/>
    </xf>
    <xf numFmtId="0" fontId="43" fillId="0" borderId="12" xfId="0" applyFont="1" applyBorder="1" applyAlignment="1">
      <alignment horizontal="center" vertical="center"/>
    </xf>
    <xf numFmtId="0" fontId="43" fillId="0" borderId="62"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1" xfId="0" applyFont="1" applyBorder="1" applyAlignment="1">
      <alignment horizontal="center" vertical="center"/>
    </xf>
    <xf numFmtId="0" fontId="43" fillId="0" borderId="18" xfId="0" applyFont="1" applyBorder="1" applyAlignment="1">
      <alignment horizontal="center" vertical="center"/>
    </xf>
    <xf numFmtId="0" fontId="43" fillId="0" borderId="20" xfId="0" applyFont="1" applyBorder="1" applyAlignment="1">
      <alignment horizontal="center" vertical="center"/>
    </xf>
    <xf numFmtId="0" fontId="43" fillId="0" borderId="10" xfId="0" applyFont="1" applyBorder="1" applyAlignment="1">
      <alignment horizontal="center" vertical="center"/>
    </xf>
    <xf numFmtId="0" fontId="43" fillId="0" borderId="19" xfId="0" applyFont="1" applyBorder="1" applyAlignment="1">
      <alignment horizontal="center" vertical="center"/>
    </xf>
    <xf numFmtId="0" fontId="43" fillId="0" borderId="10" xfId="0" applyFont="1" applyBorder="1" applyAlignment="1">
      <alignment horizontal="left" vertical="center" shrinkToFit="1"/>
    </xf>
    <xf numFmtId="0" fontId="49" fillId="0" borderId="0" xfId="0" applyFont="1" applyAlignment="1">
      <alignment horizontal="center" vertical="center"/>
    </xf>
    <xf numFmtId="0" fontId="43" fillId="0" borderId="0" xfId="0" applyFont="1" applyAlignment="1">
      <alignment horizontal="left" vertical="distributed"/>
    </xf>
    <xf numFmtId="0" fontId="38" fillId="0" borderId="87" xfId="0" applyFont="1" applyBorder="1" applyAlignment="1">
      <alignment horizontal="center" vertical="center"/>
    </xf>
    <xf numFmtId="0" fontId="38" fillId="0" borderId="88" xfId="0" applyFont="1" applyBorder="1" applyAlignment="1">
      <alignment horizontal="center" vertical="center"/>
    </xf>
    <xf numFmtId="0" fontId="38" fillId="0" borderId="91" xfId="0" applyFont="1" applyBorder="1" applyAlignment="1">
      <alignment horizontal="center" vertical="center"/>
    </xf>
    <xf numFmtId="0" fontId="38" fillId="0" borderId="90" xfId="0" applyFont="1" applyBorder="1" applyAlignment="1">
      <alignment horizontal="center" vertical="center"/>
    </xf>
    <xf numFmtId="0" fontId="38" fillId="0" borderId="110" xfId="0" applyFont="1" applyBorder="1" applyAlignment="1">
      <alignment horizontal="center" vertical="center"/>
    </xf>
    <xf numFmtId="0" fontId="38" fillId="0" borderId="11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40" fillId="0" borderId="61" xfId="0" applyFont="1" applyBorder="1" applyAlignment="1">
      <alignment horizontal="center"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0" fontId="38" fillId="0" borderId="67" xfId="0" applyFont="1" applyBorder="1" applyAlignment="1">
      <alignment horizontal="center" vertical="center"/>
    </xf>
    <xf numFmtId="0" fontId="38" fillId="0" borderId="69" xfId="0" applyFont="1" applyBorder="1" applyAlignment="1">
      <alignment horizontal="center" vertical="center"/>
    </xf>
    <xf numFmtId="0" fontId="38" fillId="32" borderId="53" xfId="0" applyFont="1" applyFill="1" applyBorder="1" applyAlignment="1">
      <alignment horizontal="center" vertical="center"/>
    </xf>
    <xf numFmtId="0" fontId="38" fillId="32" borderId="60" xfId="0" applyFont="1" applyFill="1" applyBorder="1" applyAlignment="1">
      <alignment horizontal="center" vertical="center"/>
    </xf>
    <xf numFmtId="0" fontId="38" fillId="32" borderId="20" xfId="0" applyFont="1" applyFill="1" applyBorder="1" applyAlignment="1">
      <alignment horizontal="center" vertical="center"/>
    </xf>
    <xf numFmtId="0" fontId="38" fillId="32" borderId="10" xfId="0" applyFont="1" applyFill="1" applyBorder="1" applyAlignment="1">
      <alignment horizontal="center" vertical="center"/>
    </xf>
    <xf numFmtId="0" fontId="38" fillId="32" borderId="19" xfId="0" applyFont="1" applyFill="1" applyBorder="1" applyAlignment="1">
      <alignment horizontal="center" vertical="center"/>
    </xf>
    <xf numFmtId="0" fontId="38" fillId="32" borderId="51" xfId="0" applyFont="1" applyFill="1" applyBorder="1" applyAlignment="1">
      <alignment horizontal="center" vertical="center"/>
    </xf>
    <xf numFmtId="0" fontId="38" fillId="0" borderId="106" xfId="0" applyFont="1" applyBorder="1" applyAlignment="1">
      <alignment horizontal="center" vertical="center"/>
    </xf>
    <xf numFmtId="0" fontId="38" fillId="0" borderId="107" xfId="0"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103" xfId="0" applyFont="1" applyBorder="1" applyAlignment="1">
      <alignment horizontal="center" vertical="center"/>
    </xf>
    <xf numFmtId="0" fontId="38" fillId="0" borderId="102" xfId="0" applyFont="1" applyBorder="1" applyAlignment="1">
      <alignment horizontal="center" vertical="center"/>
    </xf>
    <xf numFmtId="0" fontId="38" fillId="0" borderId="85" xfId="0" applyFont="1" applyBorder="1" applyAlignment="1">
      <alignment horizontal="center" vertical="center"/>
    </xf>
    <xf numFmtId="0" fontId="38" fillId="0" borderId="86" xfId="0" applyFont="1" applyBorder="1" applyAlignment="1">
      <alignment horizontal="center" vertical="center"/>
    </xf>
    <xf numFmtId="0" fontId="38" fillId="0" borderId="70" xfId="0" applyFont="1" applyBorder="1" applyAlignment="1">
      <alignment horizontal="center" vertical="center"/>
    </xf>
    <xf numFmtId="0" fontId="38" fillId="0" borderId="72"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84" xfId="0" applyFont="1" applyBorder="1" applyAlignment="1">
      <alignment horizontal="center" vertical="center"/>
    </xf>
    <xf numFmtId="0" fontId="38" fillId="0" borderId="83" xfId="0" applyFont="1" applyBorder="1" applyAlignment="1">
      <alignment horizontal="center" vertical="center"/>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96" xfId="0" applyFont="1" applyBorder="1" applyAlignment="1">
      <alignment horizontal="center" vertical="center"/>
    </xf>
    <xf numFmtId="0" fontId="38" fillId="0" borderId="95" xfId="0" applyFont="1" applyBorder="1" applyAlignment="1">
      <alignment horizontal="center" vertical="center"/>
    </xf>
    <xf numFmtId="0" fontId="38" fillId="0" borderId="91" xfId="0" applyFont="1" applyBorder="1" applyAlignment="1">
      <alignment vertical="center" wrapText="1"/>
    </xf>
    <xf numFmtId="0" fontId="38" fillId="0" borderId="89" xfId="0" applyFont="1" applyBorder="1">
      <alignment vertical="center"/>
    </xf>
    <xf numFmtId="0" fontId="38" fillId="0" borderId="90" xfId="0" applyFont="1" applyBorder="1">
      <alignment vertical="center"/>
    </xf>
    <xf numFmtId="0" fontId="38" fillId="0" borderId="91" xfId="0" applyFont="1" applyBorder="1">
      <alignment vertical="center"/>
    </xf>
    <xf numFmtId="0" fontId="38" fillId="0" borderId="70" xfId="0" applyFont="1" applyBorder="1" applyAlignment="1">
      <alignment vertical="center" wrapText="1"/>
    </xf>
    <xf numFmtId="0" fontId="38" fillId="0" borderId="71" xfId="0" applyFont="1" applyBorder="1">
      <alignment vertical="center"/>
    </xf>
    <xf numFmtId="0" fontId="38" fillId="0" borderId="72" xfId="0" applyFont="1" applyBorder="1">
      <alignment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67" xfId="0" applyFont="1" applyBorder="1">
      <alignment vertical="center"/>
    </xf>
    <xf numFmtId="0" fontId="38" fillId="0" borderId="68" xfId="0" applyFont="1" applyBorder="1">
      <alignment vertical="center"/>
    </xf>
    <xf numFmtId="0" fontId="38" fillId="0" borderId="69" xfId="0" applyFont="1" applyBorder="1">
      <alignment vertical="center"/>
    </xf>
    <xf numFmtId="0" fontId="38" fillId="0" borderId="1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89" xfId="0" applyFont="1" applyBorder="1" applyAlignment="1">
      <alignment horizontal="center" vertical="center"/>
    </xf>
    <xf numFmtId="0" fontId="38" fillId="0" borderId="70" xfId="0" applyFont="1" applyBorder="1">
      <alignment vertical="center"/>
    </xf>
    <xf numFmtId="0" fontId="38" fillId="0" borderId="94" xfId="0" applyFont="1" applyBorder="1" applyAlignment="1">
      <alignment horizontal="center" vertical="center"/>
    </xf>
    <xf numFmtId="0" fontId="38" fillId="0" borderId="62" xfId="0" applyFont="1" applyBorder="1" applyAlignment="1">
      <alignment horizontal="center" vertical="center"/>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65" xfId="0" applyFont="1" applyBorder="1" applyAlignment="1">
      <alignment horizontal="center" vertical="center"/>
    </xf>
    <xf numFmtId="0" fontId="38" fillId="0" borderId="59" xfId="0" applyFont="1" applyBorder="1" applyAlignment="1">
      <alignment horizontal="center" vertical="center"/>
    </xf>
    <xf numFmtId="0" fontId="38" fillId="0" borderId="20" xfId="0" applyFont="1" applyBorder="1" applyAlignment="1">
      <alignment horizontal="center" vertical="center"/>
    </xf>
    <xf numFmtId="0" fontId="38" fillId="0" borderId="19" xfId="0" applyFont="1" applyBorder="1" applyAlignment="1">
      <alignment horizontal="center" vertical="center"/>
    </xf>
    <xf numFmtId="0" fontId="38" fillId="0" borderId="71" xfId="0" applyFont="1" applyBorder="1" applyAlignment="1">
      <alignment horizontal="center" vertical="center"/>
    </xf>
    <xf numFmtId="0" fontId="38" fillId="0" borderId="82" xfId="0" applyFont="1" applyBorder="1" applyAlignment="1">
      <alignment horizontal="center" vertical="center"/>
    </xf>
    <xf numFmtId="0" fontId="38" fillId="0" borderId="0" xfId="0" applyFont="1" applyAlignment="1">
      <alignment horizontal="center" vertical="center"/>
    </xf>
    <xf numFmtId="0" fontId="38" fillId="32" borderId="54" xfId="0" applyFont="1" applyFill="1" applyBorder="1" applyAlignment="1">
      <alignment horizontal="center" vertical="center" shrinkToFit="1"/>
    </xf>
    <xf numFmtId="0" fontId="38" fillId="32" borderId="60" xfId="0" applyFont="1" applyFill="1" applyBorder="1" applyAlignment="1">
      <alignment horizontal="center" vertical="center" shrinkToFit="1"/>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47" xfId="0" applyFont="1" applyBorder="1" applyAlignment="1">
      <alignment horizontal="center" vertical="center" shrinkToFit="1"/>
    </xf>
    <xf numFmtId="0" fontId="38" fillId="29" borderId="53" xfId="0" applyFont="1" applyFill="1" applyBorder="1" applyAlignment="1">
      <alignment horizontal="center" vertical="center"/>
    </xf>
    <xf numFmtId="0" fontId="38" fillId="29" borderId="54" xfId="0" applyFont="1" applyFill="1" applyBorder="1" applyAlignment="1">
      <alignment horizontal="center" vertical="center"/>
    </xf>
    <xf numFmtId="0" fontId="38" fillId="0" borderId="55" xfId="0" applyFont="1" applyBorder="1" applyAlignment="1">
      <alignment horizontal="left" vertical="center" indent="1" shrinkToFit="1"/>
    </xf>
    <xf numFmtId="0" fontId="38" fillId="0" borderId="48" xfId="0" applyFont="1" applyBorder="1" applyAlignment="1">
      <alignment horizontal="left" vertical="center" indent="1" shrinkToFit="1"/>
    </xf>
    <xf numFmtId="0" fontId="38" fillId="0" borderId="48"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54" xfId="0" applyFont="1" applyBorder="1" applyAlignment="1">
      <alignment horizontal="center" vertical="center"/>
    </xf>
    <xf numFmtId="0" fontId="38" fillId="29" borderId="112" xfId="0" applyFont="1" applyFill="1" applyBorder="1" applyAlignment="1">
      <alignment horizontal="center" vertical="center" shrinkToFit="1"/>
    </xf>
    <xf numFmtId="0" fontId="38" fillId="0" borderId="51" xfId="0" applyFont="1" applyBorder="1" applyAlignment="1">
      <alignment horizontal="center" vertical="center" shrinkToFit="1"/>
    </xf>
    <xf numFmtId="0" fontId="38" fillId="0" borderId="113" xfId="0" applyFont="1" applyBorder="1" applyAlignment="1">
      <alignment horizontal="center" vertical="center" shrinkToFit="1"/>
    </xf>
    <xf numFmtId="0" fontId="38" fillId="0" borderId="115" xfId="0" applyFont="1" applyBorder="1" applyAlignment="1">
      <alignment horizontal="center" vertical="center"/>
    </xf>
    <xf numFmtId="0" fontId="38" fillId="0" borderId="52" xfId="0" applyFont="1" applyBorder="1" applyAlignment="1">
      <alignment horizontal="center" vertical="center"/>
    </xf>
    <xf numFmtId="0" fontId="38" fillId="0" borderId="44" xfId="0" applyFont="1" applyBorder="1" applyAlignment="1">
      <alignment horizontal="center" vertical="center"/>
    </xf>
    <xf numFmtId="0" fontId="38" fillId="0" borderId="44"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114" xfId="0" applyFont="1" applyBorder="1" applyAlignment="1">
      <alignment horizontal="center" vertical="center" shrinkToFit="1"/>
    </xf>
    <xf numFmtId="0" fontId="38" fillId="32" borderId="17" xfId="0" applyFont="1" applyFill="1" applyBorder="1" applyAlignment="1">
      <alignment horizontal="center" vertical="center" shrinkToFit="1"/>
    </xf>
    <xf numFmtId="0" fontId="38" fillId="32" borderId="11" xfId="0" applyFont="1" applyFill="1" applyBorder="1" applyAlignment="1">
      <alignment horizontal="center" vertical="center" shrinkToFit="1"/>
    </xf>
    <xf numFmtId="0" fontId="38" fillId="32" borderId="73" xfId="0" applyFont="1" applyFill="1" applyBorder="1" applyAlignment="1">
      <alignment horizontal="center" vertical="center" shrinkToFit="1"/>
    </xf>
    <xf numFmtId="0" fontId="38" fillId="29" borderId="55" xfId="0" applyFont="1" applyFill="1" applyBorder="1" applyAlignment="1">
      <alignment horizontal="center" vertical="center"/>
    </xf>
    <xf numFmtId="0" fontId="38" fillId="29" borderId="48" xfId="0" applyFont="1" applyFill="1" applyBorder="1" applyAlignment="1">
      <alignment horizontal="center" vertical="center"/>
    </xf>
    <xf numFmtId="0" fontId="38" fillId="29" borderId="49" xfId="0" applyFont="1" applyFill="1" applyBorder="1" applyAlignment="1">
      <alignment horizontal="center" vertical="center"/>
    </xf>
    <xf numFmtId="0" fontId="38" fillId="0" borderId="116" xfId="0" applyFont="1" applyBorder="1" applyAlignment="1">
      <alignment horizontal="center" vertical="center"/>
    </xf>
    <xf numFmtId="0" fontId="38" fillId="29" borderId="65" xfId="0" applyFont="1" applyFill="1" applyBorder="1" applyAlignment="1">
      <alignment horizontal="center" vertical="center"/>
    </xf>
    <xf numFmtId="0" fontId="38" fillId="29" borderId="58" xfId="0" applyFont="1" applyFill="1" applyBorder="1" applyAlignment="1">
      <alignment horizontal="center" vertical="center"/>
    </xf>
    <xf numFmtId="0" fontId="38" fillId="29" borderId="66" xfId="0" applyFont="1" applyFill="1" applyBorder="1" applyAlignment="1">
      <alignment horizontal="center" vertical="center"/>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58" xfId="0" applyFont="1" applyBorder="1" applyAlignment="1">
      <alignment horizontal="center" vertical="center"/>
    </xf>
    <xf numFmtId="0" fontId="38" fillId="0" borderId="66" xfId="0" applyFont="1" applyBorder="1" applyAlignment="1">
      <alignment horizontal="center" vertical="center"/>
    </xf>
    <xf numFmtId="0" fontId="38" fillId="29" borderId="57" xfId="0" applyFont="1" applyFill="1" applyBorder="1" applyAlignment="1">
      <alignment horizontal="center" vertical="center"/>
    </xf>
    <xf numFmtId="0" fontId="38" fillId="29" borderId="59" xfId="0" applyFont="1" applyFill="1" applyBorder="1" applyAlignment="1">
      <alignment horizontal="center" vertical="center"/>
    </xf>
    <xf numFmtId="0" fontId="38" fillId="29" borderId="63" xfId="0" applyFont="1" applyFill="1" applyBorder="1" applyAlignment="1">
      <alignment horizontal="center" vertical="center"/>
    </xf>
    <xf numFmtId="0" fontId="38" fillId="29" borderId="56" xfId="0" applyFont="1" applyFill="1" applyBorder="1" applyAlignment="1">
      <alignment horizontal="center" vertical="center"/>
    </xf>
    <xf numFmtId="0" fontId="38" fillId="0" borderId="55" xfId="0" applyFont="1" applyBorder="1" applyAlignment="1">
      <alignment horizontal="center" vertical="center" shrinkToFit="1"/>
    </xf>
    <xf numFmtId="0" fontId="38" fillId="0" borderId="48" xfId="0" applyFont="1" applyBorder="1" applyAlignment="1">
      <alignment horizontal="center" vertical="center"/>
    </xf>
    <xf numFmtId="0" fontId="38" fillId="0" borderId="56" xfId="0" applyFont="1" applyBorder="1" applyAlignment="1">
      <alignment horizontal="center" vertical="center"/>
    </xf>
    <xf numFmtId="49" fontId="38" fillId="0" borderId="20" xfId="0" applyNumberFormat="1" applyFont="1" applyBorder="1" applyAlignment="1">
      <alignment horizontal="left" vertical="center" indent="1" shrinkToFit="1"/>
    </xf>
    <xf numFmtId="49" fontId="38" fillId="0" borderId="10" xfId="0" applyNumberFormat="1" applyFont="1" applyBorder="1" applyAlignment="1">
      <alignment horizontal="left" vertical="center" indent="1" shrinkToFit="1"/>
    </xf>
    <xf numFmtId="49" fontId="38" fillId="0" borderId="19" xfId="0" applyNumberFormat="1" applyFont="1" applyBorder="1" applyAlignment="1">
      <alignment horizontal="left" vertical="center" indent="1" shrinkToFit="1"/>
    </xf>
    <xf numFmtId="0" fontId="38" fillId="32" borderId="51" xfId="0" applyFont="1" applyFill="1" applyBorder="1" applyAlignment="1">
      <alignment horizontal="center" vertical="center" wrapText="1"/>
    </xf>
    <xf numFmtId="49" fontId="38" fillId="0" borderId="43" xfId="0" applyNumberFormat="1" applyFont="1" applyBorder="1" applyAlignment="1">
      <alignment horizontal="left" vertical="center" indent="1" shrinkToFit="1"/>
    </xf>
    <xf numFmtId="0" fontId="38" fillId="0" borderId="11" xfId="0" applyFont="1" applyBorder="1" applyAlignment="1">
      <alignment horizontal="center" vertical="center"/>
    </xf>
    <xf numFmtId="0" fontId="38" fillId="32" borderId="65" xfId="0" applyFont="1" applyFill="1" applyBorder="1" applyAlignment="1">
      <alignment horizontal="center" vertical="center"/>
    </xf>
    <xf numFmtId="0" fontId="38" fillId="32" borderId="58" xfId="0" applyFont="1" applyFill="1" applyBorder="1" applyAlignment="1">
      <alignment horizontal="center" vertical="center"/>
    </xf>
    <xf numFmtId="0" fontId="38" fillId="32" borderId="66" xfId="0" applyFont="1" applyFill="1" applyBorder="1" applyAlignment="1">
      <alignment horizontal="center" vertical="center"/>
    </xf>
    <xf numFmtId="0" fontId="38" fillId="0" borderId="78" xfId="0" applyFont="1" applyBorder="1" applyAlignment="1">
      <alignment horizontal="center" vertical="center"/>
    </xf>
    <xf numFmtId="186" fontId="38" fillId="0" borderId="77" xfId="0" applyNumberFormat="1" applyFont="1" applyBorder="1" applyAlignment="1">
      <alignment horizontal="center" vertical="center"/>
    </xf>
    <xf numFmtId="186" fontId="38" fillId="0" borderId="78" xfId="0" applyNumberFormat="1" applyFont="1" applyBorder="1" applyAlignment="1">
      <alignment horizontal="center" vertical="center"/>
    </xf>
    <xf numFmtId="186" fontId="38" fillId="0" borderId="111" xfId="0" applyNumberFormat="1" applyFont="1" applyBorder="1" applyAlignment="1">
      <alignment horizontal="center" vertical="center"/>
    </xf>
    <xf numFmtId="0" fontId="38" fillId="32" borderId="44" xfId="0" applyFont="1" applyFill="1" applyBorder="1" applyAlignment="1">
      <alignment horizontal="center" vertical="center" wrapText="1"/>
    </xf>
    <xf numFmtId="0" fontId="38" fillId="32" borderId="44" xfId="0" applyFont="1" applyFill="1" applyBorder="1" applyAlignment="1">
      <alignment horizontal="center" vertical="center"/>
    </xf>
    <xf numFmtId="49" fontId="38" fillId="0" borderId="57" xfId="0" applyNumberFormat="1" applyFont="1" applyBorder="1" applyAlignment="1">
      <alignment horizontal="left" vertical="center" indent="1" shrinkToFit="1"/>
    </xf>
    <xf numFmtId="49" fontId="38" fillId="0" borderId="58" xfId="0" applyNumberFormat="1" applyFont="1" applyBorder="1" applyAlignment="1">
      <alignment horizontal="left" vertical="center" indent="1" shrinkToFit="1"/>
    </xf>
    <xf numFmtId="49" fontId="38" fillId="0" borderId="66" xfId="0" applyNumberFormat="1" applyFont="1" applyBorder="1" applyAlignment="1">
      <alignment horizontal="left" vertical="center" indent="1" shrinkToFit="1"/>
    </xf>
    <xf numFmtId="49" fontId="38" fillId="0" borderId="59" xfId="0" applyNumberFormat="1" applyFont="1" applyBorder="1" applyAlignment="1">
      <alignment horizontal="left" vertical="center" indent="1" shrinkToFit="1"/>
    </xf>
    <xf numFmtId="0" fontId="38" fillId="32" borderId="115" xfId="0" applyFont="1" applyFill="1" applyBorder="1" applyAlignment="1">
      <alignment horizontal="center" vertical="center"/>
    </xf>
    <xf numFmtId="0" fontId="38" fillId="32" borderId="11" xfId="0" applyFont="1" applyFill="1" applyBorder="1" applyAlignment="1">
      <alignment horizontal="center" vertical="center"/>
    </xf>
    <xf numFmtId="0" fontId="38" fillId="32" borderId="18" xfId="0" applyFont="1" applyFill="1" applyBorder="1" applyAlignment="1">
      <alignment horizontal="center" vertical="center"/>
    </xf>
    <xf numFmtId="0" fontId="38" fillId="0" borderId="11" xfId="0" applyFont="1" applyBorder="1" applyAlignment="1">
      <alignment horizontal="center" vertical="center" shrinkToFit="1"/>
    </xf>
    <xf numFmtId="0" fontId="38" fillId="32" borderId="15" xfId="0" applyFont="1" applyFill="1" applyBorder="1" applyAlignment="1">
      <alignment horizontal="center" vertical="center"/>
    </xf>
    <xf numFmtId="0" fontId="38" fillId="32" borderId="0" xfId="0" applyFont="1" applyFill="1" applyAlignment="1">
      <alignment horizontal="center" vertical="center"/>
    </xf>
    <xf numFmtId="0" fontId="38" fillId="32" borderId="16" xfId="0" applyFont="1" applyFill="1" applyBorder="1" applyAlignment="1">
      <alignment horizontal="center" vertical="center"/>
    </xf>
    <xf numFmtId="0" fontId="38" fillId="32" borderId="77" xfId="0" applyFont="1" applyFill="1" applyBorder="1" applyAlignment="1">
      <alignment horizontal="center" vertical="center"/>
    </xf>
    <xf numFmtId="0" fontId="38" fillId="32" borderId="78" xfId="0" applyFont="1" applyFill="1" applyBorder="1" applyAlignment="1">
      <alignment horizontal="center" vertical="center"/>
    </xf>
    <xf numFmtId="0" fontId="38" fillId="32" borderId="79" xfId="0" applyFont="1" applyFill="1" applyBorder="1" applyAlignment="1">
      <alignment horizontal="center" vertical="center"/>
    </xf>
    <xf numFmtId="0" fontId="38" fillId="32" borderId="18" xfId="0" applyFont="1" applyFill="1" applyBorder="1" applyAlignment="1">
      <alignment horizontal="center" vertical="center" shrinkToFit="1"/>
    </xf>
    <xf numFmtId="0" fontId="38" fillId="32" borderId="46" xfId="0" applyFont="1" applyFill="1" applyBorder="1" applyAlignment="1">
      <alignment horizontal="center" vertical="center" wrapText="1"/>
    </xf>
    <xf numFmtId="0" fontId="38" fillId="32" borderId="47" xfId="0" applyFont="1" applyFill="1" applyBorder="1" applyAlignment="1">
      <alignment horizontal="center" vertical="center" wrapText="1"/>
    </xf>
    <xf numFmtId="0" fontId="38" fillId="32" borderId="50" xfId="0" applyFont="1" applyFill="1" applyBorder="1" applyAlignment="1">
      <alignment horizontal="center" vertical="center" wrapText="1"/>
    </xf>
    <xf numFmtId="49" fontId="38" fillId="0" borderId="17" xfId="0" applyNumberFormat="1" applyFont="1" applyBorder="1" applyAlignment="1">
      <alignment horizontal="left" vertical="center" indent="1" shrinkToFit="1"/>
    </xf>
    <xf numFmtId="49" fontId="38" fillId="0" borderId="11" xfId="0" applyNumberFormat="1" applyFont="1" applyBorder="1" applyAlignment="1">
      <alignment horizontal="left" vertical="center" indent="1" shrinkToFit="1"/>
    </xf>
    <xf numFmtId="49" fontId="38" fillId="0" borderId="18" xfId="0" applyNumberFormat="1" applyFont="1" applyBorder="1" applyAlignment="1">
      <alignment horizontal="left" vertical="center" indent="1" shrinkToFit="1"/>
    </xf>
    <xf numFmtId="0" fontId="38" fillId="0" borderId="47" xfId="0" applyFont="1" applyBorder="1" applyAlignment="1">
      <alignment horizontal="center" vertical="center" wrapText="1"/>
    </xf>
    <xf numFmtId="49" fontId="38" fillId="0" borderId="73" xfId="0" applyNumberFormat="1" applyFont="1" applyBorder="1" applyAlignment="1">
      <alignment horizontal="left" vertical="center" indent="1" shrinkToFit="1"/>
    </xf>
    <xf numFmtId="0" fontId="38" fillId="29" borderId="53" xfId="0" applyFont="1" applyFill="1" applyBorder="1" applyAlignment="1">
      <alignment horizontal="center" vertical="center" wrapText="1"/>
    </xf>
    <xf numFmtId="0" fontId="38" fillId="29" borderId="54" xfId="0" applyFont="1" applyFill="1" applyBorder="1" applyAlignment="1">
      <alignment horizontal="center" vertical="center" wrapText="1"/>
    </xf>
    <xf numFmtId="0" fontId="38" fillId="29" borderId="50" xfId="0" applyFont="1" applyFill="1" applyBorder="1" applyAlignment="1">
      <alignment horizontal="center" vertical="center" wrapText="1"/>
    </xf>
    <xf numFmtId="0" fontId="38" fillId="29" borderId="51" xfId="0" applyFont="1" applyFill="1" applyBorder="1" applyAlignment="1">
      <alignment horizontal="center" vertical="center" wrapText="1"/>
    </xf>
    <xf numFmtId="0" fontId="38" fillId="29" borderId="52" xfId="0" applyFont="1" applyFill="1" applyBorder="1" applyAlignment="1">
      <alignment horizontal="center" vertical="center" wrapText="1"/>
    </xf>
    <xf numFmtId="0" fontId="38" fillId="29" borderId="44" xfId="0" applyFont="1" applyFill="1" applyBorder="1" applyAlignment="1">
      <alignment horizontal="center" vertical="center" wrapText="1"/>
    </xf>
    <xf numFmtId="0" fontId="38" fillId="32" borderId="54" xfId="0" applyFont="1" applyFill="1" applyBorder="1" applyAlignment="1">
      <alignment horizontal="center" vertical="center"/>
    </xf>
    <xf numFmtId="49" fontId="38" fillId="0" borderId="55" xfId="0" applyNumberFormat="1" applyFont="1" applyBorder="1" applyAlignment="1">
      <alignment horizontal="left" vertical="center" indent="1" shrinkToFit="1"/>
    </xf>
    <xf numFmtId="49" fontId="38" fillId="0" borderId="48" xfId="0" applyNumberFormat="1" applyFont="1" applyBorder="1" applyAlignment="1">
      <alignment horizontal="left" vertical="center" indent="1" shrinkToFit="1"/>
    </xf>
    <xf numFmtId="49" fontId="38" fillId="0" borderId="56" xfId="0" applyNumberFormat="1" applyFont="1" applyBorder="1" applyAlignment="1">
      <alignment horizontal="left" vertical="center" indent="1" shrinkToFit="1"/>
    </xf>
    <xf numFmtId="0" fontId="38" fillId="32" borderId="54" xfId="0" applyFont="1" applyFill="1" applyBorder="1" applyAlignment="1">
      <alignment horizontal="center" vertical="center" wrapText="1"/>
    </xf>
    <xf numFmtId="49" fontId="38" fillId="0" borderId="49" xfId="0" applyNumberFormat="1" applyFont="1" applyBorder="1" applyAlignment="1">
      <alignment horizontal="left" vertical="center" indent="1" shrinkToFit="1"/>
    </xf>
    <xf numFmtId="0" fontId="38" fillId="0" borderId="51" xfId="0" applyFont="1" applyBorder="1" applyAlignment="1">
      <alignment horizontal="center" vertical="center"/>
    </xf>
    <xf numFmtId="0" fontId="38" fillId="0" borderId="51" xfId="0" applyFont="1" applyBorder="1" applyAlignment="1">
      <alignment horizontal="center" vertical="center" wrapText="1"/>
    </xf>
    <xf numFmtId="0" fontId="38" fillId="32" borderId="52" xfId="0" applyFont="1" applyFill="1" applyBorder="1" applyAlignment="1">
      <alignment horizontal="center" vertical="center" wrapText="1"/>
    </xf>
    <xf numFmtId="0" fontId="38" fillId="0" borderId="44" xfId="0" applyFont="1" applyBorder="1" applyAlignment="1">
      <alignment horizontal="center" vertical="center" wrapText="1"/>
    </xf>
    <xf numFmtId="0" fontId="38" fillId="29" borderId="55" xfId="0" applyFont="1" applyFill="1" applyBorder="1">
      <alignment vertical="center"/>
    </xf>
    <xf numFmtId="0" fontId="38" fillId="29" borderId="48" xfId="0" applyFont="1" applyFill="1" applyBorder="1">
      <alignment vertical="center"/>
    </xf>
    <xf numFmtId="0" fontId="38" fillId="29" borderId="49" xfId="0" applyFont="1" applyFill="1" applyBorder="1">
      <alignment vertical="center"/>
    </xf>
    <xf numFmtId="0" fontId="38" fillId="0" borderId="17" xfId="0" applyFont="1" applyBorder="1" applyAlignment="1">
      <alignment horizontal="left" vertical="center" indent="1" shrinkToFit="1"/>
    </xf>
    <xf numFmtId="0" fontId="38" fillId="0" borderId="11" xfId="0" applyFont="1" applyBorder="1" applyAlignment="1">
      <alignment horizontal="left" vertical="center" indent="1" shrinkToFit="1"/>
    </xf>
    <xf numFmtId="0" fontId="38" fillId="0" borderId="73" xfId="0" applyFont="1" applyBorder="1" applyAlignment="1">
      <alignment horizontal="left" vertical="center" indent="1" shrinkToFit="1"/>
    </xf>
    <xf numFmtId="0" fontId="38" fillId="0" borderId="44" xfId="0" applyFont="1" applyBorder="1" applyAlignment="1">
      <alignment horizontal="left" vertical="center" indent="1" shrinkToFit="1"/>
    </xf>
    <xf numFmtId="0" fontId="38" fillId="0" borderId="45" xfId="0" applyFont="1" applyBorder="1" applyAlignment="1">
      <alignment horizontal="left" vertical="center" indent="1" shrinkToFit="1"/>
    </xf>
    <xf numFmtId="0" fontId="38" fillId="0" borderId="53" xfId="0" applyFont="1" applyBorder="1" applyAlignment="1">
      <alignment horizontal="center" vertical="center"/>
    </xf>
    <xf numFmtId="0" fontId="38" fillId="0" borderId="55" xfId="0" applyFont="1" applyBorder="1" applyAlignment="1">
      <alignment horizontal="left" vertical="center"/>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8" fillId="29" borderId="20" xfId="0" applyFont="1" applyFill="1" applyBorder="1" applyAlignment="1">
      <alignment horizontal="center" vertical="center"/>
    </xf>
    <xf numFmtId="0" fontId="38" fillId="29" borderId="10" xfId="0" applyFont="1" applyFill="1" applyBorder="1" applyAlignment="1">
      <alignment horizontal="center" vertical="center"/>
    </xf>
    <xf numFmtId="0" fontId="38" fillId="0" borderId="10" xfId="0" applyFont="1" applyBorder="1" applyAlignment="1">
      <alignment horizontal="center" vertical="center"/>
    </xf>
    <xf numFmtId="0" fontId="38" fillId="32" borderId="43" xfId="0" applyFont="1" applyFill="1" applyBorder="1" applyAlignment="1">
      <alignment horizontal="center" vertical="center"/>
    </xf>
    <xf numFmtId="0" fontId="38" fillId="0" borderId="50" xfId="0" applyFont="1" applyBorder="1" applyAlignment="1">
      <alignment horizontal="center" vertical="center" textRotation="255"/>
    </xf>
    <xf numFmtId="0" fontId="38" fillId="0" borderId="51" xfId="0" applyFont="1" applyBorder="1" applyAlignment="1">
      <alignment horizontal="center" vertical="center" textRotation="255"/>
    </xf>
    <xf numFmtId="0" fontId="38" fillId="0" borderId="52" xfId="0" applyFont="1" applyBorder="1" applyAlignment="1">
      <alignment horizontal="center" vertical="center" textRotation="255"/>
    </xf>
    <xf numFmtId="0" fontId="38" fillId="0" borderId="44" xfId="0" applyFont="1" applyBorder="1" applyAlignment="1">
      <alignment horizontal="center" vertical="center" textRotation="255"/>
    </xf>
    <xf numFmtId="49" fontId="38" fillId="0" borderId="10"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0" borderId="10" xfId="0" applyFont="1" applyBorder="1" applyAlignment="1">
      <alignment horizontal="left" vertical="center" indent="1" shrinkToFit="1"/>
    </xf>
    <xf numFmtId="0" fontId="38" fillId="0" borderId="43" xfId="0" applyFont="1" applyBorder="1" applyAlignment="1">
      <alignment horizontal="left" vertical="center" indent="1" shrinkToFit="1"/>
    </xf>
    <xf numFmtId="49" fontId="38" fillId="0" borderId="44" xfId="0" applyNumberFormat="1" applyFont="1" applyBorder="1" applyAlignment="1">
      <alignment horizontal="left" vertical="center" indent="1"/>
    </xf>
    <xf numFmtId="49" fontId="38" fillId="0" borderId="45" xfId="0" applyNumberFormat="1" applyFont="1" applyBorder="1" applyAlignment="1">
      <alignment horizontal="left" vertical="center" indent="1"/>
    </xf>
    <xf numFmtId="0" fontId="38" fillId="0" borderId="20" xfId="0" applyFont="1" applyBorder="1" applyAlignment="1">
      <alignment horizontal="left" vertical="center" indent="1" shrinkToFit="1"/>
    </xf>
    <xf numFmtId="0" fontId="38" fillId="0" borderId="19" xfId="0" applyFont="1" applyBorder="1" applyAlignment="1">
      <alignment horizontal="left" vertical="center" indent="1" shrinkToFit="1"/>
    </xf>
    <xf numFmtId="0" fontId="38" fillId="0" borderId="20"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43" xfId="0" applyFont="1" applyBorder="1" applyAlignment="1">
      <alignment horizontal="center" vertical="center" shrinkToFit="1"/>
    </xf>
    <xf numFmtId="49" fontId="38" fillId="0" borderId="20" xfId="0" applyNumberFormat="1" applyFont="1" applyBorder="1" applyAlignment="1">
      <alignment horizontal="center" vertical="center"/>
    </xf>
    <xf numFmtId="0" fontId="38" fillId="0" borderId="20" xfId="0" applyFont="1" applyBorder="1" applyAlignment="1">
      <alignment vertical="center" shrinkToFit="1"/>
    </xf>
    <xf numFmtId="0" fontId="38" fillId="0" borderId="10" xfId="0" applyFont="1" applyBorder="1" applyAlignment="1">
      <alignment vertical="center" shrinkToFit="1"/>
    </xf>
    <xf numFmtId="0" fontId="38" fillId="0" borderId="19" xfId="0" applyFont="1" applyBorder="1" applyAlignment="1">
      <alignment vertical="center" shrinkToFit="1"/>
    </xf>
    <xf numFmtId="0" fontId="38" fillId="0" borderId="20" xfId="0" applyFont="1" applyBorder="1">
      <alignment vertical="center"/>
    </xf>
    <xf numFmtId="0" fontId="38" fillId="0" borderId="10" xfId="0" applyFont="1" applyBorder="1">
      <alignment vertical="center"/>
    </xf>
    <xf numFmtId="0" fontId="38" fillId="0" borderId="19" xfId="0" applyFont="1" applyBorder="1">
      <alignment vertical="center"/>
    </xf>
    <xf numFmtId="0" fontId="38" fillId="0" borderId="43" xfId="0" applyFont="1" applyBorder="1">
      <alignment vertical="center"/>
    </xf>
    <xf numFmtId="0" fontId="38" fillId="0" borderId="63" xfId="0" applyFont="1" applyBorder="1" applyAlignment="1">
      <alignment horizontal="center" vertical="center"/>
    </xf>
    <xf numFmtId="0" fontId="38" fillId="0" borderId="74" xfId="0" applyFont="1" applyBorder="1" applyAlignment="1">
      <alignment horizontal="center" vertical="center"/>
    </xf>
    <xf numFmtId="0" fontId="38" fillId="29" borderId="19" xfId="0" applyFont="1" applyFill="1" applyBorder="1" applyAlignment="1">
      <alignment horizontal="center" vertical="center"/>
    </xf>
    <xf numFmtId="0" fontId="38" fillId="0" borderId="55" xfId="0" applyFont="1" applyBorder="1" applyAlignment="1">
      <alignment horizontal="center" vertical="center"/>
    </xf>
    <xf numFmtId="0" fontId="38" fillId="29" borderId="55" xfId="0" applyFont="1" applyFill="1" applyBorder="1" applyAlignment="1">
      <alignment horizontal="center" vertical="center" wrapText="1" shrinkToFit="1"/>
    </xf>
    <xf numFmtId="0" fontId="38" fillId="29" borderId="48" xfId="0" applyFont="1" applyFill="1" applyBorder="1" applyAlignment="1">
      <alignment horizontal="center" vertical="center" shrinkToFit="1"/>
    </xf>
    <xf numFmtId="0" fontId="38" fillId="29" borderId="20" xfId="0" applyFont="1" applyFill="1" applyBorder="1" applyAlignment="1">
      <alignment horizontal="center" vertical="center" shrinkToFit="1"/>
    </xf>
    <xf numFmtId="0" fontId="38" fillId="29" borderId="10" xfId="0" applyFont="1" applyFill="1" applyBorder="1" applyAlignment="1">
      <alignment horizontal="center" vertical="center" shrinkToFit="1"/>
    </xf>
    <xf numFmtId="0" fontId="38" fillId="29" borderId="48" xfId="0" applyFont="1" applyFill="1" applyBorder="1" applyAlignment="1">
      <alignment horizontal="center" vertical="center" wrapText="1"/>
    </xf>
    <xf numFmtId="0" fontId="38" fillId="29" borderId="56" xfId="0" applyFont="1" applyFill="1" applyBorder="1" applyAlignment="1">
      <alignment horizontal="center" vertical="center" wrapText="1"/>
    </xf>
    <xf numFmtId="0" fontId="38" fillId="29" borderId="10" xfId="0" applyFont="1" applyFill="1" applyBorder="1" applyAlignment="1">
      <alignment horizontal="center" vertical="center" wrapText="1"/>
    </xf>
    <xf numFmtId="0" fontId="38" fillId="29" borderId="19" xfId="0" applyFont="1" applyFill="1" applyBorder="1" applyAlignment="1">
      <alignment horizontal="center" vertical="center" wrapText="1"/>
    </xf>
    <xf numFmtId="0" fontId="38" fillId="0" borderId="10" xfId="0" applyFont="1" applyBorder="1" applyAlignment="1">
      <alignment horizontal="left" vertical="center" shrinkToFit="1"/>
    </xf>
    <xf numFmtId="0" fontId="38" fillId="0" borderId="43" xfId="0" applyFont="1" applyBorder="1" applyAlignment="1">
      <alignment horizontal="left" vertical="center" shrinkToFit="1"/>
    </xf>
    <xf numFmtId="49" fontId="38" fillId="0" borderId="44" xfId="0" applyNumberFormat="1" applyFont="1" applyBorder="1" applyAlignment="1">
      <alignment horizontal="center" vertical="center"/>
    </xf>
    <xf numFmtId="49" fontId="38" fillId="0" borderId="45" xfId="0" applyNumberFormat="1" applyFont="1" applyBorder="1" applyAlignment="1">
      <alignment horizontal="center" vertical="center"/>
    </xf>
    <xf numFmtId="0" fontId="38" fillId="32" borderId="55" xfId="0" applyFont="1" applyFill="1" applyBorder="1" applyAlignment="1">
      <alignment horizontal="center" vertical="center"/>
    </xf>
    <xf numFmtId="0" fontId="38" fillId="32" borderId="48" xfId="0" applyFont="1" applyFill="1" applyBorder="1" applyAlignment="1">
      <alignment horizontal="center" vertical="center"/>
    </xf>
    <xf numFmtId="0" fontId="38" fillId="32" borderId="56" xfId="0" applyFont="1" applyFill="1" applyBorder="1" applyAlignment="1">
      <alignment horizontal="center" vertical="center"/>
    </xf>
    <xf numFmtId="0" fontId="38" fillId="0" borderId="112" xfId="0" applyFont="1" applyBorder="1" applyAlignment="1">
      <alignment horizontal="center" vertical="center"/>
    </xf>
    <xf numFmtId="0" fontId="38" fillId="32" borderId="75" xfId="0" applyFont="1" applyFill="1" applyBorder="1" applyAlignment="1">
      <alignment horizontal="center" vertical="center"/>
    </xf>
    <xf numFmtId="0" fontId="38" fillId="32" borderId="64" xfId="0" applyFont="1" applyFill="1" applyBorder="1" applyAlignment="1">
      <alignment horizontal="center" vertical="center"/>
    </xf>
    <xf numFmtId="0" fontId="38" fillId="32" borderId="117" xfId="0" applyFont="1" applyFill="1" applyBorder="1" applyAlignment="1">
      <alignment horizontal="center" vertical="center"/>
    </xf>
    <xf numFmtId="0" fontId="38" fillId="29" borderId="43" xfId="0" applyFont="1" applyFill="1" applyBorder="1" applyAlignment="1">
      <alignment horizontal="center" vertical="center"/>
    </xf>
    <xf numFmtId="0" fontId="38" fillId="29" borderId="17" xfId="0" applyFont="1" applyFill="1" applyBorder="1" applyAlignment="1">
      <alignment horizontal="center" vertical="center"/>
    </xf>
    <xf numFmtId="0" fontId="38" fillId="29" borderId="11" xfId="0" applyFont="1" applyFill="1" applyBorder="1" applyAlignment="1">
      <alignment horizontal="center" vertical="center"/>
    </xf>
    <xf numFmtId="0" fontId="38" fillId="29" borderId="18" xfId="0" applyFont="1" applyFill="1" applyBorder="1" applyAlignment="1">
      <alignment horizontal="center" vertical="center"/>
    </xf>
    <xf numFmtId="0" fontId="38" fillId="0" borderId="17" xfId="0" applyFont="1" applyBorder="1" applyAlignment="1">
      <alignment horizontal="left" vertical="center"/>
    </xf>
    <xf numFmtId="0" fontId="38" fillId="0" borderId="11" xfId="0" applyFont="1" applyBorder="1" applyAlignment="1">
      <alignment horizontal="left" vertical="center"/>
    </xf>
    <xf numFmtId="0" fontId="38" fillId="0" borderId="73" xfId="0" applyFont="1" applyBorder="1" applyAlignment="1">
      <alignment horizontal="left" vertical="center"/>
    </xf>
    <xf numFmtId="0" fontId="38" fillId="29" borderId="106" xfId="0" applyFont="1" applyFill="1" applyBorder="1" applyAlignment="1">
      <alignment horizontal="center" vertical="center"/>
    </xf>
    <xf numFmtId="0" fontId="38" fillId="29" borderId="62" xfId="0" applyFont="1" applyFill="1" applyBorder="1" applyAlignment="1">
      <alignment horizontal="center" vertical="center"/>
    </xf>
    <xf numFmtId="0" fontId="38" fillId="29" borderId="14" xfId="0" applyFont="1" applyFill="1" applyBorder="1" applyAlignment="1">
      <alignment horizontal="center" vertical="center"/>
    </xf>
    <xf numFmtId="0" fontId="38" fillId="29" borderId="115" xfId="0" applyFont="1" applyFill="1" applyBorder="1" applyAlignment="1">
      <alignment horizontal="center" vertical="center"/>
    </xf>
    <xf numFmtId="0" fontId="38" fillId="29" borderId="118" xfId="0" applyFont="1" applyFill="1" applyBorder="1" applyAlignment="1">
      <alignment horizontal="center" vertical="center"/>
    </xf>
    <xf numFmtId="0" fontId="38" fillId="29" borderId="64" xfId="0" applyFont="1" applyFill="1" applyBorder="1" applyAlignment="1">
      <alignment horizontal="center" vertical="center"/>
    </xf>
    <xf numFmtId="0" fontId="38" fillId="29" borderId="76" xfId="0" applyFont="1" applyFill="1" applyBorder="1" applyAlignment="1">
      <alignment horizontal="center" vertical="center"/>
    </xf>
    <xf numFmtId="0" fontId="38" fillId="29" borderId="116" xfId="0" applyFont="1" applyFill="1" applyBorder="1" applyAlignment="1">
      <alignment horizontal="center" vertical="center"/>
    </xf>
    <xf numFmtId="0" fontId="38" fillId="29" borderId="0" xfId="0" applyFont="1" applyFill="1" applyAlignment="1">
      <alignment horizontal="center" vertical="center"/>
    </xf>
    <xf numFmtId="0" fontId="38" fillId="29" borderId="16" xfId="0" applyFont="1" applyFill="1" applyBorder="1" applyAlignment="1">
      <alignment horizontal="center" vertical="center"/>
    </xf>
    <xf numFmtId="0" fontId="38" fillId="0" borderId="75" xfId="0" applyFont="1" applyBorder="1" applyAlignment="1">
      <alignment horizontal="center" vertical="center"/>
    </xf>
    <xf numFmtId="0" fontId="38" fillId="0" borderId="64" xfId="0" applyFont="1" applyBorder="1" applyAlignment="1">
      <alignment horizontal="center" vertical="center"/>
    </xf>
    <xf numFmtId="0" fontId="38" fillId="29" borderId="106" xfId="0" applyFont="1" applyFill="1" applyBorder="1" applyAlignment="1">
      <alignment horizontal="center" vertical="center" wrapText="1"/>
    </xf>
    <xf numFmtId="0" fontId="38" fillId="29" borderId="62" xfId="0" applyFont="1" applyFill="1" applyBorder="1" applyAlignment="1">
      <alignment horizontal="center" vertical="center" wrapText="1"/>
    </xf>
    <xf numFmtId="0" fontId="38" fillId="29" borderId="14" xfId="0" applyFont="1" applyFill="1" applyBorder="1" applyAlignment="1">
      <alignment horizontal="center" vertical="center" wrapText="1"/>
    </xf>
    <xf numFmtId="0" fontId="38" fillId="29" borderId="116" xfId="0" applyFont="1" applyFill="1" applyBorder="1" applyAlignment="1">
      <alignment horizontal="center" vertical="center" wrapText="1"/>
    </xf>
    <xf numFmtId="0" fontId="38" fillId="29" borderId="0" xfId="0" applyFont="1" applyFill="1" applyAlignment="1">
      <alignment horizontal="center" vertical="center" wrapText="1"/>
    </xf>
    <xf numFmtId="0" fontId="38" fillId="29" borderId="16" xfId="0" applyFont="1" applyFill="1" applyBorder="1" applyAlignment="1">
      <alignment horizontal="center" vertical="center" wrapText="1"/>
    </xf>
    <xf numFmtId="0" fontId="38" fillId="29" borderId="115" xfId="0" applyFont="1" applyFill="1" applyBorder="1" applyAlignment="1">
      <alignment horizontal="center" vertical="center" wrapText="1"/>
    </xf>
    <xf numFmtId="0" fontId="38" fillId="29" borderId="11" xfId="0" applyFont="1" applyFill="1" applyBorder="1" applyAlignment="1">
      <alignment horizontal="center" vertical="center" wrapText="1"/>
    </xf>
    <xf numFmtId="0" fontId="38" fillId="29" borderId="18" xfId="0" applyFont="1" applyFill="1" applyBorder="1" applyAlignment="1">
      <alignment horizontal="center" vertical="center" wrapText="1"/>
    </xf>
    <xf numFmtId="0" fontId="38" fillId="32" borderId="17" xfId="0" applyFont="1" applyFill="1" applyBorder="1" applyAlignment="1">
      <alignment horizontal="center" vertical="center"/>
    </xf>
    <xf numFmtId="0" fontId="38" fillId="0" borderId="120" xfId="0" applyFont="1" applyBorder="1" applyAlignment="1">
      <alignment horizontal="center" vertical="center"/>
    </xf>
    <xf numFmtId="0" fontId="38" fillId="0" borderId="121" xfId="0" applyFont="1" applyBorder="1" applyAlignment="1">
      <alignment horizontal="center" vertical="center"/>
    </xf>
    <xf numFmtId="0" fontId="38" fillId="32" borderId="12" xfId="0" applyFont="1" applyFill="1" applyBorder="1" applyAlignment="1">
      <alignment horizontal="center" vertical="center"/>
    </xf>
    <xf numFmtId="0" fontId="38" fillId="32" borderId="62" xfId="0" applyFont="1" applyFill="1" applyBorder="1" applyAlignment="1">
      <alignment horizontal="center" vertical="center"/>
    </xf>
    <xf numFmtId="0" fontId="38" fillId="32" borderId="14" xfId="0" applyFont="1" applyFill="1" applyBorder="1" applyAlignment="1">
      <alignment horizontal="center" vertical="center"/>
    </xf>
    <xf numFmtId="0" fontId="38" fillId="29" borderId="74" xfId="0" applyFont="1" applyFill="1" applyBorder="1" applyAlignment="1">
      <alignment horizontal="center" vertical="center"/>
    </xf>
    <xf numFmtId="0" fontId="38" fillId="29" borderId="74" xfId="0" applyFont="1" applyFill="1" applyBorder="1" applyAlignment="1">
      <alignment horizontal="center" vertical="center" shrinkToFit="1"/>
    </xf>
    <xf numFmtId="0" fontId="38" fillId="29" borderId="19" xfId="0" applyFont="1" applyFill="1" applyBorder="1" applyAlignment="1">
      <alignment horizontal="center" vertical="center" shrinkToFit="1"/>
    </xf>
    <xf numFmtId="0" fontId="38" fillId="29" borderId="65" xfId="0" applyFont="1" applyFill="1" applyBorder="1" applyAlignment="1">
      <alignment horizontal="center" vertical="center" shrinkToFit="1"/>
    </xf>
    <xf numFmtId="0" fontId="38" fillId="29" borderId="58" xfId="0" applyFont="1" applyFill="1" applyBorder="1" applyAlignment="1">
      <alignment horizontal="center" vertical="center" shrinkToFit="1"/>
    </xf>
    <xf numFmtId="0" fontId="38" fillId="29" borderId="66" xfId="0" applyFont="1" applyFill="1" applyBorder="1" applyAlignment="1">
      <alignment horizontal="center" vertical="center" shrinkToFit="1"/>
    </xf>
    <xf numFmtId="0" fontId="38" fillId="0" borderId="57" xfId="0" applyFont="1" applyBorder="1" applyAlignment="1">
      <alignment horizontal="center" vertical="center"/>
    </xf>
    <xf numFmtId="187" fontId="38" fillId="0" borderId="48" xfId="0" applyNumberFormat="1" applyFont="1" applyBorder="1">
      <alignment vertical="center"/>
    </xf>
    <xf numFmtId="188" fontId="38" fillId="0" borderId="10" xfId="0" applyNumberFormat="1" applyFont="1" applyBorder="1" applyAlignment="1">
      <alignment horizontal="right" vertical="center"/>
    </xf>
    <xf numFmtId="189" fontId="38" fillId="0" borderId="10" xfId="0" applyNumberFormat="1" applyFont="1" applyBorder="1">
      <alignment vertical="center"/>
    </xf>
    <xf numFmtId="0" fontId="38" fillId="29" borderId="106" xfId="0" applyFont="1" applyFill="1" applyBorder="1" applyAlignment="1">
      <alignment horizontal="center" vertical="center" shrinkToFit="1"/>
    </xf>
    <xf numFmtId="0" fontId="38" fillId="29" borderId="62" xfId="0" applyFont="1" applyFill="1" applyBorder="1" applyAlignment="1">
      <alignment horizontal="center" vertical="center" shrinkToFit="1"/>
    </xf>
    <xf numFmtId="0" fontId="38" fillId="29" borderId="14" xfId="0" applyFont="1" applyFill="1" applyBorder="1" applyAlignment="1">
      <alignment horizontal="center" vertical="center" shrinkToFit="1"/>
    </xf>
    <xf numFmtId="0" fontId="38" fillId="29" borderId="116" xfId="0" applyFont="1" applyFill="1" applyBorder="1" applyAlignment="1">
      <alignment horizontal="center" vertical="center" shrinkToFit="1"/>
    </xf>
    <xf numFmtId="0" fontId="38" fillId="29" borderId="0" xfId="0" applyFont="1" applyFill="1" applyAlignment="1">
      <alignment horizontal="center" vertical="center" shrinkToFit="1"/>
    </xf>
    <xf numFmtId="0" fontId="38" fillId="29" borderId="16" xfId="0" applyFont="1" applyFill="1" applyBorder="1" applyAlignment="1">
      <alignment horizontal="center" vertical="center" shrinkToFit="1"/>
    </xf>
    <xf numFmtId="0" fontId="38" fillId="29" borderId="115" xfId="0" applyFont="1" applyFill="1" applyBorder="1" applyAlignment="1">
      <alignment horizontal="center" vertical="center" shrinkToFit="1"/>
    </xf>
    <xf numFmtId="0" fontId="38" fillId="29" borderId="11" xfId="0" applyFont="1" applyFill="1" applyBorder="1" applyAlignment="1">
      <alignment horizontal="center" vertical="center" shrinkToFit="1"/>
    </xf>
    <xf numFmtId="0" fontId="38" fillId="29" borderId="18" xfId="0" applyFont="1" applyFill="1" applyBorder="1" applyAlignment="1">
      <alignment horizontal="center" vertical="center" shrinkToFit="1"/>
    </xf>
    <xf numFmtId="0" fontId="38" fillId="0" borderId="43" xfId="0" applyFont="1" applyBorder="1" applyAlignment="1">
      <alignment horizontal="center" vertical="center"/>
    </xf>
    <xf numFmtId="190" fontId="38" fillId="0" borderId="20" xfId="0" applyNumberFormat="1" applyFont="1" applyBorder="1" applyAlignment="1">
      <alignment horizontal="center" vertical="center"/>
    </xf>
    <xf numFmtId="190" fontId="38" fillId="0" borderId="10" xfId="0" applyNumberFormat="1" applyFont="1" applyBorder="1" applyAlignment="1">
      <alignment horizontal="center" vertical="center"/>
    </xf>
    <xf numFmtId="190" fontId="38" fillId="0" borderId="19" xfId="0" applyNumberFormat="1" applyFont="1" applyBorder="1" applyAlignment="1">
      <alignment horizontal="center" vertical="center"/>
    </xf>
    <xf numFmtId="0" fontId="38" fillId="32" borderId="57" xfId="0" applyFont="1" applyFill="1" applyBorder="1" applyAlignment="1">
      <alignment horizontal="center" vertical="center"/>
    </xf>
    <xf numFmtId="187" fontId="38" fillId="0" borderId="58" xfId="0" applyNumberFormat="1" applyFont="1" applyBorder="1">
      <alignment vertical="center"/>
    </xf>
    <xf numFmtId="0" fontId="38" fillId="0" borderId="12"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18" xfId="0" applyFont="1" applyBorder="1" applyAlignment="1">
      <alignment horizontal="center" vertical="center" shrinkToFit="1"/>
    </xf>
    <xf numFmtId="0" fontId="38" fillId="24" borderId="0" xfId="0" applyFont="1" applyFill="1" applyAlignment="1">
      <alignment horizontal="left" vertical="top" wrapText="1"/>
    </xf>
    <xf numFmtId="0" fontId="38" fillId="24" borderId="0" xfId="0" applyFont="1" applyFill="1" applyAlignment="1">
      <alignment vertical="top"/>
    </xf>
    <xf numFmtId="0" fontId="38" fillId="24" borderId="0" xfId="0" applyFont="1" applyFill="1" applyAlignment="1">
      <alignment horizontal="left" vertical="top" shrinkToFit="1"/>
    </xf>
    <xf numFmtId="0" fontId="38" fillId="24" borderId="11" xfId="0" applyFont="1" applyFill="1" applyBorder="1" applyAlignment="1">
      <alignment horizontal="left" vertical="top" wrapText="1"/>
    </xf>
    <xf numFmtId="0" fontId="38" fillId="25" borderId="0" xfId="0" applyFont="1" applyFill="1" applyAlignment="1">
      <alignment horizontal="left" vertical="top"/>
    </xf>
    <xf numFmtId="0" fontId="38" fillId="24" borderId="0" xfId="0" applyFont="1" applyFill="1" applyAlignment="1">
      <alignment horizontal="center" vertical="top"/>
    </xf>
    <xf numFmtId="0" fontId="22" fillId="25" borderId="0" xfId="0" applyFont="1" applyFill="1" applyAlignment="1">
      <alignment vertical="center" wrapText="1"/>
    </xf>
    <xf numFmtId="0" fontId="38" fillId="24" borderId="11" xfId="0" applyFont="1" applyFill="1" applyBorder="1" applyAlignment="1">
      <alignment horizontal="center" vertical="center"/>
    </xf>
    <xf numFmtId="0" fontId="38" fillId="24" borderId="10" xfId="0" applyFont="1" applyFill="1" applyBorder="1" applyAlignment="1">
      <alignment horizontal="center" vertical="center"/>
    </xf>
    <xf numFmtId="180" fontId="22" fillId="24" borderId="0" xfId="48" applyNumberFormat="1" applyFont="1" applyFill="1" applyAlignment="1" applyProtection="1">
      <alignment horizontal="right" vertical="center" shrinkToFit="1"/>
      <protection locked="0"/>
    </xf>
    <xf numFmtId="0" fontId="38" fillId="25" borderId="0" xfId="0" applyFont="1" applyFill="1" applyAlignment="1">
      <alignment vertical="center" shrinkToFit="1"/>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8" borderId="11" xfId="0" applyFont="1" applyFill="1" applyBorder="1" applyAlignment="1">
      <alignment horizontal="center" vertical="center"/>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38" fillId="24" borderId="10" xfId="0" applyFont="1" applyFill="1" applyBorder="1" applyAlignment="1">
      <alignment vertical="center" shrinkToFit="1"/>
    </xf>
    <xf numFmtId="4" fontId="38" fillId="25" borderId="0" xfId="0" applyNumberFormat="1" applyFont="1" applyFill="1" applyAlignment="1">
      <alignment horizontal="right" vertical="center"/>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0" fontId="43" fillId="0" borderId="126" xfId="57" applyFont="1" applyBorder="1" applyAlignment="1">
      <alignment horizontal="center" vertical="center" wrapText="1"/>
    </xf>
    <xf numFmtId="0" fontId="43" fillId="0" borderId="127" xfId="57" applyFont="1" applyBorder="1" applyAlignment="1">
      <alignment horizontal="center" vertical="center" wrapText="1"/>
    </xf>
    <xf numFmtId="0" fontId="43" fillId="0" borderId="128" xfId="57" applyFont="1" applyBorder="1" applyAlignment="1">
      <alignment horizontal="center" vertical="center" wrapText="1"/>
    </xf>
    <xf numFmtId="0" fontId="43" fillId="0" borderId="126" xfId="57" applyFont="1" applyBorder="1" applyAlignment="1">
      <alignment horizontal="center" vertical="center"/>
    </xf>
    <xf numFmtId="0" fontId="43" fillId="0" borderId="127" xfId="57" applyFont="1" applyBorder="1" applyAlignment="1">
      <alignment horizontal="center" vertical="center"/>
    </xf>
    <xf numFmtId="0" fontId="43" fillId="0" borderId="125" xfId="57" applyFont="1" applyBorder="1" applyAlignment="1">
      <alignment horizontal="left" vertical="center" wrapText="1"/>
    </xf>
    <xf numFmtId="0" fontId="43" fillId="0" borderId="125" xfId="57" applyFont="1" applyBorder="1" applyAlignment="1">
      <alignment horizontal="left" vertical="center"/>
    </xf>
    <xf numFmtId="0" fontId="43" fillId="0" borderId="126" xfId="57" applyFont="1" applyBorder="1" applyAlignment="1">
      <alignment horizontal="left" vertical="center"/>
    </xf>
    <xf numFmtId="0" fontId="43" fillId="0" borderId="127" xfId="57" applyFont="1" applyBorder="1" applyAlignment="1">
      <alignment horizontal="left" vertical="center"/>
    </xf>
    <xf numFmtId="0" fontId="43" fillId="0" borderId="128" xfId="57" applyFont="1" applyBorder="1" applyAlignment="1">
      <alignment horizontal="left" vertical="center"/>
    </xf>
    <xf numFmtId="0" fontId="43" fillId="0" borderId="126" xfId="57" applyFont="1" applyBorder="1" applyAlignment="1">
      <alignment horizontal="left" vertical="center" wrapText="1"/>
    </xf>
    <xf numFmtId="0" fontId="43" fillId="0" borderId="127" xfId="57" applyFont="1" applyBorder="1" applyAlignment="1">
      <alignment horizontal="left" vertical="center" wrapText="1"/>
    </xf>
    <xf numFmtId="0" fontId="43" fillId="0" borderId="128" xfId="57" applyFont="1" applyBorder="1" applyAlignment="1">
      <alignment horizontal="left" vertical="center" wrapText="1"/>
    </xf>
    <xf numFmtId="0" fontId="43" fillId="0" borderId="129" xfId="57" applyFont="1" applyBorder="1" applyAlignment="1">
      <alignment horizontal="center" vertical="center" wrapText="1"/>
    </xf>
    <xf numFmtId="0" fontId="43" fillId="0" borderId="62" xfId="57" applyFont="1" applyBorder="1" applyAlignment="1">
      <alignment horizontal="center" vertical="center" wrapText="1"/>
    </xf>
    <xf numFmtId="0" fontId="43" fillId="0" borderId="124" xfId="57" applyFont="1" applyBorder="1" applyAlignment="1">
      <alignment horizontal="center" vertical="center" wrapText="1"/>
    </xf>
    <xf numFmtId="0" fontId="43" fillId="0" borderId="17" xfId="57" applyFont="1" applyBorder="1" applyAlignment="1">
      <alignment horizontal="center" vertical="center" wrapText="1"/>
    </xf>
    <xf numFmtId="0" fontId="43" fillId="0" borderId="11" xfId="57" applyFont="1" applyBorder="1" applyAlignment="1">
      <alignment horizontal="center" vertical="center" wrapText="1"/>
    </xf>
    <xf numFmtId="0" fontId="43" fillId="0" borderId="18" xfId="57" applyFont="1" applyBorder="1" applyAlignment="1">
      <alignment horizontal="center" vertical="center" wrapText="1"/>
    </xf>
    <xf numFmtId="49" fontId="43" fillId="0" borderId="126" xfId="57" applyNumberFormat="1" applyFont="1" applyBorder="1" applyAlignment="1">
      <alignment horizontal="center" vertical="center" wrapText="1"/>
    </xf>
    <xf numFmtId="49" fontId="43" fillId="0" borderId="127" xfId="57" applyNumberFormat="1" applyFont="1" applyBorder="1" applyAlignment="1">
      <alignment horizontal="center" vertical="center" wrapText="1"/>
    </xf>
    <xf numFmtId="49" fontId="43" fillId="0" borderId="128" xfId="57" applyNumberFormat="1" applyFont="1" applyBorder="1" applyAlignment="1">
      <alignment horizontal="center" vertical="center" wrapText="1"/>
    </xf>
    <xf numFmtId="0" fontId="43" fillId="0" borderId="125" xfId="57" applyFont="1" applyBorder="1" applyAlignment="1">
      <alignment horizontal="center" vertical="center" wrapText="1"/>
    </xf>
    <xf numFmtId="0" fontId="64" fillId="33" borderId="0" xfId="0" applyFont="1" applyFill="1" applyAlignment="1">
      <alignment horizontal="center" vertical="center"/>
    </xf>
  </cellXfs>
  <cellStyles count="5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8">
    <dxf>
      <fill>
        <patternFill patternType="darkGray">
          <bgColor theme="0" tint="-0.499984740745262"/>
        </patternFill>
      </fill>
      <border>
        <vertical/>
        <horizontal/>
      </border>
    </dxf>
    <dxf>
      <fill>
        <patternFill patternType="darkGray">
          <bgColor theme="0" tint="-0.499984740745262"/>
        </patternFill>
      </fill>
      <border>
        <vertical/>
        <horizontal/>
      </border>
    </dxf>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50</xdr:row>
      <xdr:rowOff>180975</xdr:rowOff>
    </xdr:from>
    <xdr:to>
      <xdr:col>25</xdr:col>
      <xdr:colOff>133350</xdr:colOff>
      <xdr:row>52</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0</xdr:colOff>
      <xdr:row>1</xdr:row>
      <xdr:rowOff>95250</xdr:rowOff>
    </xdr:from>
    <xdr:to>
      <xdr:col>27</xdr:col>
      <xdr:colOff>0</xdr:colOff>
      <xdr:row>6</xdr:row>
      <xdr:rowOff>85725</xdr:rowOff>
    </xdr:to>
    <xdr:pic>
      <xdr:nvPicPr>
        <xdr:cNvPr id="59547" name="図 2">
          <a:extLst>
            <a:ext uri="{FF2B5EF4-FFF2-40B4-BE49-F238E27FC236}">
              <a16:creationId xmlns:a16="http://schemas.microsoft.com/office/drawing/2014/main" id="{00000000-0008-0000-0600-00009BE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285750"/>
          <a:ext cx="30480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AEB6112D-70D8-4A24-B304-16BE48F50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D9981F74-9D31-44A4-9157-03C44A1F5E6B}"/>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23</xdr:col>
      <xdr:colOff>2287</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4</xdr:row>
      <xdr:rowOff>180975</xdr:rowOff>
    </xdr:from>
    <xdr:ext cx="2736000" cy="970926"/>
    <xdr:sp macro="" textlink="">
      <xdr:nvSpPr>
        <xdr:cNvPr id="3" name="Text Box 18">
          <a:extLst>
            <a:ext uri="{FF2B5EF4-FFF2-40B4-BE49-F238E27FC236}">
              <a16:creationId xmlns:a16="http://schemas.microsoft.com/office/drawing/2014/main" id="{72B8EB24-1B8B-4554-93FA-23DB7121A368}"/>
            </a:ext>
          </a:extLst>
        </xdr:cNvPr>
        <xdr:cNvSpPr txBox="1">
          <a:spLocks noChangeArrowheads="1"/>
        </xdr:cNvSpPr>
      </xdr:nvSpPr>
      <xdr:spPr bwMode="auto">
        <a:xfrm>
          <a:off x="7429500" y="942975"/>
          <a:ext cx="2736000" cy="97092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目次 </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その他注意書き の「委任状作成上のご注意事項」に作成上の注意事項があります。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2A036720-5F8E-4162-98AA-45ADE4D071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5"/>
          <a:ext cx="1980000" cy="305443"/>
        </a:xfrm>
        <a:prstGeom prst="rect">
          <a:avLst/>
        </a:prstGeom>
      </xdr:spPr>
    </xdr:pic>
    <xdr:clientData/>
  </xdr:twoCellAnchor>
  <xdr:twoCellAnchor editAs="oneCell">
    <xdr:from>
      <xdr:col>1</xdr:col>
      <xdr:colOff>0</xdr:colOff>
      <xdr:row>66</xdr:row>
      <xdr:rowOff>38100</xdr:rowOff>
    </xdr:from>
    <xdr:to>
      <xdr:col>10</xdr:col>
      <xdr:colOff>179775</xdr:colOff>
      <xdr:row>66</xdr:row>
      <xdr:rowOff>343543</xdr:rowOff>
    </xdr:to>
    <xdr:pic>
      <xdr:nvPicPr>
        <xdr:cNvPr id="3" name="図 2">
          <a:extLst>
            <a:ext uri="{FF2B5EF4-FFF2-40B4-BE49-F238E27FC236}">
              <a16:creationId xmlns:a16="http://schemas.microsoft.com/office/drawing/2014/main" id="{F937A442-DBB8-45A1-8A53-427801672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294447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2BA785BF-5061-40C7-96F2-D13B8FFA60D5}"/>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xdr:col>
      <xdr:colOff>0</xdr:colOff>
      <xdr:row>124</xdr:row>
      <xdr:rowOff>47625</xdr:rowOff>
    </xdr:from>
    <xdr:to>
      <xdr:col>10</xdr:col>
      <xdr:colOff>179775</xdr:colOff>
      <xdr:row>124</xdr:row>
      <xdr:rowOff>353068</xdr:rowOff>
    </xdr:to>
    <xdr:pic>
      <xdr:nvPicPr>
        <xdr:cNvPr id="6" name="図 5">
          <a:extLst>
            <a:ext uri="{FF2B5EF4-FFF2-40B4-BE49-F238E27FC236}">
              <a16:creationId xmlns:a16="http://schemas.microsoft.com/office/drawing/2014/main" id="{5ED40F22-29FB-4424-A16A-C4B7E5AF4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5698450"/>
          <a:ext cx="1980000" cy="305443"/>
        </a:xfrm>
        <a:prstGeom prst="rect">
          <a:avLst/>
        </a:prstGeom>
      </xdr:spPr>
    </xdr:pic>
    <xdr:clientData/>
  </xdr:twoCellAnchor>
  <xdr:twoCellAnchor editAs="oneCell">
    <xdr:from>
      <xdr:col>1</xdr:col>
      <xdr:colOff>0</xdr:colOff>
      <xdr:row>185</xdr:row>
      <xdr:rowOff>47625</xdr:rowOff>
    </xdr:from>
    <xdr:to>
      <xdr:col>10</xdr:col>
      <xdr:colOff>179775</xdr:colOff>
      <xdr:row>185</xdr:row>
      <xdr:rowOff>353068</xdr:rowOff>
    </xdr:to>
    <xdr:pic>
      <xdr:nvPicPr>
        <xdr:cNvPr id="7" name="図 6">
          <a:extLst>
            <a:ext uri="{FF2B5EF4-FFF2-40B4-BE49-F238E27FC236}">
              <a16:creationId xmlns:a16="http://schemas.microsoft.com/office/drawing/2014/main" id="{079FDD29-8B9D-4812-9523-E507AC62B7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7919025"/>
          <a:ext cx="1980000" cy="3054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23</xdr:col>
      <xdr:colOff>2287</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FC0F10B-6687-4FB2-82C2-3CFF5A5D4A96}"/>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4</xdr:row>
      <xdr:rowOff>180975</xdr:rowOff>
    </xdr:from>
    <xdr:ext cx="2736000" cy="970926"/>
    <xdr:sp macro="" textlink="">
      <xdr:nvSpPr>
        <xdr:cNvPr id="3" name="Text Box 18">
          <a:extLst>
            <a:ext uri="{FF2B5EF4-FFF2-40B4-BE49-F238E27FC236}">
              <a16:creationId xmlns:a16="http://schemas.microsoft.com/office/drawing/2014/main" id="{94A61C05-1BB0-4015-8C4D-C12BF0CE3D65}"/>
            </a:ext>
          </a:extLst>
        </xdr:cNvPr>
        <xdr:cNvSpPr txBox="1">
          <a:spLocks noChangeArrowheads="1"/>
        </xdr:cNvSpPr>
      </xdr:nvSpPr>
      <xdr:spPr bwMode="auto">
        <a:xfrm>
          <a:off x="7429500" y="942975"/>
          <a:ext cx="2736000" cy="97092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目次 </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その他注意書き の「委任状作成上のご注意事項」に作成上の注意事項があります。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73D82AF7-9340-4F6A-B01E-9FEA8D0BD5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5"/>
          <a:ext cx="1980000" cy="305443"/>
        </a:xfrm>
        <a:prstGeom prst="rect">
          <a:avLst/>
        </a:prstGeom>
      </xdr:spPr>
    </xdr:pic>
    <xdr:clientData/>
  </xdr:twoCellAnchor>
  <xdr:twoCellAnchor editAs="oneCell">
    <xdr:from>
      <xdr:col>1</xdr:col>
      <xdr:colOff>0</xdr:colOff>
      <xdr:row>66</xdr:row>
      <xdr:rowOff>38100</xdr:rowOff>
    </xdr:from>
    <xdr:to>
      <xdr:col>10</xdr:col>
      <xdr:colOff>179775</xdr:colOff>
      <xdr:row>66</xdr:row>
      <xdr:rowOff>343543</xdr:rowOff>
    </xdr:to>
    <xdr:pic>
      <xdr:nvPicPr>
        <xdr:cNvPr id="3" name="図 2">
          <a:extLst>
            <a:ext uri="{FF2B5EF4-FFF2-40B4-BE49-F238E27FC236}">
              <a16:creationId xmlns:a16="http://schemas.microsoft.com/office/drawing/2014/main" id="{1D0093ED-CEA6-4B8A-ABBB-99A32B5AB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332547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622820C3-622F-4386-8182-103BBFBCA095}"/>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xdr:col>
      <xdr:colOff>0</xdr:colOff>
      <xdr:row>124</xdr:row>
      <xdr:rowOff>47625</xdr:rowOff>
    </xdr:from>
    <xdr:to>
      <xdr:col>10</xdr:col>
      <xdr:colOff>179775</xdr:colOff>
      <xdr:row>124</xdr:row>
      <xdr:rowOff>353068</xdr:rowOff>
    </xdr:to>
    <xdr:pic>
      <xdr:nvPicPr>
        <xdr:cNvPr id="6" name="図 5">
          <a:extLst>
            <a:ext uri="{FF2B5EF4-FFF2-40B4-BE49-F238E27FC236}">
              <a16:creationId xmlns:a16="http://schemas.microsoft.com/office/drawing/2014/main" id="{0C992AAF-EE11-46A5-B2A4-C290E8A00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5698450"/>
          <a:ext cx="1980000" cy="305443"/>
        </a:xfrm>
        <a:prstGeom prst="rect">
          <a:avLst/>
        </a:prstGeom>
      </xdr:spPr>
    </xdr:pic>
    <xdr:clientData/>
  </xdr:twoCellAnchor>
  <xdr:twoCellAnchor editAs="oneCell">
    <xdr:from>
      <xdr:col>1</xdr:col>
      <xdr:colOff>0</xdr:colOff>
      <xdr:row>185</xdr:row>
      <xdr:rowOff>47625</xdr:rowOff>
    </xdr:from>
    <xdr:to>
      <xdr:col>10</xdr:col>
      <xdr:colOff>179775</xdr:colOff>
      <xdr:row>185</xdr:row>
      <xdr:rowOff>353068</xdr:rowOff>
    </xdr:to>
    <xdr:pic>
      <xdr:nvPicPr>
        <xdr:cNvPr id="7" name="図 6">
          <a:extLst>
            <a:ext uri="{FF2B5EF4-FFF2-40B4-BE49-F238E27FC236}">
              <a16:creationId xmlns:a16="http://schemas.microsoft.com/office/drawing/2014/main" id="{5A070CDE-BA26-419F-AE76-D40567F17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7919025"/>
          <a:ext cx="1980000" cy="3054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518820A-A8F1-4262-9C05-A64586F7484D}"/>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3177006-9128-4480-A523-A77736BC5237}"/>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54F54232-BAA2-42F2-8C2F-94EFA9BC3DD3}"/>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32314C24-BDAE-4331-8DEF-79D09C17CAF3}"/>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40.bin"/><Relationship Id="rId4" Type="http://schemas.openxmlformats.org/officeDocument/2006/relationships/comments" Target="../comments1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6.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160</v>
      </c>
    </row>
    <row r="4" spans="2:2" ht="15" customHeight="1">
      <c r="B4" s="4" t="s">
        <v>75</v>
      </c>
    </row>
    <row r="5" spans="2:2" ht="15" customHeight="1">
      <c r="B5" s="4" t="s">
        <v>76</v>
      </c>
    </row>
    <row r="6" spans="2:2" ht="15" customHeight="1">
      <c r="B6" s="4" t="s">
        <v>77</v>
      </c>
    </row>
    <row r="8" spans="2:2" ht="15" customHeight="1">
      <c r="B8" s="4" t="s">
        <v>689</v>
      </c>
    </row>
    <row r="10" spans="2:2" ht="15" customHeight="1">
      <c r="B10" s="4" t="s">
        <v>22</v>
      </c>
    </row>
    <row r="11" spans="2:2" ht="15" customHeight="1">
      <c r="B11" s="4" t="s">
        <v>23</v>
      </c>
    </row>
    <row r="12" spans="2:2" ht="15" customHeight="1">
      <c r="B12" s="4" t="s">
        <v>24</v>
      </c>
    </row>
    <row r="14" spans="2:2" ht="15" customHeight="1">
      <c r="B14" s="4" t="s">
        <v>161</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159</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157</v>
      </c>
    </row>
    <row r="117" spans="2:2" ht="15" customHeight="1">
      <c r="B117" s="4" t="s">
        <v>18</v>
      </c>
    </row>
    <row r="118" spans="2:2" ht="15" customHeight="1">
      <c r="B118" s="4" t="s">
        <v>155</v>
      </c>
    </row>
    <row r="119" spans="2:2" ht="15" customHeight="1">
      <c r="B119" s="4" t="s">
        <v>19</v>
      </c>
    </row>
    <row r="120" spans="2:2" ht="15" customHeight="1">
      <c r="B120" s="4" t="s">
        <v>20</v>
      </c>
    </row>
    <row r="121" spans="2:2" ht="15" customHeight="1">
      <c r="B121" s="4" t="s">
        <v>21</v>
      </c>
    </row>
    <row r="123" spans="2:2" ht="15" customHeight="1">
      <c r="B123" s="4" t="s">
        <v>691</v>
      </c>
    </row>
    <row r="125" spans="2:2" ht="15" customHeight="1">
      <c r="B125" s="4" t="s">
        <v>692</v>
      </c>
    </row>
    <row r="127" spans="2:2" ht="15" customHeight="1">
      <c r="B127" s="4" t="s">
        <v>156</v>
      </c>
    </row>
    <row r="129" spans="2:2" ht="15" customHeight="1">
      <c r="B129" s="4" t="s">
        <v>17</v>
      </c>
    </row>
    <row r="131" spans="2:2" ht="15" customHeight="1">
      <c r="B131" s="4" t="s">
        <v>451</v>
      </c>
    </row>
    <row r="133" spans="2:2" ht="15" customHeight="1">
      <c r="B133" s="4" t="s">
        <v>452</v>
      </c>
    </row>
    <row r="134" spans="2:2" ht="15" customHeight="1">
      <c r="B134" s="4" t="s">
        <v>453</v>
      </c>
    </row>
    <row r="135" spans="2:2" ht="15" customHeight="1">
      <c r="B135" s="4" t="s">
        <v>454</v>
      </c>
    </row>
    <row r="136" spans="2:2" ht="15" customHeight="1">
      <c r="B136" s="4" t="s">
        <v>455</v>
      </c>
    </row>
    <row r="137" spans="2:2" ht="15" customHeight="1">
      <c r="B137" s="4" t="s">
        <v>456</v>
      </c>
    </row>
    <row r="138" spans="2:2" ht="15" customHeight="1">
      <c r="B138" s="4" t="s">
        <v>457</v>
      </c>
    </row>
    <row r="139" spans="2:2" ht="15" customHeight="1">
      <c r="B139" s="4" t="s">
        <v>458</v>
      </c>
    </row>
    <row r="140" spans="2:2" ht="15" customHeight="1">
      <c r="B140" s="4" t="s">
        <v>459</v>
      </c>
    </row>
    <row r="141" spans="2:2" ht="15" customHeight="1">
      <c r="B141" s="4" t="s">
        <v>460</v>
      </c>
    </row>
    <row r="142" spans="2:2" ht="15" customHeight="1">
      <c r="B142" s="4" t="s">
        <v>461</v>
      </c>
    </row>
    <row r="143" spans="2:2" ht="15" customHeight="1">
      <c r="B143" s="4" t="s">
        <v>478</v>
      </c>
    </row>
    <row r="144" spans="2:2" ht="15" customHeight="1">
      <c r="B144" s="4" t="s">
        <v>462</v>
      </c>
    </row>
    <row r="145" spans="2:2" ht="15" customHeight="1">
      <c r="B145" s="4" t="s">
        <v>463</v>
      </c>
    </row>
    <row r="146" spans="2:2" ht="15" customHeight="1">
      <c r="B146" s="4" t="s">
        <v>464</v>
      </c>
    </row>
    <row r="147" spans="2:2" ht="15" customHeight="1">
      <c r="B147" s="4" t="s">
        <v>465</v>
      </c>
    </row>
    <row r="148" spans="2:2" ht="15" customHeight="1">
      <c r="B148" s="4" t="s">
        <v>466</v>
      </c>
    </row>
    <row r="149" spans="2:2" ht="15" customHeight="1">
      <c r="B149" s="4" t="s">
        <v>467</v>
      </c>
    </row>
    <row r="150" spans="2:2" ht="15" customHeight="1">
      <c r="B150" s="4" t="s">
        <v>468</v>
      </c>
    </row>
    <row r="151" spans="2:2" ht="15" customHeight="1">
      <c r="B151" s="4" t="s">
        <v>469</v>
      </c>
    </row>
    <row r="152" spans="2:2" ht="15" customHeight="1">
      <c r="B152" s="4" t="s">
        <v>470</v>
      </c>
    </row>
    <row r="153" spans="2:2" ht="15" customHeight="1">
      <c r="B153" s="4" t="s">
        <v>471</v>
      </c>
    </row>
    <row r="154" spans="2:2" ht="15" customHeight="1">
      <c r="B154" s="4" t="s">
        <v>472</v>
      </c>
    </row>
    <row r="155" spans="2:2" ht="15" customHeight="1">
      <c r="B155" s="4" t="s">
        <v>473</v>
      </c>
    </row>
    <row r="156" spans="2:2" ht="15" customHeight="1">
      <c r="B156" s="4" t="s">
        <v>474</v>
      </c>
    </row>
    <row r="157" spans="2:2" ht="15" customHeight="1">
      <c r="B157" s="4" t="s">
        <v>475</v>
      </c>
    </row>
    <row r="158" spans="2:2" ht="15" customHeight="1">
      <c r="B158" s="4" t="s">
        <v>476</v>
      </c>
    </row>
    <row r="159" spans="2:2" ht="15" customHeight="1">
      <c r="B159" s="4" t="s">
        <v>477</v>
      </c>
    </row>
    <row r="161" spans="2:2" ht="15" customHeight="1">
      <c r="B161" s="4" t="s">
        <v>690</v>
      </c>
    </row>
    <row r="163" spans="2:2" ht="15" customHeight="1">
      <c r="B163" s="4" t="s">
        <v>1644</v>
      </c>
    </row>
    <row r="165" spans="2:2" ht="15" customHeight="1">
      <c r="B165" s="4" t="s">
        <v>423</v>
      </c>
    </row>
    <row r="167" spans="2:2" ht="15" customHeight="1">
      <c r="B167" s="4" t="s">
        <v>174</v>
      </c>
    </row>
    <row r="168" spans="2:2" ht="15" customHeight="1">
      <c r="B168" s="4" t="s">
        <v>175</v>
      </c>
    </row>
    <row r="169" spans="2:2" ht="15" customHeight="1">
      <c r="B169" s="4" t="s">
        <v>176</v>
      </c>
    </row>
    <row r="170" spans="2:2" ht="15" customHeight="1">
      <c r="B170" s="4" t="s">
        <v>177</v>
      </c>
    </row>
    <row r="171" spans="2:2" ht="15" customHeight="1">
      <c r="B171" s="4" t="s">
        <v>178</v>
      </c>
    </row>
    <row r="172" spans="2:2" ht="15" customHeight="1">
      <c r="B172" s="4" t="s">
        <v>179</v>
      </c>
    </row>
    <row r="173" spans="2:2" ht="15" customHeight="1">
      <c r="B173" s="4" t="s">
        <v>180</v>
      </c>
    </row>
    <row r="174" spans="2:2" ht="15" customHeight="1">
      <c r="B174" s="4" t="s">
        <v>181</v>
      </c>
    </row>
    <row r="175" spans="2:2" ht="15" customHeight="1">
      <c r="B175" s="4" t="s">
        <v>182</v>
      </c>
    </row>
    <row r="176" spans="2:2" ht="15" customHeight="1">
      <c r="B176" s="4" t="s">
        <v>183</v>
      </c>
    </row>
    <row r="177" spans="2:2" ht="15" customHeight="1">
      <c r="B177" s="4" t="s">
        <v>184</v>
      </c>
    </row>
    <row r="178" spans="2:2" ht="15" customHeight="1">
      <c r="B178" s="4" t="s">
        <v>185</v>
      </c>
    </row>
    <row r="179" spans="2:2" ht="15" customHeight="1">
      <c r="B179" s="4" t="s">
        <v>186</v>
      </c>
    </row>
    <row r="180" spans="2:2" ht="15" customHeight="1">
      <c r="B180" s="4" t="s">
        <v>187</v>
      </c>
    </row>
    <row r="181" spans="2:2" ht="15" customHeight="1">
      <c r="B181" s="4" t="s">
        <v>188</v>
      </c>
    </row>
    <row r="182" spans="2:2" ht="15" customHeight="1">
      <c r="B182" s="4" t="s">
        <v>189</v>
      </c>
    </row>
    <row r="183" spans="2:2" ht="15" customHeight="1">
      <c r="B183" s="4" t="s">
        <v>190</v>
      </c>
    </row>
    <row r="184" spans="2:2" ht="15" customHeight="1">
      <c r="B184" s="4" t="s">
        <v>191</v>
      </c>
    </row>
    <row r="185" spans="2:2" ht="15" customHeight="1">
      <c r="B185" s="4" t="s">
        <v>192</v>
      </c>
    </row>
    <row r="187" spans="2:2" ht="15" customHeight="1">
      <c r="B187" s="4" t="s">
        <v>193</v>
      </c>
    </row>
    <row r="189" spans="2:2" ht="15" customHeight="1">
      <c r="B189" s="4" t="s">
        <v>194</v>
      </c>
    </row>
    <row r="190" spans="2:2" ht="15" customHeight="1">
      <c r="B190" s="4" t="s">
        <v>195</v>
      </c>
    </row>
    <row r="191" spans="2:2" ht="15" customHeight="1">
      <c r="B191" s="4" t="s">
        <v>196</v>
      </c>
    </row>
    <row r="192" spans="2:2" ht="15" customHeight="1">
      <c r="B192" s="4" t="s">
        <v>197</v>
      </c>
    </row>
    <row r="193" spans="2:2" ht="15" customHeight="1">
      <c r="B193" s="4" t="s">
        <v>198</v>
      </c>
    </row>
    <row r="194" spans="2:2" ht="15" customHeight="1">
      <c r="B194" s="4" t="s">
        <v>199</v>
      </c>
    </row>
    <row r="195" spans="2:2" ht="15" customHeight="1">
      <c r="B195" s="4" t="s">
        <v>200</v>
      </c>
    </row>
    <row r="196" spans="2:2" ht="15" customHeight="1">
      <c r="B196" s="4" t="s">
        <v>1643</v>
      </c>
    </row>
    <row r="197" spans="2:2" ht="15" customHeight="1">
      <c r="B197" s="4" t="s">
        <v>201</v>
      </c>
    </row>
    <row r="198" spans="2:2" ht="15" customHeight="1">
      <c r="B198" s="4" t="s">
        <v>202</v>
      </c>
    </row>
    <row r="199" spans="2:2" ht="15" customHeight="1">
      <c r="B199" s="4" t="s">
        <v>203</v>
      </c>
    </row>
    <row r="200" spans="2:2" ht="15" customHeight="1">
      <c r="B200" s="4" t="s">
        <v>204</v>
      </c>
    </row>
    <row r="201" spans="2:2" ht="15" customHeight="1">
      <c r="B201" s="4" t="s">
        <v>205</v>
      </c>
    </row>
    <row r="202" spans="2:2" ht="15" customHeight="1">
      <c r="B202" s="4" t="s">
        <v>206</v>
      </c>
    </row>
    <row r="204" spans="2:2" ht="15" customHeight="1">
      <c r="B204" s="4" t="s">
        <v>207</v>
      </c>
    </row>
    <row r="206" spans="2:2" ht="15" customHeight="1">
      <c r="B206" s="4" t="s">
        <v>208</v>
      </c>
    </row>
    <row r="207" spans="2:2" ht="15" customHeight="1">
      <c r="B207" s="4" t="s">
        <v>1573</v>
      </c>
    </row>
    <row r="208" spans="2:2" ht="15" customHeight="1">
      <c r="B208" s="4" t="s">
        <v>1574</v>
      </c>
    </row>
    <row r="209" spans="2:2" ht="15" customHeight="1">
      <c r="B209" s="4" t="s">
        <v>1575</v>
      </c>
    </row>
    <row r="210" spans="2:2" ht="15" customHeight="1">
      <c r="B210" s="4" t="s">
        <v>1576</v>
      </c>
    </row>
    <row r="211" spans="2:2" ht="15" customHeight="1">
      <c r="B211" s="4" t="s">
        <v>209</v>
      </c>
    </row>
    <row r="213" spans="2:2" ht="15" customHeight="1">
      <c r="B213" s="4" t="s">
        <v>163</v>
      </c>
    </row>
    <row r="215" spans="2:2" ht="15" customHeight="1">
      <c r="B215" s="4" t="s">
        <v>164</v>
      </c>
    </row>
    <row r="216" spans="2:2" ht="15" customHeight="1">
      <c r="B216" s="4" t="s">
        <v>165</v>
      </c>
    </row>
    <row r="217" spans="2:2" ht="15" customHeight="1">
      <c r="B217" s="4" t="s">
        <v>166</v>
      </c>
    </row>
    <row r="218" spans="2:2" ht="15" customHeight="1">
      <c r="B218" s="4" t="s">
        <v>167</v>
      </c>
    </row>
    <row r="219" spans="2:2" ht="15" customHeight="1">
      <c r="B219" s="4" t="s">
        <v>168</v>
      </c>
    </row>
    <row r="220" spans="2:2" ht="15" customHeight="1">
      <c r="B220" s="4" t="s">
        <v>169</v>
      </c>
    </row>
    <row r="222" spans="2:2" ht="15" customHeight="1">
      <c r="B222" s="4" t="s">
        <v>170</v>
      </c>
    </row>
    <row r="224" spans="2:2" ht="15" customHeight="1">
      <c r="B224" s="4" t="s">
        <v>172</v>
      </c>
    </row>
    <row r="225" spans="2:3" ht="15" customHeight="1">
      <c r="B225" s="4" t="s">
        <v>173</v>
      </c>
    </row>
    <row r="227" spans="2:3" ht="15" customHeight="1">
      <c r="B227" s="4" t="s">
        <v>158</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210</v>
      </c>
      <c r="C235" s="1" t="s">
        <v>405</v>
      </c>
    </row>
    <row r="237" spans="2:3" ht="15" customHeight="1">
      <c r="B237" s="4" t="s">
        <v>211</v>
      </c>
      <c r="C237" s="3" t="s">
        <v>424</v>
      </c>
    </row>
    <row r="238" spans="2:3" ht="15" customHeight="1">
      <c r="B238" s="4" t="s">
        <v>212</v>
      </c>
      <c r="C238" s="3" t="s">
        <v>340</v>
      </c>
    </row>
    <row r="239" spans="2:3" ht="15" customHeight="1">
      <c r="B239" s="4" t="s">
        <v>213</v>
      </c>
      <c r="C239" s="3" t="s">
        <v>341</v>
      </c>
    </row>
    <row r="240" spans="2:3" ht="15" customHeight="1">
      <c r="B240" s="4" t="s">
        <v>214</v>
      </c>
      <c r="C240" s="3" t="s">
        <v>342</v>
      </c>
    </row>
    <row r="241" spans="2:3" ht="15" customHeight="1">
      <c r="B241" s="4" t="s">
        <v>215</v>
      </c>
      <c r="C241" s="3" t="s">
        <v>343</v>
      </c>
    </row>
    <row r="242" spans="2:3" ht="15" customHeight="1">
      <c r="B242" s="4" t="s">
        <v>216</v>
      </c>
      <c r="C242" s="3" t="s">
        <v>344</v>
      </c>
    </row>
    <row r="243" spans="2:3" ht="15" customHeight="1">
      <c r="B243" s="4" t="s">
        <v>217</v>
      </c>
      <c r="C243" s="3" t="s">
        <v>345</v>
      </c>
    </row>
    <row r="244" spans="2:3" ht="15" customHeight="1">
      <c r="B244" s="4" t="s">
        <v>218</v>
      </c>
      <c r="C244" s="3" t="s">
        <v>346</v>
      </c>
    </row>
    <row r="245" spans="2:3" ht="15" customHeight="1">
      <c r="B245" s="4" t="s">
        <v>1623</v>
      </c>
      <c r="C245" s="3" t="s">
        <v>1622</v>
      </c>
    </row>
    <row r="246" spans="2:3" ht="15" customHeight="1">
      <c r="B246" s="4" t="s">
        <v>219</v>
      </c>
      <c r="C246" s="3" t="s">
        <v>347</v>
      </c>
    </row>
    <row r="247" spans="2:3" ht="15" customHeight="1">
      <c r="B247" s="4" t="s">
        <v>220</v>
      </c>
      <c r="C247" s="3" t="s">
        <v>347</v>
      </c>
    </row>
    <row r="248" spans="2:3" ht="15" customHeight="1">
      <c r="B248" s="4" t="s">
        <v>221</v>
      </c>
      <c r="C248" s="3" t="s">
        <v>347</v>
      </c>
    </row>
    <row r="249" spans="2:3" ht="15" customHeight="1">
      <c r="B249" s="4" t="s">
        <v>222</v>
      </c>
      <c r="C249" s="3" t="s">
        <v>348</v>
      </c>
    </row>
    <row r="250" spans="2:3" ht="15" customHeight="1">
      <c r="B250" s="4" t="s">
        <v>223</v>
      </c>
      <c r="C250" s="3" t="s">
        <v>348</v>
      </c>
    </row>
    <row r="251" spans="2:3" ht="15" customHeight="1">
      <c r="B251" s="4" t="s">
        <v>224</v>
      </c>
      <c r="C251" s="3" t="s">
        <v>348</v>
      </c>
    </row>
    <row r="252" spans="2:3" ht="15" customHeight="1">
      <c r="B252" s="4" t="s">
        <v>225</v>
      </c>
      <c r="C252" s="3" t="s">
        <v>349</v>
      </c>
    </row>
    <row r="253" spans="2:3" ht="15" customHeight="1">
      <c r="B253" s="4" t="s">
        <v>226</v>
      </c>
      <c r="C253" s="3" t="s">
        <v>349</v>
      </c>
    </row>
    <row r="254" spans="2:3" ht="15" customHeight="1">
      <c r="B254" s="4" t="s">
        <v>227</v>
      </c>
      <c r="C254" s="3" t="s">
        <v>350</v>
      </c>
    </row>
    <row r="255" spans="2:3" ht="15" customHeight="1">
      <c r="B255" s="4" t="s">
        <v>228</v>
      </c>
      <c r="C255" s="3" t="s">
        <v>351</v>
      </c>
    </row>
    <row r="256" spans="2:3" ht="15" customHeight="1">
      <c r="B256" s="4" t="s">
        <v>229</v>
      </c>
      <c r="C256" s="3" t="s">
        <v>352</v>
      </c>
    </row>
    <row r="257" spans="2:3" ht="15" customHeight="1">
      <c r="B257" s="4" t="s">
        <v>230</v>
      </c>
      <c r="C257" s="3" t="s">
        <v>353</v>
      </c>
    </row>
    <row r="258" spans="2:3" ht="15" customHeight="1">
      <c r="B258" s="4" t="s">
        <v>1624</v>
      </c>
      <c r="C258" s="3" t="s">
        <v>1625</v>
      </c>
    </row>
    <row r="259" spans="2:3" ht="15" customHeight="1">
      <c r="B259" s="4" t="s">
        <v>231</v>
      </c>
      <c r="C259" s="3" t="s">
        <v>354</v>
      </c>
    </row>
    <row r="260" spans="2:3" ht="15" customHeight="1">
      <c r="B260" s="4" t="s">
        <v>232</v>
      </c>
      <c r="C260" s="3" t="s">
        <v>354</v>
      </c>
    </row>
    <row r="261" spans="2:3" ht="15" customHeight="1">
      <c r="B261" s="4" t="s">
        <v>233</v>
      </c>
      <c r="C261" s="3" t="s">
        <v>354</v>
      </c>
    </row>
    <row r="262" spans="2:3" ht="15" customHeight="1">
      <c r="B262" s="4" t="s">
        <v>234</v>
      </c>
      <c r="C262" s="3" t="s">
        <v>355</v>
      </c>
    </row>
    <row r="263" spans="2:3" ht="15" customHeight="1">
      <c r="B263" s="4" t="s">
        <v>235</v>
      </c>
      <c r="C263" s="3" t="s">
        <v>355</v>
      </c>
    </row>
    <row r="264" spans="2:3" ht="15" customHeight="1">
      <c r="B264" s="4" t="s">
        <v>236</v>
      </c>
      <c r="C264" s="3" t="s">
        <v>356</v>
      </c>
    </row>
    <row r="265" spans="2:3" ht="15" customHeight="1">
      <c r="B265" s="4" t="s">
        <v>1626</v>
      </c>
      <c r="C265" s="3" t="s">
        <v>357</v>
      </c>
    </row>
    <row r="266" spans="2:3" ht="15" customHeight="1">
      <c r="B266" s="4" t="s">
        <v>1627</v>
      </c>
      <c r="C266" s="3" t="s">
        <v>1628</v>
      </c>
    </row>
    <row r="267" spans="2:3" ht="15" customHeight="1">
      <c r="B267" s="4" t="s">
        <v>1629</v>
      </c>
      <c r="C267" s="3" t="s">
        <v>358</v>
      </c>
    </row>
    <row r="268" spans="2:3" ht="15" customHeight="1">
      <c r="B268" s="4" t="s">
        <v>1630</v>
      </c>
      <c r="C268" s="3" t="s">
        <v>1631</v>
      </c>
    </row>
    <row r="269" spans="2:3" ht="15" customHeight="1">
      <c r="B269" s="4" t="s">
        <v>237</v>
      </c>
      <c r="C269" s="3" t="s">
        <v>360</v>
      </c>
    </row>
    <row r="270" spans="2:3" ht="15" customHeight="1">
      <c r="B270" s="4" t="s">
        <v>238</v>
      </c>
      <c r="C270" s="3" t="s">
        <v>361</v>
      </c>
    </row>
    <row r="271" spans="2:3" ht="15" customHeight="1">
      <c r="B271" s="4" t="s">
        <v>239</v>
      </c>
      <c r="C271" s="3" t="s">
        <v>362</v>
      </c>
    </row>
    <row r="272" spans="2:3" ht="15" customHeight="1">
      <c r="B272" s="4" t="s">
        <v>240</v>
      </c>
      <c r="C272" s="3" t="s">
        <v>363</v>
      </c>
    </row>
    <row r="273" spans="2:3" ht="15" customHeight="1">
      <c r="B273" s="4" t="s">
        <v>241</v>
      </c>
      <c r="C273" s="3" t="s">
        <v>364</v>
      </c>
    </row>
    <row r="274" spans="2:3" ht="15" customHeight="1">
      <c r="B274" s="4" t="s">
        <v>242</v>
      </c>
      <c r="C274" s="3" t="s">
        <v>365</v>
      </c>
    </row>
    <row r="275" spans="2:3" ht="15" customHeight="1">
      <c r="B275" s="4" t="s">
        <v>243</v>
      </c>
      <c r="C275" s="3" t="s">
        <v>366</v>
      </c>
    </row>
    <row r="276" spans="2:3" ht="15" customHeight="1">
      <c r="B276" s="4" t="s">
        <v>244</v>
      </c>
      <c r="C276" s="3" t="s">
        <v>367</v>
      </c>
    </row>
    <row r="277" spans="2:3" ht="15" customHeight="1">
      <c r="B277" s="4" t="s">
        <v>245</v>
      </c>
      <c r="C277" s="3" t="s">
        <v>367</v>
      </c>
    </row>
    <row r="278" spans="2:3" ht="15" customHeight="1">
      <c r="B278" s="4" t="s">
        <v>246</v>
      </c>
      <c r="C278" s="3" t="s">
        <v>368</v>
      </c>
    </row>
    <row r="279" spans="2:3" ht="15" customHeight="1">
      <c r="B279" s="4" t="s">
        <v>247</v>
      </c>
      <c r="C279" s="3" t="s">
        <v>368</v>
      </c>
    </row>
    <row r="280" spans="2:3" ht="15" customHeight="1">
      <c r="B280" s="4" t="s">
        <v>248</v>
      </c>
      <c r="C280" s="3" t="s">
        <v>368</v>
      </c>
    </row>
    <row r="281" spans="2:3" ht="15" customHeight="1">
      <c r="B281" s="4" t="s">
        <v>1632</v>
      </c>
      <c r="C281" s="3" t="s">
        <v>369</v>
      </c>
    </row>
    <row r="282" spans="2:3" ht="15" customHeight="1">
      <c r="B282" s="4" t="s">
        <v>249</v>
      </c>
      <c r="C282" s="3" t="s">
        <v>370</v>
      </c>
    </row>
    <row r="283" spans="2:3" ht="15" customHeight="1">
      <c r="B283" s="4" t="s">
        <v>250</v>
      </c>
      <c r="C283" s="3" t="s">
        <v>370</v>
      </c>
    </row>
    <row r="284" spans="2:3" ht="15" customHeight="1">
      <c r="B284" s="4" t="s">
        <v>251</v>
      </c>
      <c r="C284" s="3" t="s">
        <v>370</v>
      </c>
    </row>
    <row r="285" spans="2:3" ht="15" customHeight="1">
      <c r="B285" s="4" t="s">
        <v>252</v>
      </c>
      <c r="C285" s="3" t="s">
        <v>370</v>
      </c>
    </row>
    <row r="286" spans="2:3" ht="15" customHeight="1">
      <c r="B286" s="4" t="s">
        <v>253</v>
      </c>
      <c r="C286" s="3" t="s">
        <v>371</v>
      </c>
    </row>
    <row r="287" spans="2:3" ht="15" customHeight="1">
      <c r="B287" s="4" t="s">
        <v>254</v>
      </c>
      <c r="C287" s="3" t="s">
        <v>372</v>
      </c>
    </row>
    <row r="288" spans="2:3" ht="15" customHeight="1">
      <c r="B288" s="4" t="s">
        <v>255</v>
      </c>
      <c r="C288" s="3" t="s">
        <v>373</v>
      </c>
    </row>
    <row r="289" spans="2:3" ht="15" customHeight="1">
      <c r="B289" s="4" t="s">
        <v>256</v>
      </c>
      <c r="C289" s="3" t="s">
        <v>374</v>
      </c>
    </row>
    <row r="290" spans="2:3" ht="15" customHeight="1">
      <c r="B290" s="4" t="s">
        <v>257</v>
      </c>
      <c r="C290" s="3" t="s">
        <v>374</v>
      </c>
    </row>
    <row r="291" spans="2:3" ht="15" customHeight="1">
      <c r="B291" s="4" t="s">
        <v>258</v>
      </c>
      <c r="C291" s="3" t="s">
        <v>374</v>
      </c>
    </row>
    <row r="292" spans="2:3" ht="15" customHeight="1">
      <c r="B292" s="4" t="s">
        <v>259</v>
      </c>
      <c r="C292" s="3" t="s">
        <v>374</v>
      </c>
    </row>
    <row r="293" spans="2:3" ht="15" customHeight="1">
      <c r="B293" s="4" t="s">
        <v>260</v>
      </c>
      <c r="C293" s="3" t="s">
        <v>374</v>
      </c>
    </row>
    <row r="294" spans="2:3" ht="15" customHeight="1">
      <c r="B294" s="4" t="s">
        <v>261</v>
      </c>
      <c r="C294" s="3" t="s">
        <v>374</v>
      </c>
    </row>
    <row r="295" spans="2:3" ht="15" customHeight="1">
      <c r="B295" s="4" t="s">
        <v>262</v>
      </c>
      <c r="C295" s="3" t="s">
        <v>375</v>
      </c>
    </row>
    <row r="296" spans="2:3" ht="15" customHeight="1">
      <c r="B296" s="4" t="s">
        <v>263</v>
      </c>
      <c r="C296" s="3" t="s">
        <v>375</v>
      </c>
    </row>
    <row r="297" spans="2:3" ht="15" customHeight="1">
      <c r="B297" s="4" t="s">
        <v>264</v>
      </c>
      <c r="C297" s="3" t="s">
        <v>376</v>
      </c>
    </row>
    <row r="298" spans="2:3" ht="15" customHeight="1">
      <c r="B298" s="4" t="s">
        <v>265</v>
      </c>
      <c r="C298" s="3" t="s">
        <v>376</v>
      </c>
    </row>
    <row r="299" spans="2:3" ht="15" customHeight="1">
      <c r="B299" s="4" t="s">
        <v>266</v>
      </c>
      <c r="C299" s="3" t="s">
        <v>376</v>
      </c>
    </row>
    <row r="300" spans="2:3" ht="15" customHeight="1">
      <c r="B300" s="4" t="s">
        <v>267</v>
      </c>
      <c r="C300" s="3" t="s">
        <v>376</v>
      </c>
    </row>
    <row r="301" spans="2:3" ht="15" customHeight="1">
      <c r="B301" s="4" t="s">
        <v>268</v>
      </c>
      <c r="C301" s="3" t="s">
        <v>376</v>
      </c>
    </row>
    <row r="302" spans="2:3" ht="15" customHeight="1">
      <c r="B302" s="4" t="s">
        <v>269</v>
      </c>
      <c r="C302" s="3" t="s">
        <v>376</v>
      </c>
    </row>
    <row r="303" spans="2:3" ht="15" customHeight="1">
      <c r="B303" s="4" t="s">
        <v>270</v>
      </c>
      <c r="C303" s="3" t="s">
        <v>377</v>
      </c>
    </row>
    <row r="304" spans="2:3" ht="15" customHeight="1">
      <c r="B304" s="4" t="s">
        <v>271</v>
      </c>
      <c r="C304" s="3" t="s">
        <v>377</v>
      </c>
    </row>
    <row r="305" spans="2:3" ht="15" customHeight="1">
      <c r="B305" s="4" t="s">
        <v>272</v>
      </c>
      <c r="C305" s="3" t="s">
        <v>378</v>
      </c>
    </row>
    <row r="306" spans="2:3" ht="15" customHeight="1">
      <c r="B306" s="4" t="s">
        <v>273</v>
      </c>
      <c r="C306" s="3" t="s">
        <v>379</v>
      </c>
    </row>
    <row r="307" spans="2:3" ht="15" customHeight="1">
      <c r="B307" s="4" t="s">
        <v>274</v>
      </c>
      <c r="C307" s="3" t="s">
        <v>380</v>
      </c>
    </row>
    <row r="308" spans="2:3" ht="15" customHeight="1">
      <c r="B308" s="4" t="s">
        <v>275</v>
      </c>
      <c r="C308" s="3" t="s">
        <v>380</v>
      </c>
    </row>
    <row r="309" spans="2:3" ht="15" customHeight="1">
      <c r="B309" s="4" t="s">
        <v>276</v>
      </c>
      <c r="C309" s="3" t="s">
        <v>380</v>
      </c>
    </row>
    <row r="310" spans="2:3" ht="15" customHeight="1">
      <c r="B310" s="4" t="s">
        <v>277</v>
      </c>
      <c r="C310" s="3" t="s">
        <v>381</v>
      </c>
    </row>
    <row r="311" spans="2:3" ht="15" customHeight="1">
      <c r="B311" s="4" t="s">
        <v>278</v>
      </c>
      <c r="C311" s="3" t="s">
        <v>382</v>
      </c>
    </row>
    <row r="312" spans="2:3" ht="15" customHeight="1">
      <c r="B312" s="4" t="s">
        <v>279</v>
      </c>
      <c r="C312" s="3" t="s">
        <v>382</v>
      </c>
    </row>
    <row r="313" spans="2:3" ht="15" customHeight="1">
      <c r="B313" s="4" t="s">
        <v>280</v>
      </c>
      <c r="C313" s="3" t="s">
        <v>382</v>
      </c>
    </row>
    <row r="314" spans="2:3" ht="15" customHeight="1">
      <c r="B314" s="4" t="s">
        <v>281</v>
      </c>
      <c r="C314" s="3" t="s">
        <v>383</v>
      </c>
    </row>
    <row r="315" spans="2:3" ht="15" customHeight="1">
      <c r="B315" s="4" t="s">
        <v>282</v>
      </c>
      <c r="C315" s="3" t="s">
        <v>384</v>
      </c>
    </row>
    <row r="316" spans="2:3" ht="15" customHeight="1">
      <c r="B316" s="4" t="s">
        <v>283</v>
      </c>
      <c r="C316" s="3" t="s">
        <v>384</v>
      </c>
    </row>
    <row r="317" spans="2:3" ht="15" customHeight="1">
      <c r="B317" s="4" t="s">
        <v>284</v>
      </c>
      <c r="C317" s="3" t="s">
        <v>385</v>
      </c>
    </row>
    <row r="318" spans="2:3" ht="15" customHeight="1">
      <c r="B318" s="4" t="s">
        <v>285</v>
      </c>
      <c r="C318" s="3" t="s">
        <v>385</v>
      </c>
    </row>
    <row r="319" spans="2:3" ht="15" customHeight="1">
      <c r="B319" s="4" t="s">
        <v>286</v>
      </c>
      <c r="C319" s="3" t="s">
        <v>385</v>
      </c>
    </row>
    <row r="320" spans="2:3" ht="15" customHeight="1">
      <c r="B320" s="4" t="s">
        <v>287</v>
      </c>
      <c r="C320" s="3" t="s">
        <v>385</v>
      </c>
    </row>
    <row r="321" spans="2:3" ht="15" customHeight="1">
      <c r="B321" s="4" t="s">
        <v>288</v>
      </c>
      <c r="C321" s="3" t="s">
        <v>385</v>
      </c>
    </row>
    <row r="322" spans="2:3" ht="15" customHeight="1">
      <c r="B322" s="4" t="s">
        <v>289</v>
      </c>
      <c r="C322" s="3" t="s">
        <v>385</v>
      </c>
    </row>
    <row r="323" spans="2:3" ht="15" customHeight="1">
      <c r="B323" s="4" t="s">
        <v>290</v>
      </c>
      <c r="C323" s="3" t="s">
        <v>385</v>
      </c>
    </row>
    <row r="324" spans="2:3" ht="15" customHeight="1">
      <c r="B324" s="4" t="s">
        <v>291</v>
      </c>
      <c r="C324" s="3" t="s">
        <v>385</v>
      </c>
    </row>
    <row r="325" spans="2:3" ht="15" customHeight="1">
      <c r="B325" s="4" t="s">
        <v>292</v>
      </c>
      <c r="C325" s="3" t="s">
        <v>385</v>
      </c>
    </row>
    <row r="326" spans="2:3" ht="15" customHeight="1">
      <c r="B326" s="4" t="s">
        <v>293</v>
      </c>
      <c r="C326" s="3" t="s">
        <v>385</v>
      </c>
    </row>
    <row r="327" spans="2:3" ht="15" customHeight="1">
      <c r="B327" s="4" t="s">
        <v>294</v>
      </c>
      <c r="C327" s="3" t="s">
        <v>385</v>
      </c>
    </row>
    <row r="328" spans="2:3" ht="15" customHeight="1">
      <c r="B328" s="4" t="s">
        <v>295</v>
      </c>
      <c r="C328" s="3" t="s">
        <v>385</v>
      </c>
    </row>
    <row r="329" spans="2:3" ht="15" customHeight="1">
      <c r="B329" s="4" t="s">
        <v>296</v>
      </c>
      <c r="C329" s="3" t="s">
        <v>385</v>
      </c>
    </row>
    <row r="330" spans="2:3" ht="15" customHeight="1">
      <c r="B330" s="4" t="s">
        <v>297</v>
      </c>
      <c r="C330" s="3" t="s">
        <v>385</v>
      </c>
    </row>
    <row r="331" spans="2:3" ht="15" customHeight="1">
      <c r="B331" s="4" t="s">
        <v>298</v>
      </c>
      <c r="C331" s="3" t="s">
        <v>385</v>
      </c>
    </row>
    <row r="332" spans="2:3" ht="15" customHeight="1">
      <c r="B332" s="4" t="s">
        <v>299</v>
      </c>
      <c r="C332" s="3" t="s">
        <v>385</v>
      </c>
    </row>
    <row r="333" spans="2:3" ht="15" customHeight="1">
      <c r="B333" s="4" t="s">
        <v>300</v>
      </c>
      <c r="C333" s="3" t="s">
        <v>385</v>
      </c>
    </row>
    <row r="334" spans="2:3" ht="15" customHeight="1">
      <c r="B334" s="4" t="s">
        <v>301</v>
      </c>
      <c r="C334" s="3" t="s">
        <v>385</v>
      </c>
    </row>
    <row r="335" spans="2:3" ht="15" customHeight="1">
      <c r="B335" s="4" t="s">
        <v>302</v>
      </c>
      <c r="C335" s="3" t="s">
        <v>386</v>
      </c>
    </row>
    <row r="336" spans="2:3" ht="15" customHeight="1">
      <c r="B336" s="4" t="s">
        <v>303</v>
      </c>
      <c r="C336" s="3" t="s">
        <v>386</v>
      </c>
    </row>
    <row r="337" spans="2:3" ht="15" customHeight="1">
      <c r="B337" s="4" t="s">
        <v>304</v>
      </c>
      <c r="C337" s="3" t="s">
        <v>386</v>
      </c>
    </row>
    <row r="338" spans="2:3" ht="15" customHeight="1">
      <c r="B338" s="4" t="s">
        <v>305</v>
      </c>
      <c r="C338" s="3" t="s">
        <v>387</v>
      </c>
    </row>
    <row r="339" spans="2:3" ht="15" customHeight="1">
      <c r="B339" s="4" t="s">
        <v>306</v>
      </c>
      <c r="C339" s="3" t="s">
        <v>388</v>
      </c>
    </row>
    <row r="340" spans="2:3" ht="15" customHeight="1">
      <c r="B340" s="4" t="s">
        <v>307</v>
      </c>
      <c r="C340" s="3" t="s">
        <v>389</v>
      </c>
    </row>
    <row r="341" spans="2:3" ht="15" customHeight="1">
      <c r="B341" s="4" t="s">
        <v>308</v>
      </c>
      <c r="C341" s="3" t="s">
        <v>389</v>
      </c>
    </row>
    <row r="342" spans="2:3" ht="15" customHeight="1">
      <c r="B342" s="4" t="s">
        <v>309</v>
      </c>
      <c r="C342" s="3" t="s">
        <v>390</v>
      </c>
    </row>
    <row r="343" spans="2:3" ht="15" customHeight="1">
      <c r="B343" s="4" t="s">
        <v>310</v>
      </c>
      <c r="C343" s="3" t="s">
        <v>391</v>
      </c>
    </row>
    <row r="344" spans="2:3" ht="15" customHeight="1">
      <c r="B344" s="4" t="s">
        <v>311</v>
      </c>
      <c r="C344" s="3" t="s">
        <v>392</v>
      </c>
    </row>
    <row r="345" spans="2:3" ht="15" customHeight="1">
      <c r="B345" s="4" t="s">
        <v>312</v>
      </c>
      <c r="C345" s="3" t="s">
        <v>393</v>
      </c>
    </row>
    <row r="346" spans="2:3" ht="15" customHeight="1">
      <c r="B346" s="4" t="s">
        <v>313</v>
      </c>
      <c r="C346" s="3" t="s">
        <v>394</v>
      </c>
    </row>
    <row r="347" spans="2:3" ht="15" customHeight="1">
      <c r="B347" s="4" t="s">
        <v>314</v>
      </c>
      <c r="C347" s="3" t="s">
        <v>394</v>
      </c>
    </row>
    <row r="348" spans="2:3" ht="15" customHeight="1">
      <c r="B348" s="4" t="s">
        <v>315</v>
      </c>
      <c r="C348" s="3" t="s">
        <v>394</v>
      </c>
    </row>
    <row r="349" spans="2:3" ht="15" customHeight="1">
      <c r="B349" s="4" t="s">
        <v>316</v>
      </c>
      <c r="C349" s="3" t="s">
        <v>395</v>
      </c>
    </row>
    <row r="350" spans="2:3" ht="15" customHeight="1">
      <c r="B350" s="4" t="s">
        <v>317</v>
      </c>
      <c r="C350" s="3" t="s">
        <v>396</v>
      </c>
    </row>
    <row r="351" spans="2:3" ht="15" customHeight="1">
      <c r="B351" s="4" t="s">
        <v>318</v>
      </c>
      <c r="C351" s="3" t="s">
        <v>396</v>
      </c>
    </row>
    <row r="352" spans="2:3" ht="15" customHeight="1">
      <c r="B352" s="4" t="s">
        <v>319</v>
      </c>
      <c r="C352" s="3" t="s">
        <v>397</v>
      </c>
    </row>
    <row r="353" spans="2:3" ht="15" customHeight="1">
      <c r="B353" s="4" t="s">
        <v>320</v>
      </c>
      <c r="C353" s="3" t="s">
        <v>398</v>
      </c>
    </row>
    <row r="354" spans="2:3" ht="15" customHeight="1">
      <c r="B354" s="4" t="s">
        <v>321</v>
      </c>
      <c r="C354" s="3" t="s">
        <v>399</v>
      </c>
    </row>
    <row r="355" spans="2:3" ht="15" customHeight="1">
      <c r="B355" s="4" t="s">
        <v>322</v>
      </c>
      <c r="C355" s="3" t="s">
        <v>399</v>
      </c>
    </row>
    <row r="356" spans="2:3" ht="15" customHeight="1">
      <c r="B356" s="4" t="s">
        <v>323</v>
      </c>
      <c r="C356" s="3" t="s">
        <v>399</v>
      </c>
    </row>
    <row r="357" spans="2:3" ht="15" customHeight="1">
      <c r="B357" s="4" t="s">
        <v>324</v>
      </c>
      <c r="C357" s="3" t="s">
        <v>399</v>
      </c>
    </row>
    <row r="358" spans="2:3" ht="15" customHeight="1">
      <c r="B358" s="4" t="s">
        <v>325</v>
      </c>
      <c r="C358" s="3" t="s">
        <v>400</v>
      </c>
    </row>
    <row r="359" spans="2:3" ht="15" customHeight="1">
      <c r="B359" s="4" t="s">
        <v>326</v>
      </c>
      <c r="C359" s="3" t="s">
        <v>401</v>
      </c>
    </row>
    <row r="360" spans="2:3" ht="15" customHeight="1">
      <c r="B360" s="4" t="s">
        <v>327</v>
      </c>
      <c r="C360" s="3" t="s">
        <v>401</v>
      </c>
    </row>
    <row r="361" spans="2:3" ht="15" customHeight="1">
      <c r="B361" s="4" t="s">
        <v>328</v>
      </c>
      <c r="C361" s="3" t="s">
        <v>401</v>
      </c>
    </row>
    <row r="362" spans="2:3" ht="15" customHeight="1">
      <c r="B362" s="4" t="s">
        <v>329</v>
      </c>
      <c r="C362" s="3" t="s">
        <v>401</v>
      </c>
    </row>
    <row r="363" spans="2:3" ht="15" customHeight="1">
      <c r="B363" s="4" t="s">
        <v>330</v>
      </c>
      <c r="C363" s="3" t="s">
        <v>401</v>
      </c>
    </row>
    <row r="364" spans="2:3" ht="15" customHeight="1">
      <c r="B364" s="4" t="s">
        <v>331</v>
      </c>
      <c r="C364" s="3" t="s">
        <v>401</v>
      </c>
    </row>
    <row r="365" spans="2:3" ht="15" customHeight="1">
      <c r="B365" s="4" t="s">
        <v>332</v>
      </c>
      <c r="C365" s="3" t="s">
        <v>402</v>
      </c>
    </row>
    <row r="366" spans="2:3" ht="15" customHeight="1">
      <c r="B366" s="4" t="s">
        <v>333</v>
      </c>
      <c r="C366" s="3" t="s">
        <v>403</v>
      </c>
    </row>
    <row r="367" spans="2:3" ht="15" customHeight="1">
      <c r="B367" s="4" t="s">
        <v>334</v>
      </c>
      <c r="C367" s="3" t="s">
        <v>403</v>
      </c>
    </row>
    <row r="368" spans="2:3" ht="15" customHeight="1">
      <c r="B368" s="4" t="s">
        <v>335</v>
      </c>
      <c r="C368" s="3" t="s">
        <v>403</v>
      </c>
    </row>
    <row r="369" spans="2:3" ht="15" customHeight="1">
      <c r="B369" s="4" t="s">
        <v>335</v>
      </c>
      <c r="C369" s="3" t="s">
        <v>403</v>
      </c>
    </row>
    <row r="370" spans="2:3" ht="15" customHeight="1">
      <c r="B370" s="4" t="s">
        <v>336</v>
      </c>
      <c r="C370" s="3" t="s">
        <v>403</v>
      </c>
    </row>
    <row r="371" spans="2:3" ht="15" customHeight="1">
      <c r="B371" s="4" t="s">
        <v>1633</v>
      </c>
      <c r="C371" s="3" t="s">
        <v>1634</v>
      </c>
    </row>
    <row r="372" spans="2:3" ht="15" customHeight="1">
      <c r="B372" s="4" t="s">
        <v>1635</v>
      </c>
      <c r="C372" s="3" t="s">
        <v>1637</v>
      </c>
    </row>
    <row r="373" spans="2:3" ht="15" customHeight="1">
      <c r="B373" s="4" t="s">
        <v>1636</v>
      </c>
      <c r="C373" s="3" t="s">
        <v>1638</v>
      </c>
    </row>
    <row r="374" spans="2:3" ht="15" customHeight="1">
      <c r="B374" s="4" t="s">
        <v>1639</v>
      </c>
      <c r="C374" s="3" t="s">
        <v>1638</v>
      </c>
    </row>
    <row r="375" spans="2:3" ht="15" customHeight="1">
      <c r="B375" s="4" t="s">
        <v>1640</v>
      </c>
      <c r="C375" s="3" t="s">
        <v>1638</v>
      </c>
    </row>
    <row r="376" spans="2:3" ht="15" customHeight="1">
      <c r="B376" s="4" t="s">
        <v>1641</v>
      </c>
      <c r="C376" s="3" t="s">
        <v>1638</v>
      </c>
    </row>
    <row r="377" spans="2:3" ht="15" customHeight="1">
      <c r="B377" s="4" t="s">
        <v>1642</v>
      </c>
      <c r="C377" s="3" t="s">
        <v>1638</v>
      </c>
    </row>
    <row r="378" spans="2:3" ht="15" customHeight="1">
      <c r="B378" s="4" t="s">
        <v>337</v>
      </c>
      <c r="C378" s="3" t="s">
        <v>404</v>
      </c>
    </row>
    <row r="379" spans="2:3" ht="15" customHeight="1">
      <c r="B379" s="4" t="s">
        <v>338</v>
      </c>
      <c r="C379" s="3" t="s">
        <v>404</v>
      </c>
    </row>
    <row r="380" spans="2:3" ht="15" customHeight="1">
      <c r="B380" s="4" t="s">
        <v>339</v>
      </c>
      <c r="C380" s="3" t="s">
        <v>404</v>
      </c>
    </row>
    <row r="382" spans="2:3" ht="15" customHeight="1">
      <c r="B382" s="4" t="s">
        <v>406</v>
      </c>
    </row>
    <row r="384" spans="2:3" ht="15" customHeight="1">
      <c r="B384" s="4" t="s">
        <v>407</v>
      </c>
    </row>
    <row r="385" spans="2:2" ht="15" customHeight="1">
      <c r="B385" s="4" t="s">
        <v>408</v>
      </c>
    </row>
    <row r="386" spans="2:2" ht="15" customHeight="1">
      <c r="B386" s="4" t="s">
        <v>409</v>
      </c>
    </row>
    <row r="387" spans="2:2" ht="15" customHeight="1">
      <c r="B387" s="4" t="s">
        <v>410</v>
      </c>
    </row>
    <row r="388" spans="2:2" ht="15" customHeight="1">
      <c r="B388" s="4" t="s">
        <v>411</v>
      </c>
    </row>
    <row r="389" spans="2:2" ht="15" customHeight="1">
      <c r="B389" s="4" t="s">
        <v>412</v>
      </c>
    </row>
    <row r="390" spans="2:2" ht="15" customHeight="1">
      <c r="B390" s="4" t="s">
        <v>413</v>
      </c>
    </row>
    <row r="391" spans="2:2" ht="15" customHeight="1">
      <c r="B391" s="4" t="s">
        <v>414</v>
      </c>
    </row>
    <row r="392" spans="2:2" ht="15" customHeight="1">
      <c r="B392" s="4" t="s">
        <v>415</v>
      </c>
    </row>
    <row r="394" spans="2:2" ht="15" customHeight="1">
      <c r="B394" s="4" t="s">
        <v>416</v>
      </c>
    </row>
    <row r="396" spans="2:2" ht="15" customHeight="1">
      <c r="B396" s="4" t="s">
        <v>516</v>
      </c>
    </row>
    <row r="397" spans="2:2" ht="15" customHeight="1">
      <c r="B397" s="4" t="s">
        <v>417</v>
      </c>
    </row>
    <row r="398" spans="2:2" ht="15" customHeight="1">
      <c r="B398" s="4" t="s">
        <v>1274</v>
      </c>
    </row>
    <row r="399" spans="2:2" ht="15" customHeight="1">
      <c r="B399" s="4" t="s">
        <v>418</v>
      </c>
    </row>
    <row r="400" spans="2:2" ht="15" customHeight="1">
      <c r="B400" s="4" t="s">
        <v>419</v>
      </c>
    </row>
    <row r="401" spans="2:2" ht="15" customHeight="1">
      <c r="B401" s="4" t="s">
        <v>420</v>
      </c>
    </row>
    <row r="402" spans="2:2" ht="15" customHeight="1">
      <c r="B402" s="4" t="s">
        <v>421</v>
      </c>
    </row>
    <row r="403" spans="2:2" ht="15" customHeight="1">
      <c r="B403" s="4" t="s">
        <v>1275</v>
      </c>
    </row>
    <row r="404" spans="2:2" ht="15" customHeight="1">
      <c r="B404" s="4" t="s">
        <v>422</v>
      </c>
    </row>
    <row r="406" spans="2:2" ht="15" customHeight="1">
      <c r="B406" s="4" t="s">
        <v>622</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621</v>
      </c>
    </row>
    <row r="415" spans="2:2" ht="15" customHeight="1">
      <c r="B415" s="4" t="s">
        <v>582</v>
      </c>
    </row>
    <row r="416" spans="2:2" ht="15" customHeight="1">
      <c r="B416" s="4" t="s">
        <v>617</v>
      </c>
    </row>
    <row r="417" spans="2:2" ht="15" customHeight="1">
      <c r="B417" s="4" t="s">
        <v>618</v>
      </c>
    </row>
    <row r="418" spans="2:2" ht="15" customHeight="1">
      <c r="B418" s="4" t="s">
        <v>619</v>
      </c>
    </row>
    <row r="419" spans="2:2" ht="15" customHeight="1">
      <c r="B419" s="4" t="s">
        <v>620</v>
      </c>
    </row>
    <row r="420" spans="2:2" ht="15" customHeight="1">
      <c r="B420" s="4" t="s">
        <v>337</v>
      </c>
    </row>
    <row r="422" spans="2:2" ht="15" customHeight="1">
      <c r="B422" s="4" t="s">
        <v>599</v>
      </c>
    </row>
    <row r="424" spans="2:2" ht="15" customHeight="1">
      <c r="B424" s="4" t="s">
        <v>602</v>
      </c>
    </row>
    <row r="425" spans="2:2" ht="15" customHeight="1">
      <c r="B425" s="4" t="s">
        <v>600</v>
      </c>
    </row>
    <row r="426" spans="2:2" ht="15" customHeight="1">
      <c r="B426" s="4" t="s">
        <v>601</v>
      </c>
    </row>
    <row r="428" spans="2:2" ht="15" customHeight="1">
      <c r="B428" s="4" t="s">
        <v>603</v>
      </c>
    </row>
    <row r="430" spans="2:2" ht="15" customHeight="1">
      <c r="B430" s="4" t="s">
        <v>604</v>
      </c>
    </row>
    <row r="432" spans="2:2" ht="15" customHeight="1">
      <c r="B432" s="4" t="s">
        <v>1875</v>
      </c>
    </row>
    <row r="434" spans="2:2" ht="15" customHeight="1">
      <c r="B434" s="4" t="s">
        <v>1876</v>
      </c>
    </row>
    <row r="436" spans="2:2" ht="15" customHeight="1">
      <c r="B436" s="4" t="s">
        <v>614</v>
      </c>
    </row>
    <row r="438" spans="2:2" ht="15" customHeight="1">
      <c r="B438" s="4" t="s">
        <v>615</v>
      </c>
    </row>
    <row r="439" spans="2:2" ht="15" customHeight="1">
      <c r="B439" s="4" t="s">
        <v>616</v>
      </c>
    </row>
    <row r="440" spans="2:2" ht="15" customHeight="1">
      <c r="B440" s="4" t="s">
        <v>613</v>
      </c>
    </row>
    <row r="442" spans="2:2" ht="15" customHeight="1">
      <c r="B442" s="4" t="s">
        <v>695</v>
      </c>
    </row>
    <row r="444" spans="2:2" ht="15" customHeight="1">
      <c r="B444" s="4" t="s">
        <v>696</v>
      </c>
    </row>
    <row r="445" spans="2:2" ht="15" customHeight="1">
      <c r="B445" s="4" t="s">
        <v>698</v>
      </c>
    </row>
    <row r="446" spans="2:2" ht="15" customHeight="1">
      <c r="B446" s="4" t="s">
        <v>697</v>
      </c>
    </row>
    <row r="448" spans="2:2" ht="15" customHeight="1">
      <c r="B448" s="4" t="s">
        <v>693</v>
      </c>
    </row>
    <row r="450" spans="2:2" ht="15" customHeight="1">
      <c r="B450" s="45" t="s">
        <v>694</v>
      </c>
    </row>
    <row r="451" spans="2:2" ht="15" customHeight="1">
      <c r="B451" s="44">
        <v>1</v>
      </c>
    </row>
    <row r="452" spans="2:2" ht="15" customHeight="1">
      <c r="B452" s="44">
        <v>2</v>
      </c>
    </row>
    <row r="453" spans="2:2" ht="15" customHeight="1">
      <c r="B453" s="44">
        <v>3</v>
      </c>
    </row>
    <row r="454" spans="2:2" ht="15" customHeight="1">
      <c r="B454" s="44">
        <v>4</v>
      </c>
    </row>
    <row r="455" spans="2:2" ht="15" customHeight="1">
      <c r="B455" s="44">
        <v>5</v>
      </c>
    </row>
    <row r="456" spans="2:2" ht="15" customHeight="1">
      <c r="B456" s="44">
        <v>6</v>
      </c>
    </row>
    <row r="457" spans="2:2" ht="15" customHeight="1">
      <c r="B457" s="44">
        <v>7</v>
      </c>
    </row>
    <row r="458" spans="2:2" ht="15" customHeight="1">
      <c r="B458" s="44">
        <v>8</v>
      </c>
    </row>
    <row r="459" spans="2:2" ht="15" customHeight="1">
      <c r="B459" s="44">
        <v>9</v>
      </c>
    </row>
    <row r="460" spans="2:2" ht="15" customHeight="1">
      <c r="B460" s="44">
        <v>10</v>
      </c>
    </row>
    <row r="461" spans="2:2" ht="15" customHeight="1">
      <c r="B461" s="44">
        <v>11</v>
      </c>
    </row>
    <row r="462" spans="2:2" ht="15" customHeight="1">
      <c r="B462" s="44">
        <v>12</v>
      </c>
    </row>
    <row r="463" spans="2:2" ht="15" customHeight="1">
      <c r="B463" s="44">
        <v>13</v>
      </c>
    </row>
    <row r="464" spans="2:2" ht="15" customHeight="1">
      <c r="B464" s="44">
        <v>14</v>
      </c>
    </row>
    <row r="465" spans="2:2" ht="15" customHeight="1">
      <c r="B465" s="44">
        <v>15</v>
      </c>
    </row>
    <row r="466" spans="2:2" ht="15" customHeight="1">
      <c r="B466" s="44">
        <v>16</v>
      </c>
    </row>
    <row r="467" spans="2:2" ht="15" customHeight="1">
      <c r="B467" s="44">
        <v>17</v>
      </c>
    </row>
    <row r="468" spans="2:2" ht="15" customHeight="1">
      <c r="B468" s="44">
        <v>18</v>
      </c>
    </row>
    <row r="469" spans="2:2" ht="15" customHeight="1">
      <c r="B469" s="44">
        <v>19</v>
      </c>
    </row>
    <row r="470" spans="2:2" ht="15" customHeight="1">
      <c r="B470" s="44">
        <v>20</v>
      </c>
    </row>
    <row r="472" spans="2:2" ht="15" customHeight="1">
      <c r="B472" s="4" t="s">
        <v>846</v>
      </c>
    </row>
    <row r="474" spans="2:2" ht="15" customHeight="1">
      <c r="B474" s="4" t="s">
        <v>2734</v>
      </c>
    </row>
    <row r="475" spans="2:2" ht="15" customHeight="1">
      <c r="B475" s="4" t="s">
        <v>2735</v>
      </c>
    </row>
    <row r="476" spans="2:2" ht="15" customHeight="1">
      <c r="B476" s="4" t="s">
        <v>2736</v>
      </c>
    </row>
    <row r="477" spans="2:2" ht="15" customHeight="1">
      <c r="B477" s="4" t="s">
        <v>2737</v>
      </c>
    </row>
    <row r="478" spans="2:2" ht="15" customHeight="1">
      <c r="B478" s="4" t="s">
        <v>2738</v>
      </c>
    </row>
    <row r="479" spans="2:2" ht="15" customHeight="1">
      <c r="B479" s="4" t="s">
        <v>2739</v>
      </c>
    </row>
    <row r="480" spans="2:2" ht="15" customHeight="1">
      <c r="B480" s="4" t="s">
        <v>2740</v>
      </c>
    </row>
    <row r="481" spans="2:2" ht="15" customHeight="1">
      <c r="B481" s="4" t="s">
        <v>2741</v>
      </c>
    </row>
    <row r="482" spans="2:2" ht="15" customHeight="1">
      <c r="B482" s="4" t="s">
        <v>2742</v>
      </c>
    </row>
    <row r="484" spans="2:2" ht="15" customHeight="1">
      <c r="B484" s="4" t="s">
        <v>2743</v>
      </c>
    </row>
    <row r="486" spans="2:2" ht="15" customHeight="1">
      <c r="B486" s="54" t="s">
        <v>847</v>
      </c>
    </row>
    <row r="487" spans="2:2" ht="15" customHeight="1">
      <c r="B487" s="54" t="s">
        <v>848</v>
      </c>
    </row>
    <row r="488" spans="2:2" ht="15" customHeight="1">
      <c r="B488" s="54" t="s">
        <v>2744</v>
      </c>
    </row>
    <row r="489" spans="2:2" ht="15" customHeight="1">
      <c r="B489" s="54">
        <v>11</v>
      </c>
    </row>
    <row r="490" spans="2:2" ht="15" customHeight="1">
      <c r="B490" s="54">
        <v>12</v>
      </c>
    </row>
    <row r="491" spans="2:2" ht="15" customHeight="1">
      <c r="B491" s="44">
        <v>13</v>
      </c>
    </row>
    <row r="492" spans="2:2" ht="15" customHeight="1">
      <c r="B492" s="44">
        <v>14</v>
      </c>
    </row>
    <row r="493" spans="2:2" ht="15" customHeight="1">
      <c r="B493" s="44">
        <v>15</v>
      </c>
    </row>
    <row r="494" spans="2:2" ht="15" customHeight="1">
      <c r="B494" s="44">
        <v>16</v>
      </c>
    </row>
    <row r="495" spans="2:2" ht="15" customHeight="1">
      <c r="B495" s="44">
        <v>17</v>
      </c>
    </row>
    <row r="496" spans="2:2" ht="15" customHeight="1">
      <c r="B496" s="44">
        <v>18</v>
      </c>
    </row>
    <row r="497" spans="2:2" ht="15" customHeight="1">
      <c r="B497" s="44">
        <v>19</v>
      </c>
    </row>
    <row r="498" spans="2:2" ht="15" customHeight="1">
      <c r="B498" s="44">
        <v>20</v>
      </c>
    </row>
    <row r="499" spans="2:2" ht="15" customHeight="1">
      <c r="B499" s="44">
        <v>21</v>
      </c>
    </row>
    <row r="500" spans="2:2" ht="15" customHeight="1">
      <c r="B500" s="44">
        <v>22</v>
      </c>
    </row>
    <row r="501" spans="2:2" ht="15" customHeight="1">
      <c r="B501" s="44">
        <v>23</v>
      </c>
    </row>
    <row r="502" spans="2:2" ht="15" customHeight="1">
      <c r="B502" s="44">
        <v>24</v>
      </c>
    </row>
    <row r="503" spans="2:2" ht="15" customHeight="1">
      <c r="B503" s="44">
        <v>30</v>
      </c>
    </row>
    <row r="504" spans="2:2" ht="15" customHeight="1">
      <c r="B504" s="44">
        <v>31</v>
      </c>
    </row>
    <row r="505" spans="2:2" ht="15" customHeight="1">
      <c r="B505" s="44">
        <v>32</v>
      </c>
    </row>
    <row r="506" spans="2:2" ht="15" customHeight="1">
      <c r="B506" s="44">
        <v>33</v>
      </c>
    </row>
    <row r="507" spans="2:2" ht="15" customHeight="1">
      <c r="B507" s="44">
        <v>34</v>
      </c>
    </row>
    <row r="508" spans="2:2" ht="15" customHeight="1">
      <c r="B508" s="44">
        <v>35</v>
      </c>
    </row>
    <row r="509" spans="2:2" ht="15" customHeight="1">
      <c r="B509" s="44">
        <v>36</v>
      </c>
    </row>
    <row r="510" spans="2:2" ht="15" customHeight="1">
      <c r="B510" s="44">
        <v>37</v>
      </c>
    </row>
    <row r="511" spans="2:2" ht="15" customHeight="1">
      <c r="B511" s="44">
        <v>38</v>
      </c>
    </row>
    <row r="512" spans="2:2" ht="15" customHeight="1">
      <c r="B512" s="44">
        <v>39</v>
      </c>
    </row>
    <row r="513" spans="2:2" ht="15" customHeight="1">
      <c r="B513" s="44">
        <v>40</v>
      </c>
    </row>
    <row r="514" spans="2:2" ht="15" customHeight="1">
      <c r="B514" s="44">
        <v>41</v>
      </c>
    </row>
    <row r="515" spans="2:2" ht="15" customHeight="1">
      <c r="B515" s="44">
        <v>42</v>
      </c>
    </row>
    <row r="516" spans="2:2" ht="15" customHeight="1">
      <c r="B516" s="44">
        <v>43</v>
      </c>
    </row>
    <row r="517" spans="2:2" ht="15" customHeight="1">
      <c r="B517" s="44">
        <v>44</v>
      </c>
    </row>
    <row r="519" spans="2:2" ht="15" customHeight="1">
      <c r="B519" s="4" t="s">
        <v>2745</v>
      </c>
    </row>
    <row r="521" spans="2:2" ht="15" customHeight="1">
      <c r="B521" s="54" t="s">
        <v>847</v>
      </c>
    </row>
    <row r="522" spans="2:2" ht="15" customHeight="1">
      <c r="B522" s="54" t="s">
        <v>848</v>
      </c>
    </row>
    <row r="523" spans="2:2" ht="15" customHeight="1">
      <c r="B523" s="54" t="s">
        <v>849</v>
      </c>
    </row>
    <row r="524" spans="2:2" ht="15" customHeight="1">
      <c r="B524" s="54" t="s">
        <v>850</v>
      </c>
    </row>
    <row r="525" spans="2:2" ht="15" customHeight="1">
      <c r="B525" s="54" t="s">
        <v>851</v>
      </c>
    </row>
    <row r="526" spans="2:2" ht="15" customHeight="1">
      <c r="B526" s="54" t="s">
        <v>2732</v>
      </c>
    </row>
    <row r="528" spans="2:2" ht="15" customHeight="1">
      <c r="B528" s="4" t="s">
        <v>2752</v>
      </c>
    </row>
    <row r="530" spans="2:2" ht="15" customHeight="1">
      <c r="B530" s="44" t="s">
        <v>675</v>
      </c>
    </row>
    <row r="531" spans="2:2" ht="15" customHeight="1">
      <c r="B531" s="44" t="s">
        <v>340</v>
      </c>
    </row>
    <row r="532" spans="2:2" ht="15" customHeight="1">
      <c r="B532" s="44" t="s">
        <v>341</v>
      </c>
    </row>
    <row r="533" spans="2:2" ht="15" customHeight="1">
      <c r="B533" s="44" t="s">
        <v>342</v>
      </c>
    </row>
    <row r="534" spans="2:2" ht="15" customHeight="1">
      <c r="B534" s="44" t="s">
        <v>343</v>
      </c>
    </row>
    <row r="535" spans="2:2" ht="15" customHeight="1">
      <c r="B535" s="44" t="s">
        <v>345</v>
      </c>
    </row>
    <row r="536" spans="2:2" ht="15" customHeight="1">
      <c r="B536" s="44" t="s">
        <v>346</v>
      </c>
    </row>
    <row r="537" spans="2:2" ht="15" customHeight="1">
      <c r="B537" s="44" t="s">
        <v>2746</v>
      </c>
    </row>
    <row r="538" spans="2:2" ht="15" customHeight="1">
      <c r="B538" s="44" t="s">
        <v>347</v>
      </c>
    </row>
    <row r="539" spans="2:2" ht="15" customHeight="1">
      <c r="B539" s="44" t="s">
        <v>348</v>
      </c>
    </row>
    <row r="540" spans="2:2" ht="15" customHeight="1">
      <c r="B540" s="44" t="s">
        <v>349</v>
      </c>
    </row>
    <row r="541" spans="2:2" ht="15" customHeight="1">
      <c r="B541" s="44" t="s">
        <v>350</v>
      </c>
    </row>
    <row r="542" spans="2:2" ht="15" customHeight="1">
      <c r="B542" s="44" t="s">
        <v>351</v>
      </c>
    </row>
    <row r="543" spans="2:2" ht="15" customHeight="1">
      <c r="B543" s="44" t="s">
        <v>676</v>
      </c>
    </row>
    <row r="544" spans="2:2" ht="15" customHeight="1">
      <c r="B544" s="44" t="s">
        <v>352</v>
      </c>
    </row>
    <row r="545" spans="2:2" ht="15" customHeight="1">
      <c r="B545" s="44" t="s">
        <v>353</v>
      </c>
    </row>
    <row r="546" spans="2:2" ht="15" customHeight="1">
      <c r="B546" s="44" t="s">
        <v>2747</v>
      </c>
    </row>
    <row r="547" spans="2:2" ht="15" customHeight="1">
      <c r="B547" s="44" t="s">
        <v>354</v>
      </c>
    </row>
    <row r="548" spans="2:2" ht="15" customHeight="1">
      <c r="B548" s="44" t="s">
        <v>355</v>
      </c>
    </row>
    <row r="549" spans="2:2" ht="15" customHeight="1">
      <c r="B549" s="44" t="s">
        <v>356</v>
      </c>
    </row>
    <row r="550" spans="2:2" ht="15" customHeight="1">
      <c r="B550" s="44" t="s">
        <v>357</v>
      </c>
    </row>
    <row r="551" spans="2:2" ht="15" customHeight="1">
      <c r="B551" s="44" t="s">
        <v>2748</v>
      </c>
    </row>
    <row r="552" spans="2:2" ht="15" customHeight="1">
      <c r="B552" s="44" t="s">
        <v>358</v>
      </c>
    </row>
    <row r="553" spans="2:2" ht="15" customHeight="1">
      <c r="B553" s="44" t="s">
        <v>359</v>
      </c>
    </row>
    <row r="554" spans="2:2" ht="15" customHeight="1">
      <c r="B554" s="44" t="s">
        <v>360</v>
      </c>
    </row>
    <row r="555" spans="2:2" ht="15" customHeight="1">
      <c r="B555" s="44" t="s">
        <v>361</v>
      </c>
    </row>
    <row r="556" spans="2:2" ht="15" customHeight="1">
      <c r="B556" s="44" t="s">
        <v>362</v>
      </c>
    </row>
    <row r="557" spans="2:2" ht="15" customHeight="1">
      <c r="B557" s="44" t="s">
        <v>363</v>
      </c>
    </row>
    <row r="558" spans="2:2" ht="15" customHeight="1">
      <c r="B558" s="44" t="s">
        <v>364</v>
      </c>
    </row>
    <row r="559" spans="2:2" ht="15" customHeight="1">
      <c r="B559" s="44" t="s">
        <v>365</v>
      </c>
    </row>
    <row r="560" spans="2:2" ht="15" customHeight="1">
      <c r="B560" s="44" t="s">
        <v>366</v>
      </c>
    </row>
    <row r="561" spans="2:2" ht="15" customHeight="1">
      <c r="B561" s="44" t="s">
        <v>367</v>
      </c>
    </row>
    <row r="562" spans="2:2" ht="15" customHeight="1">
      <c r="B562" s="44" t="s">
        <v>368</v>
      </c>
    </row>
    <row r="563" spans="2:2" ht="15" customHeight="1">
      <c r="B563" s="44" t="s">
        <v>369</v>
      </c>
    </row>
    <row r="564" spans="2:2" ht="15" customHeight="1">
      <c r="B564" s="44" t="s">
        <v>370</v>
      </c>
    </row>
    <row r="565" spans="2:2" ht="15" customHeight="1">
      <c r="B565" s="44" t="s">
        <v>371</v>
      </c>
    </row>
    <row r="566" spans="2:2" ht="15" customHeight="1">
      <c r="B566" s="44" t="s">
        <v>372</v>
      </c>
    </row>
    <row r="567" spans="2:2" ht="15" customHeight="1">
      <c r="B567" s="44" t="s">
        <v>373</v>
      </c>
    </row>
    <row r="568" spans="2:2" ht="15" customHeight="1">
      <c r="B568" s="44" t="s">
        <v>374</v>
      </c>
    </row>
    <row r="569" spans="2:2" ht="15" customHeight="1">
      <c r="B569" s="44" t="s">
        <v>375</v>
      </c>
    </row>
    <row r="570" spans="2:2" ht="15" customHeight="1">
      <c r="B570" s="44" t="s">
        <v>376</v>
      </c>
    </row>
    <row r="571" spans="2:2" ht="15" customHeight="1">
      <c r="B571" s="44" t="s">
        <v>377</v>
      </c>
    </row>
    <row r="572" spans="2:2" ht="15" customHeight="1">
      <c r="B572" s="44" t="s">
        <v>378</v>
      </c>
    </row>
    <row r="573" spans="2:2" ht="15" customHeight="1">
      <c r="B573" s="44" t="s">
        <v>379</v>
      </c>
    </row>
    <row r="574" spans="2:2" ht="15" customHeight="1">
      <c r="B574" s="44" t="s">
        <v>380</v>
      </c>
    </row>
    <row r="575" spans="2:2" ht="15" customHeight="1">
      <c r="B575" s="44" t="s">
        <v>381</v>
      </c>
    </row>
    <row r="576" spans="2:2" ht="15" customHeight="1">
      <c r="B576" s="44" t="s">
        <v>382</v>
      </c>
    </row>
    <row r="577" spans="2:2" ht="15" customHeight="1">
      <c r="B577" s="44" t="s">
        <v>383</v>
      </c>
    </row>
    <row r="578" spans="2:2" ht="15" customHeight="1">
      <c r="B578" s="44" t="s">
        <v>384</v>
      </c>
    </row>
    <row r="579" spans="2:2" ht="15" customHeight="1">
      <c r="B579" s="44" t="s">
        <v>385</v>
      </c>
    </row>
    <row r="580" spans="2:2" ht="15" customHeight="1">
      <c r="B580" s="44" t="s">
        <v>386</v>
      </c>
    </row>
    <row r="581" spans="2:2" ht="15" customHeight="1">
      <c r="B581" s="44" t="s">
        <v>387</v>
      </c>
    </row>
    <row r="582" spans="2:2" ht="15" customHeight="1">
      <c r="B582" s="44" t="s">
        <v>388</v>
      </c>
    </row>
    <row r="583" spans="2:2" ht="15" customHeight="1">
      <c r="B583" s="44" t="s">
        <v>389</v>
      </c>
    </row>
    <row r="584" spans="2:2" ht="15" customHeight="1">
      <c r="B584" s="44" t="s">
        <v>390</v>
      </c>
    </row>
    <row r="585" spans="2:2" ht="15" customHeight="1">
      <c r="B585" s="44" t="s">
        <v>391</v>
      </c>
    </row>
    <row r="586" spans="2:2" ht="15" customHeight="1">
      <c r="B586" s="44" t="s">
        <v>392</v>
      </c>
    </row>
    <row r="587" spans="2:2" ht="15" customHeight="1">
      <c r="B587" s="44" t="s">
        <v>393</v>
      </c>
    </row>
    <row r="588" spans="2:2" ht="15" customHeight="1">
      <c r="B588" s="44" t="s">
        <v>394</v>
      </c>
    </row>
    <row r="589" spans="2:2" ht="15" customHeight="1">
      <c r="B589" s="44" t="s">
        <v>395</v>
      </c>
    </row>
    <row r="590" spans="2:2" ht="15" customHeight="1">
      <c r="B590" s="44" t="s">
        <v>396</v>
      </c>
    </row>
    <row r="591" spans="2:2" ht="15" customHeight="1">
      <c r="B591" s="44" t="s">
        <v>397</v>
      </c>
    </row>
    <row r="592" spans="2:2" ht="15" customHeight="1">
      <c r="B592" s="44" t="s">
        <v>398</v>
      </c>
    </row>
    <row r="593" spans="2:2" ht="15" customHeight="1">
      <c r="B593" s="44" t="s">
        <v>399</v>
      </c>
    </row>
    <row r="594" spans="2:2" ht="15" customHeight="1">
      <c r="B594" s="44" t="s">
        <v>400</v>
      </c>
    </row>
    <row r="595" spans="2:2" ht="15" customHeight="1">
      <c r="B595" s="44" t="s">
        <v>401</v>
      </c>
    </row>
    <row r="596" spans="2:2" ht="15" customHeight="1">
      <c r="B596" s="44" t="s">
        <v>402</v>
      </c>
    </row>
    <row r="597" spans="2:2" ht="15" customHeight="1">
      <c r="B597" s="44" t="s">
        <v>403</v>
      </c>
    </row>
    <row r="598" spans="2:2" ht="15" customHeight="1">
      <c r="B598" s="44" t="s">
        <v>2749</v>
      </c>
    </row>
    <row r="599" spans="2:2" ht="15" customHeight="1">
      <c r="B599" s="44" t="s">
        <v>2750</v>
      </c>
    </row>
    <row r="600" spans="2:2" ht="15" customHeight="1">
      <c r="B600" s="44" t="s">
        <v>2751</v>
      </c>
    </row>
    <row r="601" spans="2:2" ht="15" customHeight="1">
      <c r="B601" s="44" t="s">
        <v>404</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43"/>
  <sheetViews>
    <sheetView workbookViewId="0"/>
  </sheetViews>
  <sheetFormatPr defaultColWidth="2.5" defaultRowHeight="15" customHeight="1"/>
  <cols>
    <col min="1" max="1" width="2.5" style="1" customWidth="1"/>
    <col min="2" max="2" width="5.625" style="58" customWidth="1"/>
    <col min="3" max="3" width="32.125" style="58" bestFit="1" customWidth="1"/>
    <col min="4" max="4" width="75.5" style="59" bestFit="1" customWidth="1"/>
    <col min="5" max="5" width="50.625" style="59" customWidth="1"/>
    <col min="6" max="6" width="20.625" style="60" customWidth="1"/>
    <col min="7" max="73" width="2.5" style="1" customWidth="1"/>
    <col min="74" max="16384" width="2.5" style="2"/>
  </cols>
  <sheetData>
    <row r="2" spans="2:6" ht="15" customHeight="1">
      <c r="B2" s="60" t="s">
        <v>1276</v>
      </c>
      <c r="C2" s="60"/>
    </row>
    <row r="4" spans="2:6" ht="15" customHeight="1">
      <c r="B4" s="60" t="s">
        <v>908</v>
      </c>
      <c r="C4" s="60" t="s">
        <v>1177</v>
      </c>
      <c r="D4" s="60" t="s">
        <v>907</v>
      </c>
      <c r="E4" s="60" t="s">
        <v>909</v>
      </c>
      <c r="F4" s="60" t="s">
        <v>1087</v>
      </c>
    </row>
    <row r="5" spans="2:6" ht="15" customHeight="1">
      <c r="B5" s="60"/>
      <c r="C5" s="59" t="s">
        <v>1354</v>
      </c>
      <c r="D5" s="59" t="s">
        <v>1362</v>
      </c>
      <c r="E5" s="59" t="str">
        <f>IF(確建第一面!$AC$21="","",確建第一面!$AC$21)</f>
        <v/>
      </c>
      <c r="F5" s="60" t="s">
        <v>1359</v>
      </c>
    </row>
    <row r="6" spans="2:6" ht="15" customHeight="1">
      <c r="B6" s="60"/>
      <c r="C6" s="59"/>
      <c r="D6" s="59" t="s">
        <v>1363</v>
      </c>
      <c r="E6" s="59" t="str">
        <f>IF(確建第一面!$AF$21="","",確建第一面!$AF$21)</f>
        <v/>
      </c>
      <c r="F6" s="60" t="s">
        <v>1359</v>
      </c>
    </row>
    <row r="7" spans="2:6" ht="15" customHeight="1">
      <c r="B7" s="60"/>
      <c r="C7" s="59"/>
      <c r="D7" s="59" t="s">
        <v>1364</v>
      </c>
      <c r="E7" s="59" t="str">
        <f>IF(確建第一面!$AI$21="","",確建第一面!$AI$21)</f>
        <v/>
      </c>
      <c r="F7" s="60" t="s">
        <v>1359</v>
      </c>
    </row>
    <row r="8" spans="2:6" ht="15" customHeight="1">
      <c r="C8" s="59" t="s">
        <v>1105</v>
      </c>
      <c r="D8" s="59" t="s">
        <v>1090</v>
      </c>
      <c r="E8" s="59" t="str">
        <f>IF(確建第二面!$M$7="","",確建第二面!$M$7)</f>
        <v/>
      </c>
      <c r="F8" s="60" t="s">
        <v>1360</v>
      </c>
    </row>
    <row r="9" spans="2:6" ht="15" customHeight="1">
      <c r="D9" s="59" t="s">
        <v>1089</v>
      </c>
      <c r="E9" s="59" t="str">
        <f>IF(確建第二面!$M$8="","",確建第二面!$M$8)</f>
        <v/>
      </c>
      <c r="F9" s="60" t="s">
        <v>1360</v>
      </c>
    </row>
    <row r="10" spans="2:6" ht="15" customHeight="1">
      <c r="D10" s="59" t="s">
        <v>1327</v>
      </c>
      <c r="E10" s="59" t="str">
        <f>IF(確建第二面!$AH$9="","",確建第二面!$AH$9)</f>
        <v/>
      </c>
      <c r="F10" s="60" t="s">
        <v>1360</v>
      </c>
    </row>
    <row r="11" spans="2:6" ht="15" customHeight="1">
      <c r="D11" s="59" t="s">
        <v>1297</v>
      </c>
      <c r="E11" s="59" t="str">
        <f>IF(確建第二面!$N$10="","",確建第二面!$N$10)</f>
        <v/>
      </c>
      <c r="F11" s="60" t="s">
        <v>1360</v>
      </c>
    </row>
    <row r="12" spans="2:6" ht="15" customHeight="1">
      <c r="D12" s="59" t="s">
        <v>920</v>
      </c>
      <c r="E12" s="59" t="str">
        <f>IF(確建第二面!$M$11="","",確建第二面!$M$11)</f>
        <v/>
      </c>
      <c r="F12" s="60" t="s">
        <v>1360</v>
      </c>
    </row>
    <row r="13" spans="2:6" ht="15" customHeight="1">
      <c r="D13" s="59" t="s">
        <v>1298</v>
      </c>
      <c r="E13" s="59" t="str">
        <f>IF(確建第二面!$M$12="","",確建第二面!$M$12)</f>
        <v/>
      </c>
      <c r="F13" s="60" t="s">
        <v>1360</v>
      </c>
    </row>
    <row r="14" spans="2:6" ht="15" customHeight="1">
      <c r="C14" s="58" t="s">
        <v>1106</v>
      </c>
      <c r="D14" s="59" t="s">
        <v>911</v>
      </c>
      <c r="E14" s="59" t="str">
        <f>IF(確建第二面!$N$14="","",確建第二面!$N$14)</f>
        <v/>
      </c>
      <c r="F14" s="60" t="s">
        <v>1360</v>
      </c>
    </row>
    <row r="15" spans="2:6" ht="15" customHeight="1">
      <c r="D15" s="59" t="s">
        <v>912</v>
      </c>
      <c r="E15" s="59" t="str">
        <f>IF(確建第二面!$Y$14="","",確建第二面!$Y$14)</f>
        <v/>
      </c>
      <c r="F15" s="60" t="s">
        <v>1360</v>
      </c>
    </row>
    <row r="16" spans="2:6" ht="15" customHeight="1">
      <c r="D16" s="59" t="s">
        <v>913</v>
      </c>
      <c r="E16" s="59" t="str">
        <f>IF(確建第二面!$AH$14="","",確建第二面!$AH$14)</f>
        <v/>
      </c>
      <c r="F16" s="60" t="s">
        <v>1360</v>
      </c>
    </row>
    <row r="17" spans="3:6" ht="15" customHeight="1">
      <c r="D17" s="59" t="s">
        <v>914</v>
      </c>
      <c r="E17" s="59" t="str">
        <f>IF(確建第二面!$M$15="","",確建第二面!$M$15)</f>
        <v/>
      </c>
      <c r="F17" s="60" t="s">
        <v>1360</v>
      </c>
    </row>
    <row r="18" spans="3:6" ht="15" customHeight="1">
      <c r="D18" s="59" t="s">
        <v>915</v>
      </c>
      <c r="E18" s="59" t="str">
        <f>IF(確建第二面!$N$16="","",確建第二面!$N$16)</f>
        <v/>
      </c>
      <c r="F18" s="60" t="s">
        <v>1360</v>
      </c>
    </row>
    <row r="19" spans="3:6" ht="15" customHeight="1">
      <c r="D19" s="59" t="s">
        <v>916</v>
      </c>
      <c r="E19" s="59" t="str">
        <f>IF(確建第二面!$Y$16="","",確建第二面!$Y$16)</f>
        <v/>
      </c>
      <c r="F19" s="60" t="s">
        <v>1360</v>
      </c>
    </row>
    <row r="20" spans="3:6" ht="15" customHeight="1">
      <c r="D20" s="59" t="s">
        <v>917</v>
      </c>
      <c r="E20" s="59" t="str">
        <f>IF(確建第二面!$AH$16="","",確建第二面!$AH$16)</f>
        <v/>
      </c>
      <c r="F20" s="60" t="s">
        <v>1360</v>
      </c>
    </row>
    <row r="21" spans="3:6" ht="15" customHeight="1">
      <c r="D21" s="59" t="s">
        <v>918</v>
      </c>
      <c r="E21" s="59" t="str">
        <f>IF(確建第二面!$M$17="","",確建第二面!$M$17)</f>
        <v/>
      </c>
      <c r="F21" s="60" t="s">
        <v>1360</v>
      </c>
    </row>
    <row r="22" spans="3:6" ht="15" customHeight="1">
      <c r="D22" s="59" t="s">
        <v>1299</v>
      </c>
      <c r="E22" s="59" t="str">
        <f>IF(確建第二面!$N$18="","",確建第二面!$N$18)</f>
        <v/>
      </c>
      <c r="F22" s="60" t="s">
        <v>1360</v>
      </c>
    </row>
    <row r="23" spans="3:6" ht="15" customHeight="1">
      <c r="D23" s="59" t="s">
        <v>919</v>
      </c>
      <c r="E23" s="59" t="str">
        <f>IF(確建第二面!$M$19="","",確建第二面!$M$19)</f>
        <v/>
      </c>
      <c r="F23" s="60" t="s">
        <v>1360</v>
      </c>
    </row>
    <row r="24" spans="3:6" ht="15" customHeight="1">
      <c r="D24" s="59" t="s">
        <v>1300</v>
      </c>
      <c r="E24" s="59" t="str">
        <f>IF(確建第二面!$M$20="","",確建第二面!$M$20)</f>
        <v/>
      </c>
      <c r="F24" s="60" t="s">
        <v>1360</v>
      </c>
    </row>
    <row r="25" spans="3:6" ht="15" customHeight="1">
      <c r="C25" s="58" t="s">
        <v>1107</v>
      </c>
      <c r="D25" s="59" t="s">
        <v>921</v>
      </c>
      <c r="E25" s="59" t="str">
        <f>IF(確建第二面!$N$23="","",確建第二面!$N$23)</f>
        <v/>
      </c>
      <c r="F25" s="60" t="s">
        <v>1360</v>
      </c>
    </row>
    <row r="26" spans="3:6" ht="15" customHeight="1">
      <c r="D26" s="59" t="s">
        <v>922</v>
      </c>
      <c r="E26" s="59" t="str">
        <f>IF(確建第二面!$Y$23="","",確建第二面!$Y$23)</f>
        <v/>
      </c>
      <c r="F26" s="60" t="s">
        <v>1360</v>
      </c>
    </row>
    <row r="27" spans="3:6" ht="15" customHeight="1">
      <c r="D27" s="59" t="s">
        <v>923</v>
      </c>
      <c r="E27" s="59" t="str">
        <f>IF(確建第二面!$AH$23="","",確建第二面!$AH$23)</f>
        <v/>
      </c>
      <c r="F27" s="60" t="s">
        <v>1360</v>
      </c>
    </row>
    <row r="28" spans="3:6" ht="15" customHeight="1">
      <c r="D28" s="59" t="s">
        <v>924</v>
      </c>
      <c r="E28" s="59" t="str">
        <f>IF(確建第二面!$M$24="","",確建第二面!$M$24)</f>
        <v/>
      </c>
      <c r="F28" s="60" t="s">
        <v>1360</v>
      </c>
    </row>
    <row r="29" spans="3:6" ht="15" customHeight="1">
      <c r="D29" s="59" t="s">
        <v>925</v>
      </c>
      <c r="E29" s="59" t="str">
        <f>IF(確建第二面!$N$25="","",確建第二面!$N$25)</f>
        <v/>
      </c>
      <c r="F29" s="60" t="s">
        <v>1360</v>
      </c>
    </row>
    <row r="30" spans="3:6" ht="15" customHeight="1">
      <c r="D30" s="59" t="s">
        <v>926</v>
      </c>
      <c r="E30" s="59" t="str">
        <f>IF(確建第二面!$Y$25="","",確建第二面!$Y$25)</f>
        <v/>
      </c>
      <c r="F30" s="60" t="s">
        <v>1360</v>
      </c>
    </row>
    <row r="31" spans="3:6" ht="15" customHeight="1">
      <c r="D31" s="59" t="s">
        <v>927</v>
      </c>
      <c r="E31" s="59" t="str">
        <f>IF(確建第二面!$AH$25="","",確建第二面!$AH$25)</f>
        <v/>
      </c>
      <c r="F31" s="60" t="s">
        <v>1360</v>
      </c>
    </row>
    <row r="32" spans="3:6" ht="15" customHeight="1">
      <c r="D32" s="59" t="s">
        <v>928</v>
      </c>
      <c r="E32" s="59" t="str">
        <f>IF(確建第二面!$M$26="","",確建第二面!$M$26)</f>
        <v/>
      </c>
      <c r="F32" s="60" t="s">
        <v>1360</v>
      </c>
    </row>
    <row r="33" spans="4:6" ht="15" customHeight="1">
      <c r="D33" s="59" t="s">
        <v>1301</v>
      </c>
      <c r="E33" s="59" t="str">
        <f>IF(確建第二面!$N$27="","",確建第二面!$N$27)</f>
        <v/>
      </c>
      <c r="F33" s="60" t="s">
        <v>1360</v>
      </c>
    </row>
    <row r="34" spans="4:6" ht="15" customHeight="1">
      <c r="D34" s="59" t="s">
        <v>929</v>
      </c>
      <c r="E34" s="59" t="str">
        <f>IF(確建第二面!$M$28="","",確建第二面!$M$28)</f>
        <v/>
      </c>
      <c r="F34" s="60" t="s">
        <v>1360</v>
      </c>
    </row>
    <row r="35" spans="4:6" ht="15" customHeight="1">
      <c r="D35" s="59" t="s">
        <v>1302</v>
      </c>
      <c r="E35" s="59" t="str">
        <f>IF(確建第二面!$M$29="","",確建第二面!$M$29)</f>
        <v/>
      </c>
      <c r="F35" s="60" t="s">
        <v>1360</v>
      </c>
    </row>
    <row r="36" spans="4:6" ht="15" customHeight="1">
      <c r="D36" s="59" t="s">
        <v>930</v>
      </c>
      <c r="E36" s="59" t="str">
        <f>IF(確建第二面!$P$30="","",確建第二面!$P$30)</f>
        <v/>
      </c>
      <c r="F36" s="60" t="s">
        <v>1360</v>
      </c>
    </row>
    <row r="37" spans="4:6" ht="15" customHeight="1">
      <c r="D37" s="59" t="s">
        <v>931</v>
      </c>
      <c r="E37" s="59" t="str">
        <f>IF(確建第二面!$U$30="","",確建第二面!$U$30)</f>
        <v/>
      </c>
      <c r="F37" s="60" t="s">
        <v>1360</v>
      </c>
    </row>
    <row r="38" spans="4:6" ht="15" customHeight="1">
      <c r="D38" s="59" t="s">
        <v>932</v>
      </c>
      <c r="E38" s="59" t="str">
        <f>IF(確建第二面!$Z$30="","",確建第二面!$Z$30)</f>
        <v/>
      </c>
      <c r="F38" s="60" t="s">
        <v>1360</v>
      </c>
    </row>
    <row r="39" spans="4:6" ht="15" customHeight="1">
      <c r="D39" s="59" t="s">
        <v>933</v>
      </c>
      <c r="E39" s="59" t="str">
        <f>IF(確建第二面!$AE$30="","",確建第二面!$AE$30)</f>
        <v/>
      </c>
      <c r="F39" s="60" t="s">
        <v>1360</v>
      </c>
    </row>
    <row r="40" spans="4:6" ht="15" customHeight="1">
      <c r="D40" s="59" t="s">
        <v>934</v>
      </c>
      <c r="E40" s="59" t="str">
        <f>IF(確建第二面!$N$33="","",確建第二面!$N$33)</f>
        <v/>
      </c>
      <c r="F40" s="60" t="s">
        <v>1360</v>
      </c>
    </row>
    <row r="41" spans="4:6" ht="15" customHeight="1">
      <c r="D41" s="59" t="s">
        <v>935</v>
      </c>
      <c r="E41" s="59" t="str">
        <f>IF(確建第二面!$Y$33="","",確建第二面!$Y$33)</f>
        <v/>
      </c>
      <c r="F41" s="60" t="s">
        <v>1360</v>
      </c>
    </row>
    <row r="42" spans="4:6" ht="15" customHeight="1">
      <c r="D42" s="59" t="s">
        <v>936</v>
      </c>
      <c r="E42" s="59" t="str">
        <f>IF(確建第二面!$AH$33="","",確建第二面!$AH$33)</f>
        <v/>
      </c>
      <c r="F42" s="60" t="s">
        <v>1360</v>
      </c>
    </row>
    <row r="43" spans="4:6" ht="15" customHeight="1">
      <c r="D43" s="59" t="s">
        <v>937</v>
      </c>
      <c r="E43" s="59" t="str">
        <f>IF(確建第二面!$M$34="","",確建第二面!$M$34)</f>
        <v/>
      </c>
      <c r="F43" s="60" t="s">
        <v>1360</v>
      </c>
    </row>
    <row r="44" spans="4:6" ht="15" customHeight="1">
      <c r="D44" s="59" t="s">
        <v>938</v>
      </c>
      <c r="E44" s="59" t="str">
        <f>IF(確建第二面!$N$35="","",確建第二面!$N$35)</f>
        <v/>
      </c>
      <c r="F44" s="60" t="s">
        <v>1360</v>
      </c>
    </row>
    <row r="45" spans="4:6" ht="15" customHeight="1">
      <c r="D45" s="59" t="s">
        <v>939</v>
      </c>
      <c r="E45" s="59" t="str">
        <f>IF(確建第二面!$Y$35="","",確建第二面!$Y$35)</f>
        <v/>
      </c>
      <c r="F45" s="60" t="s">
        <v>1360</v>
      </c>
    </row>
    <row r="46" spans="4:6" ht="15" customHeight="1">
      <c r="D46" s="59" t="s">
        <v>940</v>
      </c>
      <c r="E46" s="59" t="str">
        <f>IF(確建第二面!$AH$35="","",確建第二面!$AH$35)</f>
        <v/>
      </c>
      <c r="F46" s="60" t="s">
        <v>1360</v>
      </c>
    </row>
    <row r="47" spans="4:6" ht="15" customHeight="1">
      <c r="D47" s="59" t="s">
        <v>941</v>
      </c>
      <c r="E47" s="59" t="str">
        <f>IF(確建第二面!$M$36="","",確建第二面!$M$36)</f>
        <v/>
      </c>
      <c r="F47" s="60" t="s">
        <v>1360</v>
      </c>
    </row>
    <row r="48" spans="4:6" ht="15" customHeight="1">
      <c r="D48" s="59" t="s">
        <v>1308</v>
      </c>
      <c r="E48" s="59" t="str">
        <f>IF(確建第二面!$N$37="","",確建第二面!$N$37)</f>
        <v/>
      </c>
      <c r="F48" s="60" t="s">
        <v>1360</v>
      </c>
    </row>
    <row r="49" spans="4:6" ht="15" customHeight="1">
      <c r="D49" s="59" t="s">
        <v>942</v>
      </c>
      <c r="E49" s="59" t="str">
        <f>IF(確建第二面!$M$38="","",確建第二面!$M$38)</f>
        <v/>
      </c>
      <c r="F49" s="60" t="s">
        <v>1360</v>
      </c>
    </row>
    <row r="50" spans="4:6" ht="15" customHeight="1">
      <c r="D50" s="59" t="s">
        <v>1303</v>
      </c>
      <c r="E50" s="59" t="str">
        <f>IF(確建第二面!$M$39="","",確建第二面!$M$39)</f>
        <v/>
      </c>
      <c r="F50" s="60" t="s">
        <v>1360</v>
      </c>
    </row>
    <row r="51" spans="4:6" ht="15" customHeight="1">
      <c r="D51" s="59" t="s">
        <v>943</v>
      </c>
      <c r="E51" s="59" t="str">
        <f>IF(確建第二面!$P$40="","",確建第二面!$P$40)</f>
        <v/>
      </c>
      <c r="F51" s="60" t="s">
        <v>1360</v>
      </c>
    </row>
    <row r="52" spans="4:6" ht="15" customHeight="1">
      <c r="D52" s="59" t="s">
        <v>944</v>
      </c>
      <c r="E52" s="59" t="str">
        <f>IF(確建第二面!$U$40="","",確建第二面!$U$40)</f>
        <v/>
      </c>
      <c r="F52" s="60" t="s">
        <v>1360</v>
      </c>
    </row>
    <row r="53" spans="4:6" ht="15" customHeight="1">
      <c r="D53" s="59" t="s">
        <v>945</v>
      </c>
      <c r="E53" s="59" t="str">
        <f>IF(確建第二面!$Z$40="","",確建第二面!$Z$40)</f>
        <v/>
      </c>
      <c r="F53" s="60" t="s">
        <v>1360</v>
      </c>
    </row>
    <row r="54" spans="4:6" ht="15" customHeight="1">
      <c r="D54" s="59" t="s">
        <v>946</v>
      </c>
      <c r="E54" s="59" t="str">
        <f>IF(確建第二面!$AE$40="","",確建第二面!$AE$40)</f>
        <v/>
      </c>
      <c r="F54" s="60" t="s">
        <v>1360</v>
      </c>
    </row>
    <row r="55" spans="4:6" ht="15" customHeight="1">
      <c r="D55" s="59" t="s">
        <v>971</v>
      </c>
      <c r="E55" s="59" t="str">
        <f>IF(確建第二面!$N$42="","",確建第二面!$N$42)</f>
        <v/>
      </c>
      <c r="F55" s="60" t="s">
        <v>1360</v>
      </c>
    </row>
    <row r="56" spans="4:6" ht="15" customHeight="1">
      <c r="D56" s="59" t="s">
        <v>947</v>
      </c>
      <c r="E56" s="59" t="str">
        <f>IF(確建第二面!$Y$42="","",確建第二面!$Y$42)</f>
        <v/>
      </c>
      <c r="F56" s="60" t="s">
        <v>1360</v>
      </c>
    </row>
    <row r="57" spans="4:6" ht="15" customHeight="1">
      <c r="D57" s="59" t="s">
        <v>948</v>
      </c>
      <c r="E57" s="59" t="str">
        <f>IF(確建第二面!$AH$42="","",確建第二面!$AH$42)</f>
        <v/>
      </c>
      <c r="F57" s="60" t="s">
        <v>1360</v>
      </c>
    </row>
    <row r="58" spans="4:6" ht="15" customHeight="1">
      <c r="D58" s="59" t="s">
        <v>949</v>
      </c>
      <c r="E58" s="59" t="str">
        <f>IF(確建第二面!$M$43="","",確建第二面!$M$43)</f>
        <v/>
      </c>
      <c r="F58" s="60" t="s">
        <v>1360</v>
      </c>
    </row>
    <row r="59" spans="4:6" ht="15" customHeight="1">
      <c r="D59" s="59" t="s">
        <v>950</v>
      </c>
      <c r="E59" s="59" t="str">
        <f>IF(確建第二面!$N$44="","",確建第二面!$N$44)</f>
        <v/>
      </c>
      <c r="F59" s="60" t="s">
        <v>1360</v>
      </c>
    </row>
    <row r="60" spans="4:6" ht="15" customHeight="1">
      <c r="D60" s="59" t="s">
        <v>951</v>
      </c>
      <c r="E60" s="59" t="str">
        <f>IF(確建第二面!$Y$44="","",確建第二面!$Y$44)</f>
        <v/>
      </c>
      <c r="F60" s="60" t="s">
        <v>1360</v>
      </c>
    </row>
    <row r="61" spans="4:6" ht="15" customHeight="1">
      <c r="D61" s="59" t="s">
        <v>952</v>
      </c>
      <c r="E61" s="59" t="str">
        <f>IF(確建第二面!$AH$44="","",確建第二面!$AH$44)</f>
        <v/>
      </c>
      <c r="F61" s="60" t="s">
        <v>1360</v>
      </c>
    </row>
    <row r="62" spans="4:6" ht="15" customHeight="1">
      <c r="D62" s="59" t="s">
        <v>953</v>
      </c>
      <c r="E62" s="59" t="str">
        <f>IF(確建第二面!$M$45="","",確建第二面!$M$45)</f>
        <v/>
      </c>
      <c r="F62" s="60" t="s">
        <v>1360</v>
      </c>
    </row>
    <row r="63" spans="4:6" ht="15" customHeight="1">
      <c r="D63" s="59" t="s">
        <v>1304</v>
      </c>
      <c r="E63" s="59" t="str">
        <f>IF(確建第二面!$N$46="","",確建第二面!$N$46)</f>
        <v/>
      </c>
      <c r="F63" s="60" t="s">
        <v>1360</v>
      </c>
    </row>
    <row r="64" spans="4:6" ht="15" customHeight="1">
      <c r="D64" s="59" t="s">
        <v>954</v>
      </c>
      <c r="E64" s="59" t="str">
        <f>IF(確建第二面!$M$47="","",確建第二面!$M$47)</f>
        <v/>
      </c>
      <c r="F64" s="60" t="s">
        <v>1360</v>
      </c>
    </row>
    <row r="65" spans="4:6" ht="15" customHeight="1">
      <c r="D65" s="59" t="s">
        <v>1305</v>
      </c>
      <c r="E65" s="59" t="str">
        <f>IF(確建第二面!$M$48="","",確建第二面!$M$48)</f>
        <v/>
      </c>
      <c r="F65" s="60" t="s">
        <v>1360</v>
      </c>
    </row>
    <row r="66" spans="4:6" ht="15" customHeight="1">
      <c r="D66" s="59" t="s">
        <v>955</v>
      </c>
      <c r="E66" s="59" t="str">
        <f>IF(確建第二面!$P$49="","",確建第二面!$P$49)</f>
        <v/>
      </c>
      <c r="F66" s="60" t="s">
        <v>1360</v>
      </c>
    </row>
    <row r="67" spans="4:6" ht="15" customHeight="1">
      <c r="D67" s="59" t="s">
        <v>958</v>
      </c>
      <c r="E67" s="59" t="str">
        <f>IF(確建第二面!$U$49="","",確建第二面!$U$49)</f>
        <v/>
      </c>
      <c r="F67" s="60" t="s">
        <v>1360</v>
      </c>
    </row>
    <row r="68" spans="4:6" ht="15" customHeight="1">
      <c r="D68" s="59" t="s">
        <v>956</v>
      </c>
      <c r="E68" s="59" t="str">
        <f>IF(確建第二面!$Z$49="","",確建第二面!$Z$49)</f>
        <v/>
      </c>
      <c r="F68" s="60" t="s">
        <v>1360</v>
      </c>
    </row>
    <row r="69" spans="4:6" ht="15" customHeight="1">
      <c r="D69" s="59" t="s">
        <v>957</v>
      </c>
      <c r="E69" s="59" t="str">
        <f>IF(確建第二面!$AE$49="","",確建第二面!$AE$49)</f>
        <v/>
      </c>
      <c r="F69" s="60" t="s">
        <v>1360</v>
      </c>
    </row>
    <row r="70" spans="4:6" ht="15" customHeight="1">
      <c r="D70" s="59" t="s">
        <v>959</v>
      </c>
      <c r="E70" s="59" t="str">
        <f>IF(確建第二面!$N$51="","",確建第二面!$N$51)</f>
        <v/>
      </c>
      <c r="F70" s="60" t="s">
        <v>1360</v>
      </c>
    </row>
    <row r="71" spans="4:6" ht="15" customHeight="1">
      <c r="D71" s="59" t="s">
        <v>960</v>
      </c>
      <c r="E71" s="59" t="str">
        <f>IF(確建第二面!$Y$51="","",確建第二面!$Y$51)</f>
        <v/>
      </c>
      <c r="F71" s="60" t="s">
        <v>1360</v>
      </c>
    </row>
    <row r="72" spans="4:6" ht="15" customHeight="1">
      <c r="D72" s="59" t="s">
        <v>961</v>
      </c>
      <c r="E72" s="59" t="str">
        <f>IF(確建第二面!$AH$51="","",確建第二面!$AH$51)</f>
        <v/>
      </c>
      <c r="F72" s="60" t="s">
        <v>1360</v>
      </c>
    </row>
    <row r="73" spans="4:6" ht="15" customHeight="1">
      <c r="D73" s="59" t="s">
        <v>962</v>
      </c>
      <c r="E73" s="59" t="str">
        <f>IF(確建第二面!$M$52="","",確建第二面!$M$52)</f>
        <v/>
      </c>
      <c r="F73" s="60" t="s">
        <v>1360</v>
      </c>
    </row>
    <row r="74" spans="4:6" ht="15" customHeight="1">
      <c r="D74" s="59" t="s">
        <v>963</v>
      </c>
      <c r="E74" s="59" t="str">
        <f>IF(確建第二面!$N$53="","",確建第二面!$N$53)</f>
        <v/>
      </c>
      <c r="F74" s="60" t="s">
        <v>1360</v>
      </c>
    </row>
    <row r="75" spans="4:6" ht="15" customHeight="1">
      <c r="D75" s="59" t="s">
        <v>964</v>
      </c>
      <c r="E75" s="59" t="str">
        <f>IF(確建第二面!$Y$53="","",確建第二面!$Y$53)</f>
        <v/>
      </c>
      <c r="F75" s="60" t="s">
        <v>1360</v>
      </c>
    </row>
    <row r="76" spans="4:6" ht="15" customHeight="1">
      <c r="D76" s="59" t="s">
        <v>965</v>
      </c>
      <c r="E76" s="59" t="str">
        <f>IF(確建第二面!$AH$53="","",確建第二面!$AH$53)</f>
        <v/>
      </c>
      <c r="F76" s="60" t="s">
        <v>1360</v>
      </c>
    </row>
    <row r="77" spans="4:6" ht="15" customHeight="1">
      <c r="D77" s="59" t="s">
        <v>966</v>
      </c>
      <c r="E77" s="59" t="str">
        <f>IF(確建第二面!$M$54="","",確建第二面!$M$54)</f>
        <v/>
      </c>
      <c r="F77" s="60" t="s">
        <v>1360</v>
      </c>
    </row>
    <row r="78" spans="4:6" ht="15" customHeight="1">
      <c r="D78" s="59" t="s">
        <v>1306</v>
      </c>
      <c r="E78" s="59" t="str">
        <f>IF(確建第二面!$N$55="","",確建第二面!$N$55)</f>
        <v/>
      </c>
      <c r="F78" s="60" t="s">
        <v>1360</v>
      </c>
    </row>
    <row r="79" spans="4:6" ht="15" customHeight="1">
      <c r="D79" s="59" t="s">
        <v>967</v>
      </c>
      <c r="E79" s="59" t="str">
        <f>IF(確建第二面!$M$56="","",確建第二面!$M$56)</f>
        <v/>
      </c>
      <c r="F79" s="60" t="s">
        <v>1360</v>
      </c>
    </row>
    <row r="80" spans="4:6" ht="15" customHeight="1">
      <c r="D80" s="59" t="s">
        <v>1307</v>
      </c>
      <c r="E80" s="59" t="str">
        <f>IF(確建第二面!$M$57="","",確建第二面!$M$57)</f>
        <v/>
      </c>
      <c r="F80" s="60" t="s">
        <v>1360</v>
      </c>
    </row>
    <row r="81" spans="3:6" ht="15" customHeight="1">
      <c r="D81" s="59" t="s">
        <v>968</v>
      </c>
      <c r="E81" s="59" t="str">
        <f>IF(確建第二面!$P$58="","",確建第二面!$P$58)</f>
        <v/>
      </c>
      <c r="F81" s="60" t="s">
        <v>1360</v>
      </c>
    </row>
    <row r="82" spans="3:6" ht="15" customHeight="1">
      <c r="D82" s="59" t="s">
        <v>969</v>
      </c>
      <c r="E82" s="59" t="str">
        <f>IF(確建第二面!$U$58="","",確建第二面!$U$58)</f>
        <v/>
      </c>
      <c r="F82" s="60" t="s">
        <v>1360</v>
      </c>
    </row>
    <row r="83" spans="3:6" ht="15" customHeight="1">
      <c r="D83" s="59" t="s">
        <v>970</v>
      </c>
      <c r="E83" s="59" t="str">
        <f>IF(確建第二面!$Z$58="","",確建第二面!$Z$58)</f>
        <v/>
      </c>
      <c r="F83" s="60" t="s">
        <v>1360</v>
      </c>
    </row>
    <row r="84" spans="3:6" ht="15" customHeight="1">
      <c r="D84" s="59" t="s">
        <v>972</v>
      </c>
      <c r="E84" s="59" t="str">
        <f>IF(確建第二面!$AE$58="","",確建第二面!$AE$58)</f>
        <v/>
      </c>
      <c r="F84" s="60" t="s">
        <v>1360</v>
      </c>
    </row>
    <row r="85" spans="3:6" ht="15" customHeight="1">
      <c r="C85" s="58" t="s">
        <v>1108</v>
      </c>
      <c r="D85" s="59" t="s">
        <v>994</v>
      </c>
      <c r="E85" s="59" t="str">
        <f>IF(確建第二面!$D$65="","",確建第二面!$D$65)</f>
        <v>□</v>
      </c>
      <c r="F85" s="60" t="s">
        <v>1360</v>
      </c>
    </row>
    <row r="86" spans="3:6" ht="15" customHeight="1">
      <c r="D86" s="59" t="s">
        <v>995</v>
      </c>
      <c r="E86" s="59" t="str">
        <f>IF(確建第二面!$M$66="","",確建第二面!$M$66)</f>
        <v/>
      </c>
      <c r="F86" s="60" t="s">
        <v>1360</v>
      </c>
    </row>
    <row r="87" spans="3:6" ht="15" customHeight="1">
      <c r="D87" s="59" t="s">
        <v>996</v>
      </c>
      <c r="E87" s="59" t="str">
        <f>IF(確建第二面!$U$67="","",確建第二面!$U$67)</f>
        <v/>
      </c>
      <c r="F87" s="60" t="s">
        <v>1360</v>
      </c>
    </row>
    <row r="88" spans="3:6" ht="15" customHeight="1">
      <c r="D88" s="59" t="s">
        <v>997</v>
      </c>
      <c r="E88" s="59" t="str">
        <f>IF(確建第二面!$D$69="","",確建第二面!$D$69)</f>
        <v>□</v>
      </c>
      <c r="F88" s="60" t="s">
        <v>1360</v>
      </c>
    </row>
    <row r="89" spans="3:6" ht="15" customHeight="1">
      <c r="D89" s="59" t="s">
        <v>998</v>
      </c>
      <c r="E89" s="59" t="str">
        <f>IF(確建第二面!$M$70="","",確建第二面!$M$70)</f>
        <v/>
      </c>
      <c r="F89" s="60" t="s">
        <v>1360</v>
      </c>
    </row>
    <row r="90" spans="3:6" ht="15" customHeight="1">
      <c r="D90" s="59" t="s">
        <v>999</v>
      </c>
      <c r="E90" s="59" t="str">
        <f>IF(確建第二面!$U$71="","",確建第二面!$U$71)</f>
        <v/>
      </c>
      <c r="F90" s="60" t="s">
        <v>1360</v>
      </c>
    </row>
    <row r="91" spans="3:6" ht="15" customHeight="1">
      <c r="D91" s="59" t="s">
        <v>1000</v>
      </c>
      <c r="E91" s="59" t="str">
        <f>IF(確建第二面!$D$73="","",確建第二面!$D$73)</f>
        <v>□</v>
      </c>
      <c r="F91" s="60" t="s">
        <v>1360</v>
      </c>
    </row>
    <row r="92" spans="3:6" ht="15" customHeight="1">
      <c r="D92" s="59" t="s">
        <v>1001</v>
      </c>
      <c r="E92" s="59" t="str">
        <f>IF(確建第二面!$M$74="","",確建第二面!$M$74)</f>
        <v/>
      </c>
      <c r="F92" s="60" t="s">
        <v>1360</v>
      </c>
    </row>
    <row r="93" spans="3:6" ht="15" customHeight="1">
      <c r="D93" s="59" t="s">
        <v>1002</v>
      </c>
      <c r="E93" s="59" t="str">
        <f>IF(確建第二面!$U$75="","",確建第二面!$U$75)</f>
        <v/>
      </c>
      <c r="F93" s="60" t="s">
        <v>1360</v>
      </c>
    </row>
    <row r="94" spans="3:6" ht="15" customHeight="1">
      <c r="D94" s="59" t="s">
        <v>1003</v>
      </c>
      <c r="E94" s="59" t="str">
        <f>IF(確建第二面!$M$76="","",確建第二面!$M$76)</f>
        <v/>
      </c>
      <c r="F94" s="60" t="s">
        <v>1360</v>
      </c>
    </row>
    <row r="95" spans="3:6" ht="15" customHeight="1">
      <c r="D95" s="59" t="s">
        <v>1004</v>
      </c>
      <c r="E95" s="59" t="str">
        <f>IF(確建第二面!$U$77="","",確建第二面!$U$77)</f>
        <v/>
      </c>
      <c r="F95" s="60" t="s">
        <v>1360</v>
      </c>
    </row>
    <row r="96" spans="3:6" ht="15" customHeight="1">
      <c r="D96" s="59" t="s">
        <v>1005</v>
      </c>
      <c r="E96" s="59" t="str">
        <f>IF(確建第二面!$M$78="","",確建第二面!$M$78)</f>
        <v/>
      </c>
      <c r="F96" s="60" t="s">
        <v>1360</v>
      </c>
    </row>
    <row r="97" spans="3:6" ht="15" customHeight="1">
      <c r="D97" s="59" t="s">
        <v>1006</v>
      </c>
      <c r="E97" s="59" t="str">
        <f>IF(確建第二面!$U$79="","",確建第二面!$U$79)</f>
        <v/>
      </c>
      <c r="F97" s="60" t="s">
        <v>1360</v>
      </c>
    </row>
    <row r="98" spans="3:6" ht="15" customHeight="1">
      <c r="D98" s="59" t="s">
        <v>1007</v>
      </c>
      <c r="E98" s="59" t="str">
        <f>IF(確建第二面!$D$81="","",確建第二面!$D$81)</f>
        <v>□</v>
      </c>
      <c r="F98" s="60" t="s">
        <v>1360</v>
      </c>
    </row>
    <row r="99" spans="3:6" ht="15" customHeight="1">
      <c r="D99" s="59" t="s">
        <v>1008</v>
      </c>
      <c r="E99" s="59" t="str">
        <f>IF(確建第二面!$M$82="","",確建第二面!$M$82)</f>
        <v/>
      </c>
      <c r="F99" s="60" t="s">
        <v>1360</v>
      </c>
    </row>
    <row r="100" spans="3:6" ht="15" customHeight="1">
      <c r="D100" s="59" t="s">
        <v>1009</v>
      </c>
      <c r="E100" s="59" t="str">
        <f>IF(確建第二面!$U$83="","",確建第二面!$U$83)</f>
        <v/>
      </c>
      <c r="F100" s="60" t="s">
        <v>1360</v>
      </c>
    </row>
    <row r="101" spans="3:6" ht="15" customHeight="1">
      <c r="D101" s="59" t="s">
        <v>1010</v>
      </c>
      <c r="E101" s="59" t="str">
        <f>IF(確建第二面!$M$84="","",確建第二面!$M$84)</f>
        <v/>
      </c>
      <c r="F101" s="60" t="s">
        <v>1360</v>
      </c>
    </row>
    <row r="102" spans="3:6" ht="15" customHeight="1">
      <c r="D102" s="59" t="s">
        <v>1011</v>
      </c>
      <c r="E102" s="59" t="str">
        <f>IF(確建第二面!$U$85="","",確建第二面!$U$85)</f>
        <v/>
      </c>
      <c r="F102" s="60" t="s">
        <v>1360</v>
      </c>
    </row>
    <row r="103" spans="3:6" ht="15" customHeight="1">
      <c r="D103" s="59" t="s">
        <v>1012</v>
      </c>
      <c r="E103" s="59" t="str">
        <f>IF(確建第二面!$M$86="","",確建第二面!$M$86)</f>
        <v/>
      </c>
      <c r="F103" s="60" t="s">
        <v>1360</v>
      </c>
    </row>
    <row r="104" spans="3:6" ht="15" customHeight="1">
      <c r="D104" s="59" t="s">
        <v>1013</v>
      </c>
      <c r="E104" s="59" t="str">
        <f>IF(確建第二面!$U$87="","",確建第二面!$U$87)</f>
        <v/>
      </c>
      <c r="F104" s="60" t="s">
        <v>1360</v>
      </c>
    </row>
    <row r="105" spans="3:6" ht="15" customHeight="1">
      <c r="C105" s="58" t="s">
        <v>1109</v>
      </c>
      <c r="D105" s="59" t="s">
        <v>974</v>
      </c>
      <c r="E105" s="59" t="str">
        <f>IF(確建第二面!$M$90="","",確建第二面!$M$90)</f>
        <v/>
      </c>
      <c r="F105" s="60" t="s">
        <v>1360</v>
      </c>
    </row>
    <row r="106" spans="3:6" ht="15" customHeight="1">
      <c r="D106" s="59" t="s">
        <v>975</v>
      </c>
      <c r="E106" s="59" t="str">
        <f>IF(確建第二面!$M$91="","",確建第二面!$M$91)</f>
        <v/>
      </c>
      <c r="F106" s="60" t="s">
        <v>1360</v>
      </c>
    </row>
    <row r="107" spans="3:6" ht="15" customHeight="1">
      <c r="D107" s="59" t="s">
        <v>1309</v>
      </c>
      <c r="E107" s="59" t="str">
        <f>IF(確建第二面!$N$92="","",確建第二面!$N$92)</f>
        <v/>
      </c>
      <c r="F107" s="60" t="s">
        <v>1360</v>
      </c>
    </row>
    <row r="108" spans="3:6" ht="15" customHeight="1">
      <c r="D108" s="59" t="s">
        <v>976</v>
      </c>
      <c r="E108" s="59" t="str">
        <f>IF(確建第二面!$M$93="","",確建第二面!$M$93)</f>
        <v/>
      </c>
      <c r="F108" s="60" t="s">
        <v>1360</v>
      </c>
    </row>
    <row r="109" spans="3:6" ht="15" customHeight="1">
      <c r="D109" s="59" t="s">
        <v>1310</v>
      </c>
      <c r="E109" s="59" t="str">
        <f>IF(確建第二面!$M$94="","",確建第二面!$M$94)</f>
        <v/>
      </c>
      <c r="F109" s="60" t="s">
        <v>1360</v>
      </c>
    </row>
    <row r="110" spans="3:6" ht="15" customHeight="1">
      <c r="D110" s="59" t="s">
        <v>977</v>
      </c>
      <c r="E110" s="59" t="str">
        <f>IF(確建第二面!$M$95="","",確建第二面!$M$95)</f>
        <v/>
      </c>
      <c r="F110" s="60" t="s">
        <v>1360</v>
      </c>
    </row>
    <row r="111" spans="3:6" ht="15" customHeight="1">
      <c r="D111" s="59" t="s">
        <v>978</v>
      </c>
      <c r="E111" s="59" t="str">
        <f>IF(確建第二面!$O$96="","",確建第二面!$O$96)</f>
        <v/>
      </c>
      <c r="F111" s="60" t="s">
        <v>1360</v>
      </c>
    </row>
    <row r="112" spans="3:6" ht="15" customHeight="1">
      <c r="D112" s="59" t="s">
        <v>979</v>
      </c>
      <c r="E112" s="59" t="str">
        <f>IF(確建第二面!$M$99="","",確建第二面!$M$99)</f>
        <v/>
      </c>
      <c r="F112" s="60" t="s">
        <v>1360</v>
      </c>
    </row>
    <row r="113" spans="4:6" ht="15" customHeight="1">
      <c r="D113" s="59" t="s">
        <v>980</v>
      </c>
      <c r="E113" s="59" t="str">
        <f>IF(確建第二面!$M$100="","",確建第二面!$M$100)</f>
        <v/>
      </c>
      <c r="F113" s="60" t="s">
        <v>1360</v>
      </c>
    </row>
    <row r="114" spans="4:6" ht="15" customHeight="1">
      <c r="D114" s="59" t="s">
        <v>1311</v>
      </c>
      <c r="E114" s="59" t="str">
        <f>IF(確建第二面!$N$101="","",確建第二面!$N$101)</f>
        <v/>
      </c>
      <c r="F114" s="60" t="s">
        <v>1360</v>
      </c>
    </row>
    <row r="115" spans="4:6" ht="15" customHeight="1">
      <c r="D115" s="59" t="s">
        <v>981</v>
      </c>
      <c r="E115" s="59" t="str">
        <f>IF(確建第二面!$M$102="","",確建第二面!$M$102)</f>
        <v/>
      </c>
      <c r="F115" s="60" t="s">
        <v>1360</v>
      </c>
    </row>
    <row r="116" spans="4:6" ht="15" customHeight="1">
      <c r="D116" s="59" t="s">
        <v>1312</v>
      </c>
      <c r="E116" s="59" t="str">
        <f>IF(確建第二面!$M$103="","",確建第二面!$M$103)</f>
        <v/>
      </c>
      <c r="F116" s="60" t="s">
        <v>1360</v>
      </c>
    </row>
    <row r="117" spans="4:6" ht="15" customHeight="1">
      <c r="D117" s="59" t="s">
        <v>982</v>
      </c>
      <c r="E117" s="59" t="str">
        <f>IF(確建第二面!$M$104="","",確建第二面!$M$104)</f>
        <v/>
      </c>
      <c r="F117" s="60" t="s">
        <v>1360</v>
      </c>
    </row>
    <row r="118" spans="4:6" ht="15" customHeight="1">
      <c r="D118" s="59" t="s">
        <v>983</v>
      </c>
      <c r="E118" s="59" t="str">
        <f>IF(確建第二面!$O$105="","",確建第二面!$O$105)</f>
        <v/>
      </c>
      <c r="F118" s="60" t="s">
        <v>1360</v>
      </c>
    </row>
    <row r="119" spans="4:6" ht="15" customHeight="1">
      <c r="D119" s="59" t="s">
        <v>984</v>
      </c>
      <c r="E119" s="59" t="str">
        <f>IF(確建第二面!$M$107="","",確建第二面!$M$107)</f>
        <v/>
      </c>
      <c r="F119" s="60" t="s">
        <v>1360</v>
      </c>
    </row>
    <row r="120" spans="4:6" ht="15" customHeight="1">
      <c r="D120" s="59" t="s">
        <v>985</v>
      </c>
      <c r="E120" s="59" t="str">
        <f>IF(確建第二面!$M$108="","",確建第二面!$M$108)</f>
        <v/>
      </c>
      <c r="F120" s="60" t="s">
        <v>1360</v>
      </c>
    </row>
    <row r="121" spans="4:6" ht="15" customHeight="1">
      <c r="D121" s="59" t="s">
        <v>1313</v>
      </c>
      <c r="E121" s="59" t="str">
        <f>IF(確建第二面!$N$109="","",確建第二面!$N$109)</f>
        <v/>
      </c>
      <c r="F121" s="60" t="s">
        <v>1360</v>
      </c>
    </row>
    <row r="122" spans="4:6" ht="15" customHeight="1">
      <c r="D122" s="59" t="s">
        <v>986</v>
      </c>
      <c r="E122" s="59" t="str">
        <f>IF(確建第二面!$M$110="","",確建第二面!$M$110)</f>
        <v/>
      </c>
      <c r="F122" s="60" t="s">
        <v>1360</v>
      </c>
    </row>
    <row r="123" spans="4:6" ht="15" customHeight="1">
      <c r="D123" s="59" t="s">
        <v>1314</v>
      </c>
      <c r="E123" s="59" t="str">
        <f>IF(確建第二面!$M$111="","",確建第二面!$M$111)</f>
        <v/>
      </c>
      <c r="F123" s="60" t="s">
        <v>1360</v>
      </c>
    </row>
    <row r="124" spans="4:6" ht="15" customHeight="1">
      <c r="D124" s="59" t="s">
        <v>987</v>
      </c>
      <c r="E124" s="59" t="str">
        <f>IF(確建第二面!$M$112="","",確建第二面!$M$112)</f>
        <v/>
      </c>
      <c r="F124" s="60" t="s">
        <v>1360</v>
      </c>
    </row>
    <row r="125" spans="4:6" ht="15" customHeight="1">
      <c r="D125" s="59" t="s">
        <v>988</v>
      </c>
      <c r="E125" s="59" t="str">
        <f>IF(確建第二面!$O$113="","",確建第二面!$O$113)</f>
        <v/>
      </c>
      <c r="F125" s="60" t="s">
        <v>1360</v>
      </c>
    </row>
    <row r="126" spans="4:6" ht="15" customHeight="1">
      <c r="D126" s="59" t="s">
        <v>989</v>
      </c>
      <c r="E126" s="59" t="str">
        <f>IF(確建第二面!$M$115="","",確建第二面!$M$115)</f>
        <v/>
      </c>
      <c r="F126" s="60" t="s">
        <v>1360</v>
      </c>
    </row>
    <row r="127" spans="4:6" ht="15" customHeight="1">
      <c r="D127" s="59" t="s">
        <v>990</v>
      </c>
      <c r="E127" s="59" t="str">
        <f>IF(確建第二面!$M$116="","",確建第二面!$M$116)</f>
        <v/>
      </c>
      <c r="F127" s="60" t="s">
        <v>1360</v>
      </c>
    </row>
    <row r="128" spans="4:6" ht="15" customHeight="1">
      <c r="D128" s="59" t="s">
        <v>1315</v>
      </c>
      <c r="E128" s="59" t="str">
        <f>IF(確建第二面!$N$117="","",確建第二面!$N$117)</f>
        <v/>
      </c>
      <c r="F128" s="60" t="s">
        <v>1360</v>
      </c>
    </row>
    <row r="129" spans="3:6" ht="15" customHeight="1">
      <c r="D129" s="59" t="s">
        <v>991</v>
      </c>
      <c r="E129" s="59" t="str">
        <f>IF(確建第二面!$M$118="","",確建第二面!$M$118)</f>
        <v/>
      </c>
      <c r="F129" s="60" t="s">
        <v>1360</v>
      </c>
    </row>
    <row r="130" spans="3:6" ht="15" customHeight="1">
      <c r="D130" s="59" t="s">
        <v>1316</v>
      </c>
      <c r="E130" s="59" t="str">
        <f>IF(確建第二面!$M$119="","",確建第二面!$M$119)</f>
        <v/>
      </c>
      <c r="F130" s="60" t="s">
        <v>1360</v>
      </c>
    </row>
    <row r="131" spans="3:6" ht="15" customHeight="1">
      <c r="D131" s="59" t="s">
        <v>992</v>
      </c>
      <c r="E131" s="59" t="str">
        <f>IF(確建第二面!$M$120="","",確建第二面!$M$120)</f>
        <v/>
      </c>
      <c r="F131" s="60" t="s">
        <v>1360</v>
      </c>
    </row>
    <row r="132" spans="3:6" ht="15" customHeight="1">
      <c r="D132" s="59" t="s">
        <v>993</v>
      </c>
      <c r="E132" s="59" t="str">
        <f>IF(確建第二面!$O$121="","",確建第二面!$O$121)</f>
        <v/>
      </c>
      <c r="F132" s="60" t="s">
        <v>1360</v>
      </c>
    </row>
    <row r="133" spans="3:6" ht="15" customHeight="1">
      <c r="C133" s="58" t="s">
        <v>1110</v>
      </c>
      <c r="D133" s="59" t="s">
        <v>1014</v>
      </c>
      <c r="E133" s="59" t="str">
        <f>IF(確建第二面!$N$126="","",確建第二面!$N$126)</f>
        <v/>
      </c>
      <c r="F133" s="60" t="s">
        <v>1360</v>
      </c>
    </row>
    <row r="134" spans="3:6" ht="15" customHeight="1">
      <c r="D134" s="59" t="s">
        <v>1015</v>
      </c>
      <c r="E134" s="59" t="str">
        <f>IF(確建第二面!$Y$126="","",確建第二面!$Y$126)</f>
        <v/>
      </c>
      <c r="F134" s="60" t="s">
        <v>1360</v>
      </c>
    </row>
    <row r="135" spans="3:6" ht="15" customHeight="1">
      <c r="D135" s="59" t="s">
        <v>1016</v>
      </c>
      <c r="E135" s="59" t="str">
        <f>IF(確建第二面!$AH$126="","",確建第二面!$AH$126)</f>
        <v/>
      </c>
      <c r="F135" s="60" t="s">
        <v>1360</v>
      </c>
    </row>
    <row r="136" spans="3:6" ht="15" customHeight="1">
      <c r="D136" s="59" t="s">
        <v>1017</v>
      </c>
      <c r="E136" s="59" t="str">
        <f>IF(確建第二面!$M$127="","",確建第二面!$M$127)</f>
        <v/>
      </c>
      <c r="F136" s="60" t="s">
        <v>1360</v>
      </c>
    </row>
    <row r="137" spans="3:6" ht="15" customHeight="1">
      <c r="D137" s="59" t="s">
        <v>1018</v>
      </c>
      <c r="E137" s="59" t="str">
        <f>IF(確建第二面!$N$128="","",確建第二面!$N$128)</f>
        <v/>
      </c>
      <c r="F137" s="60" t="s">
        <v>1360</v>
      </c>
    </row>
    <row r="138" spans="3:6" ht="15" customHeight="1">
      <c r="D138" s="59" t="s">
        <v>1019</v>
      </c>
      <c r="E138" s="59" t="str">
        <f>IF(確建第二面!$Y$128="","",確建第二面!$Y$128)</f>
        <v/>
      </c>
      <c r="F138" s="60" t="s">
        <v>1360</v>
      </c>
    </row>
    <row r="139" spans="3:6" ht="15" customHeight="1">
      <c r="D139" s="59" t="s">
        <v>1020</v>
      </c>
      <c r="E139" s="59" t="str">
        <f>IF(確建第二面!$AH$128="","",確建第二面!$AH$128)</f>
        <v/>
      </c>
      <c r="F139" s="60" t="s">
        <v>1360</v>
      </c>
    </row>
    <row r="140" spans="3:6" ht="15" customHeight="1">
      <c r="D140" s="59" t="s">
        <v>1021</v>
      </c>
      <c r="E140" s="59" t="str">
        <f>IF(確建第二面!$M$129="","",確建第二面!$M$129)</f>
        <v/>
      </c>
      <c r="F140" s="60" t="s">
        <v>1360</v>
      </c>
    </row>
    <row r="141" spans="3:6" ht="15" customHeight="1">
      <c r="D141" s="59" t="s">
        <v>1317</v>
      </c>
      <c r="E141" s="59" t="str">
        <f>IF(確建第二面!$N$130="","",確建第二面!$N$130)</f>
        <v/>
      </c>
      <c r="F141" s="60" t="s">
        <v>1360</v>
      </c>
    </row>
    <row r="142" spans="3:6" ht="15" customHeight="1">
      <c r="D142" s="59" t="s">
        <v>1022</v>
      </c>
      <c r="E142" s="59" t="str">
        <f>IF(確建第二面!$M$131="","",確建第二面!$M$131)</f>
        <v/>
      </c>
      <c r="F142" s="60" t="s">
        <v>1360</v>
      </c>
    </row>
    <row r="143" spans="3:6" ht="15" customHeight="1">
      <c r="D143" s="59" t="s">
        <v>1318</v>
      </c>
      <c r="E143" s="59" t="str">
        <f>IF(確建第二面!$M$132="","",確建第二面!$M$132)</f>
        <v/>
      </c>
      <c r="F143" s="60" t="s">
        <v>1360</v>
      </c>
    </row>
    <row r="144" spans="3:6" ht="15" customHeight="1">
      <c r="D144" s="59" t="s">
        <v>1023</v>
      </c>
      <c r="E144" s="59" t="str">
        <f>IF(確建第二面!$P$133="","",確建第二面!$P$133)</f>
        <v/>
      </c>
      <c r="F144" s="60" t="s">
        <v>1360</v>
      </c>
    </row>
    <row r="145" spans="4:6" ht="15" customHeight="1">
      <c r="D145" s="59" t="s">
        <v>1024</v>
      </c>
      <c r="E145" s="59" t="str">
        <f>IF(確建第二面!$U$133="","",確建第二面!$U$133)</f>
        <v/>
      </c>
      <c r="F145" s="60" t="s">
        <v>1360</v>
      </c>
    </row>
    <row r="146" spans="4:6" ht="15" customHeight="1">
      <c r="D146" s="59" t="s">
        <v>1025</v>
      </c>
      <c r="E146" s="59" t="str">
        <f>IF(確建第二面!$Z$133="","",確建第二面!$Z$133)</f>
        <v/>
      </c>
      <c r="F146" s="60" t="s">
        <v>1360</v>
      </c>
    </row>
    <row r="147" spans="4:6" ht="15" customHeight="1">
      <c r="D147" s="59" t="s">
        <v>1026</v>
      </c>
      <c r="E147" s="59" t="str">
        <f>IF(確建第二面!$AE$133="","",確建第二面!$AE$133)</f>
        <v/>
      </c>
      <c r="F147" s="60" t="s">
        <v>1360</v>
      </c>
    </row>
    <row r="148" spans="4:6" ht="15" customHeight="1">
      <c r="D148" s="59" t="s">
        <v>1027</v>
      </c>
      <c r="E148" s="59" t="str">
        <f>IF(確建第二面!$N$136="","",確建第二面!$N$136)</f>
        <v/>
      </c>
      <c r="F148" s="60" t="s">
        <v>1360</v>
      </c>
    </row>
    <row r="149" spans="4:6" ht="15" customHeight="1">
      <c r="D149" s="59" t="s">
        <v>1028</v>
      </c>
      <c r="E149" s="59" t="str">
        <f>IF(確建第二面!$Y$136="","",確建第二面!$Y$136)</f>
        <v/>
      </c>
      <c r="F149" s="60" t="s">
        <v>1360</v>
      </c>
    </row>
    <row r="150" spans="4:6" ht="15" customHeight="1">
      <c r="D150" s="59" t="s">
        <v>1029</v>
      </c>
      <c r="E150" s="59" t="str">
        <f>IF(確建第二面!$AH$136="","",確建第二面!$AH$136)</f>
        <v/>
      </c>
      <c r="F150" s="60" t="s">
        <v>1360</v>
      </c>
    </row>
    <row r="151" spans="4:6" ht="15" customHeight="1">
      <c r="D151" s="59" t="s">
        <v>1030</v>
      </c>
      <c r="E151" s="59" t="str">
        <f>IF(確建第二面!$M$137="","",確建第二面!$M$137)</f>
        <v/>
      </c>
      <c r="F151" s="60" t="s">
        <v>1360</v>
      </c>
    </row>
    <row r="152" spans="4:6" ht="15" customHeight="1">
      <c r="D152" s="59" t="s">
        <v>1031</v>
      </c>
      <c r="E152" s="59" t="str">
        <f>IF(確建第二面!$N$138="","",確建第二面!$N$138)</f>
        <v/>
      </c>
      <c r="F152" s="60" t="s">
        <v>1360</v>
      </c>
    </row>
    <row r="153" spans="4:6" ht="15" customHeight="1">
      <c r="D153" s="59" t="s">
        <v>1032</v>
      </c>
      <c r="E153" s="59" t="str">
        <f>IF(確建第二面!$Y$138="","",確建第二面!$Y$138)</f>
        <v/>
      </c>
      <c r="F153" s="60" t="s">
        <v>1360</v>
      </c>
    </row>
    <row r="154" spans="4:6" ht="15" customHeight="1">
      <c r="D154" s="59" t="s">
        <v>1033</v>
      </c>
      <c r="E154" s="59" t="str">
        <f>IF(確建第二面!$AH$138="","",確建第二面!$AH$138)</f>
        <v/>
      </c>
      <c r="F154" s="60" t="s">
        <v>1360</v>
      </c>
    </row>
    <row r="155" spans="4:6" ht="15" customHeight="1">
      <c r="D155" s="59" t="s">
        <v>1034</v>
      </c>
      <c r="E155" s="59" t="str">
        <f>IF(確建第二面!$M$139="","",確建第二面!$M$139)</f>
        <v/>
      </c>
      <c r="F155" s="60" t="s">
        <v>1360</v>
      </c>
    </row>
    <row r="156" spans="4:6" ht="15" customHeight="1">
      <c r="D156" s="59" t="s">
        <v>1319</v>
      </c>
      <c r="E156" s="59" t="str">
        <f>IF(確建第二面!$N$140="","",確建第二面!$N$140)</f>
        <v/>
      </c>
      <c r="F156" s="60" t="s">
        <v>1360</v>
      </c>
    </row>
    <row r="157" spans="4:6" ht="15" customHeight="1">
      <c r="D157" s="59" t="s">
        <v>1035</v>
      </c>
      <c r="E157" s="59" t="str">
        <f>IF(確建第二面!$M$141="","",確建第二面!$M$141)</f>
        <v/>
      </c>
      <c r="F157" s="60" t="s">
        <v>1360</v>
      </c>
    </row>
    <row r="158" spans="4:6" ht="15" customHeight="1">
      <c r="D158" s="59" t="s">
        <v>1320</v>
      </c>
      <c r="E158" s="59" t="str">
        <f>IF(確建第二面!$M$142="","",確建第二面!$M$142)</f>
        <v/>
      </c>
      <c r="F158" s="60" t="s">
        <v>1360</v>
      </c>
    </row>
    <row r="159" spans="4:6" ht="15" customHeight="1">
      <c r="D159" s="59" t="s">
        <v>1036</v>
      </c>
      <c r="E159" s="59" t="str">
        <f>IF(確建第二面!$P$143="","",確建第二面!$P$143)</f>
        <v/>
      </c>
      <c r="F159" s="60" t="s">
        <v>1360</v>
      </c>
    </row>
    <row r="160" spans="4:6" ht="15" customHeight="1">
      <c r="D160" s="59" t="s">
        <v>1037</v>
      </c>
      <c r="E160" s="59" t="str">
        <f>IF(確建第二面!$U$143="","",確建第二面!$U$143)</f>
        <v/>
      </c>
      <c r="F160" s="60" t="s">
        <v>1360</v>
      </c>
    </row>
    <row r="161" spans="4:6" ht="15" customHeight="1">
      <c r="D161" s="59" t="s">
        <v>1038</v>
      </c>
      <c r="E161" s="59" t="str">
        <f>IF(確建第二面!$Z$143="","",確建第二面!$Z$143)</f>
        <v/>
      </c>
      <c r="F161" s="60" t="s">
        <v>1360</v>
      </c>
    </row>
    <row r="162" spans="4:6" ht="15" customHeight="1">
      <c r="D162" s="59" t="s">
        <v>1039</v>
      </c>
      <c r="E162" s="59" t="str">
        <f>IF(確建第二面!$AE$143="","",確建第二面!$AE$143)</f>
        <v/>
      </c>
      <c r="F162" s="60" t="s">
        <v>1360</v>
      </c>
    </row>
    <row r="163" spans="4:6" ht="15" customHeight="1">
      <c r="D163" s="59" t="s">
        <v>1040</v>
      </c>
      <c r="E163" s="59" t="str">
        <f>IF(確建第二面!$N$145="","",確建第二面!$N$145)</f>
        <v/>
      </c>
      <c r="F163" s="60" t="s">
        <v>1360</v>
      </c>
    </row>
    <row r="164" spans="4:6" ht="15" customHeight="1">
      <c r="D164" s="59" t="s">
        <v>1041</v>
      </c>
      <c r="E164" s="59" t="str">
        <f>IF(確建第二面!$Y$145="","",確建第二面!$Y$145)</f>
        <v/>
      </c>
      <c r="F164" s="60" t="s">
        <v>1360</v>
      </c>
    </row>
    <row r="165" spans="4:6" ht="15" customHeight="1">
      <c r="D165" s="59" t="s">
        <v>1042</v>
      </c>
      <c r="E165" s="59" t="str">
        <f>IF(確建第二面!$AH$145="","",確建第二面!$AH$145)</f>
        <v/>
      </c>
      <c r="F165" s="60" t="s">
        <v>1360</v>
      </c>
    </row>
    <row r="166" spans="4:6" ht="15" customHeight="1">
      <c r="D166" s="59" t="s">
        <v>1043</v>
      </c>
      <c r="E166" s="59" t="str">
        <f>IF(確建第二面!$M$146="","",確建第二面!$M$146)</f>
        <v/>
      </c>
      <c r="F166" s="60" t="s">
        <v>1360</v>
      </c>
    </row>
    <row r="167" spans="4:6" ht="15" customHeight="1">
      <c r="D167" s="59" t="s">
        <v>1044</v>
      </c>
      <c r="E167" s="59" t="str">
        <f>IF(確建第二面!$N$147="","",確建第二面!$N$147)</f>
        <v/>
      </c>
      <c r="F167" s="60" t="s">
        <v>1360</v>
      </c>
    </row>
    <row r="168" spans="4:6" ht="15" customHeight="1">
      <c r="D168" s="59" t="s">
        <v>1045</v>
      </c>
      <c r="E168" s="59" t="str">
        <f>IF(確建第二面!$Y$147="","",確建第二面!$Y$147)</f>
        <v/>
      </c>
      <c r="F168" s="60" t="s">
        <v>1360</v>
      </c>
    </row>
    <row r="169" spans="4:6" ht="15" customHeight="1">
      <c r="D169" s="59" t="s">
        <v>1046</v>
      </c>
      <c r="E169" s="59" t="str">
        <f>IF(確建第二面!$AH$147="","",確建第二面!$AH$147)</f>
        <v/>
      </c>
      <c r="F169" s="60" t="s">
        <v>1360</v>
      </c>
    </row>
    <row r="170" spans="4:6" ht="15" customHeight="1">
      <c r="D170" s="59" t="s">
        <v>1047</v>
      </c>
      <c r="E170" s="59" t="str">
        <f>IF(確建第二面!$M$148="","",確建第二面!$M$148)</f>
        <v/>
      </c>
      <c r="F170" s="60" t="s">
        <v>1360</v>
      </c>
    </row>
    <row r="171" spans="4:6" ht="15" customHeight="1">
      <c r="D171" s="59" t="s">
        <v>1321</v>
      </c>
      <c r="E171" s="59" t="str">
        <f>IF(確建第二面!$N$149="","",確建第二面!$N$149)</f>
        <v/>
      </c>
      <c r="F171" s="60" t="s">
        <v>1360</v>
      </c>
    </row>
    <row r="172" spans="4:6" ht="15" customHeight="1">
      <c r="D172" s="59" t="s">
        <v>1048</v>
      </c>
      <c r="E172" s="59" t="str">
        <f>IF(確建第二面!$M$150="","",確建第二面!$M$150)</f>
        <v/>
      </c>
      <c r="F172" s="60" t="s">
        <v>1360</v>
      </c>
    </row>
    <row r="173" spans="4:6" ht="15" customHeight="1">
      <c r="D173" s="59" t="s">
        <v>1322</v>
      </c>
      <c r="E173" s="59" t="str">
        <f>IF(確建第二面!$M$151="","",確建第二面!$M$151)</f>
        <v/>
      </c>
      <c r="F173" s="60" t="s">
        <v>1360</v>
      </c>
    </row>
    <row r="174" spans="4:6" ht="15" customHeight="1">
      <c r="D174" s="59" t="s">
        <v>1049</v>
      </c>
      <c r="E174" s="59" t="str">
        <f>IF(確建第二面!$P$152="","",確建第二面!$P$152)</f>
        <v/>
      </c>
      <c r="F174" s="60" t="s">
        <v>1360</v>
      </c>
    </row>
    <row r="175" spans="4:6" ht="15" customHeight="1">
      <c r="D175" s="59" t="s">
        <v>1050</v>
      </c>
      <c r="E175" s="59" t="str">
        <f>IF(確建第二面!$U$152="","",確建第二面!$U$152)</f>
        <v/>
      </c>
      <c r="F175" s="60" t="s">
        <v>1360</v>
      </c>
    </row>
    <row r="176" spans="4:6" ht="15" customHeight="1">
      <c r="D176" s="59" t="s">
        <v>1051</v>
      </c>
      <c r="E176" s="59" t="str">
        <f>IF(確建第二面!$Z$152="","",確建第二面!$Z$152)</f>
        <v/>
      </c>
      <c r="F176" s="60" t="s">
        <v>1360</v>
      </c>
    </row>
    <row r="177" spans="4:6" ht="15" customHeight="1">
      <c r="D177" s="59" t="s">
        <v>1052</v>
      </c>
      <c r="E177" s="59" t="str">
        <f>IF(確建第二面!$AE$152="","",確建第二面!$AE$152)</f>
        <v/>
      </c>
      <c r="F177" s="60" t="s">
        <v>1360</v>
      </c>
    </row>
    <row r="178" spans="4:6" ht="15" customHeight="1">
      <c r="D178" s="59" t="s">
        <v>1053</v>
      </c>
      <c r="E178" s="59" t="str">
        <f>IF(確建第二面!$N$154="","",確建第二面!$N$154)</f>
        <v/>
      </c>
      <c r="F178" s="60" t="s">
        <v>1360</v>
      </c>
    </row>
    <row r="179" spans="4:6" ht="15" customHeight="1">
      <c r="D179" s="59" t="s">
        <v>1054</v>
      </c>
      <c r="E179" s="59" t="str">
        <f>IF(確建第二面!$Y$154="","",確建第二面!$Y$154)</f>
        <v/>
      </c>
      <c r="F179" s="60" t="s">
        <v>1360</v>
      </c>
    </row>
    <row r="180" spans="4:6" ht="15" customHeight="1">
      <c r="D180" s="59" t="s">
        <v>1055</v>
      </c>
      <c r="E180" s="59" t="str">
        <f>IF(確建第二面!$AH$154="","",確建第二面!$AH$154)</f>
        <v/>
      </c>
      <c r="F180" s="60" t="s">
        <v>1360</v>
      </c>
    </row>
    <row r="181" spans="4:6" ht="15" customHeight="1">
      <c r="D181" s="59" t="s">
        <v>1056</v>
      </c>
      <c r="E181" s="59" t="str">
        <f>IF(確建第二面!$M$155="","",確建第二面!$M$155)</f>
        <v/>
      </c>
      <c r="F181" s="60" t="s">
        <v>1360</v>
      </c>
    </row>
    <row r="182" spans="4:6" ht="15" customHeight="1">
      <c r="D182" s="59" t="s">
        <v>1057</v>
      </c>
      <c r="E182" s="59" t="str">
        <f>IF(確建第二面!$N$156="","",確建第二面!$N$156)</f>
        <v/>
      </c>
      <c r="F182" s="60" t="s">
        <v>1360</v>
      </c>
    </row>
    <row r="183" spans="4:6" ht="15" customHeight="1">
      <c r="D183" s="59" t="s">
        <v>1058</v>
      </c>
      <c r="E183" s="59" t="str">
        <f>IF(確建第二面!$Y$156="","",確建第二面!$Y$156)</f>
        <v/>
      </c>
      <c r="F183" s="60" t="s">
        <v>1360</v>
      </c>
    </row>
    <row r="184" spans="4:6" ht="15" customHeight="1">
      <c r="D184" s="59" t="s">
        <v>1059</v>
      </c>
      <c r="E184" s="59" t="str">
        <f>IF(確建第二面!$AH$156="","",確建第二面!$AH$156)</f>
        <v/>
      </c>
      <c r="F184" s="60" t="s">
        <v>1360</v>
      </c>
    </row>
    <row r="185" spans="4:6" ht="15" customHeight="1">
      <c r="D185" s="59" t="s">
        <v>1060</v>
      </c>
      <c r="E185" s="59" t="str">
        <f>IF(確建第二面!$M$157="","",確建第二面!$M$157)</f>
        <v/>
      </c>
      <c r="F185" s="60" t="s">
        <v>1360</v>
      </c>
    </row>
    <row r="186" spans="4:6" ht="15" customHeight="1">
      <c r="D186" s="59" t="s">
        <v>1323</v>
      </c>
      <c r="E186" s="59" t="str">
        <f>IF(確建第二面!$N$158="","",確建第二面!$N$158)</f>
        <v/>
      </c>
      <c r="F186" s="60" t="s">
        <v>1360</v>
      </c>
    </row>
    <row r="187" spans="4:6" ht="15" customHeight="1">
      <c r="D187" s="59" t="s">
        <v>1061</v>
      </c>
      <c r="E187" s="59" t="str">
        <f>IF(確建第二面!$M$159="","",確建第二面!$M$159)</f>
        <v/>
      </c>
      <c r="F187" s="60" t="s">
        <v>1360</v>
      </c>
    </row>
    <row r="188" spans="4:6" ht="15" customHeight="1">
      <c r="D188" s="59" t="s">
        <v>1324</v>
      </c>
      <c r="E188" s="59" t="str">
        <f>IF(確建第二面!$M$160="","",確建第二面!$M$160)</f>
        <v/>
      </c>
      <c r="F188" s="60" t="s">
        <v>1360</v>
      </c>
    </row>
    <row r="189" spans="4:6" ht="15" customHeight="1">
      <c r="D189" s="59" t="s">
        <v>1062</v>
      </c>
      <c r="E189" s="59" t="str">
        <f>IF(確建第二面!$P$161="","",確建第二面!$P$161)</f>
        <v/>
      </c>
      <c r="F189" s="60" t="s">
        <v>1360</v>
      </c>
    </row>
    <row r="190" spans="4:6" ht="15" customHeight="1">
      <c r="D190" s="59" t="s">
        <v>1063</v>
      </c>
      <c r="E190" s="59" t="str">
        <f>IF(確建第二面!$U$161="","",確建第二面!$U$161)</f>
        <v/>
      </c>
      <c r="F190" s="60" t="s">
        <v>1360</v>
      </c>
    </row>
    <row r="191" spans="4:6" ht="15" customHeight="1">
      <c r="D191" s="59" t="s">
        <v>1064</v>
      </c>
      <c r="E191" s="59" t="str">
        <f>IF(確建第二面!$Z$161="","",確建第二面!$Z$161)</f>
        <v/>
      </c>
      <c r="F191" s="60" t="s">
        <v>1360</v>
      </c>
    </row>
    <row r="192" spans="4:6" ht="15" customHeight="1">
      <c r="D192" s="59" t="s">
        <v>1065</v>
      </c>
      <c r="E192" s="59" t="str">
        <f>IF(確建第二面!$AE$161="","",確建第二面!$AE$161)</f>
        <v/>
      </c>
      <c r="F192" s="60" t="s">
        <v>1360</v>
      </c>
    </row>
    <row r="193" spans="3:6" ht="15" customHeight="1">
      <c r="C193" s="58" t="s">
        <v>1111</v>
      </c>
      <c r="D193" s="59" t="s">
        <v>1066</v>
      </c>
      <c r="E193" s="59" t="str">
        <f>IF(確建第二面!$M$163="","",確建第二面!$M$163)</f>
        <v/>
      </c>
      <c r="F193" s="60" t="s">
        <v>1360</v>
      </c>
    </row>
    <row r="194" spans="3:6" ht="15" customHeight="1">
      <c r="D194" s="59" t="s">
        <v>1067</v>
      </c>
      <c r="E194" s="59" t="str">
        <f>IF(確建第二面!$S$164="","",確建第二面!$S$164)</f>
        <v/>
      </c>
      <c r="F194" s="60" t="s">
        <v>1360</v>
      </c>
    </row>
    <row r="195" spans="3:6" ht="15" customHeight="1">
      <c r="D195" s="59" t="s">
        <v>1334</v>
      </c>
      <c r="E195" s="59" t="str">
        <f>IF(確建第二面!$AA$164="","",確建第二面!$AA$164)</f>
        <v/>
      </c>
      <c r="F195" s="60" t="s">
        <v>1360</v>
      </c>
    </row>
    <row r="196" spans="3:6" ht="15" customHeight="1">
      <c r="D196" s="59" t="s">
        <v>1068</v>
      </c>
      <c r="E196" s="59" t="str">
        <f>IF(確建第二面!$AD$164="","",確建第二面!$AD$164)</f>
        <v/>
      </c>
      <c r="F196" s="60" t="s">
        <v>1360</v>
      </c>
    </row>
    <row r="197" spans="3:6" ht="15" customHeight="1">
      <c r="D197" s="59" t="s">
        <v>1069</v>
      </c>
      <c r="E197" s="59" t="str">
        <f>IF(確建第二面!$M$165="","",確建第二面!$M$165)</f>
        <v/>
      </c>
      <c r="F197" s="60" t="s">
        <v>1360</v>
      </c>
    </row>
    <row r="198" spans="3:6" ht="15" customHeight="1">
      <c r="D198" s="59" t="s">
        <v>1325</v>
      </c>
      <c r="E198" s="59" t="str">
        <f>IF(確建第二面!$N$166="","",確建第二面!$N$166)</f>
        <v/>
      </c>
      <c r="F198" s="60" t="s">
        <v>1360</v>
      </c>
    </row>
    <row r="199" spans="3:6" ht="15" customHeight="1">
      <c r="D199" s="59" t="s">
        <v>1070</v>
      </c>
      <c r="E199" s="59" t="str">
        <f>IF(確建第二面!$M$167="","",確建第二面!$M$167)</f>
        <v/>
      </c>
      <c r="F199" s="60" t="s">
        <v>1360</v>
      </c>
    </row>
    <row r="200" spans="3:6" ht="15" customHeight="1">
      <c r="D200" s="59" t="s">
        <v>1326</v>
      </c>
      <c r="E200" s="59" t="str">
        <f>IF(確建第二面!$M$168="","",確建第二面!$M$168)</f>
        <v/>
      </c>
      <c r="F200" s="60" t="s">
        <v>1360</v>
      </c>
    </row>
    <row r="201" spans="3:6" ht="15" customHeight="1">
      <c r="C201" s="58" t="s">
        <v>1112</v>
      </c>
      <c r="D201" s="59" t="s">
        <v>1071</v>
      </c>
      <c r="E201" s="59" t="str">
        <f>IF(確建第二面!$E$170="","",確建第二面!$E$170)</f>
        <v>□</v>
      </c>
      <c r="F201" s="60" t="s">
        <v>1360</v>
      </c>
    </row>
    <row r="202" spans="3:6" ht="15" customHeight="1">
      <c r="D202" s="59" t="s">
        <v>1072</v>
      </c>
      <c r="E202" s="59" t="str">
        <f>IF(確建第二面!$N$170="","",確建第二面!$N$170)</f>
        <v/>
      </c>
      <c r="F202" s="60" t="s">
        <v>1360</v>
      </c>
    </row>
    <row r="203" spans="3:6" ht="15" customHeight="1">
      <c r="D203" s="59" t="s">
        <v>1073</v>
      </c>
      <c r="E203" s="59" t="str">
        <f>IF(確建第二面!$E$171="","",確建第二面!$E$171)</f>
        <v>□</v>
      </c>
      <c r="F203" s="60" t="s">
        <v>1360</v>
      </c>
    </row>
    <row r="204" spans="3:6" ht="15" customHeight="1">
      <c r="D204" s="59" t="s">
        <v>1074</v>
      </c>
      <c r="E204" s="59" t="str">
        <f>IF(確建第二面!$N$171="","",確建第二面!$N$171)</f>
        <v/>
      </c>
      <c r="F204" s="60" t="s">
        <v>1360</v>
      </c>
    </row>
    <row r="205" spans="3:6" ht="15" customHeight="1">
      <c r="D205" s="59" t="s">
        <v>1075</v>
      </c>
      <c r="E205" s="59" t="str">
        <f>IF(確建第二面!$E$172="","",確建第二面!$E$172)</f>
        <v>□</v>
      </c>
      <c r="F205" s="60" t="s">
        <v>1360</v>
      </c>
    </row>
    <row r="206" spans="3:6" ht="15" customHeight="1">
      <c r="C206" s="58" t="s">
        <v>1113</v>
      </c>
      <c r="D206" s="59" t="s">
        <v>1077</v>
      </c>
      <c r="E206" s="59" t="str">
        <f>IF(確建第二面!$E$174="","",確建第二面!$E$174)</f>
        <v>□</v>
      </c>
      <c r="F206" s="60" t="s">
        <v>1360</v>
      </c>
    </row>
    <row r="207" spans="3:6" ht="15" customHeight="1">
      <c r="D207" s="59" t="s">
        <v>1078</v>
      </c>
      <c r="E207" s="59" t="str">
        <f>IF(確建第二面!$N$174="","",確建第二面!$N$174)</f>
        <v/>
      </c>
      <c r="F207" s="60" t="s">
        <v>1360</v>
      </c>
    </row>
    <row r="208" spans="3:6" ht="15" customHeight="1">
      <c r="D208" s="59" t="s">
        <v>1079</v>
      </c>
      <c r="E208" s="59" t="str">
        <f>IF(確建第二面!$E$175="","",確建第二面!$E$175)</f>
        <v>□</v>
      </c>
      <c r="F208" s="60" t="s">
        <v>1360</v>
      </c>
    </row>
    <row r="209" spans="3:6" ht="15" customHeight="1">
      <c r="D209" s="59" t="s">
        <v>1080</v>
      </c>
      <c r="E209" s="59" t="str">
        <f>IF(確建第二面!$N$175="","",確建第二面!$N$175)</f>
        <v/>
      </c>
      <c r="F209" s="60" t="s">
        <v>1360</v>
      </c>
    </row>
    <row r="210" spans="3:6" ht="15" customHeight="1">
      <c r="D210" s="59" t="s">
        <v>1081</v>
      </c>
      <c r="E210" s="59" t="str">
        <f>IF(確建第二面!$E$176="","",確建第二面!$E$176)</f>
        <v>□</v>
      </c>
      <c r="F210" s="60" t="s">
        <v>1360</v>
      </c>
    </row>
    <row r="211" spans="3:6" ht="15" customHeight="1">
      <c r="C211" s="58" t="s">
        <v>910</v>
      </c>
      <c r="D211" s="59" t="s">
        <v>1082</v>
      </c>
      <c r="E211" s="59" t="str">
        <f>IF(確建第二面!$M$177="","",確建第二面!$M$177)</f>
        <v/>
      </c>
      <c r="F211" s="60" t="s">
        <v>1360</v>
      </c>
    </row>
    <row r="212" spans="3:6" ht="15" customHeight="1">
      <c r="D212" s="59" t="s">
        <v>1083</v>
      </c>
      <c r="E212" s="59" t="str">
        <f>IF(確建第二面!$M$178="","",確建第二面!$M$178)</f>
        <v/>
      </c>
      <c r="F212" s="60" t="s">
        <v>1360</v>
      </c>
    </row>
    <row r="213" spans="3:6" ht="15" customHeight="1">
      <c r="D213" s="59" t="s">
        <v>1084</v>
      </c>
      <c r="E213" s="59" t="str">
        <f>IF(確建第二面!$M$179="","",確建第二面!$M$179)</f>
        <v/>
      </c>
      <c r="F213" s="60" t="s">
        <v>1360</v>
      </c>
    </row>
    <row r="214" spans="3:6" ht="15" customHeight="1">
      <c r="D214" s="59" t="s">
        <v>1085</v>
      </c>
      <c r="E214" s="59" t="str">
        <f>IF(確建第二面!$M$180="","",確建第二面!$M$180)</f>
        <v/>
      </c>
      <c r="F214" s="60" t="s">
        <v>1360</v>
      </c>
    </row>
    <row r="215" spans="3:6" ht="15" customHeight="1">
      <c r="D215" s="59" t="s">
        <v>1086</v>
      </c>
      <c r="E215" s="59" t="str">
        <f>IF(確建第二面!$M$181="","",確建第二面!$M$181)</f>
        <v/>
      </c>
      <c r="F215" s="60" t="s">
        <v>1360</v>
      </c>
    </row>
    <row r="216" spans="3:6" ht="15" customHeight="1">
      <c r="C216" s="58" t="s">
        <v>1114</v>
      </c>
      <c r="D216" s="59" t="s">
        <v>1091</v>
      </c>
      <c r="E216" s="59" t="str">
        <f>IF(確建第二面建築主追加!$M$7="","",確建第二面建築主追加!$M$7)</f>
        <v/>
      </c>
      <c r="F216" s="60" t="s">
        <v>1088</v>
      </c>
    </row>
    <row r="217" spans="3:6" ht="15" customHeight="1">
      <c r="D217" s="59" t="s">
        <v>1092</v>
      </c>
      <c r="E217" s="59" t="str">
        <f>IF(確建第二面建築主追加!$M$8="","",確建第二面建築主追加!$M$8)</f>
        <v/>
      </c>
      <c r="F217" s="60" t="s">
        <v>1088</v>
      </c>
    </row>
    <row r="218" spans="3:6" ht="15" customHeight="1">
      <c r="D218" s="59" t="s">
        <v>1328</v>
      </c>
      <c r="E218" s="59" t="str">
        <f>IF(確建第二面建築主追加!$N$10="","",確建第二面建築主追加!$N$10)</f>
        <v/>
      </c>
      <c r="F218" s="60" t="s">
        <v>1088</v>
      </c>
    </row>
    <row r="219" spans="3:6" ht="15" customHeight="1">
      <c r="D219" s="59" t="s">
        <v>1093</v>
      </c>
      <c r="E219" s="59" t="str">
        <f>IF(確建第二面建築主追加!$M$11="","",確建第二面建築主追加!$M$11)</f>
        <v/>
      </c>
      <c r="F219" s="60" t="s">
        <v>1088</v>
      </c>
    </row>
    <row r="220" spans="3:6" ht="15" customHeight="1">
      <c r="D220" s="59" t="s">
        <v>1329</v>
      </c>
      <c r="E220" s="59" t="str">
        <f>IF(確建第二面建築主追加!$M$12="","",確建第二面建築主追加!$M$12)</f>
        <v/>
      </c>
      <c r="F220" s="60" t="s">
        <v>1088</v>
      </c>
    </row>
    <row r="221" spans="3:6" ht="15" customHeight="1">
      <c r="D221" s="59" t="s">
        <v>1096</v>
      </c>
      <c r="E221" s="59" t="str">
        <f>IF(確建第二面建築主追加!$M$15="","",確建第二面建築主追加!$M$15)</f>
        <v/>
      </c>
      <c r="F221" s="60" t="s">
        <v>1088</v>
      </c>
    </row>
    <row r="222" spans="3:6" ht="15" customHeight="1">
      <c r="D222" s="59" t="s">
        <v>1094</v>
      </c>
      <c r="E222" s="59" t="str">
        <f>IF(確建第二面建築主追加!$M$16="","",確建第二面建築主追加!$M$16)</f>
        <v/>
      </c>
      <c r="F222" s="60" t="s">
        <v>1088</v>
      </c>
    </row>
    <row r="223" spans="3:6" ht="15" customHeight="1">
      <c r="D223" s="59" t="s">
        <v>1330</v>
      </c>
      <c r="E223" s="59" t="str">
        <f>IF(確建第二面建築主追加!$N$18="","",確建第二面建築主追加!$N$18)</f>
        <v/>
      </c>
      <c r="F223" s="60" t="s">
        <v>1088</v>
      </c>
    </row>
    <row r="224" spans="3:6" ht="15" customHeight="1">
      <c r="D224" s="59" t="s">
        <v>1095</v>
      </c>
      <c r="E224" s="59" t="str">
        <f>IF(確建第二面建築主追加!$M$19="","",確建第二面建築主追加!$M$19)</f>
        <v/>
      </c>
      <c r="F224" s="60" t="s">
        <v>1088</v>
      </c>
    </row>
    <row r="225" spans="3:6" ht="15" customHeight="1">
      <c r="D225" s="59" t="s">
        <v>1331</v>
      </c>
      <c r="E225" s="59" t="str">
        <f>IF(確建第二面建築主追加!$M$20="","",確建第二面建築主追加!$M$20)</f>
        <v/>
      </c>
      <c r="F225" s="60" t="s">
        <v>1088</v>
      </c>
    </row>
    <row r="226" spans="3:6" ht="15" customHeight="1">
      <c r="D226" s="59" t="s">
        <v>1097</v>
      </c>
      <c r="E226" s="59" t="str">
        <f>IF(確建第二面建築主追加!$M$23="","",確建第二面建築主追加!$M$23)</f>
        <v/>
      </c>
      <c r="F226" s="60" t="s">
        <v>1088</v>
      </c>
    </row>
    <row r="227" spans="3:6" ht="15" customHeight="1">
      <c r="D227" s="59" t="s">
        <v>1098</v>
      </c>
      <c r="E227" s="59" t="str">
        <f>IF(確建第二面建築主追加!$M$24="","",確建第二面建築主追加!$M$24)</f>
        <v/>
      </c>
      <c r="F227" s="60" t="s">
        <v>1088</v>
      </c>
    </row>
    <row r="228" spans="3:6" ht="15" customHeight="1">
      <c r="D228" s="59" t="s">
        <v>1332</v>
      </c>
      <c r="E228" s="59" t="str">
        <f>IF(確建第二面建築主追加!$N$26="","",確建第二面建築主追加!$N$26)</f>
        <v/>
      </c>
      <c r="F228" s="60" t="s">
        <v>1088</v>
      </c>
    </row>
    <row r="229" spans="3:6" ht="15" customHeight="1">
      <c r="D229" s="59" t="s">
        <v>1099</v>
      </c>
      <c r="E229" s="59" t="str">
        <f>IF(確建第二面建築主追加!$M$27="","",確建第二面建築主追加!$M$27)</f>
        <v/>
      </c>
      <c r="F229" s="60" t="s">
        <v>1088</v>
      </c>
    </row>
    <row r="230" spans="3:6" ht="15" customHeight="1">
      <c r="D230" s="59" t="s">
        <v>1333</v>
      </c>
      <c r="E230" s="59" t="str">
        <f>IF(確建第二面建築主追加!$M$28="","",確建第二面建築主追加!$M$28)</f>
        <v/>
      </c>
      <c r="F230" s="60" t="s">
        <v>1088</v>
      </c>
    </row>
    <row r="231" spans="3:6" ht="15" customHeight="1">
      <c r="C231" s="58" t="s">
        <v>1115</v>
      </c>
      <c r="D231" s="59" t="s">
        <v>1100</v>
      </c>
      <c r="E231" s="59" t="str">
        <f>IF(確建第三面!$H$6="","",確建第三面!$H$6)</f>
        <v/>
      </c>
      <c r="F231" s="60" t="s">
        <v>1361</v>
      </c>
    </row>
    <row r="232" spans="3:6" ht="15" customHeight="1">
      <c r="C232" s="59" t="s">
        <v>1104</v>
      </c>
      <c r="D232" s="59" t="s">
        <v>1104</v>
      </c>
      <c r="E232" s="59" t="str">
        <f>IF(確建第三面!$H$7="","",確建第三面!$H$7)</f>
        <v/>
      </c>
      <c r="F232" s="60" t="s">
        <v>1361</v>
      </c>
    </row>
    <row r="233" spans="3:6" ht="15" customHeight="1">
      <c r="C233" s="58" t="s">
        <v>1116</v>
      </c>
      <c r="D233" s="59" t="s">
        <v>1101</v>
      </c>
      <c r="E233" s="59" t="str">
        <f>IF(確建第三面!$H$9="","",確建第三面!$H$9)</f>
        <v>□</v>
      </c>
      <c r="F233" s="60" t="s">
        <v>1361</v>
      </c>
    </row>
    <row r="234" spans="3:6" ht="15" customHeight="1">
      <c r="D234" s="59" t="s">
        <v>853</v>
      </c>
      <c r="E234" s="59" t="str">
        <f>IF(確建第三面!$O$9="","",確建第三面!$O$9)</f>
        <v>□</v>
      </c>
      <c r="F234" s="60" t="s">
        <v>1361</v>
      </c>
    </row>
    <row r="235" spans="3:6" ht="15" customHeight="1">
      <c r="D235" s="59" t="s">
        <v>854</v>
      </c>
      <c r="E235" s="59" t="str">
        <f>IF(確建第三面!$T$9="","",確建第三面!$T$9)</f>
        <v>□</v>
      </c>
      <c r="F235" s="60" t="s">
        <v>1361</v>
      </c>
    </row>
    <row r="236" spans="3:6" ht="15" customHeight="1">
      <c r="D236" s="59" t="s">
        <v>1102</v>
      </c>
      <c r="E236" s="59" t="str">
        <f>IF(確建第三面!$Z$9="","",確建第三面!$Z$9)</f>
        <v>□</v>
      </c>
      <c r="F236" s="60" t="s">
        <v>1361</v>
      </c>
    </row>
    <row r="237" spans="3:6" ht="15" customHeight="1">
      <c r="D237" s="59" t="s">
        <v>1103</v>
      </c>
      <c r="E237" s="59" t="str">
        <f>IF(確建第三面!$H$10="","",確建第三面!$H$10)</f>
        <v>□</v>
      </c>
      <c r="F237" s="60" t="s">
        <v>1361</v>
      </c>
    </row>
    <row r="238" spans="3:6" ht="15" customHeight="1">
      <c r="D238" s="59" t="s">
        <v>855</v>
      </c>
      <c r="E238" s="59" t="str">
        <f>IF(確建第三面!$O$10="","",確建第三面!$O$10)</f>
        <v>□</v>
      </c>
      <c r="F238" s="60" t="s">
        <v>1361</v>
      </c>
    </row>
    <row r="239" spans="3:6" ht="15" customHeight="1">
      <c r="C239" s="58" t="s">
        <v>1117</v>
      </c>
      <c r="D239" s="59" t="s">
        <v>1118</v>
      </c>
      <c r="E239" s="59" t="str">
        <f>IF(確建第三面!$H$11="","",確建第三面!$H$11)</f>
        <v>□</v>
      </c>
      <c r="F239" s="60" t="s">
        <v>1361</v>
      </c>
    </row>
    <row r="240" spans="3:6" ht="15" customHeight="1">
      <c r="D240" s="59" t="s">
        <v>1119</v>
      </c>
      <c r="E240" s="59" t="str">
        <f>IF(確建第三面!$M$11="","",確建第三面!$M$11)</f>
        <v>□</v>
      </c>
      <c r="F240" s="60" t="s">
        <v>1361</v>
      </c>
    </row>
    <row r="241" spans="3:6" ht="15" customHeight="1">
      <c r="D241" s="59" t="s">
        <v>1120</v>
      </c>
      <c r="E241" s="59" t="str">
        <f>IF(確建第三面!$R$11="","",確建第三面!$R$11)</f>
        <v>□</v>
      </c>
      <c r="F241" s="60" t="s">
        <v>1361</v>
      </c>
    </row>
    <row r="242" spans="3:6" ht="15" customHeight="1">
      <c r="C242" s="58" t="s">
        <v>1121</v>
      </c>
      <c r="D242" s="58" t="s">
        <v>1122</v>
      </c>
      <c r="E242" s="59" t="str">
        <f>IF(確建第三面!$P$12="","",確建第三面!$P$12)</f>
        <v/>
      </c>
      <c r="F242" s="60" t="s">
        <v>1361</v>
      </c>
    </row>
    <row r="243" spans="3:6" ht="15" customHeight="1">
      <c r="D243" s="58" t="s">
        <v>1123</v>
      </c>
      <c r="E243" s="59" t="str">
        <f>IF(確建第三面!$U$12="","",確建第三面!$U$12)</f>
        <v xml:space="preserve"> </v>
      </c>
      <c r="F243" s="60" t="s">
        <v>1361</v>
      </c>
    </row>
    <row r="244" spans="3:6" ht="15" customHeight="1">
      <c r="D244" s="58" t="s">
        <v>1124</v>
      </c>
      <c r="E244" s="59" t="str">
        <f>IF(確建第三面!$Z$12="","",確建第三面!$Z$12)</f>
        <v xml:space="preserve"> </v>
      </c>
      <c r="F244" s="60" t="s">
        <v>1361</v>
      </c>
    </row>
    <row r="245" spans="3:6" ht="15" customHeight="1">
      <c r="D245" s="58" t="s">
        <v>1125</v>
      </c>
      <c r="E245" s="59" t="str">
        <f>IF(確建第三面!$AE$12="","",確建第三面!$AE$12)</f>
        <v/>
      </c>
      <c r="F245" s="60" t="s">
        <v>1361</v>
      </c>
    </row>
    <row r="246" spans="3:6" ht="15" customHeight="1">
      <c r="C246" s="58" t="s">
        <v>1126</v>
      </c>
      <c r="D246" s="59" t="s">
        <v>1127</v>
      </c>
      <c r="E246" s="59" t="str">
        <f>IF(確建第三面!$P$14="","",TEXT(確建第三面!$P$14,"#0.000"))</f>
        <v/>
      </c>
      <c r="F246" s="60" t="s">
        <v>1361</v>
      </c>
    </row>
    <row r="247" spans="3:6" ht="15" customHeight="1">
      <c r="D247" s="59" t="s">
        <v>1128</v>
      </c>
      <c r="E247" s="59" t="str">
        <f>IF(確建第三面!$P$15="","",TEXT(確建第三面!$P$15,"#0.000"))</f>
        <v/>
      </c>
      <c r="F247" s="60" t="s">
        <v>1361</v>
      </c>
    </row>
    <row r="248" spans="3:6" ht="15" customHeight="1">
      <c r="C248" s="58" t="s">
        <v>1129</v>
      </c>
      <c r="D248" s="59" t="s">
        <v>1130</v>
      </c>
      <c r="E248" s="59" t="str">
        <f>IF(確建第三面!$O$17="","",TEXT(確建第三面!$O$17,"#0.00"))</f>
        <v/>
      </c>
      <c r="F248" s="60" t="s">
        <v>1361</v>
      </c>
    </row>
    <row r="249" spans="3:6" ht="15" customHeight="1">
      <c r="D249" s="59" t="s">
        <v>1131</v>
      </c>
      <c r="E249" s="59" t="str">
        <f>IF(確建第三面!$U$17="","",TEXT(確建第三面!$U$17,"#0.00"))</f>
        <v/>
      </c>
      <c r="F249" s="60" t="s">
        <v>1361</v>
      </c>
    </row>
    <row r="250" spans="3:6" ht="15" customHeight="1">
      <c r="D250" s="59" t="s">
        <v>1132</v>
      </c>
      <c r="E250" s="59" t="str">
        <f>IF(確建第三面!$AA$17="","",TEXT(確建第三面!$AA$17,"#0.00"))</f>
        <v/>
      </c>
      <c r="F250" s="60" t="s">
        <v>1361</v>
      </c>
    </row>
    <row r="251" spans="3:6" ht="15" customHeight="1">
      <c r="D251" s="59" t="s">
        <v>1133</v>
      </c>
      <c r="E251" s="59" t="str">
        <f>IF(確建第三面!$AG$17="","",TEXT(確建第三面!$AG$17,"#0.00"))</f>
        <v/>
      </c>
      <c r="F251" s="60" t="s">
        <v>1361</v>
      </c>
    </row>
    <row r="252" spans="3:6" ht="15" customHeight="1">
      <c r="D252" s="59" t="s">
        <v>1147</v>
      </c>
      <c r="E252" s="59" t="str">
        <f>IF(確建第三面!$O$18="","",TEXT(確建第三面!$O$18,"#0.00"))</f>
        <v/>
      </c>
      <c r="F252" s="60" t="s">
        <v>1361</v>
      </c>
    </row>
    <row r="253" spans="3:6" ht="15" customHeight="1">
      <c r="D253" s="59" t="s">
        <v>1148</v>
      </c>
      <c r="E253" s="59" t="str">
        <f>IF(確建第三面!$U$18="","",TEXT(確建第三面!$U$18,"#0.00"))</f>
        <v/>
      </c>
      <c r="F253" s="60" t="s">
        <v>1361</v>
      </c>
    </row>
    <row r="254" spans="3:6" ht="15" customHeight="1">
      <c r="D254" s="59" t="s">
        <v>1149</v>
      </c>
      <c r="E254" s="59" t="str">
        <f>IF(確建第三面!$AA$18="","",TEXT(確建第三面!$AA$18,"#0.00"))</f>
        <v/>
      </c>
      <c r="F254" s="60" t="s">
        <v>1361</v>
      </c>
    </row>
    <row r="255" spans="3:6" ht="15" customHeight="1">
      <c r="D255" s="59" t="s">
        <v>1150</v>
      </c>
      <c r="E255" s="59" t="str">
        <f>IF(確建第三面!$AG$18="","",TEXT(確建第三面!$AG$18,"#0.00"))</f>
        <v/>
      </c>
      <c r="F255" s="60" t="s">
        <v>1361</v>
      </c>
    </row>
    <row r="256" spans="3:6" ht="15" customHeight="1">
      <c r="C256" s="58" t="s">
        <v>1135</v>
      </c>
      <c r="D256" s="59" t="s">
        <v>1136</v>
      </c>
      <c r="E256" s="59" t="str">
        <f>IF(確建第三面!$O$19="","",確建第三面!$O$19)</f>
        <v/>
      </c>
      <c r="F256" s="60" t="s">
        <v>1361</v>
      </c>
    </row>
    <row r="257" spans="3:6" ht="15" customHeight="1">
      <c r="D257" s="59" t="s">
        <v>1137</v>
      </c>
      <c r="E257" s="59" t="str">
        <f>IF(確建第三面!$U$19="","",確建第三面!$U$19)</f>
        <v/>
      </c>
      <c r="F257" s="60" t="s">
        <v>1361</v>
      </c>
    </row>
    <row r="258" spans="3:6" ht="15" customHeight="1">
      <c r="D258" s="59" t="s">
        <v>1138</v>
      </c>
      <c r="E258" s="59" t="str">
        <f>IF(確建第三面!$AA$19="","",確建第三面!$AA$19)</f>
        <v/>
      </c>
      <c r="F258" s="60" t="s">
        <v>1361</v>
      </c>
    </row>
    <row r="259" spans="3:6" ht="15" customHeight="1">
      <c r="D259" s="59" t="s">
        <v>1139</v>
      </c>
      <c r="E259" s="59" t="str">
        <f>IF(確建第三面!$AG$19="","",確建第三面!$AG$19)</f>
        <v/>
      </c>
      <c r="F259" s="60" t="s">
        <v>1361</v>
      </c>
    </row>
    <row r="260" spans="3:6" ht="15" customHeight="1">
      <c r="C260" s="58" t="s">
        <v>1156</v>
      </c>
      <c r="D260" s="59" t="s">
        <v>1152</v>
      </c>
      <c r="E260" s="59" t="str">
        <f>IF(確建第三面!$O$21="","",TEXT(確建第三面!$O$21,"#0.00"))</f>
        <v/>
      </c>
      <c r="F260" s="60" t="s">
        <v>1361</v>
      </c>
    </row>
    <row r="261" spans="3:6" ht="15" customHeight="1">
      <c r="D261" s="59" t="s">
        <v>1153</v>
      </c>
      <c r="E261" s="59" t="str">
        <f>IF(確建第三面!$U$21="","",TEXT(確建第三面!$U$21,"#0.00"))</f>
        <v/>
      </c>
      <c r="F261" s="60" t="s">
        <v>1361</v>
      </c>
    </row>
    <row r="262" spans="3:6" ht="15" customHeight="1">
      <c r="D262" s="59" t="s">
        <v>1154</v>
      </c>
      <c r="E262" s="59" t="str">
        <f>IF(確建第三面!$AA$21="","",TEXT(確建第三面!$AA$21,"#0.00"))</f>
        <v/>
      </c>
      <c r="F262" s="60" t="s">
        <v>1361</v>
      </c>
    </row>
    <row r="263" spans="3:6" ht="15" customHeight="1">
      <c r="D263" s="59" t="s">
        <v>1155</v>
      </c>
      <c r="E263" s="59" t="str">
        <f>IF(確建第三面!$AG$21="","",TEXT(確建第三面!$AG$21,"#0.00"))</f>
        <v/>
      </c>
      <c r="F263" s="60" t="s">
        <v>1361</v>
      </c>
    </row>
    <row r="264" spans="3:6" ht="15" customHeight="1">
      <c r="C264" s="59" t="s">
        <v>1141</v>
      </c>
      <c r="D264" s="59" t="s">
        <v>1142</v>
      </c>
      <c r="E264" s="59" t="str">
        <f>IF(確建第三面!$O$23="","",TEXT(確建第三面!$O$23,"#0.00"))</f>
        <v/>
      </c>
      <c r="F264" s="60" t="s">
        <v>1361</v>
      </c>
    </row>
    <row r="265" spans="3:6" ht="15" customHeight="1">
      <c r="D265" s="59" t="s">
        <v>1143</v>
      </c>
      <c r="E265" s="59" t="str">
        <f>IF(確建第三面!$U$23="","",TEXT(確建第三面!$U$23,"#0.00"))</f>
        <v/>
      </c>
      <c r="F265" s="60" t="s">
        <v>1361</v>
      </c>
    </row>
    <row r="266" spans="3:6" ht="15" customHeight="1">
      <c r="D266" s="59" t="s">
        <v>1144</v>
      </c>
      <c r="E266" s="59" t="str">
        <f>IF(確建第三面!$AA$23="","",TEXT(確建第三面!$AA$23,"#0.00"))</f>
        <v/>
      </c>
      <c r="F266" s="60" t="s">
        <v>1361</v>
      </c>
    </row>
    <row r="267" spans="3:6" ht="15" customHeight="1">
      <c r="D267" s="59" t="s">
        <v>1145</v>
      </c>
      <c r="E267" s="59" t="str">
        <f>IF(確建第三面!$AG$23="","",TEXT(確建第三面!$AG$23,"#0.00"))</f>
        <v/>
      </c>
      <c r="F267" s="60" t="s">
        <v>1361</v>
      </c>
    </row>
    <row r="268" spans="3:6" ht="15" customHeight="1">
      <c r="C268" s="58" t="s">
        <v>1146</v>
      </c>
      <c r="D268" s="58" t="s">
        <v>1146</v>
      </c>
      <c r="E268" s="59" t="str">
        <f>IF(確建第三面!$O$24=0,"",TEXT(確建第三面!$O$24,"#0.00"))</f>
        <v/>
      </c>
      <c r="F268" s="60" t="s">
        <v>1361</v>
      </c>
    </row>
    <row r="269" spans="3:6" ht="15" customHeight="1">
      <c r="D269" s="58" t="s">
        <v>1151</v>
      </c>
      <c r="E269" s="59" t="str">
        <f>IF(確建第三面!$O$25=0,"",TEXT(確建第三面!$O$25,"#0.00"))</f>
        <v/>
      </c>
      <c r="F269" s="60" t="s">
        <v>1361</v>
      </c>
    </row>
    <row r="270" spans="3:6" ht="15" customHeight="1">
      <c r="C270" s="58" t="s">
        <v>1157</v>
      </c>
      <c r="D270" s="58" t="s">
        <v>1157</v>
      </c>
      <c r="E270" s="59" t="str">
        <f>IF(確建第三面!$W$26="","",TEXT(確建第三面!$W$26,"#0.00"))</f>
        <v/>
      </c>
      <c r="F270" s="60" t="s">
        <v>1361</v>
      </c>
    </row>
    <row r="271" spans="3:6" ht="15" customHeight="1">
      <c r="C271" s="58" t="s">
        <v>1178</v>
      </c>
      <c r="D271" s="58" t="s">
        <v>1178</v>
      </c>
      <c r="E271" s="59" t="str">
        <f>IF(確建第三面!$W$27="","",TEXT(確建第三面!$W$27,"#0.00"))</f>
        <v/>
      </c>
      <c r="F271" s="60" t="s">
        <v>1361</v>
      </c>
    </row>
    <row r="272" spans="3:6" ht="15" customHeight="1">
      <c r="C272" s="58" t="s">
        <v>1158</v>
      </c>
      <c r="D272" s="58" t="s">
        <v>1158</v>
      </c>
      <c r="E272" s="59" t="str">
        <f>IF(確建第三面!$L$28="","",確建第三面!$L$28)</f>
        <v/>
      </c>
      <c r="F272" s="60" t="s">
        <v>1361</v>
      </c>
    </row>
    <row r="273" spans="3:6" ht="15" customHeight="1">
      <c r="C273" s="58" t="s">
        <v>1159</v>
      </c>
      <c r="D273" s="58" t="s">
        <v>1161</v>
      </c>
      <c r="E273" s="59" t="str">
        <f>IF(確建第三面!$I$29="","",確建第三面!$I$29)</f>
        <v/>
      </c>
      <c r="F273" s="60" t="s">
        <v>1361</v>
      </c>
    </row>
    <row r="274" spans="3:6" ht="15" customHeight="1">
      <c r="D274" s="58" t="s">
        <v>1160</v>
      </c>
      <c r="E274" s="59" t="str">
        <f>IF(確建第三面!$L$29="","",確建第三面!$L$29)</f>
        <v/>
      </c>
      <c r="F274" s="60" t="s">
        <v>1361</v>
      </c>
    </row>
    <row r="275" spans="3:6" ht="15" customHeight="1">
      <c r="D275" s="58" t="s">
        <v>1162</v>
      </c>
      <c r="E275" s="59" t="str">
        <f>IF(確建第三面!$X$29="","",確建第三面!$X$29)</f>
        <v/>
      </c>
      <c r="F275" s="60" t="s">
        <v>1361</v>
      </c>
    </row>
    <row r="276" spans="3:6" ht="15" customHeight="1">
      <c r="D276" s="58" t="s">
        <v>1163</v>
      </c>
      <c r="E276" s="59" t="str">
        <f>IF(確建第三面!$AA$29="","",確建第三面!$AA$29)</f>
        <v/>
      </c>
      <c r="F276" s="60" t="s">
        <v>1361</v>
      </c>
    </row>
    <row r="277" spans="3:6" ht="15" customHeight="1">
      <c r="D277" s="58" t="s">
        <v>1164</v>
      </c>
      <c r="E277" s="59" t="str">
        <f>IF(確建第三面!$I$30="","",確建第三面!$I$30)</f>
        <v/>
      </c>
      <c r="F277" s="60" t="s">
        <v>1361</v>
      </c>
    </row>
    <row r="278" spans="3:6" ht="15" customHeight="1">
      <c r="D278" s="58" t="s">
        <v>1165</v>
      </c>
      <c r="E278" s="59" t="str">
        <f>IF(確建第三面!$L$30="","",確建第三面!$L$30)</f>
        <v/>
      </c>
      <c r="F278" s="60" t="s">
        <v>1361</v>
      </c>
    </row>
    <row r="279" spans="3:6" ht="15" customHeight="1">
      <c r="D279" s="58" t="s">
        <v>1166</v>
      </c>
      <c r="E279" s="59" t="str">
        <f>IF(確建第三面!$X$30="","",確建第三面!$X$30)</f>
        <v/>
      </c>
      <c r="F279" s="60" t="s">
        <v>1361</v>
      </c>
    </row>
    <row r="280" spans="3:6" ht="15" customHeight="1">
      <c r="D280" s="58" t="s">
        <v>1167</v>
      </c>
      <c r="E280" s="59" t="str">
        <f>IF(確建第三面!$AA$30="","",確建第三面!$AA$30)</f>
        <v/>
      </c>
      <c r="F280" s="60" t="s">
        <v>1361</v>
      </c>
    </row>
    <row r="281" spans="3:6" ht="15" customHeight="1">
      <c r="C281" s="58" t="s">
        <v>1169</v>
      </c>
      <c r="D281" s="59" t="s">
        <v>856</v>
      </c>
      <c r="E281" s="59" t="str">
        <f>IF(確建第三面!$H$31="","",確建第三面!$H$31)</f>
        <v>□</v>
      </c>
      <c r="F281" s="60" t="s">
        <v>1361</v>
      </c>
    </row>
    <row r="282" spans="3:6" ht="15" customHeight="1">
      <c r="D282" s="59" t="s">
        <v>857</v>
      </c>
      <c r="E282" s="59" t="str">
        <f>IF(確建第三面!$K$31="","",確建第三面!$K$31)</f>
        <v>□</v>
      </c>
      <c r="F282" s="60" t="s">
        <v>1361</v>
      </c>
    </row>
    <row r="283" spans="3:6" ht="15" customHeight="1">
      <c r="D283" s="59" t="s">
        <v>858</v>
      </c>
      <c r="E283" s="59" t="str">
        <f>IF(確建第三面!$N$31="","",確建第三面!$N$31)</f>
        <v>□</v>
      </c>
      <c r="F283" s="60" t="s">
        <v>1361</v>
      </c>
    </row>
    <row r="284" spans="3:6" ht="15" customHeight="1">
      <c r="D284" s="59" t="s">
        <v>859</v>
      </c>
      <c r="E284" s="59" t="str">
        <f>IF(確建第三面!$Q$31="","",確建第三面!$Q$31)</f>
        <v>□</v>
      </c>
      <c r="F284" s="60" t="s">
        <v>1361</v>
      </c>
    </row>
    <row r="285" spans="3:6" ht="15" customHeight="1">
      <c r="D285" s="59" t="s">
        <v>1170</v>
      </c>
      <c r="E285" s="59" t="str">
        <f>IF(確建第三面!$T$31="","",確建第三面!$T$31)</f>
        <v>□</v>
      </c>
      <c r="F285" s="60" t="s">
        <v>1361</v>
      </c>
    </row>
    <row r="286" spans="3:6" ht="15" customHeight="1">
      <c r="D286" s="59" t="s">
        <v>1171</v>
      </c>
      <c r="E286" s="59" t="str">
        <f>IF(確建第三面!$X$31="","",確建第三面!$X$31)</f>
        <v>□</v>
      </c>
      <c r="F286" s="60" t="s">
        <v>1361</v>
      </c>
    </row>
    <row r="287" spans="3:6" ht="15" customHeight="1">
      <c r="D287" s="59" t="s">
        <v>1172</v>
      </c>
      <c r="E287" s="59" t="str">
        <f>IF(確建第三面!$AD$31="","",確建第三面!$AD$31)</f>
        <v>□</v>
      </c>
      <c r="F287" s="60" t="s">
        <v>1361</v>
      </c>
    </row>
    <row r="288" spans="3:6" ht="15" customHeight="1">
      <c r="C288" s="58" t="s">
        <v>1173</v>
      </c>
      <c r="D288" s="59" t="s">
        <v>1936</v>
      </c>
      <c r="E288" s="59" t="str">
        <f>IF(確建第三面!$O$33="","",TEXT(確建第三面!$O$33,"#0.00"))</f>
        <v/>
      </c>
      <c r="F288" s="60" t="s">
        <v>1361</v>
      </c>
    </row>
    <row r="289" spans="3:6" ht="15" customHeight="1">
      <c r="D289" s="59" t="s">
        <v>1937</v>
      </c>
      <c r="E289" s="59" t="str">
        <f>IF(確建第三面!$W$33="","",TEXT(確建第三面!$W$33,"#0.00"))</f>
        <v/>
      </c>
      <c r="F289" s="60" t="s">
        <v>1361</v>
      </c>
    </row>
    <row r="290" spans="3:6" ht="15" customHeight="1">
      <c r="D290" s="59" t="s">
        <v>1938</v>
      </c>
      <c r="E290" s="59" t="str">
        <f>IF(確建第三面!$AE$33=0,"",TEXT(確建第三面!$AE$33,"#0.00"))</f>
        <v/>
      </c>
      <c r="F290" s="60" t="s">
        <v>1361</v>
      </c>
    </row>
    <row r="291" spans="3:6" ht="15" customHeight="1">
      <c r="D291" s="59" t="s">
        <v>1962</v>
      </c>
      <c r="E291" s="59" t="str">
        <f>IF(確建第三面!$O$34="","",TEXT(確建第三面!$O$34,"#0.00"))</f>
        <v/>
      </c>
      <c r="F291" s="60" t="s">
        <v>1361</v>
      </c>
    </row>
    <row r="292" spans="3:6" ht="15" customHeight="1">
      <c r="D292" s="59" t="s">
        <v>1963</v>
      </c>
      <c r="E292" s="59" t="str">
        <f>IF(確建第三面!$W$34="","",TEXT(確建第三面!$W$34,"#0.00"))</f>
        <v/>
      </c>
      <c r="F292" s="60" t="s">
        <v>1361</v>
      </c>
    </row>
    <row r="293" spans="3:6" ht="15" customHeight="1">
      <c r="D293" s="59" t="s">
        <v>1939</v>
      </c>
      <c r="E293" s="59" t="str">
        <f>IF(確建第三面!$AE$34=0,"",TEXT(確建第三面!$AE$34,"#0.00"))</f>
        <v/>
      </c>
      <c r="F293" s="60" t="s">
        <v>1361</v>
      </c>
    </row>
    <row r="294" spans="3:6" ht="15" customHeight="1">
      <c r="C294" s="59" t="s">
        <v>1141</v>
      </c>
      <c r="D294" s="59" t="s">
        <v>1141</v>
      </c>
      <c r="E294" s="59" t="e">
        <f>IF(確建第三面!$O$35=0,"",TEXT(確建第三面!$O$35,"#0.00"))</f>
        <v>#VALUE!</v>
      </c>
      <c r="F294" s="60" t="s">
        <v>1361</v>
      </c>
    </row>
    <row r="295" spans="3:6" ht="15" customHeight="1">
      <c r="C295" s="58" t="s">
        <v>1180</v>
      </c>
      <c r="D295" s="59" t="s">
        <v>1197</v>
      </c>
      <c r="E295" s="59" t="str">
        <f>IF(確建第三面!$O$37="","",TEXT(確建第三面!$O$37,"#0.00"))</f>
        <v/>
      </c>
      <c r="F295" s="60" t="s">
        <v>1361</v>
      </c>
    </row>
    <row r="296" spans="3:6" ht="15" customHeight="1">
      <c r="D296" s="59" t="s">
        <v>1181</v>
      </c>
      <c r="E296" s="59" t="str">
        <f>IF(確建第三面!$W$37="","",TEXT(確建第三面!$W$37,"#0.00"))</f>
        <v/>
      </c>
      <c r="F296" s="60" t="s">
        <v>1361</v>
      </c>
    </row>
    <row r="297" spans="3:6" ht="15" customHeight="1">
      <c r="D297" s="59" t="s">
        <v>1192</v>
      </c>
      <c r="E297" s="59" t="str">
        <f>IF(確建第三面!$AE$37=0,"",TEXT(確建第三面!$AE$37,"#0.00"))</f>
        <v/>
      </c>
      <c r="F297" s="60" t="s">
        <v>1361</v>
      </c>
    </row>
    <row r="298" spans="3:6" ht="15" customHeight="1">
      <c r="D298" s="68" t="s">
        <v>1194</v>
      </c>
      <c r="E298" s="59" t="str">
        <f>IF(確建第三面!$O$38="","",TEXT(確建第三面!$O$38,"#0.0000"))</f>
        <v/>
      </c>
      <c r="F298" s="60" t="s">
        <v>1361</v>
      </c>
    </row>
    <row r="299" spans="3:6" ht="15" customHeight="1">
      <c r="D299" s="68" t="s">
        <v>1182</v>
      </c>
      <c r="E299" s="59" t="str">
        <f>IF(確建第三面!$W$38="","",TEXT(確建第三面!$W$38,"#0.0000"))</f>
        <v/>
      </c>
      <c r="F299" s="60" t="s">
        <v>1361</v>
      </c>
    </row>
    <row r="300" spans="3:6" ht="15" customHeight="1">
      <c r="D300" s="68" t="s">
        <v>1193</v>
      </c>
      <c r="E300" s="59" t="str">
        <f>IF(確建第三面!$AE$38=0,"",TEXT(確建第三面!$AE$38,"#0.0000"))</f>
        <v/>
      </c>
      <c r="F300" s="60" t="s">
        <v>1361</v>
      </c>
    </row>
    <row r="301" spans="3:6" ht="15" customHeight="1">
      <c r="D301" s="59" t="s">
        <v>1198</v>
      </c>
      <c r="E301" s="59" t="str">
        <f>IF(確建第三面!$O$39="","",TEXT(確建第三面!$O$39,"#0.00"))</f>
        <v/>
      </c>
      <c r="F301" s="60" t="s">
        <v>1361</v>
      </c>
    </row>
    <row r="302" spans="3:6" ht="15" customHeight="1">
      <c r="D302" s="59" t="s">
        <v>1199</v>
      </c>
      <c r="E302" s="59" t="str">
        <f>IF(確建第三面!$W$39="","",TEXT(確建第三面!$W$39,"#0.00"))</f>
        <v/>
      </c>
      <c r="F302" s="60" t="s">
        <v>1361</v>
      </c>
    </row>
    <row r="303" spans="3:6" ht="15" customHeight="1">
      <c r="D303" s="59" t="s">
        <v>1200</v>
      </c>
      <c r="E303" s="59" t="str">
        <f>IF(確建第三面!$AE$39=0,"",TEXT(確建第三面!$AE$39,"#0.00"))</f>
        <v/>
      </c>
      <c r="F303" s="60" t="s">
        <v>1361</v>
      </c>
    </row>
    <row r="304" spans="3:6" ht="15" customHeight="1">
      <c r="D304" s="59" t="s">
        <v>1183</v>
      </c>
      <c r="E304" s="59" t="str">
        <f>IF(確建第三面!$O$41="","",TEXT(確建第三面!$O$41,"#0.00"))</f>
        <v/>
      </c>
      <c r="F304" s="60" t="s">
        <v>1361</v>
      </c>
    </row>
    <row r="305" spans="4:6" ht="15" customHeight="1">
      <c r="D305" s="59" t="s">
        <v>1184</v>
      </c>
      <c r="E305" s="59" t="str">
        <f>IF(確建第三面!$W$41="","",TEXT(確建第三面!$W$41,"#0.00"))</f>
        <v/>
      </c>
      <c r="F305" s="60" t="s">
        <v>1361</v>
      </c>
    </row>
    <row r="306" spans="4:6" ht="15" customHeight="1">
      <c r="D306" s="59" t="s">
        <v>1185</v>
      </c>
      <c r="E306" s="59" t="str">
        <f>IF(確建第三面!$AE$41=0,"",TEXT(確建第三面!$AE$41,"#0.00"))</f>
        <v/>
      </c>
      <c r="F306" s="60" t="s">
        <v>1361</v>
      </c>
    </row>
    <row r="307" spans="4:6" ht="15" customHeight="1">
      <c r="D307" s="59" t="s">
        <v>1941</v>
      </c>
      <c r="E307" s="59" t="str">
        <f>IF(確建第三面!$O$42="","",TEXT(確建第三面!$O$42,"#0.00"))</f>
        <v/>
      </c>
      <c r="F307" s="60" t="s">
        <v>1361</v>
      </c>
    </row>
    <row r="308" spans="4:6" ht="15" customHeight="1">
      <c r="D308" s="59" t="s">
        <v>1942</v>
      </c>
      <c r="E308" s="59" t="str">
        <f>IF(確建第三面!$W$42="","",TEXT(確建第三面!$W$42,"#0.00"))</f>
        <v/>
      </c>
      <c r="F308" s="60" t="s">
        <v>1361</v>
      </c>
    </row>
    <row r="309" spans="4:6" ht="15" customHeight="1">
      <c r="D309" s="59" t="s">
        <v>1943</v>
      </c>
      <c r="E309" s="59" t="str">
        <f>IF(確建第三面!$AE$42=0,"",TEXT(確建第三面!$AE$42,"#0.00"))</f>
        <v/>
      </c>
      <c r="F309" s="60" t="s">
        <v>1361</v>
      </c>
    </row>
    <row r="310" spans="4:6" ht="15" customHeight="1">
      <c r="D310" s="59" t="s">
        <v>1940</v>
      </c>
      <c r="E310" s="59" t="str">
        <f>IF(確建第三面!$O$43="","",TEXT(確建第三面!$O$43,"#0.00"))</f>
        <v/>
      </c>
      <c r="F310" s="60" t="s">
        <v>1361</v>
      </c>
    </row>
    <row r="311" spans="4:6" ht="15" customHeight="1">
      <c r="D311" s="59" t="s">
        <v>1187</v>
      </c>
      <c r="E311" s="59" t="str">
        <f>IF(確建第三面!$W$43="","",TEXT(確建第三面!$W$43,"#0.00"))</f>
        <v/>
      </c>
      <c r="F311" s="60" t="s">
        <v>1361</v>
      </c>
    </row>
    <row r="312" spans="4:6" ht="15" customHeight="1">
      <c r="D312" s="59" t="s">
        <v>1188</v>
      </c>
      <c r="E312" s="59" t="str">
        <f>IF(確建第三面!$AE$43=0,"",TEXT(確建第三面!$AE$43,"#0.00"))</f>
        <v/>
      </c>
      <c r="F312" s="60" t="s">
        <v>1361</v>
      </c>
    </row>
    <row r="313" spans="4:6" ht="15" customHeight="1">
      <c r="D313" s="59" t="s">
        <v>1201</v>
      </c>
      <c r="E313" s="59" t="str">
        <f>IF(確建第三面!$O$44="","",TEXT(確建第三面!$O$44,"#0.00"))</f>
        <v/>
      </c>
      <c r="F313" s="60" t="s">
        <v>1361</v>
      </c>
    </row>
    <row r="314" spans="4:6" ht="15" customHeight="1">
      <c r="D314" s="59" t="s">
        <v>1202</v>
      </c>
      <c r="E314" s="59" t="str">
        <f>IF(確建第三面!$W$44="","",TEXT(確建第三面!$W$44,"#0.00"))</f>
        <v/>
      </c>
      <c r="F314" s="60" t="s">
        <v>1361</v>
      </c>
    </row>
    <row r="315" spans="4:6" ht="15" customHeight="1">
      <c r="D315" s="59" t="s">
        <v>1203</v>
      </c>
      <c r="E315" s="59" t="str">
        <f>IF(確建第三面!$AE$44=0,"",TEXT(確建第三面!$AE$44,"#0.00"))</f>
        <v/>
      </c>
      <c r="F315" s="60" t="s">
        <v>1361</v>
      </c>
    </row>
    <row r="316" spans="4:6" ht="15" customHeight="1">
      <c r="D316" s="59" t="s">
        <v>1204</v>
      </c>
      <c r="E316" s="59" t="str">
        <f>IF(確建第三面!$O$45="","",TEXT(確建第三面!$O$45,"#0.00"))</f>
        <v/>
      </c>
      <c r="F316" s="60" t="s">
        <v>1361</v>
      </c>
    </row>
    <row r="317" spans="4:6" ht="15" customHeight="1">
      <c r="D317" s="59" t="s">
        <v>1205</v>
      </c>
      <c r="E317" s="59" t="str">
        <f>IF(確建第三面!$W$45="","",TEXT(確建第三面!$W$45,"#0.00"))</f>
        <v/>
      </c>
      <c r="F317" s="60" t="s">
        <v>1361</v>
      </c>
    </row>
    <row r="318" spans="4:6" ht="15" customHeight="1">
      <c r="D318" s="59" t="s">
        <v>1206</v>
      </c>
      <c r="E318" s="59" t="str">
        <f>IF(確建第三面!$AE$45=0,"",TEXT(確建第三面!$AE$45,"#0.00"))</f>
        <v/>
      </c>
      <c r="F318" s="60" t="s">
        <v>1361</v>
      </c>
    </row>
    <row r="319" spans="4:6" ht="15" customHeight="1">
      <c r="D319" s="59" t="s">
        <v>1207</v>
      </c>
      <c r="E319" s="59" t="str">
        <f>IF(確建第三面!$O$46="","",TEXT(確建第三面!$O$46,"#0.00"))</f>
        <v/>
      </c>
      <c r="F319" s="60" t="s">
        <v>1361</v>
      </c>
    </row>
    <row r="320" spans="4:6" ht="15" customHeight="1">
      <c r="D320" s="59" t="s">
        <v>1208</v>
      </c>
      <c r="E320" s="59" t="str">
        <f>IF(確建第三面!$W$46="","",TEXT(確建第三面!$W$46,"#0.00"))</f>
        <v/>
      </c>
      <c r="F320" s="60" t="s">
        <v>1361</v>
      </c>
    </row>
    <row r="321" spans="4:6" ht="15" customHeight="1">
      <c r="D321" s="59" t="s">
        <v>1209</v>
      </c>
      <c r="E321" s="59" t="str">
        <f>IF(確建第三面!$AE$46=0,"",TEXT(確建第三面!$AE$46,"#0.00"))</f>
        <v/>
      </c>
      <c r="F321" s="60" t="s">
        <v>1361</v>
      </c>
    </row>
    <row r="322" spans="4:6" ht="15" customHeight="1">
      <c r="D322" s="132" t="s">
        <v>1210</v>
      </c>
      <c r="E322" s="131" t="str">
        <f>IF(確建第三面!$O$47="","",TEXT(確建第三面!$O$47,"#0.00"))</f>
        <v/>
      </c>
      <c r="F322" s="60" t="s">
        <v>1361</v>
      </c>
    </row>
    <row r="323" spans="4:6" ht="15" customHeight="1">
      <c r="D323" s="132" t="s">
        <v>1211</v>
      </c>
      <c r="E323" s="59" t="str">
        <f>IF(確建第三面!$W$47="","",TEXT(確建第三面!$W$47,"#0.00"))</f>
        <v/>
      </c>
      <c r="F323" s="60" t="s">
        <v>1361</v>
      </c>
    </row>
    <row r="324" spans="4:6" ht="15.75" customHeight="1">
      <c r="D324" s="132" t="s">
        <v>1212</v>
      </c>
      <c r="E324" s="59" t="str">
        <f>IF(確建第三面!$AE$47=0,"",TEXT(確建第三面!$AE$47,"#0.00"))</f>
        <v/>
      </c>
      <c r="F324" s="60" t="s">
        <v>1361</v>
      </c>
    </row>
    <row r="325" spans="4:6" ht="15.75" customHeight="1">
      <c r="D325" s="131" t="s">
        <v>1518</v>
      </c>
      <c r="E325" s="131" t="str">
        <f>IF(確建第三面!$O$48="","",TEXT(確建第三面!$O$48,"#0.00"))</f>
        <v/>
      </c>
      <c r="F325" s="60" t="s">
        <v>1361</v>
      </c>
    </row>
    <row r="326" spans="4:6" ht="15.75" customHeight="1">
      <c r="D326" s="131" t="s">
        <v>1519</v>
      </c>
      <c r="E326" s="59" t="str">
        <f>IF(確建第三面!$W$48="","",TEXT(確建第三面!$W$48,"#0.00"))</f>
        <v/>
      </c>
      <c r="F326" s="60" t="s">
        <v>1361</v>
      </c>
    </row>
    <row r="327" spans="4:6" ht="15.75" customHeight="1">
      <c r="D327" s="131" t="s">
        <v>1520</v>
      </c>
      <c r="E327" s="59" t="str">
        <f>IF(確建第三面!$AE$48=0,"",TEXT(確建第三面!$AE$48,"#0.00"))</f>
        <v/>
      </c>
      <c r="F327" s="60" t="s">
        <v>1361</v>
      </c>
    </row>
    <row r="328" spans="4:6" ht="15.75" customHeight="1">
      <c r="D328" s="59" t="s">
        <v>1944</v>
      </c>
      <c r="E328" s="59" t="str">
        <f>IF(確建第三面!$O$49="","",TEXT(確建第三面!$O$49,"#0.00"))</f>
        <v/>
      </c>
      <c r="F328" s="60" t="s">
        <v>1361</v>
      </c>
    </row>
    <row r="329" spans="4:6" ht="15.75" customHeight="1">
      <c r="D329" s="59" t="s">
        <v>1945</v>
      </c>
      <c r="E329" s="59" t="str">
        <f>IF(確建第三面!$W$49="","",TEXT(確建第三面!$W$49,"#0.00"))</f>
        <v/>
      </c>
      <c r="F329" s="60" t="s">
        <v>1361</v>
      </c>
    </row>
    <row r="330" spans="4:6" ht="15.75" customHeight="1">
      <c r="D330" s="59" t="s">
        <v>1946</v>
      </c>
      <c r="E330" s="59" t="str">
        <f>IF(確建第三面!$AE$49=0,"",TEXT(確建第三面!$AE$49,"#0.00"))</f>
        <v/>
      </c>
      <c r="F330" s="60" t="s">
        <v>1361</v>
      </c>
    </row>
    <row r="331" spans="4:6" ht="15" customHeight="1">
      <c r="D331" s="68" t="s">
        <v>1189</v>
      </c>
      <c r="E331" s="59" t="str">
        <f>IF(確建第三面!$O$50="","",TEXT(確建第三面!$O$50,"#0.0000"))</f>
        <v/>
      </c>
      <c r="F331" s="60" t="s">
        <v>1361</v>
      </c>
    </row>
    <row r="332" spans="4:6" ht="15" customHeight="1">
      <c r="D332" s="68" t="s">
        <v>1190</v>
      </c>
      <c r="E332" s="59" t="str">
        <f>IF(確建第三面!$W$50="","",TEXT(確建第三面!$W$50,"#0.0000"))</f>
        <v/>
      </c>
      <c r="F332" s="60" t="s">
        <v>1361</v>
      </c>
    </row>
    <row r="333" spans="4:6" ht="15" customHeight="1">
      <c r="D333" s="68" t="s">
        <v>1191</v>
      </c>
      <c r="E333" s="59" t="str">
        <f>IF(確建第三面!$AE$50=0,"",TEXT(確建第三面!$AE$50,"#0.0000"))</f>
        <v/>
      </c>
      <c r="F333" s="60" t="s">
        <v>1361</v>
      </c>
    </row>
    <row r="334" spans="4:6" ht="15" customHeight="1">
      <c r="D334" s="68" t="s">
        <v>1213</v>
      </c>
      <c r="E334" s="59" t="str">
        <f>IF(確建第三面!$O$51="","",TEXT(確建第三面!$O$51,"#0.0000"))</f>
        <v/>
      </c>
      <c r="F334" s="60" t="s">
        <v>1361</v>
      </c>
    </row>
    <row r="335" spans="4:6" ht="15" customHeight="1">
      <c r="D335" s="68" t="s">
        <v>1214</v>
      </c>
      <c r="E335" s="59" t="str">
        <f>IF(確建第三面!$W$51="","",TEXT(確建第三面!$W$51,"#0.0000"))</f>
        <v/>
      </c>
      <c r="F335" s="60" t="s">
        <v>1361</v>
      </c>
    </row>
    <row r="336" spans="4:6" ht="15" customHeight="1">
      <c r="D336" s="68" t="s">
        <v>1215</v>
      </c>
      <c r="E336" s="59" t="str">
        <f>IF(確建第三面!$AE$51=0,"",TEXT(確建第三面!$AE$51,"#0.0000"))</f>
        <v/>
      </c>
      <c r="F336" s="60" t="s">
        <v>1361</v>
      </c>
    </row>
    <row r="337" spans="3:6" ht="15" customHeight="1">
      <c r="D337" s="59" t="s">
        <v>1195</v>
      </c>
      <c r="E337" s="59" t="e">
        <f>IF(確建第三面!$O$52=0,"",TEXT(確建第三面!$O$52,"#0.00"))</f>
        <v>#VALUE!</v>
      </c>
      <c r="F337" s="60" t="s">
        <v>1361</v>
      </c>
    </row>
    <row r="338" spans="3:6" ht="15" customHeight="1">
      <c r="D338" s="59" t="s">
        <v>1196</v>
      </c>
      <c r="E338" s="59" t="e">
        <f>IF(確建第三面!$O$53=0,"",TEXT(確建第三面!$O$53,"#0.00"))</f>
        <v>#VALUE!</v>
      </c>
      <c r="F338" s="60" t="s">
        <v>1361</v>
      </c>
    </row>
    <row r="339" spans="3:6" ht="15" customHeight="1">
      <c r="C339" s="58" t="s">
        <v>1217</v>
      </c>
      <c r="D339" s="59" t="s">
        <v>1219</v>
      </c>
      <c r="E339" s="59" t="str">
        <f>IF(確建第三面!$P$55="","",確建第三面!$P$55)</f>
        <v/>
      </c>
      <c r="F339" s="60" t="s">
        <v>1361</v>
      </c>
    </row>
    <row r="340" spans="3:6" ht="15" customHeight="1">
      <c r="D340" s="59" t="s">
        <v>1221</v>
      </c>
      <c r="E340" s="59" t="str">
        <f>IF(確建第三面!$P$56="","",確建第三面!$P$56)</f>
        <v/>
      </c>
      <c r="F340" s="60" t="s">
        <v>1361</v>
      </c>
    </row>
    <row r="341" spans="3:6" ht="15" customHeight="1">
      <c r="C341" s="58" t="s">
        <v>1223</v>
      </c>
      <c r="D341" s="59" t="s">
        <v>1224</v>
      </c>
      <c r="E341" s="59" t="str">
        <f>IF(確建第三面!$O$58="","",TEXT(確建第三面!$O$58,"#0.000"))</f>
        <v/>
      </c>
      <c r="F341" s="60" t="s">
        <v>1361</v>
      </c>
    </row>
    <row r="342" spans="3:6" ht="15" customHeight="1">
      <c r="D342" s="59" t="s">
        <v>1225</v>
      </c>
      <c r="E342" s="59" t="str">
        <f>IF(確建第三面!$W$58="","",TEXT(確建第三面!$W$58,"#0.000"))</f>
        <v/>
      </c>
      <c r="F342" s="60" t="s">
        <v>1361</v>
      </c>
    </row>
    <row r="343" spans="3:6" ht="15" customHeight="1">
      <c r="D343" s="59" t="s">
        <v>1226</v>
      </c>
      <c r="E343" s="59" t="str">
        <f>IF(確建第三面!$O$59="","",確建第三面!$O$59)</f>
        <v/>
      </c>
      <c r="F343" s="60" t="s">
        <v>1361</v>
      </c>
    </row>
    <row r="344" spans="3:6" ht="15" customHeight="1">
      <c r="D344" s="59" t="s">
        <v>1227</v>
      </c>
      <c r="E344" s="59" t="str">
        <f>IF(確建第三面!$W$59="","",確建第三面!$W$59)</f>
        <v/>
      </c>
      <c r="F344" s="60" t="s">
        <v>1361</v>
      </c>
    </row>
    <row r="345" spans="3:6" ht="15" customHeight="1">
      <c r="D345" s="59" t="s">
        <v>1228</v>
      </c>
      <c r="E345" s="59" t="str">
        <f>IF(確建第三面!$O$60="","",確建第三面!$O$60)</f>
        <v/>
      </c>
      <c r="F345" s="60" t="s">
        <v>1361</v>
      </c>
    </row>
    <row r="346" spans="3:6" ht="15" customHeight="1">
      <c r="D346" s="59" t="s">
        <v>1229</v>
      </c>
      <c r="E346" s="59" t="str">
        <f>IF(確建第三面!$W$60="","",確建第三面!$W$60)</f>
        <v/>
      </c>
      <c r="F346" s="60" t="s">
        <v>1361</v>
      </c>
    </row>
    <row r="347" spans="3:6" ht="15" customHeight="1">
      <c r="D347" s="59" t="s">
        <v>1230</v>
      </c>
      <c r="E347" s="59" t="str">
        <f>IF(確建第三面!$L$61="","",確建第三面!$L$61)</f>
        <v/>
      </c>
      <c r="F347" s="60" t="s">
        <v>1361</v>
      </c>
    </row>
    <row r="348" spans="3:6" ht="15" customHeight="1">
      <c r="D348" s="59" t="s">
        <v>1231</v>
      </c>
      <c r="E348" s="59" t="str">
        <f>IF(確建第三面!$W$61="","",確建第三面!$W$61)</f>
        <v/>
      </c>
      <c r="F348" s="60" t="s">
        <v>1361</v>
      </c>
    </row>
    <row r="349" spans="3:6" ht="15" customHeight="1">
      <c r="D349" s="59" t="s">
        <v>1233</v>
      </c>
      <c r="E349" s="59" t="str">
        <f>IF(確建第三面!$W$62="","",確建第三面!$W$62)</f>
        <v>□</v>
      </c>
      <c r="F349" s="60" t="s">
        <v>1361</v>
      </c>
    </row>
    <row r="350" spans="3:6" ht="15" customHeight="1">
      <c r="D350" s="59" t="s">
        <v>1234</v>
      </c>
      <c r="E350" s="59" t="str">
        <f>IF(確建第三面!$Z$62="","",確建第三面!$Z$62)</f>
        <v>□</v>
      </c>
      <c r="F350" s="60" t="s">
        <v>1361</v>
      </c>
    </row>
    <row r="351" spans="3:6" ht="15" customHeight="1">
      <c r="D351" s="59" t="s">
        <v>1237</v>
      </c>
      <c r="E351" s="59" t="str">
        <f>IF(確建第三面!$P$63="","",確建第三面!$P$63)</f>
        <v>□</v>
      </c>
      <c r="F351" s="60" t="s">
        <v>1361</v>
      </c>
    </row>
    <row r="352" spans="3:6" ht="15" customHeight="1">
      <c r="D352" s="59" t="s">
        <v>1239</v>
      </c>
      <c r="E352" s="59" t="str">
        <f>IF(確建第三面!$W$63="","",確建第三面!$W$63)</f>
        <v>□</v>
      </c>
      <c r="F352" s="60" t="s">
        <v>1361</v>
      </c>
    </row>
    <row r="353" spans="3:6" ht="15" customHeight="1">
      <c r="D353" s="59" t="s">
        <v>1241</v>
      </c>
      <c r="E353" s="59" t="str">
        <f>IF(確建第三面!$AD$63="","",確建第三面!$AD$63)</f>
        <v>□</v>
      </c>
      <c r="F353" s="60" t="s">
        <v>1361</v>
      </c>
    </row>
    <row r="354" spans="3:6" ht="15" customHeight="1">
      <c r="C354" s="58" t="s">
        <v>1243</v>
      </c>
      <c r="D354" s="59" t="s">
        <v>1244</v>
      </c>
      <c r="E354" s="59" t="str">
        <f>IF(確建第三面!$L$64="","",確建第三面!$L$64)</f>
        <v/>
      </c>
      <c r="F354" s="60" t="s">
        <v>1361</v>
      </c>
    </row>
    <row r="355" spans="3:6" ht="15" customHeight="1">
      <c r="D355" s="59" t="s">
        <v>1245</v>
      </c>
      <c r="E355" s="59" t="str">
        <f>IF(確建第三面!$L$65="","",確建第三面!$L$65)</f>
        <v/>
      </c>
      <c r="F355" s="60" t="s">
        <v>1361</v>
      </c>
    </row>
    <row r="356" spans="3:6" ht="15" customHeight="1">
      <c r="D356" s="59" t="s">
        <v>1246</v>
      </c>
      <c r="E356" s="59" t="str">
        <f>IF(確建第三面!$L$66="","",確建第三面!$L$66)</f>
        <v/>
      </c>
      <c r="F356" s="60" t="s">
        <v>1361</v>
      </c>
    </row>
    <row r="357" spans="3:6" ht="15" customHeight="1">
      <c r="C357" s="58" t="s">
        <v>1250</v>
      </c>
      <c r="D357" s="59" t="s">
        <v>1251</v>
      </c>
      <c r="E357" s="59" t="str">
        <f>IF(確建第三面!$N$67="","",確建第三面!$N$67)</f>
        <v/>
      </c>
      <c r="F357" s="60" t="s">
        <v>1361</v>
      </c>
    </row>
    <row r="358" spans="3:6" ht="15" customHeight="1">
      <c r="D358" s="59" t="s">
        <v>1252</v>
      </c>
      <c r="E358" s="59" t="str">
        <f>IF(確建第三面!$Q$67="","",確建第三面!$Q$67)</f>
        <v/>
      </c>
      <c r="F358" s="60" t="s">
        <v>1361</v>
      </c>
    </row>
    <row r="359" spans="3:6" ht="15" customHeight="1">
      <c r="D359" s="59" t="s">
        <v>1253</v>
      </c>
      <c r="E359" s="59" t="str">
        <f>IF(確建第三面!$T$67="","",確建第三面!$T$67)</f>
        <v/>
      </c>
      <c r="F359" s="60" t="s">
        <v>1361</v>
      </c>
    </row>
    <row r="360" spans="3:6" ht="15" customHeight="1">
      <c r="C360" s="58" t="s">
        <v>1249</v>
      </c>
      <c r="D360" s="59" t="s">
        <v>1254</v>
      </c>
      <c r="E360" s="59" t="str">
        <f>IF(確建第三面!$N$68="","",確建第三面!$N$68)</f>
        <v/>
      </c>
      <c r="F360" s="60" t="s">
        <v>1361</v>
      </c>
    </row>
    <row r="361" spans="3:6" ht="15" customHeight="1">
      <c r="D361" s="59" t="s">
        <v>1255</v>
      </c>
      <c r="E361" s="59" t="str">
        <f>IF(確建第三面!$Q$68="","",確建第三面!$Q$68)</f>
        <v/>
      </c>
      <c r="F361" s="60" t="s">
        <v>1361</v>
      </c>
    </row>
    <row r="362" spans="3:6" ht="15" customHeight="1">
      <c r="D362" s="59" t="s">
        <v>1256</v>
      </c>
      <c r="E362" s="59" t="str">
        <f>IF(確建第三面!$T$68="","",確建第三面!$T$68)</f>
        <v/>
      </c>
      <c r="F362" s="60" t="s">
        <v>1361</v>
      </c>
    </row>
    <row r="363" spans="3:6" ht="15" customHeight="1">
      <c r="C363" s="58" t="s">
        <v>1258</v>
      </c>
      <c r="D363" s="59" t="s">
        <v>1259</v>
      </c>
      <c r="E363" s="59" t="str">
        <f>IF(確建第三面!$H$70="","",確建第三面!$H$70)</f>
        <v/>
      </c>
      <c r="F363" s="60" t="s">
        <v>1361</v>
      </c>
    </row>
    <row r="364" spans="3:6" ht="15" customHeight="1">
      <c r="D364" s="59" t="s">
        <v>1265</v>
      </c>
      <c r="E364" s="59" t="str">
        <f>IF(確建第三面!$N$70="","",確建第三面!$N$70)</f>
        <v/>
      </c>
      <c r="F364" s="60" t="s">
        <v>1361</v>
      </c>
    </row>
    <row r="365" spans="3:6" ht="15" customHeight="1">
      <c r="D365" s="59" t="s">
        <v>1266</v>
      </c>
      <c r="E365" s="59" t="str">
        <f>IF(確建第三面!$Q$70="","",確建第三面!$Q$70)</f>
        <v/>
      </c>
      <c r="F365" s="60" t="s">
        <v>1361</v>
      </c>
    </row>
    <row r="366" spans="3:6" ht="15" customHeight="1">
      <c r="D366" s="59" t="s">
        <v>1267</v>
      </c>
      <c r="E366" s="59" t="str">
        <f>IF(確建第三面!$T$70="","",確建第三面!$T$70)</f>
        <v/>
      </c>
      <c r="F366" s="60" t="s">
        <v>1361</v>
      </c>
    </row>
    <row r="367" spans="3:6" ht="15" customHeight="1">
      <c r="D367" s="59" t="s">
        <v>1260</v>
      </c>
      <c r="E367" s="59" t="str">
        <f>IF(確建第三面!$X$70="","",確建第三面!$X$70)</f>
        <v/>
      </c>
      <c r="F367" s="60" t="s">
        <v>1361</v>
      </c>
    </row>
    <row r="368" spans="3:6" ht="15" customHeight="1">
      <c r="D368" s="59" t="s">
        <v>1261</v>
      </c>
      <c r="E368" s="59" t="str">
        <f>IF(確建第三面!$H$71="","",確建第三面!$H$71)</f>
        <v/>
      </c>
      <c r="F368" s="60" t="s">
        <v>1361</v>
      </c>
    </row>
    <row r="369" spans="3:6" ht="15" customHeight="1">
      <c r="D369" s="59" t="s">
        <v>1268</v>
      </c>
      <c r="E369" s="59" t="str">
        <f>IF(確建第三面!$N$71="","",確建第三面!$N$71)</f>
        <v/>
      </c>
      <c r="F369" s="60" t="s">
        <v>1361</v>
      </c>
    </row>
    <row r="370" spans="3:6" ht="15" customHeight="1">
      <c r="D370" s="59" t="s">
        <v>1269</v>
      </c>
      <c r="E370" s="59" t="str">
        <f>IF(確建第三面!$Q$71="","",確建第三面!$Q$71)</f>
        <v/>
      </c>
      <c r="F370" s="60" t="s">
        <v>1361</v>
      </c>
    </row>
    <row r="371" spans="3:6" ht="15" customHeight="1">
      <c r="D371" s="59" t="s">
        <v>1270</v>
      </c>
      <c r="E371" s="59" t="str">
        <f>IF(確建第三面!$T$71="","",確建第三面!$T$71)</f>
        <v/>
      </c>
      <c r="F371" s="60" t="s">
        <v>1361</v>
      </c>
    </row>
    <row r="372" spans="3:6" ht="15" customHeight="1">
      <c r="D372" s="59" t="s">
        <v>1262</v>
      </c>
      <c r="E372" s="59" t="str">
        <f>IF(確建第三面!$X$71="","",確建第三面!$X$71)</f>
        <v/>
      </c>
      <c r="F372" s="60" t="s">
        <v>1361</v>
      </c>
    </row>
    <row r="373" spans="3:6" ht="15" customHeight="1">
      <c r="D373" s="59" t="s">
        <v>1263</v>
      </c>
      <c r="E373" s="59" t="str">
        <f>IF(確建第三面!$H$72="","",確建第三面!$H$72)</f>
        <v/>
      </c>
      <c r="F373" s="60" t="s">
        <v>1361</v>
      </c>
    </row>
    <row r="374" spans="3:6" ht="15" customHeight="1">
      <c r="D374" s="59" t="s">
        <v>1271</v>
      </c>
      <c r="E374" s="59" t="str">
        <f>IF(確建第三面!$N$72="","",確建第三面!$N$72)</f>
        <v/>
      </c>
      <c r="F374" s="60" t="s">
        <v>1361</v>
      </c>
    </row>
    <row r="375" spans="3:6" ht="15" customHeight="1">
      <c r="D375" s="59" t="s">
        <v>1272</v>
      </c>
      <c r="E375" s="59" t="str">
        <f>IF(確建第三面!$Q$72="","",確建第三面!$Q$72)</f>
        <v/>
      </c>
      <c r="F375" s="60" t="s">
        <v>1361</v>
      </c>
    </row>
    <row r="376" spans="3:6" ht="15" customHeight="1">
      <c r="D376" s="59" t="s">
        <v>1273</v>
      </c>
      <c r="E376" s="59" t="str">
        <f>IF(確建第三面!$T$72="","",確建第三面!$T$72)</f>
        <v/>
      </c>
      <c r="F376" s="60" t="s">
        <v>1361</v>
      </c>
    </row>
    <row r="377" spans="3:6" ht="15" customHeight="1">
      <c r="D377" s="59" t="s">
        <v>1264</v>
      </c>
      <c r="E377" s="59" t="str">
        <f>IF(確建第三面!$X$72="","",確建第三面!$X$72)</f>
        <v/>
      </c>
      <c r="F377" s="60" t="s">
        <v>1361</v>
      </c>
    </row>
    <row r="378" spans="3:6" ht="15" customHeight="1">
      <c r="C378" s="58" t="s">
        <v>1277</v>
      </c>
      <c r="D378" s="58" t="s">
        <v>1278</v>
      </c>
      <c r="E378" s="59" t="str">
        <f>IF(確建第三面!$L$74="","",確建第三面!$L$74)</f>
        <v/>
      </c>
      <c r="F378" s="60" t="s">
        <v>1361</v>
      </c>
    </row>
    <row r="379" spans="3:6" ht="15" customHeight="1">
      <c r="D379" s="58" t="s">
        <v>1279</v>
      </c>
      <c r="E379" s="59" t="str">
        <f>IF(確建第三面!$L$75="","",確建第三面!$L$75)</f>
        <v/>
      </c>
      <c r="F379" s="60" t="s">
        <v>1361</v>
      </c>
    </row>
    <row r="380" spans="3:6" ht="15" customHeight="1">
      <c r="C380" s="58" t="s">
        <v>910</v>
      </c>
      <c r="D380" s="58" t="s">
        <v>1083</v>
      </c>
      <c r="E380" s="59" t="str">
        <f>IF(確建第三面!$L$77="","",確建第三面!$L$77)</f>
        <v/>
      </c>
      <c r="F380" s="60" t="s">
        <v>1361</v>
      </c>
    </row>
    <row r="381" spans="3:6" ht="15" customHeight="1">
      <c r="D381" s="58" t="s">
        <v>1084</v>
      </c>
      <c r="E381" s="59" t="str">
        <f>IF(確建第三面!$L$78="","",確建第三面!$L$78)</f>
        <v/>
      </c>
      <c r="F381" s="60" t="s">
        <v>1361</v>
      </c>
    </row>
    <row r="382" spans="3:6" ht="15" customHeight="1">
      <c r="C382" s="58" t="s">
        <v>1646</v>
      </c>
      <c r="D382" s="59" t="s">
        <v>1646</v>
      </c>
      <c r="E382" s="59" t="str">
        <f>IF(確建第四面!$L$6="","",確建第四面!$L$6)</f>
        <v/>
      </c>
      <c r="F382" s="60" t="s">
        <v>1647</v>
      </c>
    </row>
    <row r="383" spans="3:6" ht="15" customHeight="1">
      <c r="C383" s="58" t="s">
        <v>1648</v>
      </c>
      <c r="D383" s="59" t="s">
        <v>1649</v>
      </c>
      <c r="E383" s="59" t="str">
        <f>IF(確建第四面!$O$7="","",確建第四面!$O$7)</f>
        <v/>
      </c>
      <c r="F383" s="60" t="s">
        <v>1647</v>
      </c>
    </row>
    <row r="384" spans="3:6" ht="15" customHeight="1">
      <c r="D384" s="59" t="s">
        <v>1650</v>
      </c>
      <c r="E384" s="59" t="str">
        <f>IF(確建第四面!$O$8="","",確建第四面!$O$8)</f>
        <v/>
      </c>
      <c r="F384" s="60" t="s">
        <v>1647</v>
      </c>
    </row>
    <row r="385" spans="3:6" ht="15" customHeight="1">
      <c r="D385" s="59" t="s">
        <v>1651</v>
      </c>
      <c r="E385" s="59" t="str">
        <f>IF(確建第四面!$O$9="","",確建第四面!$O$9)</f>
        <v/>
      </c>
      <c r="F385" s="60" t="s">
        <v>1647</v>
      </c>
    </row>
    <row r="386" spans="3:6" ht="15" customHeight="1">
      <c r="D386" s="59" t="s">
        <v>1652</v>
      </c>
      <c r="E386" s="59" t="str">
        <f>IF(確建第四面!$O$10="","",確建第四面!$O$10)</f>
        <v/>
      </c>
      <c r="F386" s="60" t="s">
        <v>1647</v>
      </c>
    </row>
    <row r="387" spans="3:6" ht="15" customHeight="1">
      <c r="D387" s="59" t="s">
        <v>1653</v>
      </c>
      <c r="E387" s="59" t="str">
        <f>IF(確建第四面!$O$11="","",確建第四面!$O$11)</f>
        <v/>
      </c>
      <c r="F387" s="60" t="s">
        <v>1647</v>
      </c>
    </row>
    <row r="388" spans="3:6" ht="15" customHeight="1">
      <c r="C388" s="58" t="s">
        <v>1169</v>
      </c>
      <c r="D388" s="59" t="s">
        <v>856</v>
      </c>
      <c r="E388" s="59" t="str">
        <f>IF(確建第四面!$J$12="","",確建第四面!$J$12)</f>
        <v>□</v>
      </c>
      <c r="F388" s="60" t="s">
        <v>1647</v>
      </c>
    </row>
    <row r="389" spans="3:6" ht="15" customHeight="1">
      <c r="D389" s="59" t="s">
        <v>857</v>
      </c>
      <c r="E389" s="59" t="str">
        <f>IF(確建第四面!$M$12="","",確建第四面!$M$12)</f>
        <v>□</v>
      </c>
      <c r="F389" s="60" t="s">
        <v>1647</v>
      </c>
    </row>
    <row r="390" spans="3:6" ht="15" customHeight="1">
      <c r="D390" s="59" t="s">
        <v>858</v>
      </c>
      <c r="E390" s="59" t="str">
        <f>IF(確建第四面!$P$12="","",確建第四面!$P$12)</f>
        <v>□</v>
      </c>
      <c r="F390" s="60" t="s">
        <v>1647</v>
      </c>
    </row>
    <row r="391" spans="3:6" ht="15" customHeight="1">
      <c r="D391" s="59" t="s">
        <v>859</v>
      </c>
      <c r="E391" s="59" t="str">
        <f>IF(確建第四面!$S$12="","",確建第四面!$S$12)</f>
        <v>□</v>
      </c>
      <c r="F391" s="60" t="s">
        <v>1647</v>
      </c>
    </row>
    <row r="392" spans="3:6" ht="15" customHeight="1">
      <c r="D392" s="59" t="s">
        <v>1170</v>
      </c>
      <c r="E392" s="59" t="str">
        <f>IF(確建第四面!$V$12="","",確建第四面!$V$12)</f>
        <v>□</v>
      </c>
      <c r="F392" s="60" t="s">
        <v>1647</v>
      </c>
    </row>
    <row r="393" spans="3:6" ht="15" customHeight="1">
      <c r="D393" s="59" t="s">
        <v>1171</v>
      </c>
      <c r="E393" s="59" t="str">
        <f>IF(確建第四面!$Z$12="","",確建第四面!$Z$12)</f>
        <v>□</v>
      </c>
      <c r="F393" s="60" t="s">
        <v>1647</v>
      </c>
    </row>
    <row r="394" spans="3:6" ht="15" customHeight="1">
      <c r="D394" s="59" t="s">
        <v>1172</v>
      </c>
      <c r="E394" s="59" t="str">
        <f>IF(確建第四面!$AF$12="","",確建第四面!$AF$12)</f>
        <v>□</v>
      </c>
      <c r="F394" s="60" t="s">
        <v>1647</v>
      </c>
    </row>
    <row r="395" spans="3:6" ht="15" customHeight="1">
      <c r="C395" s="58" t="s">
        <v>1654</v>
      </c>
      <c r="D395" s="59" t="s">
        <v>1230</v>
      </c>
      <c r="E395" s="59" t="str">
        <f>IF(確建第四面!$J$13="","",確建第四面!$J$13)</f>
        <v/>
      </c>
      <c r="F395" s="60" t="s">
        <v>1647</v>
      </c>
    </row>
    <row r="396" spans="3:6" ht="15" customHeight="1">
      <c r="D396" s="59" t="s">
        <v>1231</v>
      </c>
      <c r="E396" s="59" t="str">
        <f>IF(確建第四面!$U$13="","",確建第四面!$U$13)</f>
        <v/>
      </c>
      <c r="F396" s="60" t="s">
        <v>1647</v>
      </c>
    </row>
    <row r="397" spans="3:6" ht="15" customHeight="1">
      <c r="C397" s="58" t="s">
        <v>1655</v>
      </c>
      <c r="D397" s="59" t="s">
        <v>1984</v>
      </c>
      <c r="E397" s="59" t="str">
        <f>IF(確建第四面!$J$14="","",確建第四面!$J$14)</f>
        <v>□</v>
      </c>
      <c r="F397" s="60" t="s">
        <v>1647</v>
      </c>
    </row>
    <row r="398" spans="3:6" ht="15" customHeight="1">
      <c r="D398" s="59" t="s">
        <v>1985</v>
      </c>
      <c r="E398" s="59" t="str">
        <f>IF(確建第四面!$J$15="","",確建第四面!$J$15)</f>
        <v>□</v>
      </c>
      <c r="F398" s="60" t="s">
        <v>1647</v>
      </c>
    </row>
    <row r="399" spans="3:6" ht="15" customHeight="1">
      <c r="D399" s="59" t="s">
        <v>1986</v>
      </c>
      <c r="E399" s="59" t="str">
        <f>IF(確建第四面!$J$16="","",確建第四面!$J$16)</f>
        <v>□</v>
      </c>
      <c r="F399" s="60" t="s">
        <v>1647</v>
      </c>
    </row>
    <row r="400" spans="3:6" ht="15" customHeight="1">
      <c r="D400" s="59" t="s">
        <v>1656</v>
      </c>
      <c r="E400" s="59" t="str">
        <f>IF(確建第四面!$J$17="","",確建第四面!$J$17)</f>
        <v>□</v>
      </c>
      <c r="F400" s="60" t="s">
        <v>1647</v>
      </c>
    </row>
    <row r="401" spans="3:6" ht="15" customHeight="1">
      <c r="D401" s="59" t="s">
        <v>1657</v>
      </c>
      <c r="E401" s="59" t="str">
        <f>IF(確建第四面!$Q$17="","",確建第四面!$Q$17)</f>
        <v>□</v>
      </c>
      <c r="F401" s="60" t="s">
        <v>1647</v>
      </c>
    </row>
    <row r="402" spans="3:6" ht="15" customHeight="1">
      <c r="D402" s="59" t="s">
        <v>1658</v>
      </c>
      <c r="E402" s="59" t="str">
        <f>IF(確建第四面!$J$18="","",確建第四面!$J$18)</f>
        <v>□</v>
      </c>
      <c r="F402" s="60" t="s">
        <v>1647</v>
      </c>
    </row>
    <row r="403" spans="3:6" ht="15" customHeight="1">
      <c r="D403" s="59" t="s">
        <v>1659</v>
      </c>
      <c r="E403" s="59" t="str">
        <f>IF(確建第四面!$AB$18="","",確建第四面!$AB$18)</f>
        <v>□</v>
      </c>
      <c r="F403" s="60" t="s">
        <v>1647</v>
      </c>
    </row>
    <row r="404" spans="3:6" ht="15" customHeight="1">
      <c r="C404" s="58" t="s">
        <v>1660</v>
      </c>
      <c r="D404" s="59" t="s">
        <v>1661</v>
      </c>
      <c r="E404" s="59" t="str">
        <f>IF(確建第四面!$J$20="","",確建第四面!$J$20)</f>
        <v>□</v>
      </c>
      <c r="F404" s="60" t="s">
        <v>1647</v>
      </c>
    </row>
    <row r="405" spans="3:6" ht="15" customHeight="1">
      <c r="D405" s="1" t="s">
        <v>1533</v>
      </c>
      <c r="E405" s="59" t="str">
        <f>IF(確建第四面!$J$21="","",確建第四面!$J$21)</f>
        <v>□</v>
      </c>
      <c r="F405" s="60" t="s">
        <v>1647</v>
      </c>
    </row>
    <row r="406" spans="3:6" ht="15" customHeight="1">
      <c r="D406" s="1" t="s">
        <v>1987</v>
      </c>
      <c r="E406" s="59" t="str">
        <f>IF(確建第四面!$J$22="","",確建第四面!$J$22)</f>
        <v>□</v>
      </c>
      <c r="F406" s="60" t="s">
        <v>1647</v>
      </c>
    </row>
    <row r="407" spans="3:6" ht="15" customHeight="1">
      <c r="D407" s="1" t="s">
        <v>1534</v>
      </c>
      <c r="E407" s="59" t="str">
        <f>IF(確建第四面!$J$23="","",確建第四面!$J$23)</f>
        <v>□</v>
      </c>
      <c r="F407" s="60" t="s">
        <v>1647</v>
      </c>
    </row>
    <row r="408" spans="3:6" ht="15" customHeight="1">
      <c r="D408" s="59" t="s">
        <v>1659</v>
      </c>
      <c r="E408" s="59" t="str">
        <f>IF(確建第四面!$J$24="","",確建第四面!$J$24)</f>
        <v>□</v>
      </c>
      <c r="F408" s="60" t="s">
        <v>1647</v>
      </c>
    </row>
    <row r="409" spans="3:6" ht="15" customHeight="1">
      <c r="D409" s="59" t="s">
        <v>1662</v>
      </c>
      <c r="E409" s="59" t="str">
        <f>IF(確建第四面!$Q$24="","",確建第四面!$Q$24)</f>
        <v>□</v>
      </c>
      <c r="F409" s="60" t="s">
        <v>1647</v>
      </c>
    </row>
    <row r="410" spans="3:6" ht="15" customHeight="1">
      <c r="C410" s="58" t="s">
        <v>1663</v>
      </c>
      <c r="D410" s="59" t="s">
        <v>1664</v>
      </c>
      <c r="E410" s="59" t="str">
        <f>IF(確建第四面!$J$26="","",確建第四面!$J$26)</f>
        <v>□</v>
      </c>
      <c r="F410" s="60" t="s">
        <v>1647</v>
      </c>
    </row>
    <row r="411" spans="3:6" ht="15" customHeight="1">
      <c r="D411" s="59" t="s">
        <v>1665</v>
      </c>
      <c r="E411" s="59" t="str">
        <f>IF(確建第四面!$Q$26="","",確建第四面!$Q$26)</f>
        <v>□</v>
      </c>
      <c r="F411" s="60" t="s">
        <v>1647</v>
      </c>
    </row>
    <row r="412" spans="3:6" ht="15" customHeight="1">
      <c r="D412" s="59" t="s">
        <v>1666</v>
      </c>
      <c r="E412" s="59" t="str">
        <f>IF(確建第四面!$X$26="","",確建第四面!$X$26)</f>
        <v>□</v>
      </c>
      <c r="F412" s="60" t="s">
        <v>1647</v>
      </c>
    </row>
    <row r="413" spans="3:6" ht="15" customHeight="1">
      <c r="D413" s="59" t="s">
        <v>1667</v>
      </c>
      <c r="E413" s="59" t="str">
        <f>IF(確建第四面!$J$27="","",確建第四面!$J$27)</f>
        <v>□</v>
      </c>
      <c r="F413" s="60" t="s">
        <v>1647</v>
      </c>
    </row>
    <row r="414" spans="3:6" ht="15" customHeight="1">
      <c r="D414" s="59" t="s">
        <v>1659</v>
      </c>
      <c r="E414" s="59" t="str">
        <f>IF(確建第四面!$Q$27="","",確建第四面!$Q$27)</f>
        <v>□</v>
      </c>
      <c r="F414" s="60" t="s">
        <v>1647</v>
      </c>
    </row>
    <row r="415" spans="3:6" ht="15" customHeight="1">
      <c r="D415" s="59" t="s">
        <v>1668</v>
      </c>
      <c r="E415" s="59" t="str">
        <f>IF(確建第四面!$X$27="","",確建第四面!$X$27)</f>
        <v>□</v>
      </c>
      <c r="F415" s="60" t="s">
        <v>1647</v>
      </c>
    </row>
    <row r="416" spans="3:6" ht="15" customHeight="1">
      <c r="C416" s="58" t="s">
        <v>1669</v>
      </c>
      <c r="D416" s="59" t="s">
        <v>1671</v>
      </c>
      <c r="E416" s="59" t="str">
        <f>IF(確建第四面!$N$29="","",確建第四面!$N$29)</f>
        <v/>
      </c>
      <c r="F416" s="60" t="s">
        <v>1647</v>
      </c>
    </row>
    <row r="417" spans="3:6" ht="15" customHeight="1">
      <c r="D417" s="59" t="s">
        <v>1673</v>
      </c>
      <c r="E417" s="59" t="str">
        <f>IF(確建第四面!$N$30="","",確建第四面!$N$30)</f>
        <v/>
      </c>
      <c r="F417" s="60" t="s">
        <v>1647</v>
      </c>
    </row>
    <row r="418" spans="3:6" ht="15" customHeight="1">
      <c r="D418" s="59" t="s">
        <v>1675</v>
      </c>
      <c r="E418" s="59" t="str">
        <f>IF(確建第四面!$N$31="","",確建第四面!$N$31)</f>
        <v/>
      </c>
      <c r="F418" s="60" t="s">
        <v>1647</v>
      </c>
    </row>
    <row r="419" spans="3:6" ht="15" customHeight="1">
      <c r="D419" s="59" t="s">
        <v>1677</v>
      </c>
      <c r="E419" s="59" t="str">
        <f>IF(確建第四面!$N$32="","",確建第四面!$N$32)</f>
        <v/>
      </c>
      <c r="F419" s="60" t="s">
        <v>1647</v>
      </c>
    </row>
    <row r="420" spans="3:6" ht="15" customHeight="1">
      <c r="C420" s="58" t="s">
        <v>1678</v>
      </c>
      <c r="D420" s="59" t="s">
        <v>1680</v>
      </c>
      <c r="E420" s="59" t="str">
        <f>IF(確建第四面!$N$34="","",TEXT(確建第四面!$N$34,"#0.000"))</f>
        <v/>
      </c>
      <c r="F420" s="60" t="s">
        <v>1647</v>
      </c>
    </row>
    <row r="421" spans="3:6" ht="15" customHeight="1">
      <c r="D421" s="59" t="s">
        <v>1682</v>
      </c>
      <c r="E421" s="59" t="str">
        <f>IF(確建第四面!$N$35="","",TEXT(確建第四面!$N$35,"#0.000"))</f>
        <v/>
      </c>
      <c r="F421" s="60" t="s">
        <v>1647</v>
      </c>
    </row>
    <row r="422" spans="3:6" ht="15" customHeight="1">
      <c r="C422" s="58" t="s">
        <v>1683</v>
      </c>
      <c r="D422" s="59" t="s">
        <v>1683</v>
      </c>
      <c r="E422" s="59" t="str">
        <f>IF(確建第四面!$N$36="","",確建第四面!$N$36)</f>
        <v/>
      </c>
      <c r="F422" s="60" t="s">
        <v>1647</v>
      </c>
    </row>
    <row r="423" spans="3:6" ht="15" customHeight="1">
      <c r="C423" s="58" t="s">
        <v>1684</v>
      </c>
      <c r="D423" s="59" t="s">
        <v>1685</v>
      </c>
      <c r="E423" s="59" t="s">
        <v>1688</v>
      </c>
      <c r="F423" s="60" t="s">
        <v>1647</v>
      </c>
    </row>
    <row r="424" spans="3:6" ht="15" customHeight="1">
      <c r="D424" s="59" t="s">
        <v>1686</v>
      </c>
      <c r="E424" s="59" t="str">
        <f>IF(確建第四面!$AD$38="","",確建第四面!$AD$38)</f>
        <v>□</v>
      </c>
      <c r="F424" s="60" t="s">
        <v>1647</v>
      </c>
    </row>
    <row r="425" spans="3:6" ht="15" customHeight="1">
      <c r="D425" s="59" t="s">
        <v>1687</v>
      </c>
      <c r="E425" s="59" t="str">
        <f>IF(確建第四面!$AG$38="","",確建第四面!$AG$38)</f>
        <v>□</v>
      </c>
      <c r="F425" s="60" t="s">
        <v>1647</v>
      </c>
    </row>
    <row r="426" spans="3:6" ht="15" customHeight="1">
      <c r="D426" s="1" t="s">
        <v>588</v>
      </c>
      <c r="E426" s="59" t="s">
        <v>1688</v>
      </c>
      <c r="F426" s="60" t="s">
        <v>1647</v>
      </c>
    </row>
    <row r="427" spans="3:6" ht="15" customHeight="1">
      <c r="D427" s="59" t="s">
        <v>1686</v>
      </c>
      <c r="E427" s="59" t="str">
        <f>IF(確建第四面!$AD$39="","",確建第四面!$AD$39)</f>
        <v>□</v>
      </c>
      <c r="F427" s="60" t="s">
        <v>1647</v>
      </c>
    </row>
    <row r="428" spans="3:6" ht="15" customHeight="1">
      <c r="D428" s="59" t="s">
        <v>1687</v>
      </c>
      <c r="E428" s="59" t="str">
        <f>IF(確建第四面!$AG$39="","",確建第四面!$AG$39)</f>
        <v>□</v>
      </c>
      <c r="F428" s="60" t="s">
        <v>1647</v>
      </c>
    </row>
    <row r="429" spans="3:6" ht="15" customHeight="1">
      <c r="D429" s="1" t="s">
        <v>589</v>
      </c>
      <c r="E429" s="59" t="str">
        <f>IF(確建第四面!$AE$40="","",確建第四面!$AE$40)</f>
        <v/>
      </c>
      <c r="F429" s="60" t="s">
        <v>1647</v>
      </c>
    </row>
    <row r="430" spans="3:6" ht="15" customHeight="1">
      <c r="D430" s="1" t="s">
        <v>590</v>
      </c>
      <c r="E430" s="59" t="str">
        <f>IF(確建第四面!$AE$41="","",確建第四面!$AE$41)</f>
        <v/>
      </c>
      <c r="F430" s="60" t="s">
        <v>1647</v>
      </c>
    </row>
    <row r="431" spans="3:6" ht="15" customHeight="1">
      <c r="D431" s="1" t="s">
        <v>595</v>
      </c>
      <c r="E431" s="59" t="str">
        <f>IF(確建第四面!$E$43="","",確建第四面!$E$43)</f>
        <v>□</v>
      </c>
      <c r="F431" s="60" t="s">
        <v>1647</v>
      </c>
    </row>
    <row r="432" spans="3:6" ht="15" customHeight="1">
      <c r="D432" s="1" t="s">
        <v>594</v>
      </c>
      <c r="E432" s="59" t="str">
        <f>IF(確建第四面!$E$44="","",確建第四面!$E$44)</f>
        <v>□</v>
      </c>
      <c r="F432" s="60" t="s">
        <v>1647</v>
      </c>
    </row>
    <row r="433" spans="3:6" ht="15" customHeight="1">
      <c r="D433" s="1" t="s">
        <v>596</v>
      </c>
      <c r="E433" s="59" t="str">
        <f>IF(確建第四面!$AE$45="","",確建第四面!$AE$45)</f>
        <v/>
      </c>
      <c r="F433" s="60" t="s">
        <v>1647</v>
      </c>
    </row>
    <row r="434" spans="3:6" ht="15" customHeight="1">
      <c r="C434" s="58" t="s">
        <v>1689</v>
      </c>
      <c r="D434" s="59" t="s">
        <v>1690</v>
      </c>
      <c r="E434" s="59" t="str">
        <f>IF(確建第四面!$M$47="","",確建第四面!$M$47)</f>
        <v/>
      </c>
      <c r="F434" s="60" t="s">
        <v>1647</v>
      </c>
    </row>
    <row r="435" spans="3:6" ht="15" customHeight="1">
      <c r="D435" s="59" t="s">
        <v>1691</v>
      </c>
      <c r="E435" s="59" t="str">
        <f>IF(確建第四面!$Q$47="","",TEXT(確建第四面!$Q$47,"#0.00"))</f>
        <v/>
      </c>
      <c r="F435" s="60" t="s">
        <v>1647</v>
      </c>
    </row>
    <row r="436" spans="3:6" ht="15" customHeight="1">
      <c r="D436" s="59" t="s">
        <v>1692</v>
      </c>
      <c r="E436" s="59" t="str">
        <f>IF(確建第四面!$X$47="","",TEXT(確建第四面!$X$47,"#0.00"))</f>
        <v/>
      </c>
      <c r="F436" s="60" t="s">
        <v>1647</v>
      </c>
    </row>
    <row r="437" spans="3:6" ht="15" customHeight="1">
      <c r="D437" s="59" t="s">
        <v>1693</v>
      </c>
      <c r="E437" s="59" t="str">
        <f>IF(確建第四面!$M$48="","",確建第四面!$M$48)</f>
        <v/>
      </c>
      <c r="F437" s="60" t="s">
        <v>1647</v>
      </c>
    </row>
    <row r="438" spans="3:6" ht="15" customHeight="1">
      <c r="D438" s="59" t="s">
        <v>1694</v>
      </c>
      <c r="E438" s="59" t="str">
        <f>IF(確建第四面!$Q$48="","",TEXT(確建第四面!$Q$48,"#0.00"))</f>
        <v/>
      </c>
      <c r="F438" s="60" t="s">
        <v>1647</v>
      </c>
    </row>
    <row r="439" spans="3:6" ht="15" customHeight="1">
      <c r="D439" s="59" t="s">
        <v>1695</v>
      </c>
      <c r="E439" s="59" t="str">
        <f>IF(確建第四面!$X$48="","",TEXT(確建第四面!$X$48,"#0.00"))</f>
        <v/>
      </c>
      <c r="F439" s="60" t="s">
        <v>1647</v>
      </c>
    </row>
    <row r="440" spans="3:6" ht="15" customHeight="1">
      <c r="D440" s="59" t="s">
        <v>1696</v>
      </c>
      <c r="E440" s="59" t="str">
        <f>IF(確建第四面!$M$49="","",確建第四面!$M$49)</f>
        <v/>
      </c>
      <c r="F440" s="60" t="s">
        <v>1647</v>
      </c>
    </row>
    <row r="441" spans="3:6" ht="15" customHeight="1">
      <c r="D441" s="59" t="s">
        <v>1697</v>
      </c>
      <c r="E441" s="59" t="str">
        <f>IF(確建第四面!$Q$49="","",TEXT(確建第四面!$Q$49,"#0.00"))</f>
        <v/>
      </c>
      <c r="F441" s="60" t="s">
        <v>1647</v>
      </c>
    </row>
    <row r="442" spans="3:6" ht="15" customHeight="1">
      <c r="D442" s="59" t="s">
        <v>1698</v>
      </c>
      <c r="E442" s="59" t="str">
        <f>IF(確建第四面!$X$49="","",TEXT(確建第四面!$X$49,"#0.00"))</f>
        <v/>
      </c>
      <c r="F442" s="60" t="s">
        <v>1647</v>
      </c>
    </row>
    <row r="443" spans="3:6" ht="15" customHeight="1">
      <c r="D443" s="59" t="s">
        <v>1699</v>
      </c>
      <c r="E443" s="59" t="str">
        <f>IF(確建第四面!$M$50="","",確建第四面!$M$50)</f>
        <v/>
      </c>
      <c r="F443" s="60" t="s">
        <v>1647</v>
      </c>
    </row>
    <row r="444" spans="3:6" ht="15" customHeight="1">
      <c r="D444" s="59" t="s">
        <v>1700</v>
      </c>
      <c r="E444" s="59" t="str">
        <f>IF(確建第四面!$Q$50="","",TEXT(確建第四面!$Q$50,"#0.00"))</f>
        <v/>
      </c>
      <c r="F444" s="60" t="s">
        <v>1647</v>
      </c>
    </row>
    <row r="445" spans="3:6" ht="15" customHeight="1">
      <c r="D445" s="59" t="s">
        <v>1701</v>
      </c>
      <c r="E445" s="59" t="str">
        <f>IF(確建第四面!$X$50="","",TEXT(確建第四面!$X$50,"#0.00"))</f>
        <v/>
      </c>
      <c r="F445" s="60" t="s">
        <v>1647</v>
      </c>
    </row>
    <row r="446" spans="3:6" ht="15" customHeight="1">
      <c r="D446" s="59" t="s">
        <v>1702</v>
      </c>
      <c r="E446" s="59" t="str">
        <f>IF(確建第四面!$M$51="","",確建第四面!$M$51)</f>
        <v/>
      </c>
      <c r="F446" s="60" t="s">
        <v>1647</v>
      </c>
    </row>
    <row r="447" spans="3:6" ht="15" customHeight="1">
      <c r="D447" s="59" t="s">
        <v>1703</v>
      </c>
      <c r="E447" s="59" t="str">
        <f>IF(確建第四面!$Q$51="","",TEXT(確建第四面!$Q$51,"#0.00"))</f>
        <v/>
      </c>
      <c r="F447" s="60" t="s">
        <v>1647</v>
      </c>
    </row>
    <row r="448" spans="3:6" ht="15" customHeight="1">
      <c r="D448" s="59" t="s">
        <v>1704</v>
      </c>
      <c r="E448" s="59" t="str">
        <f>IF(確建第四面!$X$51="","",TEXT(確建第四面!$X$51,"#0.00"))</f>
        <v/>
      </c>
      <c r="F448" s="60" t="s">
        <v>1647</v>
      </c>
    </row>
    <row r="449" spans="3:6" ht="15" customHeight="1">
      <c r="D449" s="59" t="s">
        <v>1705</v>
      </c>
      <c r="E449" s="59" t="str">
        <f>IF(確建第四面!$M$52="","",確建第四面!$M$52)</f>
        <v/>
      </c>
      <c r="F449" s="60" t="s">
        <v>1647</v>
      </c>
    </row>
    <row r="450" spans="3:6" ht="15" customHeight="1">
      <c r="D450" s="59" t="s">
        <v>1706</v>
      </c>
      <c r="E450" s="59" t="str">
        <f>IF(確建第四面!$Q$52="","",TEXT(確建第四面!$Q$52,"#0.00"))</f>
        <v/>
      </c>
      <c r="F450" s="60" t="s">
        <v>1647</v>
      </c>
    </row>
    <row r="451" spans="3:6" ht="15" customHeight="1">
      <c r="D451" s="59" t="s">
        <v>1707</v>
      </c>
      <c r="E451" s="59" t="str">
        <f>IF(確建第四面!$X$52="","",TEXT(確建第四面!$X$52,"#0.00"))</f>
        <v/>
      </c>
      <c r="F451" s="60" t="s">
        <v>1647</v>
      </c>
    </row>
    <row r="452" spans="3:6" ht="15" customHeight="1">
      <c r="C452" s="58" t="s">
        <v>1708</v>
      </c>
      <c r="D452" s="59" t="s">
        <v>1708</v>
      </c>
      <c r="E452" s="59" t="str">
        <f>IF(確建第四面!$L$54="","",確建第四面!$L$54)</f>
        <v/>
      </c>
      <c r="F452" s="60" t="s">
        <v>1647</v>
      </c>
    </row>
    <row r="453" spans="3:6" ht="15" customHeight="1">
      <c r="C453" s="58" t="s">
        <v>1709</v>
      </c>
      <c r="D453" s="58" t="s">
        <v>1709</v>
      </c>
      <c r="E453" s="59" t="str">
        <f>IF(確建第四面!$L$55="","",確建第四面!$L$55)</f>
        <v/>
      </c>
      <c r="F453" s="60" t="s">
        <v>1647</v>
      </c>
    </row>
    <row r="454" spans="3:6" ht="15" customHeight="1">
      <c r="C454" s="58" t="s">
        <v>1710</v>
      </c>
      <c r="D454" s="58" t="s">
        <v>1710</v>
      </c>
      <c r="E454" s="59" t="str">
        <f>IF(確建第四面!$L$56="","",確建第四面!$L$56)</f>
        <v/>
      </c>
      <c r="F454" s="60" t="s">
        <v>1647</v>
      </c>
    </row>
    <row r="455" spans="3:6" ht="15" customHeight="1">
      <c r="C455" s="58" t="s">
        <v>1711</v>
      </c>
      <c r="D455" s="59" t="s">
        <v>1711</v>
      </c>
      <c r="E455" s="59" t="str">
        <f>IF(確建第四面!$L$57="","",TEXT(確建第四面!$L$57,"#0.000"))</f>
        <v/>
      </c>
      <c r="F455" s="60" t="s">
        <v>1647</v>
      </c>
    </row>
    <row r="456" spans="3:6" ht="15" customHeight="1">
      <c r="C456" s="58" t="s">
        <v>1712</v>
      </c>
      <c r="D456" s="59" t="s">
        <v>1713</v>
      </c>
      <c r="E456" s="59" t="str">
        <f>IF(確建第四面!$L$58="","",確建第四面!$L$58)</f>
        <v/>
      </c>
      <c r="F456" s="60" t="s">
        <v>1647</v>
      </c>
    </row>
    <row r="457" spans="3:6" ht="15" customHeight="1">
      <c r="C457" s="58" t="s">
        <v>1714</v>
      </c>
      <c r="D457" s="59" t="s">
        <v>1278</v>
      </c>
      <c r="E457" s="59" t="str">
        <f>IF(確建第四面!$L$59="","",確建第四面!$L$59)</f>
        <v/>
      </c>
      <c r="F457" s="60" t="s">
        <v>1647</v>
      </c>
    </row>
    <row r="458" spans="3:6" ht="15" customHeight="1">
      <c r="D458" s="59" t="s">
        <v>1279</v>
      </c>
      <c r="E458" s="59" t="str">
        <f>IF(確建第四面!$Y$59="","",確建第四面!$Y$59)</f>
        <v/>
      </c>
      <c r="F458" s="60" t="s">
        <v>1647</v>
      </c>
    </row>
    <row r="459" spans="3:6" ht="15" customHeight="1">
      <c r="C459" s="58" t="s">
        <v>910</v>
      </c>
      <c r="D459" s="59" t="s">
        <v>1083</v>
      </c>
      <c r="E459" s="59" t="str">
        <f>IF(確建第四面!$L$60="","",確建第四面!$L$60)</f>
        <v/>
      </c>
      <c r="F459" s="60" t="s">
        <v>1647</v>
      </c>
    </row>
    <row r="460" spans="3:6" ht="15" customHeight="1">
      <c r="D460" s="59" t="s">
        <v>1084</v>
      </c>
      <c r="E460" s="59" t="str">
        <f>IF(確建第四面!$L$61="","",確建第四面!$L$61)</f>
        <v/>
      </c>
      <c r="F460" s="60" t="s">
        <v>1647</v>
      </c>
    </row>
    <row r="461" spans="3:6" ht="15" customHeight="1">
      <c r="C461" s="58" t="s">
        <v>1646</v>
      </c>
      <c r="D461" s="59" t="s">
        <v>1646</v>
      </c>
      <c r="E461" s="59" t="str">
        <f>IF(確建第四面!$L$66="","",確建第四面!$L$66)</f>
        <v/>
      </c>
      <c r="F461" s="60" t="s">
        <v>1647</v>
      </c>
    </row>
    <row r="462" spans="3:6" ht="15" customHeight="1">
      <c r="C462" s="58" t="s">
        <v>1648</v>
      </c>
      <c r="D462" s="59" t="s">
        <v>1649</v>
      </c>
      <c r="E462" s="59" t="str">
        <f>IF(確建第四面!$O$67="","",確建第四面!$O$67)</f>
        <v/>
      </c>
      <c r="F462" s="60" t="s">
        <v>1647</v>
      </c>
    </row>
    <row r="463" spans="3:6" ht="15" customHeight="1">
      <c r="D463" s="59" t="s">
        <v>1650</v>
      </c>
      <c r="E463" s="59" t="str">
        <f>IF(確建第四面!$O$68="","",確建第四面!$O$68)</f>
        <v/>
      </c>
      <c r="F463" s="60" t="s">
        <v>1647</v>
      </c>
    </row>
    <row r="464" spans="3:6" ht="15" customHeight="1">
      <c r="D464" s="59" t="s">
        <v>1651</v>
      </c>
      <c r="E464" s="59" t="str">
        <f>IF(確建第四面!$O$69="","",確建第四面!$O$69)</f>
        <v/>
      </c>
      <c r="F464" s="60" t="s">
        <v>1647</v>
      </c>
    </row>
    <row r="465" spans="3:6" ht="15" customHeight="1">
      <c r="D465" s="59" t="s">
        <v>1652</v>
      </c>
      <c r="E465" s="59" t="str">
        <f>IF(確建第四面!$O$70="","",確建第四面!$O$70)</f>
        <v/>
      </c>
      <c r="F465" s="60" t="s">
        <v>1647</v>
      </c>
    </row>
    <row r="466" spans="3:6" ht="15" customHeight="1">
      <c r="D466" s="59" t="s">
        <v>1653</v>
      </c>
      <c r="E466" s="59" t="str">
        <f>IF(確建第四面!$O$71="","",確建第四面!$O$71)</f>
        <v/>
      </c>
      <c r="F466" s="60" t="s">
        <v>1647</v>
      </c>
    </row>
    <row r="467" spans="3:6" ht="15" customHeight="1">
      <c r="C467" s="58" t="s">
        <v>1169</v>
      </c>
      <c r="D467" s="59" t="s">
        <v>856</v>
      </c>
      <c r="E467" s="59" t="str">
        <f>IF(確建第四面!$J$72="","",確建第四面!$J$72)</f>
        <v>□</v>
      </c>
      <c r="F467" s="60" t="s">
        <v>1647</v>
      </c>
    </row>
    <row r="468" spans="3:6" ht="15" customHeight="1">
      <c r="D468" s="59" t="s">
        <v>857</v>
      </c>
      <c r="E468" s="59" t="str">
        <f>IF(確建第四面!$M$72="","",確建第四面!$M$72)</f>
        <v>□</v>
      </c>
      <c r="F468" s="60" t="s">
        <v>1647</v>
      </c>
    </row>
    <row r="469" spans="3:6" ht="15" customHeight="1">
      <c r="D469" s="59" t="s">
        <v>858</v>
      </c>
      <c r="E469" s="59" t="str">
        <f>IF(確建第四面!$P$72="","",確建第四面!$P$72)</f>
        <v>□</v>
      </c>
      <c r="F469" s="60" t="s">
        <v>1647</v>
      </c>
    </row>
    <row r="470" spans="3:6" ht="15" customHeight="1">
      <c r="D470" s="59" t="s">
        <v>859</v>
      </c>
      <c r="E470" s="59" t="str">
        <f>IF(確建第四面!$S$72="","",確建第四面!$S$72)</f>
        <v>□</v>
      </c>
      <c r="F470" s="60" t="s">
        <v>1647</v>
      </c>
    </row>
    <row r="471" spans="3:6" ht="15" customHeight="1">
      <c r="D471" s="59" t="s">
        <v>1170</v>
      </c>
      <c r="E471" s="59" t="str">
        <f>IF(確建第四面!$V$72="","",確建第四面!$V$72)</f>
        <v>□</v>
      </c>
      <c r="F471" s="60" t="s">
        <v>1647</v>
      </c>
    </row>
    <row r="472" spans="3:6" ht="15" customHeight="1">
      <c r="D472" s="59" t="s">
        <v>1171</v>
      </c>
      <c r="E472" s="59" t="str">
        <f>IF(確建第四面!$Z$72="","",確建第四面!$Z$72)</f>
        <v>□</v>
      </c>
      <c r="F472" s="60" t="s">
        <v>1647</v>
      </c>
    </row>
    <row r="473" spans="3:6" ht="15" customHeight="1">
      <c r="D473" s="59" t="s">
        <v>1172</v>
      </c>
      <c r="E473" s="59" t="str">
        <f>IF(確建第四面!$AF$72="","",確建第四面!$AF$72)</f>
        <v>□</v>
      </c>
      <c r="F473" s="60" t="s">
        <v>1647</v>
      </c>
    </row>
    <row r="474" spans="3:6" ht="15" customHeight="1">
      <c r="C474" s="58" t="s">
        <v>1654</v>
      </c>
      <c r="D474" s="59" t="s">
        <v>1230</v>
      </c>
      <c r="E474" s="59" t="str">
        <f>IF(確建第四面!$J$73="","",確建第四面!$J$73)</f>
        <v/>
      </c>
      <c r="F474" s="60" t="s">
        <v>1647</v>
      </c>
    </row>
    <row r="475" spans="3:6" ht="15" customHeight="1">
      <c r="D475" s="59" t="s">
        <v>1231</v>
      </c>
      <c r="E475" s="59" t="str">
        <f>IF(確建第四面!$U$73="","",確建第四面!$U$73)</f>
        <v/>
      </c>
      <c r="F475" s="60" t="s">
        <v>1647</v>
      </c>
    </row>
    <row r="476" spans="3:6" ht="15" customHeight="1">
      <c r="C476" s="58" t="s">
        <v>1655</v>
      </c>
      <c r="D476" s="59" t="s">
        <v>1984</v>
      </c>
      <c r="E476" s="59" t="str">
        <f>IF(確建第四面!$J$74="","",確建第四面!$J$74)</f>
        <v>□</v>
      </c>
      <c r="F476" s="60" t="s">
        <v>1647</v>
      </c>
    </row>
    <row r="477" spans="3:6" ht="15" customHeight="1">
      <c r="D477" s="59" t="s">
        <v>1985</v>
      </c>
      <c r="E477" s="59" t="str">
        <f>IF(確建第四面!$J$75="","",確建第四面!$J$75)</f>
        <v>□</v>
      </c>
      <c r="F477" s="60" t="s">
        <v>1647</v>
      </c>
    </row>
    <row r="478" spans="3:6" ht="15" customHeight="1">
      <c r="D478" s="59" t="s">
        <v>1986</v>
      </c>
      <c r="E478" s="59" t="str">
        <f>IF(確建第四面!$J$76="","",確建第四面!$J$76)</f>
        <v>□</v>
      </c>
      <c r="F478" s="60" t="s">
        <v>1647</v>
      </c>
    </row>
    <row r="479" spans="3:6" ht="15" customHeight="1">
      <c r="D479" s="59" t="s">
        <v>1656</v>
      </c>
      <c r="E479" s="59" t="str">
        <f>IF(確建第四面!$J$77="","",確建第四面!$J$77)</f>
        <v>□</v>
      </c>
      <c r="F479" s="60" t="s">
        <v>1647</v>
      </c>
    </row>
    <row r="480" spans="3:6" ht="15" customHeight="1">
      <c r="D480" s="59" t="s">
        <v>1657</v>
      </c>
      <c r="E480" s="59" t="str">
        <f>IF(確建第四面!$Q$77="","",確建第四面!$Q$77)</f>
        <v>□</v>
      </c>
      <c r="F480" s="60" t="s">
        <v>1647</v>
      </c>
    </row>
    <row r="481" spans="3:6" ht="15" customHeight="1">
      <c r="D481" s="59" t="s">
        <v>1658</v>
      </c>
      <c r="E481" s="59" t="str">
        <f>IF(確建第四面!$J$78="","",確建第四面!$J$78)</f>
        <v>□</v>
      </c>
      <c r="F481" s="60" t="s">
        <v>1647</v>
      </c>
    </row>
    <row r="482" spans="3:6" ht="15" customHeight="1">
      <c r="D482" s="59" t="s">
        <v>1659</v>
      </c>
      <c r="E482" s="59" t="str">
        <f>IF(確建第四面!$AB$78="","",確建第四面!$AB$78)</f>
        <v>□</v>
      </c>
      <c r="F482" s="60" t="s">
        <v>1647</v>
      </c>
    </row>
    <row r="483" spans="3:6" ht="15" customHeight="1">
      <c r="C483" s="58" t="s">
        <v>1660</v>
      </c>
      <c r="D483" s="59" t="s">
        <v>1661</v>
      </c>
      <c r="E483" s="59" t="str">
        <f>IF(確建第四面!$J$80="","",確建第四面!$J$80)</f>
        <v>□</v>
      </c>
      <c r="F483" s="60" t="s">
        <v>1647</v>
      </c>
    </row>
    <row r="484" spans="3:6" ht="15" customHeight="1">
      <c r="D484" s="1" t="s">
        <v>1533</v>
      </c>
      <c r="E484" s="59" t="str">
        <f>IF(確建第四面!$J$81="","",確建第四面!$J$81)</f>
        <v>□</v>
      </c>
      <c r="F484" s="60" t="s">
        <v>1647</v>
      </c>
    </row>
    <row r="485" spans="3:6" ht="15" customHeight="1">
      <c r="D485" s="1" t="s">
        <v>1987</v>
      </c>
      <c r="E485" s="59" t="str">
        <f>IF(確建第四面!$J$82="","",確建第四面!$J$82)</f>
        <v>□</v>
      </c>
      <c r="F485" s="60" t="s">
        <v>1647</v>
      </c>
    </row>
    <row r="486" spans="3:6" ht="15" customHeight="1">
      <c r="D486" s="1" t="s">
        <v>1534</v>
      </c>
      <c r="E486" s="59" t="str">
        <f>IF(確建第四面!$J$83="","",確建第四面!$J$83)</f>
        <v>□</v>
      </c>
      <c r="F486" s="60" t="s">
        <v>1647</v>
      </c>
    </row>
    <row r="487" spans="3:6" ht="15" customHeight="1">
      <c r="D487" s="59" t="s">
        <v>1659</v>
      </c>
      <c r="E487" s="59" t="str">
        <f>IF(確建第四面!$J$84="","",確建第四面!$J$84)</f>
        <v>□</v>
      </c>
      <c r="F487" s="60" t="s">
        <v>1647</v>
      </c>
    </row>
    <row r="488" spans="3:6" ht="15" customHeight="1">
      <c r="D488" s="59" t="s">
        <v>1662</v>
      </c>
      <c r="E488" s="59" t="str">
        <f>IF(確建第四面!$Q$84="","",確建第四面!$Q$84)</f>
        <v>□</v>
      </c>
      <c r="F488" s="60" t="s">
        <v>1647</v>
      </c>
    </row>
    <row r="489" spans="3:6" ht="15" customHeight="1">
      <c r="C489" s="58" t="s">
        <v>1663</v>
      </c>
      <c r="D489" s="59" t="s">
        <v>1664</v>
      </c>
      <c r="E489" s="59" t="str">
        <f>IF(確建第四面!$J$86="","",確建第四面!$J$86)</f>
        <v>□</v>
      </c>
      <c r="F489" s="60" t="s">
        <v>1647</v>
      </c>
    </row>
    <row r="490" spans="3:6" ht="15" customHeight="1">
      <c r="D490" s="59" t="s">
        <v>1665</v>
      </c>
      <c r="E490" s="59" t="str">
        <f>IF(確建第四面!$Q$86="","",確建第四面!$Q$86)</f>
        <v>□</v>
      </c>
      <c r="F490" s="60" t="s">
        <v>1647</v>
      </c>
    </row>
    <row r="491" spans="3:6" ht="15" customHeight="1">
      <c r="D491" s="59" t="s">
        <v>1666</v>
      </c>
      <c r="E491" s="59" t="str">
        <f>IF(確建第四面!$X$86="","",確建第四面!$X$86)</f>
        <v>□</v>
      </c>
      <c r="F491" s="60" t="s">
        <v>1647</v>
      </c>
    </row>
    <row r="492" spans="3:6" ht="15" customHeight="1">
      <c r="D492" s="59" t="s">
        <v>1667</v>
      </c>
      <c r="E492" s="59" t="str">
        <f>IF(確建第四面!$J$87="","",確建第四面!$J$87)</f>
        <v>□</v>
      </c>
      <c r="F492" s="60" t="s">
        <v>1647</v>
      </c>
    </row>
    <row r="493" spans="3:6" ht="15" customHeight="1">
      <c r="D493" s="59" t="s">
        <v>1659</v>
      </c>
      <c r="E493" s="59" t="str">
        <f>IF(確建第四面!$Q$87="","",確建第四面!$Q$87)</f>
        <v>□</v>
      </c>
      <c r="F493" s="60" t="s">
        <v>1647</v>
      </c>
    </row>
    <row r="494" spans="3:6" ht="15" customHeight="1">
      <c r="D494" s="59" t="s">
        <v>1668</v>
      </c>
      <c r="E494" s="59" t="str">
        <f>IF(確建第四面!$X$87="","",確建第四面!$X$87)</f>
        <v>□</v>
      </c>
      <c r="F494" s="60" t="s">
        <v>1647</v>
      </c>
    </row>
    <row r="495" spans="3:6" ht="15" customHeight="1">
      <c r="C495" s="58" t="s">
        <v>1669</v>
      </c>
      <c r="D495" s="59" t="s">
        <v>1671</v>
      </c>
      <c r="E495" s="59" t="str">
        <f>IF(確建第四面!$N$89="","",確建第四面!$N$89)</f>
        <v/>
      </c>
      <c r="F495" s="60" t="s">
        <v>1647</v>
      </c>
    </row>
    <row r="496" spans="3:6" ht="15" customHeight="1">
      <c r="D496" s="59" t="s">
        <v>1673</v>
      </c>
      <c r="E496" s="59" t="str">
        <f>IF(確建第四面!$N$90="","",確建第四面!$N$90)</f>
        <v/>
      </c>
      <c r="F496" s="60" t="s">
        <v>1647</v>
      </c>
    </row>
    <row r="497" spans="3:6" ht="15" customHeight="1">
      <c r="D497" s="59" t="s">
        <v>1675</v>
      </c>
      <c r="E497" s="59" t="str">
        <f>IF(確建第四面!$N$91="","",確建第四面!$N$91)</f>
        <v/>
      </c>
      <c r="F497" s="60" t="s">
        <v>1647</v>
      </c>
    </row>
    <row r="498" spans="3:6" ht="15" customHeight="1">
      <c r="D498" s="59" t="s">
        <v>1677</v>
      </c>
      <c r="E498" s="59" t="str">
        <f>IF(確建第四面!$N$92="","",確建第四面!$N$92)</f>
        <v/>
      </c>
      <c r="F498" s="60" t="s">
        <v>1647</v>
      </c>
    </row>
    <row r="499" spans="3:6" ht="15" customHeight="1">
      <c r="C499" s="58" t="s">
        <v>1678</v>
      </c>
      <c r="D499" s="59" t="s">
        <v>1680</v>
      </c>
      <c r="E499" s="59" t="str">
        <f>IF(確建第四面!$N$94="","",TEXT(確建第四面!$N$94,"#0.000"))</f>
        <v/>
      </c>
      <c r="F499" s="60" t="s">
        <v>1647</v>
      </c>
    </row>
    <row r="500" spans="3:6" ht="15" customHeight="1">
      <c r="D500" s="59" t="s">
        <v>1682</v>
      </c>
      <c r="E500" s="59" t="str">
        <f>IF(確建第四面!$N$95="","",TEXT(確建第四面!$N$95,"#0.000"))</f>
        <v/>
      </c>
      <c r="F500" s="60" t="s">
        <v>1647</v>
      </c>
    </row>
    <row r="501" spans="3:6" ht="15" customHeight="1">
      <c r="C501" s="58" t="s">
        <v>1683</v>
      </c>
      <c r="D501" s="59" t="s">
        <v>1683</v>
      </c>
      <c r="E501" s="59" t="str">
        <f>IF(確建第四面!$N$96="","",確建第四面!$N$96)</f>
        <v/>
      </c>
      <c r="F501" s="60" t="s">
        <v>1647</v>
      </c>
    </row>
    <row r="502" spans="3:6" ht="15" customHeight="1">
      <c r="C502" s="58" t="s">
        <v>1684</v>
      </c>
      <c r="D502" s="59" t="s">
        <v>1685</v>
      </c>
      <c r="E502" s="59" t="s">
        <v>1688</v>
      </c>
      <c r="F502" s="60" t="s">
        <v>1647</v>
      </c>
    </row>
    <row r="503" spans="3:6" ht="15" customHeight="1">
      <c r="D503" s="59" t="s">
        <v>1686</v>
      </c>
      <c r="E503" s="59" t="str">
        <f>IF(確建第四面!$AD$98="","",確建第四面!$AD$98)</f>
        <v>□</v>
      </c>
      <c r="F503" s="60" t="s">
        <v>1647</v>
      </c>
    </row>
    <row r="504" spans="3:6" ht="15" customHeight="1">
      <c r="D504" s="59" t="s">
        <v>1687</v>
      </c>
      <c r="E504" s="59" t="str">
        <f>IF(確建第四面!$AG$98="","",確建第四面!$AG$98)</f>
        <v>□</v>
      </c>
      <c r="F504" s="60" t="s">
        <v>1647</v>
      </c>
    </row>
    <row r="505" spans="3:6" ht="15" customHeight="1">
      <c r="D505" s="1" t="s">
        <v>588</v>
      </c>
      <c r="E505" s="59" t="s">
        <v>1688</v>
      </c>
      <c r="F505" s="60" t="s">
        <v>1647</v>
      </c>
    </row>
    <row r="506" spans="3:6" ht="15" customHeight="1">
      <c r="D506" s="59" t="s">
        <v>1686</v>
      </c>
      <c r="E506" s="59" t="str">
        <f>IF(確建第四面!$AD$99="","",確建第四面!$AD$99)</f>
        <v>□</v>
      </c>
      <c r="F506" s="60" t="s">
        <v>1647</v>
      </c>
    </row>
    <row r="507" spans="3:6" ht="15" customHeight="1">
      <c r="D507" s="59" t="s">
        <v>1687</v>
      </c>
      <c r="E507" s="59" t="str">
        <f>IF(確建第四面!$AG$99="","",確建第四面!$AG$99)</f>
        <v>□</v>
      </c>
      <c r="F507" s="60" t="s">
        <v>1647</v>
      </c>
    </row>
    <row r="508" spans="3:6" ht="15" customHeight="1">
      <c r="D508" s="1" t="s">
        <v>589</v>
      </c>
      <c r="E508" s="59" t="str">
        <f>IF(確建第四面!$AE$100="","",確建第四面!$AE$100)</f>
        <v/>
      </c>
      <c r="F508" s="60" t="s">
        <v>1647</v>
      </c>
    </row>
    <row r="509" spans="3:6" ht="15" customHeight="1">
      <c r="D509" s="1" t="s">
        <v>590</v>
      </c>
      <c r="E509" s="59" t="str">
        <f>IF(確建第四面!$AE$101="","",確建第四面!$AE$101)</f>
        <v/>
      </c>
      <c r="F509" s="60" t="s">
        <v>1647</v>
      </c>
    </row>
    <row r="510" spans="3:6" ht="15" customHeight="1">
      <c r="D510" s="1" t="s">
        <v>595</v>
      </c>
      <c r="E510" s="59" t="str">
        <f>IF(確建第四面!$E$103="","",確建第四面!$E$103)</f>
        <v>□</v>
      </c>
      <c r="F510" s="60" t="s">
        <v>1647</v>
      </c>
    </row>
    <row r="511" spans="3:6" ht="15" customHeight="1">
      <c r="D511" s="1" t="s">
        <v>594</v>
      </c>
      <c r="E511" s="59" t="str">
        <f>IF(確建第四面!$E$104="","",確建第四面!$E$104)</f>
        <v>□</v>
      </c>
      <c r="F511" s="60" t="s">
        <v>1647</v>
      </c>
    </row>
    <row r="512" spans="3:6" ht="15" customHeight="1">
      <c r="D512" s="1" t="s">
        <v>596</v>
      </c>
      <c r="E512" s="59" t="str">
        <f>IF(確建第四面!$AE$105="","",確建第四面!$AE$105)</f>
        <v/>
      </c>
      <c r="F512" s="60" t="s">
        <v>1647</v>
      </c>
    </row>
    <row r="513" spans="3:6" ht="15" customHeight="1">
      <c r="C513" s="58" t="s">
        <v>1689</v>
      </c>
      <c r="D513" s="59" t="s">
        <v>1690</v>
      </c>
      <c r="E513" s="59" t="str">
        <f>IF(確建第四面!$M$107="","",確建第四面!$M$107)</f>
        <v/>
      </c>
      <c r="F513" s="60" t="s">
        <v>1647</v>
      </c>
    </row>
    <row r="514" spans="3:6" ht="15" customHeight="1">
      <c r="D514" s="59" t="s">
        <v>1691</v>
      </c>
      <c r="E514" s="59" t="str">
        <f>IF(確建第四面!$Q$107="","",TEXT(確建第四面!$Q$107,"#0.00"))</f>
        <v/>
      </c>
      <c r="F514" s="60" t="s">
        <v>1647</v>
      </c>
    </row>
    <row r="515" spans="3:6" ht="15" customHeight="1">
      <c r="D515" s="59" t="s">
        <v>1692</v>
      </c>
      <c r="E515" s="59" t="str">
        <f>IF(確建第四面!$X$107="","",TEXT(確建第四面!$X$107,"#0.00"))</f>
        <v/>
      </c>
      <c r="F515" s="60" t="s">
        <v>1647</v>
      </c>
    </row>
    <row r="516" spans="3:6" ht="15" customHeight="1">
      <c r="D516" s="59" t="s">
        <v>1693</v>
      </c>
      <c r="E516" s="59" t="str">
        <f>IF(確建第四面!$M$108="","",確建第四面!$M$108)</f>
        <v/>
      </c>
      <c r="F516" s="60" t="s">
        <v>1647</v>
      </c>
    </row>
    <row r="517" spans="3:6" ht="15" customHeight="1">
      <c r="D517" s="59" t="s">
        <v>1694</v>
      </c>
      <c r="E517" s="59" t="str">
        <f>IF(確建第四面!$Q$108="","",TEXT(確建第四面!$Q$108,"#0.00"))</f>
        <v/>
      </c>
      <c r="F517" s="60" t="s">
        <v>1647</v>
      </c>
    </row>
    <row r="518" spans="3:6" ht="15" customHeight="1">
      <c r="D518" s="59" t="s">
        <v>1695</v>
      </c>
      <c r="E518" s="59" t="str">
        <f>IF(確建第四面!$X$108="","",TEXT(確建第四面!$X$108,"#0.00"))</f>
        <v/>
      </c>
      <c r="F518" s="60" t="s">
        <v>1647</v>
      </c>
    </row>
    <row r="519" spans="3:6" ht="15" customHeight="1">
      <c r="D519" s="59" t="s">
        <v>1696</v>
      </c>
      <c r="E519" s="59" t="str">
        <f>IF(確建第四面!$M$109="","",確建第四面!$M$109)</f>
        <v/>
      </c>
      <c r="F519" s="60" t="s">
        <v>1647</v>
      </c>
    </row>
    <row r="520" spans="3:6" ht="15" customHeight="1">
      <c r="D520" s="59" t="s">
        <v>1697</v>
      </c>
      <c r="E520" s="59" t="str">
        <f>IF(確建第四面!$Q$109="","",TEXT(確建第四面!$Q$109,"#0.00"))</f>
        <v/>
      </c>
      <c r="F520" s="60" t="s">
        <v>1647</v>
      </c>
    </row>
    <row r="521" spans="3:6" ht="15" customHeight="1">
      <c r="D521" s="59" t="s">
        <v>1698</v>
      </c>
      <c r="E521" s="59" t="str">
        <f>IF(確建第四面!$X$109="","",TEXT(確建第四面!$X$109,"#0.00"))</f>
        <v/>
      </c>
      <c r="F521" s="60" t="s">
        <v>1647</v>
      </c>
    </row>
    <row r="522" spans="3:6" ht="15" customHeight="1">
      <c r="D522" s="59" t="s">
        <v>1699</v>
      </c>
      <c r="E522" s="59" t="str">
        <f>IF(確建第四面!$M$110="","",確建第四面!$M$110)</f>
        <v/>
      </c>
      <c r="F522" s="60" t="s">
        <v>1647</v>
      </c>
    </row>
    <row r="523" spans="3:6" ht="15" customHeight="1">
      <c r="D523" s="59" t="s">
        <v>1700</v>
      </c>
      <c r="E523" s="59" t="str">
        <f>IF(確建第四面!$Q$110="","",TEXT(確建第四面!$Q$110,"#0.00"))</f>
        <v/>
      </c>
      <c r="F523" s="60" t="s">
        <v>1647</v>
      </c>
    </row>
    <row r="524" spans="3:6" ht="15" customHeight="1">
      <c r="D524" s="59" t="s">
        <v>1701</v>
      </c>
      <c r="E524" s="59" t="str">
        <f>IF(確建第四面!$X$110="","",TEXT(確建第四面!$X$110,"#0.00"))</f>
        <v/>
      </c>
      <c r="F524" s="60" t="s">
        <v>1647</v>
      </c>
    </row>
    <row r="525" spans="3:6" ht="15" customHeight="1">
      <c r="D525" s="59" t="s">
        <v>1702</v>
      </c>
      <c r="E525" s="59" t="str">
        <f>IF(確建第四面!$M$111="","",確建第四面!$M$111)</f>
        <v/>
      </c>
      <c r="F525" s="60" t="s">
        <v>1647</v>
      </c>
    </row>
    <row r="526" spans="3:6" ht="15" customHeight="1">
      <c r="D526" s="59" t="s">
        <v>1703</v>
      </c>
      <c r="E526" s="59" t="str">
        <f>IF(確建第四面!$Q$111="","",TEXT(確建第四面!$Q$111,"#0.00"))</f>
        <v/>
      </c>
      <c r="F526" s="60" t="s">
        <v>1647</v>
      </c>
    </row>
    <row r="527" spans="3:6" ht="15" customHeight="1">
      <c r="D527" s="59" t="s">
        <v>1704</v>
      </c>
      <c r="E527" s="59" t="str">
        <f>IF(確建第四面!$X$111="","",TEXT(確建第四面!$X$111,"#0.00"))</f>
        <v/>
      </c>
      <c r="F527" s="60" t="s">
        <v>1647</v>
      </c>
    </row>
    <row r="528" spans="3:6" ht="15" customHeight="1">
      <c r="D528" s="59" t="s">
        <v>1705</v>
      </c>
      <c r="E528" s="59" t="str">
        <f>IF(確建第四面!$M$112="","",確建第四面!$M$112)</f>
        <v/>
      </c>
      <c r="F528" s="60" t="s">
        <v>1647</v>
      </c>
    </row>
    <row r="529" spans="3:6" ht="15" customHeight="1">
      <c r="D529" s="59" t="s">
        <v>1706</v>
      </c>
      <c r="E529" s="59" t="str">
        <f>IF(確建第四面!$Q$112="","",TEXT(確建第四面!$Q$112,"#0.00"))</f>
        <v/>
      </c>
      <c r="F529" s="60" t="s">
        <v>1647</v>
      </c>
    </row>
    <row r="530" spans="3:6" ht="15" customHeight="1">
      <c r="D530" s="59" t="s">
        <v>1707</v>
      </c>
      <c r="E530" s="59" t="str">
        <f>IF(確建第四面!$X$112="","",TEXT(確建第四面!$X$112,"#0.00"))</f>
        <v/>
      </c>
      <c r="F530" s="60" t="s">
        <v>1647</v>
      </c>
    </row>
    <row r="531" spans="3:6" ht="15" customHeight="1">
      <c r="C531" s="58" t="s">
        <v>1708</v>
      </c>
      <c r="D531" s="59" t="s">
        <v>1708</v>
      </c>
      <c r="E531" s="59" t="str">
        <f>IF(確建第四面!$L$114="","",確建第四面!$L$114)</f>
        <v/>
      </c>
      <c r="F531" s="60" t="s">
        <v>1647</v>
      </c>
    </row>
    <row r="532" spans="3:6" ht="15" customHeight="1">
      <c r="C532" s="58" t="s">
        <v>1709</v>
      </c>
      <c r="D532" s="58" t="s">
        <v>1709</v>
      </c>
      <c r="E532" s="59" t="str">
        <f>IF(確建第四面!$L$115="","",確建第四面!$L$115)</f>
        <v/>
      </c>
      <c r="F532" s="60" t="s">
        <v>1647</v>
      </c>
    </row>
    <row r="533" spans="3:6" ht="15" customHeight="1">
      <c r="C533" s="58" t="s">
        <v>1710</v>
      </c>
      <c r="D533" s="58" t="s">
        <v>1710</v>
      </c>
      <c r="E533" s="59" t="str">
        <f>IF(確建第四面!$L$116="","",確建第四面!$L$116)</f>
        <v/>
      </c>
      <c r="F533" s="60" t="s">
        <v>1647</v>
      </c>
    </row>
    <row r="534" spans="3:6" ht="15" customHeight="1">
      <c r="C534" s="58" t="s">
        <v>1711</v>
      </c>
      <c r="D534" s="59" t="s">
        <v>1711</v>
      </c>
      <c r="E534" s="59" t="str">
        <f>IF(確建第四面!$L$117="","",TEXT(確建第四面!$L$117,"#0.000"))</f>
        <v/>
      </c>
      <c r="F534" s="60" t="s">
        <v>1647</v>
      </c>
    </row>
    <row r="535" spans="3:6" ht="15" customHeight="1">
      <c r="C535" s="58" t="s">
        <v>1712</v>
      </c>
      <c r="D535" s="59" t="s">
        <v>1713</v>
      </c>
      <c r="E535" s="59" t="str">
        <f>IF(確建第四面!$L$118="","",確建第四面!$L$118)</f>
        <v/>
      </c>
      <c r="F535" s="60" t="s">
        <v>1647</v>
      </c>
    </row>
    <row r="536" spans="3:6" ht="15" customHeight="1">
      <c r="C536" s="58" t="s">
        <v>1714</v>
      </c>
      <c r="D536" s="59" t="s">
        <v>1278</v>
      </c>
      <c r="E536" s="59" t="str">
        <f>IF(確建第四面!$L$119="","",確建第四面!$L$119)</f>
        <v/>
      </c>
      <c r="F536" s="60" t="s">
        <v>1647</v>
      </c>
    </row>
    <row r="537" spans="3:6" ht="15" customHeight="1">
      <c r="D537" s="59" t="s">
        <v>1877</v>
      </c>
      <c r="E537" s="59" t="str">
        <f>IF(確建第四面!$Y$119="","",確建第四面!$Y$119)</f>
        <v/>
      </c>
      <c r="F537" s="60" t="s">
        <v>1647</v>
      </c>
    </row>
    <row r="538" spans="3:6" ht="15" customHeight="1">
      <c r="C538" s="58" t="s">
        <v>910</v>
      </c>
      <c r="D538" s="59" t="s">
        <v>1083</v>
      </c>
      <c r="E538" s="59" t="str">
        <f>IF(確建第四面!$L$120="","",確建第四面!$L$120)</f>
        <v/>
      </c>
      <c r="F538" s="60" t="s">
        <v>1647</v>
      </c>
    </row>
    <row r="539" spans="3:6" ht="15" customHeight="1">
      <c r="D539" s="59" t="s">
        <v>1084</v>
      </c>
      <c r="E539" s="59" t="str">
        <f>IF(確建第四面!$L$121="","",確建第四面!$L$121)</f>
        <v/>
      </c>
      <c r="F539" s="60" t="s">
        <v>1647</v>
      </c>
    </row>
    <row r="540" spans="3:6" ht="15" customHeight="1">
      <c r="C540" s="58" t="s">
        <v>1787</v>
      </c>
      <c r="D540" s="59" t="s">
        <v>1789</v>
      </c>
      <c r="E540" s="59" t="str">
        <f>IF(概要第二面!$Z$73="","",概要第二面!$Z$73)</f>
        <v>□</v>
      </c>
      <c r="F540" s="60" t="s">
        <v>1715</v>
      </c>
    </row>
    <row r="541" spans="3:6" ht="15" customHeight="1">
      <c r="C541" s="58" t="s">
        <v>1788</v>
      </c>
      <c r="D541" s="59" t="s">
        <v>1790</v>
      </c>
      <c r="E541" s="59" t="str">
        <f>IF(概要第二面!$AC$73="","",概要第二面!$AC$73)</f>
        <v>□</v>
      </c>
      <c r="F541" s="60" t="s">
        <v>1715</v>
      </c>
    </row>
    <row r="542" spans="3:6" ht="15" customHeight="1">
      <c r="C542" s="58" t="s">
        <v>1717</v>
      </c>
      <c r="D542" s="59" t="s">
        <v>1686</v>
      </c>
      <c r="E542" s="59" t="str">
        <f>IF(概要第二面!$Z$74="","",概要第二面!$Z$74)</f>
        <v>□</v>
      </c>
      <c r="F542" s="60" t="s">
        <v>1715</v>
      </c>
    </row>
    <row r="543" spans="3:6" ht="15" customHeight="1">
      <c r="C543" s="58" t="s">
        <v>1716</v>
      </c>
      <c r="D543" s="59" t="s">
        <v>1687</v>
      </c>
      <c r="E543" s="59" t="str">
        <f>IF(概要第二面!$AC$74="","",概要第二面!$AC$74)</f>
        <v>□</v>
      </c>
      <c r="F543" s="60" t="s">
        <v>1715</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87"/>
  <sheetViews>
    <sheetView workbookViewId="0"/>
  </sheetViews>
  <sheetFormatPr defaultColWidth="2.5" defaultRowHeight="15" customHeight="1"/>
  <cols>
    <col min="1" max="1" width="2.5" style="1" customWidth="1"/>
    <col min="2" max="2" width="5.625" style="58" customWidth="1"/>
    <col min="3" max="3" width="20.625" style="58" customWidth="1"/>
    <col min="4" max="5" width="50.625" style="59" customWidth="1"/>
    <col min="6" max="6" width="20.625" style="60" customWidth="1"/>
    <col min="7" max="73" width="2.5" style="1" customWidth="1"/>
    <col min="74" max="16384" width="2.5" style="2"/>
  </cols>
  <sheetData>
    <row r="2" spans="2:6" ht="15" customHeight="1">
      <c r="B2" s="60"/>
      <c r="C2" s="60"/>
    </row>
    <row r="4" spans="2:6" ht="15" customHeight="1">
      <c r="B4" s="60" t="s">
        <v>908</v>
      </c>
      <c r="C4" s="60" t="s">
        <v>1177</v>
      </c>
      <c r="D4" s="60" t="s">
        <v>907</v>
      </c>
      <c r="E4" s="60" t="s">
        <v>909</v>
      </c>
      <c r="F4" s="60" t="s">
        <v>1087</v>
      </c>
    </row>
    <row r="5" spans="2:6" ht="15" customHeight="1">
      <c r="B5" s="60"/>
      <c r="C5" s="59" t="s">
        <v>1368</v>
      </c>
      <c r="D5" s="59" t="s">
        <v>1365</v>
      </c>
      <c r="E5" s="59" t="str">
        <f>IF(計_確建第一面!$AC$18="","",計_確建第一面!$AC$18)</f>
        <v/>
      </c>
      <c r="F5" s="60" t="s">
        <v>1355</v>
      </c>
    </row>
    <row r="6" spans="2:6" ht="15" customHeight="1">
      <c r="B6" s="60"/>
      <c r="C6" s="59"/>
      <c r="D6" s="59" t="s">
        <v>1366</v>
      </c>
      <c r="E6" s="59" t="str">
        <f>IF(計_確建第一面!$AF$18="","",計_確建第一面!$AF$18)</f>
        <v/>
      </c>
      <c r="F6" s="60" t="s">
        <v>1355</v>
      </c>
    </row>
    <row r="7" spans="2:6" ht="15" customHeight="1">
      <c r="B7" s="60"/>
      <c r="C7" s="59"/>
      <c r="D7" s="59" t="s">
        <v>1367</v>
      </c>
      <c r="E7" s="59" t="str">
        <f>IF(計_確建第一面!$AI$18="","",計_確建第一面!$AI$18)</f>
        <v/>
      </c>
      <c r="F7" s="60" t="s">
        <v>1355</v>
      </c>
    </row>
    <row r="8" spans="2:6" ht="15" customHeight="1">
      <c r="B8" s="60"/>
      <c r="C8" s="59" t="s">
        <v>1369</v>
      </c>
      <c r="D8" s="59" t="s">
        <v>1373</v>
      </c>
      <c r="E8" s="59" t="str">
        <f>IF(計_確建第一面!$L$29="","",計_確建第一面!$L$29)</f>
        <v/>
      </c>
      <c r="F8" s="60" t="s">
        <v>1355</v>
      </c>
    </row>
    <row r="9" spans="2:6" ht="15" customHeight="1">
      <c r="B9" s="60"/>
      <c r="C9" s="59"/>
      <c r="D9" s="59" t="s">
        <v>1370</v>
      </c>
      <c r="E9" s="59" t="str">
        <f>IF(計_確建第一面!$M$30="","",計_確建第一面!$M$30)</f>
        <v/>
      </c>
      <c r="F9" s="60" t="s">
        <v>1355</v>
      </c>
    </row>
    <row r="10" spans="2:6" ht="15" customHeight="1">
      <c r="B10" s="60"/>
      <c r="C10" s="59"/>
      <c r="D10" s="59" t="s">
        <v>1371</v>
      </c>
      <c r="E10" s="59" t="str">
        <f>IF(計_確建第一面!$P$30="","",計_確建第一面!$P$30)</f>
        <v/>
      </c>
      <c r="F10" s="60" t="s">
        <v>1355</v>
      </c>
    </row>
    <row r="11" spans="2:6" ht="15" customHeight="1">
      <c r="B11" s="60"/>
      <c r="C11" s="59"/>
      <c r="D11" s="59" t="s">
        <v>1372</v>
      </c>
      <c r="E11" s="59" t="str">
        <f>IF(計_確建第一面!$S$30="","",計_確建第一面!$S$30)</f>
        <v/>
      </c>
      <c r="F11" s="60" t="s">
        <v>1355</v>
      </c>
    </row>
    <row r="12" spans="2:6" ht="15" customHeight="1">
      <c r="B12" s="60"/>
      <c r="C12" s="59"/>
      <c r="D12" s="59" t="s">
        <v>1374</v>
      </c>
      <c r="E12" s="59" t="str">
        <f>IF(計_確建第一面!$K$31="","",計_確建第一面!$K$31)</f>
        <v/>
      </c>
      <c r="F12" s="60" t="s">
        <v>1355</v>
      </c>
    </row>
    <row r="13" spans="2:6" ht="15" customHeight="1">
      <c r="B13" s="60"/>
      <c r="C13" s="59"/>
      <c r="D13" s="59" t="s">
        <v>1375</v>
      </c>
      <c r="E13" s="59" t="str">
        <f>IF(計_確建第一面!$K$32="","",計_確建第一面!$K$32)</f>
        <v/>
      </c>
      <c r="F13" s="60" t="s">
        <v>1355</v>
      </c>
    </row>
    <row r="14" spans="2:6" ht="15" customHeight="1">
      <c r="C14" s="59" t="s">
        <v>1105</v>
      </c>
      <c r="D14" s="59" t="s">
        <v>1090</v>
      </c>
      <c r="E14" s="59" t="str">
        <f>IF(計_確建第二面!$M$7="","",計_確建第二面!$M$7)</f>
        <v/>
      </c>
      <c r="F14" s="60" t="s">
        <v>1356</v>
      </c>
    </row>
    <row r="15" spans="2:6" ht="15" customHeight="1">
      <c r="D15" s="59" t="s">
        <v>1089</v>
      </c>
      <c r="E15" s="59" t="str">
        <f>IF(計_確建第二面!$M$8="","",計_確建第二面!$M$8)</f>
        <v/>
      </c>
      <c r="F15" s="60" t="s">
        <v>1356</v>
      </c>
    </row>
    <row r="16" spans="2:6" ht="15" customHeight="1">
      <c r="D16" s="59" t="s">
        <v>1327</v>
      </c>
      <c r="E16" s="59" t="str">
        <f>IF(計_確建第二面!$AH$9="","",計_確建第二面!$AH$9)</f>
        <v/>
      </c>
      <c r="F16" s="60" t="s">
        <v>1356</v>
      </c>
    </row>
    <row r="17" spans="3:6" ht="15" customHeight="1">
      <c r="D17" s="59" t="s">
        <v>1297</v>
      </c>
      <c r="E17" s="59" t="str">
        <f>IF(計_確建第二面!$N$10="","",計_確建第二面!$N$10)</f>
        <v/>
      </c>
      <c r="F17" s="60" t="s">
        <v>1356</v>
      </c>
    </row>
    <row r="18" spans="3:6" ht="15" customHeight="1">
      <c r="D18" s="59" t="s">
        <v>920</v>
      </c>
      <c r="E18" s="59" t="str">
        <f>IF(計_確建第二面!$M$11="","",計_確建第二面!$M$11)</f>
        <v/>
      </c>
      <c r="F18" s="60" t="s">
        <v>1356</v>
      </c>
    </row>
    <row r="19" spans="3:6" ht="15" customHeight="1">
      <c r="D19" s="59" t="s">
        <v>1298</v>
      </c>
      <c r="E19" s="59" t="str">
        <f>IF(計_確建第二面!$M$12="","",計_確建第二面!$M$12)</f>
        <v/>
      </c>
      <c r="F19" s="60" t="s">
        <v>1356</v>
      </c>
    </row>
    <row r="20" spans="3:6" ht="15" customHeight="1">
      <c r="C20" s="58" t="s">
        <v>1106</v>
      </c>
      <c r="D20" s="59" t="s">
        <v>911</v>
      </c>
      <c r="E20" s="59" t="str">
        <f>IF(計_確建第二面!$N$14="","",計_確建第二面!$N$14)</f>
        <v/>
      </c>
      <c r="F20" s="60" t="s">
        <v>1356</v>
      </c>
    </row>
    <row r="21" spans="3:6" ht="15" customHeight="1">
      <c r="D21" s="59" t="s">
        <v>912</v>
      </c>
      <c r="E21" s="59" t="str">
        <f>IF(計_確建第二面!$Y$14="","",計_確建第二面!$Y$14)</f>
        <v/>
      </c>
      <c r="F21" s="60" t="s">
        <v>1356</v>
      </c>
    </row>
    <row r="22" spans="3:6" ht="15" customHeight="1">
      <c r="D22" s="59" t="s">
        <v>913</v>
      </c>
      <c r="E22" s="59" t="str">
        <f>IF(計_確建第二面!$AH$14="","",計_確建第二面!$AH$14)</f>
        <v/>
      </c>
      <c r="F22" s="60" t="s">
        <v>1356</v>
      </c>
    </row>
    <row r="23" spans="3:6" ht="15" customHeight="1">
      <c r="D23" s="59" t="s">
        <v>914</v>
      </c>
      <c r="E23" s="59" t="str">
        <f>IF(計_確建第二面!$M$15="","",計_確建第二面!$M$15)</f>
        <v/>
      </c>
      <c r="F23" s="60" t="s">
        <v>1356</v>
      </c>
    </row>
    <row r="24" spans="3:6" ht="15" customHeight="1">
      <c r="D24" s="59" t="s">
        <v>915</v>
      </c>
      <c r="E24" s="59" t="str">
        <f>IF(計_確建第二面!$N$16="","",計_確建第二面!$N$16)</f>
        <v/>
      </c>
      <c r="F24" s="60" t="s">
        <v>1356</v>
      </c>
    </row>
    <row r="25" spans="3:6" ht="15" customHeight="1">
      <c r="D25" s="59" t="s">
        <v>916</v>
      </c>
      <c r="E25" s="59" t="str">
        <f>IF(計_確建第二面!$Y$16="","",計_確建第二面!$Y$16)</f>
        <v/>
      </c>
      <c r="F25" s="60" t="s">
        <v>1356</v>
      </c>
    </row>
    <row r="26" spans="3:6" ht="15" customHeight="1">
      <c r="D26" s="59" t="s">
        <v>917</v>
      </c>
      <c r="E26" s="59" t="str">
        <f>IF(計_確建第二面!$AH$16="","",計_確建第二面!$AH$16)</f>
        <v/>
      </c>
      <c r="F26" s="60" t="s">
        <v>1356</v>
      </c>
    </row>
    <row r="27" spans="3:6" ht="15" customHeight="1">
      <c r="D27" s="59" t="s">
        <v>918</v>
      </c>
      <c r="E27" s="59" t="str">
        <f>IF(計_確建第二面!$M$17="","",計_確建第二面!$M$17)</f>
        <v/>
      </c>
      <c r="F27" s="60" t="s">
        <v>1356</v>
      </c>
    </row>
    <row r="28" spans="3:6" ht="15" customHeight="1">
      <c r="D28" s="59" t="s">
        <v>1299</v>
      </c>
      <c r="E28" s="59" t="str">
        <f>IF(計_確建第二面!$N$18="","",計_確建第二面!$N$18)</f>
        <v/>
      </c>
      <c r="F28" s="60" t="s">
        <v>1356</v>
      </c>
    </row>
    <row r="29" spans="3:6" ht="15" customHeight="1">
      <c r="D29" s="59" t="s">
        <v>919</v>
      </c>
      <c r="E29" s="59" t="str">
        <f>IF(計_確建第二面!$M$19="","",計_確建第二面!$M$19)</f>
        <v/>
      </c>
      <c r="F29" s="60" t="s">
        <v>1356</v>
      </c>
    </row>
    <row r="30" spans="3:6" ht="15" customHeight="1">
      <c r="D30" s="59" t="s">
        <v>1300</v>
      </c>
      <c r="E30" s="59" t="str">
        <f>IF(計_確建第二面!$M$20="","",計_確建第二面!$M$20)</f>
        <v/>
      </c>
      <c r="F30" s="60" t="s">
        <v>1356</v>
      </c>
    </row>
    <row r="31" spans="3:6" ht="15" customHeight="1">
      <c r="C31" s="58" t="s">
        <v>1107</v>
      </c>
      <c r="D31" s="59" t="s">
        <v>921</v>
      </c>
      <c r="E31" s="59" t="str">
        <f>IF(計_確建第二面!$N$23="","",計_確建第二面!$N$23)</f>
        <v/>
      </c>
      <c r="F31" s="60" t="s">
        <v>1356</v>
      </c>
    </row>
    <row r="32" spans="3:6" ht="15" customHeight="1">
      <c r="D32" s="59" t="s">
        <v>922</v>
      </c>
      <c r="E32" s="59" t="str">
        <f>IF(計_確建第二面!$Y$23="","",計_確建第二面!$Y$23)</f>
        <v/>
      </c>
      <c r="F32" s="60" t="s">
        <v>1356</v>
      </c>
    </row>
    <row r="33" spans="4:6" ht="15" customHeight="1">
      <c r="D33" s="59" t="s">
        <v>923</v>
      </c>
      <c r="E33" s="59" t="str">
        <f>IF(計_確建第二面!$AH$23="","",計_確建第二面!$AH$23)</f>
        <v/>
      </c>
      <c r="F33" s="60" t="s">
        <v>1356</v>
      </c>
    </row>
    <row r="34" spans="4:6" ht="15" customHeight="1">
      <c r="D34" s="59" t="s">
        <v>924</v>
      </c>
      <c r="E34" s="59" t="str">
        <f>IF(計_確建第二面!$M$24="","",計_確建第二面!$M$24)</f>
        <v/>
      </c>
      <c r="F34" s="60" t="s">
        <v>1356</v>
      </c>
    </row>
    <row r="35" spans="4:6" ht="15" customHeight="1">
      <c r="D35" s="59" t="s">
        <v>925</v>
      </c>
      <c r="E35" s="59" t="str">
        <f>IF(計_確建第二面!$N$25="","",計_確建第二面!$N$25)</f>
        <v/>
      </c>
      <c r="F35" s="60" t="s">
        <v>1356</v>
      </c>
    </row>
    <row r="36" spans="4:6" ht="15" customHeight="1">
      <c r="D36" s="59" t="s">
        <v>926</v>
      </c>
      <c r="E36" s="59" t="str">
        <f>IF(計_確建第二面!$Y$25="","",計_確建第二面!$Y$25)</f>
        <v/>
      </c>
      <c r="F36" s="60" t="s">
        <v>1356</v>
      </c>
    </row>
    <row r="37" spans="4:6" ht="15" customHeight="1">
      <c r="D37" s="59" t="s">
        <v>927</v>
      </c>
      <c r="E37" s="59" t="str">
        <f>IF(計_確建第二面!$AH$25="","",計_確建第二面!$AH$25)</f>
        <v/>
      </c>
      <c r="F37" s="60" t="s">
        <v>1356</v>
      </c>
    </row>
    <row r="38" spans="4:6" ht="15" customHeight="1">
      <c r="D38" s="59" t="s">
        <v>928</v>
      </c>
      <c r="E38" s="59" t="str">
        <f>IF(計_確建第二面!$M$26="","",計_確建第二面!$M$26)</f>
        <v/>
      </c>
      <c r="F38" s="60" t="s">
        <v>1356</v>
      </c>
    </row>
    <row r="39" spans="4:6" ht="15" customHeight="1">
      <c r="D39" s="59" t="s">
        <v>1301</v>
      </c>
      <c r="E39" s="59" t="str">
        <f>IF(計_確建第二面!$N$27="","",計_確建第二面!$N$27)</f>
        <v/>
      </c>
      <c r="F39" s="60" t="s">
        <v>1356</v>
      </c>
    </row>
    <row r="40" spans="4:6" ht="15" customHeight="1">
      <c r="D40" s="59" t="s">
        <v>929</v>
      </c>
      <c r="E40" s="59" t="str">
        <f>IF(計_確建第二面!$M$28="","",計_確建第二面!$M$28)</f>
        <v/>
      </c>
      <c r="F40" s="60" t="s">
        <v>1356</v>
      </c>
    </row>
    <row r="41" spans="4:6" ht="15" customHeight="1">
      <c r="D41" s="59" t="s">
        <v>1302</v>
      </c>
      <c r="E41" s="59" t="str">
        <f>IF(計_確建第二面!$M$29="","",計_確建第二面!$M$29)</f>
        <v/>
      </c>
      <c r="F41" s="60" t="s">
        <v>1356</v>
      </c>
    </row>
    <row r="42" spans="4:6" ht="15" customHeight="1">
      <c r="D42" s="59" t="s">
        <v>930</v>
      </c>
      <c r="E42" s="59" t="str">
        <f>IF(計_確建第二面!$P$30="","",計_確建第二面!$P$30)</f>
        <v/>
      </c>
      <c r="F42" s="60" t="s">
        <v>1356</v>
      </c>
    </row>
    <row r="43" spans="4:6" ht="15" customHeight="1">
      <c r="D43" s="59" t="s">
        <v>931</v>
      </c>
      <c r="E43" s="59" t="str">
        <f>IF(計_確建第二面!$U$30="","",計_確建第二面!$U$30)</f>
        <v/>
      </c>
      <c r="F43" s="60" t="s">
        <v>1356</v>
      </c>
    </row>
    <row r="44" spans="4:6" ht="15" customHeight="1">
      <c r="D44" s="59" t="s">
        <v>932</v>
      </c>
      <c r="E44" s="59" t="str">
        <f>IF(計_確建第二面!$Z$30="","",計_確建第二面!$Z$30)</f>
        <v/>
      </c>
      <c r="F44" s="60" t="s">
        <v>1356</v>
      </c>
    </row>
    <row r="45" spans="4:6" ht="15" customHeight="1">
      <c r="D45" s="59" t="s">
        <v>933</v>
      </c>
      <c r="E45" s="59" t="str">
        <f>IF(計_確建第二面!$AE$30="","",計_確建第二面!$AE$30)</f>
        <v/>
      </c>
      <c r="F45" s="60" t="s">
        <v>1356</v>
      </c>
    </row>
    <row r="46" spans="4:6" ht="15" customHeight="1">
      <c r="D46" s="59" t="s">
        <v>934</v>
      </c>
      <c r="E46" s="59" t="str">
        <f>IF(計_確建第二面!$N$33="","",計_確建第二面!$N$33)</f>
        <v/>
      </c>
      <c r="F46" s="60" t="s">
        <v>1356</v>
      </c>
    </row>
    <row r="47" spans="4:6" ht="15" customHeight="1">
      <c r="D47" s="59" t="s">
        <v>935</v>
      </c>
      <c r="E47" s="59" t="str">
        <f>IF(計_確建第二面!$Y$33="","",計_確建第二面!$Y$33)</f>
        <v/>
      </c>
      <c r="F47" s="60" t="s">
        <v>1356</v>
      </c>
    </row>
    <row r="48" spans="4:6" ht="15" customHeight="1">
      <c r="D48" s="59" t="s">
        <v>936</v>
      </c>
      <c r="E48" s="59" t="str">
        <f>IF(計_確建第二面!$AH$33="","",計_確建第二面!$AH$33)</f>
        <v/>
      </c>
      <c r="F48" s="60" t="s">
        <v>1356</v>
      </c>
    </row>
    <row r="49" spans="4:6" ht="15" customHeight="1">
      <c r="D49" s="59" t="s">
        <v>937</v>
      </c>
      <c r="E49" s="59" t="str">
        <f>IF(計_確建第二面!$M$34="","",計_確建第二面!$M$34)</f>
        <v/>
      </c>
      <c r="F49" s="60" t="s">
        <v>1356</v>
      </c>
    </row>
    <row r="50" spans="4:6" ht="15" customHeight="1">
      <c r="D50" s="59" t="s">
        <v>938</v>
      </c>
      <c r="E50" s="59" t="str">
        <f>IF(計_確建第二面!$N$35="","",計_確建第二面!$N$35)</f>
        <v/>
      </c>
      <c r="F50" s="60" t="s">
        <v>1356</v>
      </c>
    </row>
    <row r="51" spans="4:6" ht="15" customHeight="1">
      <c r="D51" s="59" t="s">
        <v>939</v>
      </c>
      <c r="E51" s="59" t="str">
        <f>IF(計_確建第二面!$Y$35="","",計_確建第二面!$Y$35)</f>
        <v/>
      </c>
      <c r="F51" s="60" t="s">
        <v>1356</v>
      </c>
    </row>
    <row r="52" spans="4:6" ht="15" customHeight="1">
      <c r="D52" s="59" t="s">
        <v>940</v>
      </c>
      <c r="E52" s="59" t="str">
        <f>IF(計_確建第二面!$AH$35="","",計_確建第二面!$AH$35)</f>
        <v/>
      </c>
      <c r="F52" s="60" t="s">
        <v>1356</v>
      </c>
    </row>
    <row r="53" spans="4:6" ht="15" customHeight="1">
      <c r="D53" s="59" t="s">
        <v>941</v>
      </c>
      <c r="E53" s="59" t="str">
        <f>IF(計_確建第二面!$M$36="","",計_確建第二面!$M$36)</f>
        <v/>
      </c>
      <c r="F53" s="60" t="s">
        <v>1356</v>
      </c>
    </row>
    <row r="54" spans="4:6" ht="15" customHeight="1">
      <c r="D54" s="59" t="s">
        <v>1308</v>
      </c>
      <c r="E54" s="59" t="str">
        <f>IF(計_確建第二面!$N$37="","",計_確建第二面!$N$37)</f>
        <v/>
      </c>
      <c r="F54" s="60" t="s">
        <v>1356</v>
      </c>
    </row>
    <row r="55" spans="4:6" ht="15" customHeight="1">
      <c r="D55" s="59" t="s">
        <v>942</v>
      </c>
      <c r="E55" s="59" t="str">
        <f>IF(計_確建第二面!$M$38="","",計_確建第二面!$M$38)</f>
        <v/>
      </c>
      <c r="F55" s="60" t="s">
        <v>1356</v>
      </c>
    </row>
    <row r="56" spans="4:6" ht="15" customHeight="1">
      <c r="D56" s="59" t="s">
        <v>1303</v>
      </c>
      <c r="E56" s="59" t="str">
        <f>IF(計_確建第二面!$M$39="","",計_確建第二面!$M$39)</f>
        <v/>
      </c>
      <c r="F56" s="60" t="s">
        <v>1356</v>
      </c>
    </row>
    <row r="57" spans="4:6" ht="15" customHeight="1">
      <c r="D57" s="59" t="s">
        <v>943</v>
      </c>
      <c r="E57" s="59" t="str">
        <f>IF(計_確建第二面!$P$40="","",計_確建第二面!$P$40)</f>
        <v/>
      </c>
      <c r="F57" s="60" t="s">
        <v>1356</v>
      </c>
    </row>
    <row r="58" spans="4:6" ht="15" customHeight="1">
      <c r="D58" s="59" t="s">
        <v>944</v>
      </c>
      <c r="E58" s="59" t="str">
        <f>IF(計_確建第二面!$U$40="","",計_確建第二面!$U$40)</f>
        <v/>
      </c>
      <c r="F58" s="60" t="s">
        <v>1356</v>
      </c>
    </row>
    <row r="59" spans="4:6" ht="15" customHeight="1">
      <c r="D59" s="59" t="s">
        <v>945</v>
      </c>
      <c r="E59" s="59" t="str">
        <f>IF(計_確建第二面!$Z$40="","",計_確建第二面!$Z$40)</f>
        <v/>
      </c>
      <c r="F59" s="60" t="s">
        <v>1356</v>
      </c>
    </row>
    <row r="60" spans="4:6" ht="15" customHeight="1">
      <c r="D60" s="59" t="s">
        <v>946</v>
      </c>
      <c r="E60" s="59" t="str">
        <f>IF(計_確建第二面!$AE$40="","",計_確建第二面!$AE$40)</f>
        <v/>
      </c>
      <c r="F60" s="60" t="s">
        <v>1356</v>
      </c>
    </row>
    <row r="61" spans="4:6" ht="15" customHeight="1">
      <c r="D61" s="59" t="s">
        <v>971</v>
      </c>
      <c r="E61" s="59" t="str">
        <f>IF(計_確建第二面!$N$42="","",計_確建第二面!$N$42)</f>
        <v/>
      </c>
      <c r="F61" s="60" t="s">
        <v>1356</v>
      </c>
    </row>
    <row r="62" spans="4:6" ht="15" customHeight="1">
      <c r="D62" s="59" t="s">
        <v>947</v>
      </c>
      <c r="E62" s="59" t="str">
        <f>IF(計_確建第二面!$Y$42="","",計_確建第二面!$Y$42)</f>
        <v/>
      </c>
      <c r="F62" s="60" t="s">
        <v>1356</v>
      </c>
    </row>
    <row r="63" spans="4:6" ht="15" customHeight="1">
      <c r="D63" s="59" t="s">
        <v>948</v>
      </c>
      <c r="E63" s="59" t="str">
        <f>IF(計_確建第二面!$AH$42="","",計_確建第二面!$AH$42)</f>
        <v/>
      </c>
      <c r="F63" s="60" t="s">
        <v>1356</v>
      </c>
    </row>
    <row r="64" spans="4:6" ht="15" customHeight="1">
      <c r="D64" s="59" t="s">
        <v>949</v>
      </c>
      <c r="E64" s="59" t="str">
        <f>IF(計_確建第二面!$M$43="","",計_確建第二面!$M$43)</f>
        <v/>
      </c>
      <c r="F64" s="60" t="s">
        <v>1356</v>
      </c>
    </row>
    <row r="65" spans="4:6" ht="15" customHeight="1">
      <c r="D65" s="59" t="s">
        <v>950</v>
      </c>
      <c r="E65" s="59" t="str">
        <f>IF(計_確建第二面!$N$44="","",計_確建第二面!$N$44)</f>
        <v/>
      </c>
      <c r="F65" s="60" t="s">
        <v>1356</v>
      </c>
    </row>
    <row r="66" spans="4:6" ht="15" customHeight="1">
      <c r="D66" s="59" t="s">
        <v>951</v>
      </c>
      <c r="E66" s="59" t="str">
        <f>IF(計_確建第二面!$Y$44="","",計_確建第二面!$Y$44)</f>
        <v/>
      </c>
      <c r="F66" s="60" t="s">
        <v>1356</v>
      </c>
    </row>
    <row r="67" spans="4:6" ht="15" customHeight="1">
      <c r="D67" s="59" t="s">
        <v>952</v>
      </c>
      <c r="E67" s="59" t="str">
        <f>IF(計_確建第二面!$AH$44="","",計_確建第二面!$AH$44)</f>
        <v/>
      </c>
      <c r="F67" s="60" t="s">
        <v>1356</v>
      </c>
    </row>
    <row r="68" spans="4:6" ht="15" customHeight="1">
      <c r="D68" s="59" t="s">
        <v>953</v>
      </c>
      <c r="E68" s="59" t="str">
        <f>IF(計_確建第二面!$M$45="","",計_確建第二面!$M$45)</f>
        <v/>
      </c>
      <c r="F68" s="60" t="s">
        <v>1356</v>
      </c>
    </row>
    <row r="69" spans="4:6" ht="15" customHeight="1">
      <c r="D69" s="59" t="s">
        <v>1304</v>
      </c>
      <c r="E69" s="59" t="str">
        <f>IF(計_確建第二面!$N$46="","",計_確建第二面!$N$46)</f>
        <v/>
      </c>
      <c r="F69" s="60" t="s">
        <v>1356</v>
      </c>
    </row>
    <row r="70" spans="4:6" ht="15" customHeight="1">
      <c r="D70" s="59" t="s">
        <v>954</v>
      </c>
      <c r="E70" s="59" t="str">
        <f>IF(計_確建第二面!$M$47="","",計_確建第二面!$M$47)</f>
        <v/>
      </c>
      <c r="F70" s="60" t="s">
        <v>1356</v>
      </c>
    </row>
    <row r="71" spans="4:6" ht="15" customHeight="1">
      <c r="D71" s="59" t="s">
        <v>1305</v>
      </c>
      <c r="E71" s="59" t="str">
        <f>IF(計_確建第二面!$M$48="","",計_確建第二面!$M$48)</f>
        <v/>
      </c>
      <c r="F71" s="60" t="s">
        <v>1356</v>
      </c>
    </row>
    <row r="72" spans="4:6" ht="15" customHeight="1">
      <c r="D72" s="59" t="s">
        <v>955</v>
      </c>
      <c r="E72" s="59" t="str">
        <f>IF(計_確建第二面!$P$49="","",計_確建第二面!$P$49)</f>
        <v/>
      </c>
      <c r="F72" s="60" t="s">
        <v>1356</v>
      </c>
    </row>
    <row r="73" spans="4:6" ht="15" customHeight="1">
      <c r="D73" s="59" t="s">
        <v>958</v>
      </c>
      <c r="E73" s="59" t="str">
        <f>IF(計_確建第二面!$U$49="","",計_確建第二面!$U$49)</f>
        <v/>
      </c>
      <c r="F73" s="60" t="s">
        <v>1356</v>
      </c>
    </row>
    <row r="74" spans="4:6" ht="15" customHeight="1">
      <c r="D74" s="59" t="s">
        <v>956</v>
      </c>
      <c r="E74" s="59" t="str">
        <f>IF(計_確建第二面!$Z$49="","",計_確建第二面!$Z$49)</f>
        <v/>
      </c>
      <c r="F74" s="60" t="s">
        <v>1356</v>
      </c>
    </row>
    <row r="75" spans="4:6" ht="15" customHeight="1">
      <c r="D75" s="59" t="s">
        <v>957</v>
      </c>
      <c r="E75" s="59" t="str">
        <f>IF(計_確建第二面!$AE$49="","",計_確建第二面!$AE$49)</f>
        <v/>
      </c>
      <c r="F75" s="60" t="s">
        <v>1356</v>
      </c>
    </row>
    <row r="76" spans="4:6" ht="15" customHeight="1">
      <c r="D76" s="59" t="s">
        <v>959</v>
      </c>
      <c r="E76" s="59" t="str">
        <f>IF(計_確建第二面!$N$51="","",計_確建第二面!$N$51)</f>
        <v/>
      </c>
      <c r="F76" s="60" t="s">
        <v>1356</v>
      </c>
    </row>
    <row r="77" spans="4:6" ht="15" customHeight="1">
      <c r="D77" s="59" t="s">
        <v>960</v>
      </c>
      <c r="E77" s="59" t="str">
        <f>IF(計_確建第二面!$Y$51="","",計_確建第二面!$Y$51)</f>
        <v/>
      </c>
      <c r="F77" s="60" t="s">
        <v>1356</v>
      </c>
    </row>
    <row r="78" spans="4:6" ht="15" customHeight="1">
      <c r="D78" s="59" t="s">
        <v>961</v>
      </c>
      <c r="E78" s="59" t="str">
        <f>IF(計_確建第二面!$AH$51="","",計_確建第二面!$AH$51)</f>
        <v/>
      </c>
      <c r="F78" s="60" t="s">
        <v>1356</v>
      </c>
    </row>
    <row r="79" spans="4:6" ht="15" customHeight="1">
      <c r="D79" s="59" t="s">
        <v>962</v>
      </c>
      <c r="E79" s="59" t="str">
        <f>IF(計_確建第二面!$M$52="","",計_確建第二面!$M$52)</f>
        <v/>
      </c>
      <c r="F79" s="60" t="s">
        <v>1356</v>
      </c>
    </row>
    <row r="80" spans="4:6" ht="15" customHeight="1">
      <c r="D80" s="59" t="s">
        <v>963</v>
      </c>
      <c r="E80" s="59" t="str">
        <f>IF(計_確建第二面!$N$53="","",計_確建第二面!$N$53)</f>
        <v/>
      </c>
      <c r="F80" s="60" t="s">
        <v>1356</v>
      </c>
    </row>
    <row r="81" spans="3:6" ht="15" customHeight="1">
      <c r="D81" s="59" t="s">
        <v>964</v>
      </c>
      <c r="E81" s="59" t="str">
        <f>IF(計_確建第二面!$Y$53="","",計_確建第二面!$Y$53)</f>
        <v/>
      </c>
      <c r="F81" s="60" t="s">
        <v>1356</v>
      </c>
    </row>
    <row r="82" spans="3:6" ht="15" customHeight="1">
      <c r="D82" s="59" t="s">
        <v>965</v>
      </c>
      <c r="E82" s="59" t="str">
        <f>IF(計_確建第二面!$AH$53="","",計_確建第二面!$AH$53)</f>
        <v/>
      </c>
      <c r="F82" s="60" t="s">
        <v>1356</v>
      </c>
    </row>
    <row r="83" spans="3:6" ht="15" customHeight="1">
      <c r="D83" s="59" t="s">
        <v>966</v>
      </c>
      <c r="E83" s="59" t="str">
        <f>IF(計_確建第二面!$M$54="","",計_確建第二面!$M$54)</f>
        <v/>
      </c>
      <c r="F83" s="60" t="s">
        <v>1356</v>
      </c>
    </row>
    <row r="84" spans="3:6" ht="15" customHeight="1">
      <c r="D84" s="59" t="s">
        <v>1306</v>
      </c>
      <c r="E84" s="59" t="str">
        <f>IF(計_確建第二面!$N$55="","",計_確建第二面!$N$55)</f>
        <v/>
      </c>
      <c r="F84" s="60" t="s">
        <v>1356</v>
      </c>
    </row>
    <row r="85" spans="3:6" ht="15" customHeight="1">
      <c r="D85" s="59" t="s">
        <v>967</v>
      </c>
      <c r="E85" s="59" t="str">
        <f>IF(計_確建第二面!$M$56="","",計_確建第二面!$M$56)</f>
        <v/>
      </c>
      <c r="F85" s="60" t="s">
        <v>1356</v>
      </c>
    </row>
    <row r="86" spans="3:6" ht="15" customHeight="1">
      <c r="D86" s="59" t="s">
        <v>1307</v>
      </c>
      <c r="E86" s="59" t="str">
        <f>IF(計_確建第二面!$M$57="","",計_確建第二面!$M$57)</f>
        <v/>
      </c>
      <c r="F86" s="60" t="s">
        <v>1356</v>
      </c>
    </row>
    <row r="87" spans="3:6" ht="15" customHeight="1">
      <c r="D87" s="59" t="s">
        <v>968</v>
      </c>
      <c r="E87" s="59" t="str">
        <f>IF(計_確建第二面!$P$58="","",計_確建第二面!$P$58)</f>
        <v/>
      </c>
      <c r="F87" s="60" t="s">
        <v>1356</v>
      </c>
    </row>
    <row r="88" spans="3:6" ht="15" customHeight="1">
      <c r="D88" s="59" t="s">
        <v>969</v>
      </c>
      <c r="E88" s="59" t="str">
        <f>IF(計_確建第二面!$U$58="","",計_確建第二面!$U$58)</f>
        <v/>
      </c>
      <c r="F88" s="60" t="s">
        <v>1356</v>
      </c>
    </row>
    <row r="89" spans="3:6" ht="15" customHeight="1">
      <c r="D89" s="59" t="s">
        <v>970</v>
      </c>
      <c r="E89" s="59" t="str">
        <f>IF(計_確建第二面!$Z$58="","",計_確建第二面!$Z$58)</f>
        <v/>
      </c>
      <c r="F89" s="60" t="s">
        <v>1356</v>
      </c>
    </row>
    <row r="90" spans="3:6" ht="15" customHeight="1">
      <c r="D90" s="59" t="s">
        <v>972</v>
      </c>
      <c r="E90" s="59" t="str">
        <f>IF(計_確建第二面!$AE$58="","",計_確建第二面!$AE$58)</f>
        <v/>
      </c>
      <c r="F90" s="60" t="s">
        <v>1356</v>
      </c>
    </row>
    <row r="91" spans="3:6" ht="15" customHeight="1">
      <c r="C91" s="58" t="s">
        <v>1108</v>
      </c>
      <c r="D91" s="59" t="s">
        <v>994</v>
      </c>
      <c r="E91" s="59" t="str">
        <f>IF(計_確建第二面!$D$65="","",計_確建第二面!$D$65)</f>
        <v>□</v>
      </c>
      <c r="F91" s="60" t="s">
        <v>1356</v>
      </c>
    </row>
    <row r="92" spans="3:6" ht="15" customHeight="1">
      <c r="D92" s="59" t="s">
        <v>995</v>
      </c>
      <c r="E92" s="59" t="str">
        <f>IF(計_確建第二面!$M$66="","",計_確建第二面!$M$66)</f>
        <v/>
      </c>
      <c r="F92" s="60" t="s">
        <v>1356</v>
      </c>
    </row>
    <row r="93" spans="3:6" ht="15" customHeight="1">
      <c r="D93" s="59" t="s">
        <v>996</v>
      </c>
      <c r="E93" s="59" t="str">
        <f>IF(計_確建第二面!$U$67="","",計_確建第二面!$U$67)</f>
        <v/>
      </c>
      <c r="F93" s="60" t="s">
        <v>1356</v>
      </c>
    </row>
    <row r="94" spans="3:6" ht="15" customHeight="1">
      <c r="D94" s="59" t="s">
        <v>997</v>
      </c>
      <c r="E94" s="59" t="str">
        <f>IF(計_確建第二面!$D$69="","",計_確建第二面!$D$69)</f>
        <v>□</v>
      </c>
      <c r="F94" s="60" t="s">
        <v>1356</v>
      </c>
    </row>
    <row r="95" spans="3:6" ht="15" customHeight="1">
      <c r="D95" s="59" t="s">
        <v>998</v>
      </c>
      <c r="E95" s="59" t="str">
        <f>IF(計_確建第二面!$M$70="","",計_確建第二面!$M$70)</f>
        <v/>
      </c>
      <c r="F95" s="60" t="s">
        <v>1356</v>
      </c>
    </row>
    <row r="96" spans="3:6" ht="15" customHeight="1">
      <c r="D96" s="59" t="s">
        <v>999</v>
      </c>
      <c r="E96" s="59" t="str">
        <f>IF(計_確建第二面!$U$71="","",計_確建第二面!$U$71)</f>
        <v/>
      </c>
      <c r="F96" s="60" t="s">
        <v>1356</v>
      </c>
    </row>
    <row r="97" spans="3:6" ht="15" customHeight="1">
      <c r="D97" s="59" t="s">
        <v>1000</v>
      </c>
      <c r="E97" s="59" t="str">
        <f>IF(計_確建第二面!$D$73="","",計_確建第二面!$D$73)</f>
        <v>□</v>
      </c>
      <c r="F97" s="60" t="s">
        <v>1356</v>
      </c>
    </row>
    <row r="98" spans="3:6" ht="15" customHeight="1">
      <c r="D98" s="59" t="s">
        <v>1001</v>
      </c>
      <c r="E98" s="59" t="str">
        <f>IF(計_確建第二面!$M$74="","",計_確建第二面!$M$74)</f>
        <v/>
      </c>
      <c r="F98" s="60" t="s">
        <v>1356</v>
      </c>
    </row>
    <row r="99" spans="3:6" ht="15" customHeight="1">
      <c r="D99" s="59" t="s">
        <v>1002</v>
      </c>
      <c r="E99" s="59" t="str">
        <f>IF(計_確建第二面!$U$75="","",計_確建第二面!$U$75)</f>
        <v/>
      </c>
      <c r="F99" s="60" t="s">
        <v>1356</v>
      </c>
    </row>
    <row r="100" spans="3:6" ht="15" customHeight="1">
      <c r="D100" s="59" t="s">
        <v>1003</v>
      </c>
      <c r="E100" s="59" t="str">
        <f>IF(計_確建第二面!$M$76="","",計_確建第二面!$M$76)</f>
        <v/>
      </c>
      <c r="F100" s="60" t="s">
        <v>1356</v>
      </c>
    </row>
    <row r="101" spans="3:6" ht="15" customHeight="1">
      <c r="D101" s="59" t="s">
        <v>1004</v>
      </c>
      <c r="E101" s="59" t="str">
        <f>IF(計_確建第二面!$U$77="","",計_確建第二面!$U$77)</f>
        <v/>
      </c>
      <c r="F101" s="60" t="s">
        <v>1356</v>
      </c>
    </row>
    <row r="102" spans="3:6" ht="15" customHeight="1">
      <c r="D102" s="59" t="s">
        <v>1005</v>
      </c>
      <c r="E102" s="59" t="str">
        <f>IF(計_確建第二面!$M$78="","",計_確建第二面!$M$78)</f>
        <v/>
      </c>
      <c r="F102" s="60" t="s">
        <v>1356</v>
      </c>
    </row>
    <row r="103" spans="3:6" ht="15" customHeight="1">
      <c r="D103" s="59" t="s">
        <v>1006</v>
      </c>
      <c r="E103" s="59" t="str">
        <f>IF(計_確建第二面!$U$79="","",計_確建第二面!$U$79)</f>
        <v/>
      </c>
      <c r="F103" s="60" t="s">
        <v>1356</v>
      </c>
    </row>
    <row r="104" spans="3:6" ht="15" customHeight="1">
      <c r="D104" s="59" t="s">
        <v>1007</v>
      </c>
      <c r="E104" s="59" t="str">
        <f>IF(計_確建第二面!$D$81="","",計_確建第二面!$D$81)</f>
        <v>□</v>
      </c>
      <c r="F104" s="60" t="s">
        <v>1356</v>
      </c>
    </row>
    <row r="105" spans="3:6" ht="15" customHeight="1">
      <c r="D105" s="59" t="s">
        <v>1008</v>
      </c>
      <c r="E105" s="59" t="str">
        <f>IF(計_確建第二面!$M$82="","",計_確建第二面!$M$82)</f>
        <v/>
      </c>
      <c r="F105" s="60" t="s">
        <v>1356</v>
      </c>
    </row>
    <row r="106" spans="3:6" ht="15" customHeight="1">
      <c r="D106" s="59" t="s">
        <v>1009</v>
      </c>
      <c r="E106" s="59" t="str">
        <f>IF(計_確建第二面!$U$83="","",計_確建第二面!$U$83)</f>
        <v/>
      </c>
      <c r="F106" s="60" t="s">
        <v>1356</v>
      </c>
    </row>
    <row r="107" spans="3:6" ht="15" customHeight="1">
      <c r="D107" s="59" t="s">
        <v>1010</v>
      </c>
      <c r="E107" s="59" t="str">
        <f>IF(計_確建第二面!$M$84="","",計_確建第二面!$M$84)</f>
        <v/>
      </c>
      <c r="F107" s="60" t="s">
        <v>1356</v>
      </c>
    </row>
    <row r="108" spans="3:6" ht="15" customHeight="1">
      <c r="D108" s="59" t="s">
        <v>1011</v>
      </c>
      <c r="E108" s="59" t="str">
        <f>IF(計_確建第二面!$U$85="","",計_確建第二面!$U$85)</f>
        <v/>
      </c>
      <c r="F108" s="60" t="s">
        <v>1356</v>
      </c>
    </row>
    <row r="109" spans="3:6" ht="15" customHeight="1">
      <c r="D109" s="59" t="s">
        <v>1012</v>
      </c>
      <c r="E109" s="59" t="str">
        <f>IF(計_確建第二面!$M$86="","",計_確建第二面!$M$86)</f>
        <v/>
      </c>
      <c r="F109" s="60" t="s">
        <v>1356</v>
      </c>
    </row>
    <row r="110" spans="3:6" ht="15" customHeight="1">
      <c r="D110" s="59" t="s">
        <v>1013</v>
      </c>
      <c r="E110" s="59" t="str">
        <f>IF(計_確建第二面!$U$87="","",計_確建第二面!$U$87)</f>
        <v/>
      </c>
      <c r="F110" s="60" t="s">
        <v>1356</v>
      </c>
    </row>
    <row r="111" spans="3:6" ht="15" customHeight="1">
      <c r="C111" s="58" t="s">
        <v>1109</v>
      </c>
      <c r="D111" s="59" t="s">
        <v>974</v>
      </c>
      <c r="E111" s="59" t="str">
        <f>IF(計_確建第二面!$M$90="","",計_確建第二面!$M$90)</f>
        <v/>
      </c>
      <c r="F111" s="60" t="s">
        <v>1356</v>
      </c>
    </row>
    <row r="112" spans="3:6" ht="15" customHeight="1">
      <c r="D112" s="59" t="s">
        <v>975</v>
      </c>
      <c r="E112" s="59" t="str">
        <f>IF(計_確建第二面!$M$91="","",計_確建第二面!$M$91)</f>
        <v/>
      </c>
      <c r="F112" s="60" t="s">
        <v>1356</v>
      </c>
    </row>
    <row r="113" spans="4:6" ht="15" customHeight="1">
      <c r="D113" s="59" t="s">
        <v>1309</v>
      </c>
      <c r="E113" s="59" t="str">
        <f>IF(計_確建第二面!$N$92="","",計_確建第二面!$N$92)</f>
        <v/>
      </c>
      <c r="F113" s="60" t="s">
        <v>1356</v>
      </c>
    </row>
    <row r="114" spans="4:6" ht="15" customHeight="1">
      <c r="D114" s="59" t="s">
        <v>976</v>
      </c>
      <c r="E114" s="59" t="str">
        <f>IF(計_確建第二面!$M$93="","",計_確建第二面!$M$93)</f>
        <v/>
      </c>
      <c r="F114" s="60" t="s">
        <v>1356</v>
      </c>
    </row>
    <row r="115" spans="4:6" ht="15" customHeight="1">
      <c r="D115" s="59" t="s">
        <v>1310</v>
      </c>
      <c r="E115" s="59" t="str">
        <f>IF(計_確建第二面!$M$94="","",計_確建第二面!$M$94)</f>
        <v/>
      </c>
      <c r="F115" s="60" t="s">
        <v>1356</v>
      </c>
    </row>
    <row r="116" spans="4:6" ht="15" customHeight="1">
      <c r="D116" s="59" t="s">
        <v>977</v>
      </c>
      <c r="E116" s="59" t="str">
        <f>IF(計_確建第二面!$M$95="","",計_確建第二面!$M$95)</f>
        <v/>
      </c>
      <c r="F116" s="60" t="s">
        <v>1356</v>
      </c>
    </row>
    <row r="117" spans="4:6" ht="15" customHeight="1">
      <c r="D117" s="59" t="s">
        <v>978</v>
      </c>
      <c r="E117" s="59" t="str">
        <f>IF(計_確建第二面!$O$96="","",計_確建第二面!$O$96)</f>
        <v/>
      </c>
      <c r="F117" s="60" t="s">
        <v>1356</v>
      </c>
    </row>
    <row r="118" spans="4:6" ht="15" customHeight="1">
      <c r="D118" s="59" t="s">
        <v>979</v>
      </c>
      <c r="E118" s="59" t="str">
        <f>IF(計_確建第二面!$M$99="","",計_確建第二面!$M$99)</f>
        <v/>
      </c>
      <c r="F118" s="60" t="s">
        <v>1356</v>
      </c>
    </row>
    <row r="119" spans="4:6" ht="15" customHeight="1">
      <c r="D119" s="59" t="s">
        <v>980</v>
      </c>
      <c r="E119" s="59" t="str">
        <f>IF(計_確建第二面!$M$100="","",計_確建第二面!$M$100)</f>
        <v/>
      </c>
      <c r="F119" s="60" t="s">
        <v>1356</v>
      </c>
    </row>
    <row r="120" spans="4:6" ht="15" customHeight="1">
      <c r="D120" s="59" t="s">
        <v>1311</v>
      </c>
      <c r="E120" s="59" t="str">
        <f>IF(計_確建第二面!$N$101="","",計_確建第二面!$N$101)</f>
        <v/>
      </c>
      <c r="F120" s="60" t="s">
        <v>1356</v>
      </c>
    </row>
    <row r="121" spans="4:6" ht="15" customHeight="1">
      <c r="D121" s="59" t="s">
        <v>981</v>
      </c>
      <c r="E121" s="59" t="str">
        <f>IF(計_確建第二面!$M$102="","",計_確建第二面!$M$102)</f>
        <v/>
      </c>
      <c r="F121" s="60" t="s">
        <v>1356</v>
      </c>
    </row>
    <row r="122" spans="4:6" ht="15" customHeight="1">
      <c r="D122" s="59" t="s">
        <v>1312</v>
      </c>
      <c r="E122" s="59" t="str">
        <f>IF(計_確建第二面!$M$103="","",計_確建第二面!$M$103)</f>
        <v/>
      </c>
      <c r="F122" s="60" t="s">
        <v>1356</v>
      </c>
    </row>
    <row r="123" spans="4:6" ht="15" customHeight="1">
      <c r="D123" s="59" t="s">
        <v>982</v>
      </c>
      <c r="E123" s="59" t="str">
        <f>IF(計_確建第二面!$M$104="","",計_確建第二面!$M$104)</f>
        <v/>
      </c>
      <c r="F123" s="60" t="s">
        <v>1356</v>
      </c>
    </row>
    <row r="124" spans="4:6" ht="15" customHeight="1">
      <c r="D124" s="59" t="s">
        <v>983</v>
      </c>
      <c r="E124" s="59" t="str">
        <f>IF(計_確建第二面!$O$105="","",計_確建第二面!$O$105)</f>
        <v/>
      </c>
      <c r="F124" s="60" t="s">
        <v>1356</v>
      </c>
    </row>
    <row r="125" spans="4:6" ht="15" customHeight="1">
      <c r="D125" s="59" t="s">
        <v>984</v>
      </c>
      <c r="E125" s="59" t="str">
        <f>IF(計_確建第二面!$M$107="","",計_確建第二面!$M$107)</f>
        <v/>
      </c>
      <c r="F125" s="60" t="s">
        <v>1356</v>
      </c>
    </row>
    <row r="126" spans="4:6" ht="15" customHeight="1">
      <c r="D126" s="59" t="s">
        <v>985</v>
      </c>
      <c r="E126" s="59" t="str">
        <f>IF(計_確建第二面!$M$108="","",計_確建第二面!$M$108)</f>
        <v/>
      </c>
      <c r="F126" s="60" t="s">
        <v>1356</v>
      </c>
    </row>
    <row r="127" spans="4:6" ht="15" customHeight="1">
      <c r="D127" s="59" t="s">
        <v>1313</v>
      </c>
      <c r="E127" s="59" t="str">
        <f>IF(計_確建第二面!$N$109="","",計_確建第二面!$N$109)</f>
        <v/>
      </c>
      <c r="F127" s="60" t="s">
        <v>1356</v>
      </c>
    </row>
    <row r="128" spans="4:6" ht="15" customHeight="1">
      <c r="D128" s="59" t="s">
        <v>986</v>
      </c>
      <c r="E128" s="59" t="str">
        <f>IF(計_確建第二面!$M$110="","",計_確建第二面!$M$110)</f>
        <v/>
      </c>
      <c r="F128" s="60" t="s">
        <v>1356</v>
      </c>
    </row>
    <row r="129" spans="3:6" ht="15" customHeight="1">
      <c r="D129" s="59" t="s">
        <v>1314</v>
      </c>
      <c r="E129" s="59" t="str">
        <f>IF(計_確建第二面!$M$111="","",計_確建第二面!$M$111)</f>
        <v/>
      </c>
      <c r="F129" s="60" t="s">
        <v>1356</v>
      </c>
    </row>
    <row r="130" spans="3:6" ht="15" customHeight="1">
      <c r="D130" s="59" t="s">
        <v>987</v>
      </c>
      <c r="E130" s="59" t="str">
        <f>IF(計_確建第二面!$M$112="","",計_確建第二面!$M$112)</f>
        <v/>
      </c>
      <c r="F130" s="60" t="s">
        <v>1356</v>
      </c>
    </row>
    <row r="131" spans="3:6" ht="15" customHeight="1">
      <c r="D131" s="59" t="s">
        <v>988</v>
      </c>
      <c r="E131" s="59" t="str">
        <f>IF(計_確建第二面!$O$113="","",計_確建第二面!$O$113)</f>
        <v/>
      </c>
      <c r="F131" s="60" t="s">
        <v>1356</v>
      </c>
    </row>
    <row r="132" spans="3:6" ht="15" customHeight="1">
      <c r="D132" s="59" t="s">
        <v>989</v>
      </c>
      <c r="E132" s="59" t="str">
        <f>IF(計_確建第二面!$M$115="","",計_確建第二面!$M$115)</f>
        <v/>
      </c>
      <c r="F132" s="60" t="s">
        <v>1356</v>
      </c>
    </row>
    <row r="133" spans="3:6" ht="15" customHeight="1">
      <c r="D133" s="59" t="s">
        <v>990</v>
      </c>
      <c r="E133" s="59" t="str">
        <f>IF(計_確建第二面!$M$116="","",計_確建第二面!$M$116)</f>
        <v/>
      </c>
      <c r="F133" s="60" t="s">
        <v>1356</v>
      </c>
    </row>
    <row r="134" spans="3:6" ht="15" customHeight="1">
      <c r="D134" s="59" t="s">
        <v>1315</v>
      </c>
      <c r="E134" s="59" t="str">
        <f>IF(計_確建第二面!$N$117="","",計_確建第二面!$N$117)</f>
        <v/>
      </c>
      <c r="F134" s="60" t="s">
        <v>1356</v>
      </c>
    </row>
    <row r="135" spans="3:6" ht="15" customHeight="1">
      <c r="D135" s="59" t="s">
        <v>991</v>
      </c>
      <c r="E135" s="59" t="str">
        <f>IF(計_確建第二面!$M$118="","",計_確建第二面!$M$118)</f>
        <v/>
      </c>
      <c r="F135" s="60" t="s">
        <v>1356</v>
      </c>
    </row>
    <row r="136" spans="3:6" ht="15" customHeight="1">
      <c r="D136" s="59" t="s">
        <v>1316</v>
      </c>
      <c r="E136" s="59" t="str">
        <f>IF(計_確建第二面!$M$119="","",計_確建第二面!$M$119)</f>
        <v/>
      </c>
      <c r="F136" s="60" t="s">
        <v>1356</v>
      </c>
    </row>
    <row r="137" spans="3:6" ht="15" customHeight="1">
      <c r="D137" s="59" t="s">
        <v>992</v>
      </c>
      <c r="E137" s="59" t="str">
        <f>IF(計_確建第二面!$M$120="","",計_確建第二面!$M$120)</f>
        <v/>
      </c>
      <c r="F137" s="60" t="s">
        <v>1356</v>
      </c>
    </row>
    <row r="138" spans="3:6" ht="15" customHeight="1">
      <c r="D138" s="59" t="s">
        <v>993</v>
      </c>
      <c r="E138" s="59" t="str">
        <f>IF(計_確建第二面!$O$121="","",計_確建第二面!$O$121)</f>
        <v/>
      </c>
      <c r="F138" s="60" t="s">
        <v>1356</v>
      </c>
    </row>
    <row r="139" spans="3:6" ht="15" customHeight="1">
      <c r="C139" s="58" t="s">
        <v>1110</v>
      </c>
      <c r="D139" s="59" t="s">
        <v>1014</v>
      </c>
      <c r="E139" s="59" t="str">
        <f>IF(計_確建第二面!$N$126="","",計_確建第二面!$N$126)</f>
        <v/>
      </c>
      <c r="F139" s="60" t="s">
        <v>1356</v>
      </c>
    </row>
    <row r="140" spans="3:6" ht="15" customHeight="1">
      <c r="D140" s="59" t="s">
        <v>1015</v>
      </c>
      <c r="E140" s="59" t="str">
        <f>IF(計_確建第二面!$Y$126="","",計_確建第二面!$Y$126)</f>
        <v/>
      </c>
      <c r="F140" s="60" t="s">
        <v>1356</v>
      </c>
    </row>
    <row r="141" spans="3:6" ht="15" customHeight="1">
      <c r="D141" s="59" t="s">
        <v>1016</v>
      </c>
      <c r="E141" s="59" t="str">
        <f>IF(計_確建第二面!$AH$126="","",計_確建第二面!$AH$126)</f>
        <v/>
      </c>
      <c r="F141" s="60" t="s">
        <v>1356</v>
      </c>
    </row>
    <row r="142" spans="3:6" ht="15" customHeight="1">
      <c r="D142" s="59" t="s">
        <v>1017</v>
      </c>
      <c r="E142" s="59" t="str">
        <f>IF(計_確建第二面!$M$127="","",計_確建第二面!$M$127)</f>
        <v/>
      </c>
      <c r="F142" s="60" t="s">
        <v>1356</v>
      </c>
    </row>
    <row r="143" spans="3:6" ht="15" customHeight="1">
      <c r="D143" s="59" t="s">
        <v>1018</v>
      </c>
      <c r="E143" s="59" t="str">
        <f>IF(計_確建第二面!$N$128="","",計_確建第二面!$N$128)</f>
        <v/>
      </c>
      <c r="F143" s="60" t="s">
        <v>1356</v>
      </c>
    </row>
    <row r="144" spans="3:6" ht="15" customHeight="1">
      <c r="D144" s="59" t="s">
        <v>1019</v>
      </c>
      <c r="E144" s="59" t="str">
        <f>IF(計_確建第二面!$Y$128="","",計_確建第二面!$Y$128)</f>
        <v/>
      </c>
      <c r="F144" s="60" t="s">
        <v>1356</v>
      </c>
    </row>
    <row r="145" spans="4:6" ht="15" customHeight="1">
      <c r="D145" s="59" t="s">
        <v>1020</v>
      </c>
      <c r="E145" s="59" t="str">
        <f>IF(計_確建第二面!$AH$128="","",計_確建第二面!$AH$128)</f>
        <v/>
      </c>
      <c r="F145" s="60" t="s">
        <v>1356</v>
      </c>
    </row>
    <row r="146" spans="4:6" ht="15" customHeight="1">
      <c r="D146" s="59" t="s">
        <v>1021</v>
      </c>
      <c r="E146" s="59" t="str">
        <f>IF(計_確建第二面!$M$129="","",計_確建第二面!$M$129)</f>
        <v/>
      </c>
      <c r="F146" s="60" t="s">
        <v>1356</v>
      </c>
    </row>
    <row r="147" spans="4:6" ht="15" customHeight="1">
      <c r="D147" s="59" t="s">
        <v>1317</v>
      </c>
      <c r="E147" s="59" t="str">
        <f>IF(計_確建第二面!$N$130="","",計_確建第二面!$N$130)</f>
        <v/>
      </c>
      <c r="F147" s="60" t="s">
        <v>1356</v>
      </c>
    </row>
    <row r="148" spans="4:6" ht="15" customHeight="1">
      <c r="D148" s="59" t="s">
        <v>1022</v>
      </c>
      <c r="E148" s="59" t="str">
        <f>IF(計_確建第二面!$M$131="","",計_確建第二面!$M$131)</f>
        <v/>
      </c>
      <c r="F148" s="60" t="s">
        <v>1356</v>
      </c>
    </row>
    <row r="149" spans="4:6" ht="15" customHeight="1">
      <c r="D149" s="59" t="s">
        <v>1318</v>
      </c>
      <c r="E149" s="59" t="str">
        <f>IF(計_確建第二面!$M$132="","",計_確建第二面!$M$132)</f>
        <v/>
      </c>
      <c r="F149" s="60" t="s">
        <v>1356</v>
      </c>
    </row>
    <row r="150" spans="4:6" ht="15" customHeight="1">
      <c r="D150" s="59" t="s">
        <v>1023</v>
      </c>
      <c r="E150" s="59" t="str">
        <f>IF(計_確建第二面!$P$133="","",計_確建第二面!$P$133)</f>
        <v/>
      </c>
      <c r="F150" s="60" t="s">
        <v>1356</v>
      </c>
    </row>
    <row r="151" spans="4:6" ht="15" customHeight="1">
      <c r="D151" s="59" t="s">
        <v>1024</v>
      </c>
      <c r="E151" s="59" t="str">
        <f>IF(計_確建第二面!$U$133="","",計_確建第二面!$U$133)</f>
        <v/>
      </c>
      <c r="F151" s="60" t="s">
        <v>1356</v>
      </c>
    </row>
    <row r="152" spans="4:6" ht="15" customHeight="1">
      <c r="D152" s="59" t="s">
        <v>1025</v>
      </c>
      <c r="E152" s="59" t="str">
        <f>IF(計_確建第二面!$Z$133="","",計_確建第二面!$Z$133)</f>
        <v/>
      </c>
      <c r="F152" s="60" t="s">
        <v>1356</v>
      </c>
    </row>
    <row r="153" spans="4:6" ht="15" customHeight="1">
      <c r="D153" s="59" t="s">
        <v>1026</v>
      </c>
      <c r="E153" s="59" t="str">
        <f>IF(計_確建第二面!$AE$133="","",計_確建第二面!$AE$133)</f>
        <v/>
      </c>
      <c r="F153" s="60" t="s">
        <v>1356</v>
      </c>
    </row>
    <row r="154" spans="4:6" ht="15" customHeight="1">
      <c r="D154" s="59" t="s">
        <v>1027</v>
      </c>
      <c r="E154" s="59" t="str">
        <f>IF(計_確建第二面!$N$136="","",計_確建第二面!$N$136)</f>
        <v/>
      </c>
      <c r="F154" s="60" t="s">
        <v>1356</v>
      </c>
    </row>
    <row r="155" spans="4:6" ht="15" customHeight="1">
      <c r="D155" s="59" t="s">
        <v>1028</v>
      </c>
      <c r="E155" s="59" t="str">
        <f>IF(計_確建第二面!$Y$136="","",計_確建第二面!$Y$136)</f>
        <v/>
      </c>
      <c r="F155" s="60" t="s">
        <v>1356</v>
      </c>
    </row>
    <row r="156" spans="4:6" ht="15" customHeight="1">
      <c r="D156" s="59" t="s">
        <v>1029</v>
      </c>
      <c r="E156" s="59" t="str">
        <f>IF(計_確建第二面!$AH$136="","",計_確建第二面!$AH$136)</f>
        <v/>
      </c>
      <c r="F156" s="60" t="s">
        <v>1356</v>
      </c>
    </row>
    <row r="157" spans="4:6" ht="15" customHeight="1">
      <c r="D157" s="59" t="s">
        <v>1030</v>
      </c>
      <c r="E157" s="59" t="str">
        <f>IF(計_確建第二面!$M$137="","",計_確建第二面!$M$137)</f>
        <v/>
      </c>
      <c r="F157" s="60" t="s">
        <v>1356</v>
      </c>
    </row>
    <row r="158" spans="4:6" ht="15" customHeight="1">
      <c r="D158" s="59" t="s">
        <v>1031</v>
      </c>
      <c r="E158" s="59" t="str">
        <f>IF(計_確建第二面!$N$138="","",計_確建第二面!$N$138)</f>
        <v/>
      </c>
      <c r="F158" s="60" t="s">
        <v>1356</v>
      </c>
    </row>
    <row r="159" spans="4:6" ht="15" customHeight="1">
      <c r="D159" s="59" t="s">
        <v>1032</v>
      </c>
      <c r="E159" s="59" t="str">
        <f>IF(計_確建第二面!$Y$138="","",計_確建第二面!$Y$138)</f>
        <v/>
      </c>
      <c r="F159" s="60" t="s">
        <v>1356</v>
      </c>
    </row>
    <row r="160" spans="4:6" ht="15" customHeight="1">
      <c r="D160" s="59" t="s">
        <v>1033</v>
      </c>
      <c r="E160" s="59" t="str">
        <f>IF(計_確建第二面!$AH$138="","",計_確建第二面!$AH$138)</f>
        <v/>
      </c>
      <c r="F160" s="60" t="s">
        <v>1356</v>
      </c>
    </row>
    <row r="161" spans="4:6" ht="15" customHeight="1">
      <c r="D161" s="59" t="s">
        <v>1034</v>
      </c>
      <c r="E161" s="59" t="str">
        <f>IF(計_確建第二面!$M$139="","",計_確建第二面!$M$139)</f>
        <v/>
      </c>
      <c r="F161" s="60" t="s">
        <v>1356</v>
      </c>
    </row>
    <row r="162" spans="4:6" ht="15" customHeight="1">
      <c r="D162" s="59" t="s">
        <v>1319</v>
      </c>
      <c r="E162" s="59" t="str">
        <f>IF(計_確建第二面!$N$140="","",計_確建第二面!$N$140)</f>
        <v/>
      </c>
      <c r="F162" s="60" t="s">
        <v>1356</v>
      </c>
    </row>
    <row r="163" spans="4:6" ht="15" customHeight="1">
      <c r="D163" s="59" t="s">
        <v>1035</v>
      </c>
      <c r="E163" s="59" t="str">
        <f>IF(計_確建第二面!$M$141="","",計_確建第二面!$M$141)</f>
        <v/>
      </c>
      <c r="F163" s="60" t="s">
        <v>1356</v>
      </c>
    </row>
    <row r="164" spans="4:6" ht="15" customHeight="1">
      <c r="D164" s="59" t="s">
        <v>1320</v>
      </c>
      <c r="E164" s="59" t="str">
        <f>IF(計_確建第二面!$M$142="","",計_確建第二面!$M$142)</f>
        <v/>
      </c>
      <c r="F164" s="60" t="s">
        <v>1356</v>
      </c>
    </row>
    <row r="165" spans="4:6" ht="15" customHeight="1">
      <c r="D165" s="59" t="s">
        <v>1036</v>
      </c>
      <c r="E165" s="59" t="str">
        <f>IF(計_確建第二面!$P$143="","",計_確建第二面!$P$143)</f>
        <v/>
      </c>
      <c r="F165" s="60" t="s">
        <v>1356</v>
      </c>
    </row>
    <row r="166" spans="4:6" ht="15" customHeight="1">
      <c r="D166" s="59" t="s">
        <v>1037</v>
      </c>
      <c r="E166" s="59" t="str">
        <f>IF(計_確建第二面!$U$143="","",計_確建第二面!$U$143)</f>
        <v/>
      </c>
      <c r="F166" s="60" t="s">
        <v>1356</v>
      </c>
    </row>
    <row r="167" spans="4:6" ht="15" customHeight="1">
      <c r="D167" s="59" t="s">
        <v>1038</v>
      </c>
      <c r="E167" s="59" t="str">
        <f>IF(計_確建第二面!$Z$143="","",計_確建第二面!$Z$143)</f>
        <v/>
      </c>
      <c r="F167" s="60" t="s">
        <v>1356</v>
      </c>
    </row>
    <row r="168" spans="4:6" ht="15" customHeight="1">
      <c r="D168" s="59" t="s">
        <v>1039</v>
      </c>
      <c r="E168" s="59" t="str">
        <f>IF(計_確建第二面!$AE$143="","",計_確建第二面!$AE$143)</f>
        <v/>
      </c>
      <c r="F168" s="60" t="s">
        <v>1356</v>
      </c>
    </row>
    <row r="169" spans="4:6" ht="15" customHeight="1">
      <c r="D169" s="59" t="s">
        <v>1040</v>
      </c>
      <c r="E169" s="59" t="str">
        <f>IF(計_確建第二面!$N$145="","",計_確建第二面!$N$145)</f>
        <v/>
      </c>
      <c r="F169" s="60" t="s">
        <v>1356</v>
      </c>
    </row>
    <row r="170" spans="4:6" ht="15" customHeight="1">
      <c r="D170" s="59" t="s">
        <v>1041</v>
      </c>
      <c r="E170" s="59" t="str">
        <f>IF(計_確建第二面!$Y$145="","",計_確建第二面!$Y$145)</f>
        <v/>
      </c>
      <c r="F170" s="60" t="s">
        <v>1356</v>
      </c>
    </row>
    <row r="171" spans="4:6" ht="15" customHeight="1">
      <c r="D171" s="59" t="s">
        <v>1042</v>
      </c>
      <c r="E171" s="59" t="str">
        <f>IF(計_確建第二面!$AH$145="","",計_確建第二面!$AH$145)</f>
        <v/>
      </c>
      <c r="F171" s="60" t="s">
        <v>1356</v>
      </c>
    </row>
    <row r="172" spans="4:6" ht="15" customHeight="1">
      <c r="D172" s="59" t="s">
        <v>1043</v>
      </c>
      <c r="E172" s="59" t="str">
        <f>IF(計_確建第二面!$M$146="","",計_確建第二面!$M$146)</f>
        <v/>
      </c>
      <c r="F172" s="60" t="s">
        <v>1356</v>
      </c>
    </row>
    <row r="173" spans="4:6" ht="15" customHeight="1">
      <c r="D173" s="59" t="s">
        <v>1044</v>
      </c>
      <c r="E173" s="59" t="str">
        <f>IF(計_確建第二面!$N$147="","",計_確建第二面!$N$147)</f>
        <v/>
      </c>
      <c r="F173" s="60" t="s">
        <v>1356</v>
      </c>
    </row>
    <row r="174" spans="4:6" ht="15" customHeight="1">
      <c r="D174" s="59" t="s">
        <v>1045</v>
      </c>
      <c r="E174" s="59" t="str">
        <f>IF(計_確建第二面!$Y$147="","",計_確建第二面!$Y$147)</f>
        <v/>
      </c>
      <c r="F174" s="60" t="s">
        <v>1356</v>
      </c>
    </row>
    <row r="175" spans="4:6" ht="15" customHeight="1">
      <c r="D175" s="59" t="s">
        <v>1046</v>
      </c>
      <c r="E175" s="59" t="str">
        <f>IF(計_確建第二面!$AH$147="","",計_確建第二面!$AH$147)</f>
        <v/>
      </c>
      <c r="F175" s="60" t="s">
        <v>1356</v>
      </c>
    </row>
    <row r="176" spans="4:6" ht="15" customHeight="1">
      <c r="D176" s="59" t="s">
        <v>1047</v>
      </c>
      <c r="E176" s="59" t="str">
        <f>IF(計_確建第二面!$M$148="","",計_確建第二面!$M$148)</f>
        <v/>
      </c>
      <c r="F176" s="60" t="s">
        <v>1356</v>
      </c>
    </row>
    <row r="177" spans="4:6" ht="15" customHeight="1">
      <c r="D177" s="59" t="s">
        <v>1321</v>
      </c>
      <c r="E177" s="59" t="str">
        <f>IF(計_確建第二面!$N$149="","",計_確建第二面!$N$149)</f>
        <v/>
      </c>
      <c r="F177" s="60" t="s">
        <v>1356</v>
      </c>
    </row>
    <row r="178" spans="4:6" ht="15" customHeight="1">
      <c r="D178" s="59" t="s">
        <v>1048</v>
      </c>
      <c r="E178" s="59" t="str">
        <f>IF(計_確建第二面!$M$150="","",計_確建第二面!$M$150)</f>
        <v/>
      </c>
      <c r="F178" s="60" t="s">
        <v>1356</v>
      </c>
    </row>
    <row r="179" spans="4:6" ht="15" customHeight="1">
      <c r="D179" s="59" t="s">
        <v>1322</v>
      </c>
      <c r="E179" s="59" t="str">
        <f>IF(計_確建第二面!$M$151="","",計_確建第二面!$M$151)</f>
        <v/>
      </c>
      <c r="F179" s="60" t="s">
        <v>1356</v>
      </c>
    </row>
    <row r="180" spans="4:6" ht="15" customHeight="1">
      <c r="D180" s="59" t="s">
        <v>1049</v>
      </c>
      <c r="E180" s="59" t="str">
        <f>IF(計_確建第二面!$P$152="","",計_確建第二面!$P$152)</f>
        <v/>
      </c>
      <c r="F180" s="60" t="s">
        <v>1356</v>
      </c>
    </row>
    <row r="181" spans="4:6" ht="15" customHeight="1">
      <c r="D181" s="59" t="s">
        <v>1050</v>
      </c>
      <c r="E181" s="59" t="str">
        <f>IF(計_確建第二面!$U$152="","",計_確建第二面!$U$152)</f>
        <v/>
      </c>
      <c r="F181" s="60" t="s">
        <v>1356</v>
      </c>
    </row>
    <row r="182" spans="4:6" ht="15" customHeight="1">
      <c r="D182" s="59" t="s">
        <v>1051</v>
      </c>
      <c r="E182" s="59" t="str">
        <f>IF(計_確建第二面!$Z$152="","",計_確建第二面!$Z$152)</f>
        <v/>
      </c>
      <c r="F182" s="60" t="s">
        <v>1356</v>
      </c>
    </row>
    <row r="183" spans="4:6" ht="15" customHeight="1">
      <c r="D183" s="59" t="s">
        <v>1052</v>
      </c>
      <c r="E183" s="59" t="str">
        <f>IF(計_確建第二面!$AE$152="","",計_確建第二面!$AE$152)</f>
        <v/>
      </c>
      <c r="F183" s="60" t="s">
        <v>1356</v>
      </c>
    </row>
    <row r="184" spans="4:6" ht="15" customHeight="1">
      <c r="D184" s="59" t="s">
        <v>1053</v>
      </c>
      <c r="E184" s="59" t="str">
        <f>IF(計_確建第二面!$N$154="","",計_確建第二面!$N$154)</f>
        <v/>
      </c>
      <c r="F184" s="60" t="s">
        <v>1356</v>
      </c>
    </row>
    <row r="185" spans="4:6" ht="15" customHeight="1">
      <c r="D185" s="59" t="s">
        <v>1054</v>
      </c>
      <c r="E185" s="59" t="str">
        <f>IF(計_確建第二面!$Y$154="","",計_確建第二面!$Y$154)</f>
        <v/>
      </c>
      <c r="F185" s="60" t="s">
        <v>1356</v>
      </c>
    </row>
    <row r="186" spans="4:6" ht="15" customHeight="1">
      <c r="D186" s="59" t="s">
        <v>1055</v>
      </c>
      <c r="E186" s="59" t="str">
        <f>IF(計_確建第二面!$AH$154="","",計_確建第二面!$AH$154)</f>
        <v/>
      </c>
      <c r="F186" s="60" t="s">
        <v>1356</v>
      </c>
    </row>
    <row r="187" spans="4:6" ht="15" customHeight="1">
      <c r="D187" s="59" t="s">
        <v>1056</v>
      </c>
      <c r="E187" s="59" t="str">
        <f>IF(計_確建第二面!$M$155="","",計_確建第二面!$M$155)</f>
        <v/>
      </c>
      <c r="F187" s="60" t="s">
        <v>1356</v>
      </c>
    </row>
    <row r="188" spans="4:6" ht="15" customHeight="1">
      <c r="D188" s="59" t="s">
        <v>1057</v>
      </c>
      <c r="E188" s="59" t="str">
        <f>IF(計_確建第二面!$N$156="","",計_確建第二面!$N$156)</f>
        <v/>
      </c>
      <c r="F188" s="60" t="s">
        <v>1356</v>
      </c>
    </row>
    <row r="189" spans="4:6" ht="15" customHeight="1">
      <c r="D189" s="59" t="s">
        <v>1058</v>
      </c>
      <c r="E189" s="59" t="str">
        <f>IF(計_確建第二面!$Y$156="","",計_確建第二面!$Y$156)</f>
        <v/>
      </c>
      <c r="F189" s="60" t="s">
        <v>1356</v>
      </c>
    </row>
    <row r="190" spans="4:6" ht="15" customHeight="1">
      <c r="D190" s="59" t="s">
        <v>1059</v>
      </c>
      <c r="E190" s="59" t="str">
        <f>IF(計_確建第二面!$AH$156="","",計_確建第二面!$AH$156)</f>
        <v/>
      </c>
      <c r="F190" s="60" t="s">
        <v>1356</v>
      </c>
    </row>
    <row r="191" spans="4:6" ht="15" customHeight="1">
      <c r="D191" s="59" t="s">
        <v>1060</v>
      </c>
      <c r="E191" s="59" t="str">
        <f>IF(計_確建第二面!$M$157="","",計_確建第二面!$M$157)</f>
        <v/>
      </c>
      <c r="F191" s="60" t="s">
        <v>1356</v>
      </c>
    </row>
    <row r="192" spans="4:6" ht="15" customHeight="1">
      <c r="D192" s="59" t="s">
        <v>1323</v>
      </c>
      <c r="E192" s="59" t="str">
        <f>IF(計_確建第二面!$N$158="","",計_確建第二面!$N$158)</f>
        <v/>
      </c>
      <c r="F192" s="60" t="s">
        <v>1356</v>
      </c>
    </row>
    <row r="193" spans="3:6" ht="15" customHeight="1">
      <c r="D193" s="59" t="s">
        <v>1061</v>
      </c>
      <c r="E193" s="59" t="str">
        <f>IF(計_確建第二面!$M$159="","",計_確建第二面!$M$159)</f>
        <v/>
      </c>
      <c r="F193" s="60" t="s">
        <v>1356</v>
      </c>
    </row>
    <row r="194" spans="3:6" ht="15" customHeight="1">
      <c r="D194" s="59" t="s">
        <v>1324</v>
      </c>
      <c r="E194" s="59" t="str">
        <f>IF(計_確建第二面!$M$160="","",計_確建第二面!$M$160)</f>
        <v/>
      </c>
      <c r="F194" s="60" t="s">
        <v>1356</v>
      </c>
    </row>
    <row r="195" spans="3:6" ht="15" customHeight="1">
      <c r="D195" s="59" t="s">
        <v>1062</v>
      </c>
      <c r="E195" s="59" t="str">
        <f>IF(計_確建第二面!$P$161="","",計_確建第二面!$P$161)</f>
        <v/>
      </c>
      <c r="F195" s="60" t="s">
        <v>1356</v>
      </c>
    </row>
    <row r="196" spans="3:6" ht="15" customHeight="1">
      <c r="D196" s="59" t="s">
        <v>1063</v>
      </c>
      <c r="E196" s="59" t="str">
        <f>IF(計_確建第二面!$U$161="","",計_確建第二面!$U$161)</f>
        <v/>
      </c>
      <c r="F196" s="60" t="s">
        <v>1356</v>
      </c>
    </row>
    <row r="197" spans="3:6" ht="15" customHeight="1">
      <c r="D197" s="59" t="s">
        <v>1064</v>
      </c>
      <c r="E197" s="59" t="str">
        <f>IF(計_確建第二面!$Z$161="","",計_確建第二面!$Z$161)</f>
        <v/>
      </c>
      <c r="F197" s="60" t="s">
        <v>1356</v>
      </c>
    </row>
    <row r="198" spans="3:6" ht="15" customHeight="1">
      <c r="D198" s="59" t="s">
        <v>1065</v>
      </c>
      <c r="E198" s="59" t="str">
        <f>IF(計_確建第二面!$AE$161="","",計_確建第二面!$AE$161)</f>
        <v/>
      </c>
      <c r="F198" s="60" t="s">
        <v>1356</v>
      </c>
    </row>
    <row r="199" spans="3:6" ht="15" customHeight="1">
      <c r="C199" s="58" t="s">
        <v>1111</v>
      </c>
      <c r="D199" s="59" t="s">
        <v>1066</v>
      </c>
      <c r="E199" s="59" t="str">
        <f>IF(計_確建第二面!$M$163="","",計_確建第二面!$M$163)</f>
        <v/>
      </c>
      <c r="F199" s="60" t="s">
        <v>1356</v>
      </c>
    </row>
    <row r="200" spans="3:6" ht="15" customHeight="1">
      <c r="D200" s="59" t="s">
        <v>1067</v>
      </c>
      <c r="E200" s="59" t="str">
        <f>IF(計_確建第二面!$S$164="","",計_確建第二面!$S$164)</f>
        <v/>
      </c>
      <c r="F200" s="60" t="s">
        <v>1356</v>
      </c>
    </row>
    <row r="201" spans="3:6" ht="15" customHeight="1">
      <c r="D201" s="59" t="s">
        <v>1334</v>
      </c>
      <c r="E201" s="59" t="str">
        <f>IF(計_確建第二面!$AA$164="","",計_確建第二面!$AA$164)</f>
        <v/>
      </c>
      <c r="F201" s="60" t="s">
        <v>1356</v>
      </c>
    </row>
    <row r="202" spans="3:6" ht="15" customHeight="1">
      <c r="D202" s="59" t="s">
        <v>1068</v>
      </c>
      <c r="E202" s="59" t="str">
        <f>IF(計_確建第二面!$AD$164="","",計_確建第二面!$AD$164)</f>
        <v/>
      </c>
      <c r="F202" s="60" t="s">
        <v>1356</v>
      </c>
    </row>
    <row r="203" spans="3:6" ht="15" customHeight="1">
      <c r="D203" s="59" t="s">
        <v>1069</v>
      </c>
      <c r="E203" s="59" t="str">
        <f>IF(計_確建第二面!$M$165="","",計_確建第二面!$M$165)</f>
        <v/>
      </c>
      <c r="F203" s="60" t="s">
        <v>1356</v>
      </c>
    </row>
    <row r="204" spans="3:6" ht="15" customHeight="1">
      <c r="D204" s="59" t="s">
        <v>1325</v>
      </c>
      <c r="E204" s="59" t="str">
        <f>IF(計_確建第二面!$N$166="","",計_確建第二面!$N$166)</f>
        <v/>
      </c>
      <c r="F204" s="60" t="s">
        <v>1356</v>
      </c>
    </row>
    <row r="205" spans="3:6" ht="15" customHeight="1">
      <c r="D205" s="59" t="s">
        <v>1070</v>
      </c>
      <c r="E205" s="59" t="str">
        <f>IF(計_確建第二面!$M$167="","",計_確建第二面!$M$167)</f>
        <v/>
      </c>
      <c r="F205" s="60" t="s">
        <v>1356</v>
      </c>
    </row>
    <row r="206" spans="3:6" ht="15" customHeight="1">
      <c r="D206" s="59" t="s">
        <v>1326</v>
      </c>
      <c r="E206" s="59" t="str">
        <f>IF(計_確建第二面!$M$168="","",計_確建第二面!$M$168)</f>
        <v/>
      </c>
      <c r="F206" s="60" t="s">
        <v>1356</v>
      </c>
    </row>
    <row r="207" spans="3:6" ht="15" customHeight="1">
      <c r="C207" s="58" t="s">
        <v>1112</v>
      </c>
      <c r="D207" s="59" t="s">
        <v>1071</v>
      </c>
      <c r="E207" s="59" t="str">
        <f>IF(計_確建第二面!$E$170="","",計_確建第二面!$E$170)</f>
        <v>□</v>
      </c>
      <c r="F207" s="60" t="s">
        <v>1356</v>
      </c>
    </row>
    <row r="208" spans="3:6" ht="15" customHeight="1">
      <c r="D208" s="59" t="s">
        <v>1072</v>
      </c>
      <c r="E208" s="59" t="str">
        <f>IF(計_確建第二面!$N$170="","",計_確建第二面!$N$170)</f>
        <v/>
      </c>
      <c r="F208" s="60" t="s">
        <v>1356</v>
      </c>
    </row>
    <row r="209" spans="3:6" ht="15" customHeight="1">
      <c r="D209" s="59" t="s">
        <v>1073</v>
      </c>
      <c r="E209" s="59" t="str">
        <f>IF(計_確建第二面!$E$171="","",計_確建第二面!$E$171)</f>
        <v>□</v>
      </c>
      <c r="F209" s="60" t="s">
        <v>1356</v>
      </c>
    </row>
    <row r="210" spans="3:6" ht="15" customHeight="1">
      <c r="D210" s="59" t="s">
        <v>1074</v>
      </c>
      <c r="E210" s="59" t="str">
        <f>IF(計_確建第二面!$N$171="","",計_確建第二面!$N$171)</f>
        <v/>
      </c>
      <c r="F210" s="60" t="s">
        <v>1356</v>
      </c>
    </row>
    <row r="211" spans="3:6" ht="15" customHeight="1">
      <c r="D211" s="59" t="s">
        <v>1075</v>
      </c>
      <c r="E211" s="59" t="str">
        <f>IF(計_確建第二面!$E$172="","",計_確建第二面!$E$172)</f>
        <v>□</v>
      </c>
      <c r="F211" s="60" t="s">
        <v>1356</v>
      </c>
    </row>
    <row r="212" spans="3:6" ht="15" customHeight="1">
      <c r="C212" s="58" t="s">
        <v>1113</v>
      </c>
      <c r="D212" s="59" t="s">
        <v>1077</v>
      </c>
      <c r="E212" s="59" t="str">
        <f>IF(計_確建第二面!$E$174="","",計_確建第二面!$E$174)</f>
        <v>□</v>
      </c>
      <c r="F212" s="60" t="s">
        <v>1356</v>
      </c>
    </row>
    <row r="213" spans="3:6" ht="15" customHeight="1">
      <c r="D213" s="59" t="s">
        <v>1078</v>
      </c>
      <c r="E213" s="59" t="str">
        <f>IF(計_確建第二面!$N$174="","",計_確建第二面!$N$174)</f>
        <v/>
      </c>
      <c r="F213" s="60" t="s">
        <v>1356</v>
      </c>
    </row>
    <row r="214" spans="3:6" ht="15" customHeight="1">
      <c r="D214" s="59" t="s">
        <v>1079</v>
      </c>
      <c r="E214" s="59" t="str">
        <f>IF(計_確建第二面!$E$175="","",計_確建第二面!$E$175)</f>
        <v>□</v>
      </c>
      <c r="F214" s="60" t="s">
        <v>1356</v>
      </c>
    </row>
    <row r="215" spans="3:6" ht="15" customHeight="1">
      <c r="D215" s="59" t="s">
        <v>1080</v>
      </c>
      <c r="E215" s="59" t="str">
        <f>IF(計_確建第二面!$N$175="","",計_確建第二面!$N$175)</f>
        <v/>
      </c>
      <c r="F215" s="60" t="s">
        <v>1356</v>
      </c>
    </row>
    <row r="216" spans="3:6" ht="15" customHeight="1">
      <c r="D216" s="59" t="s">
        <v>1081</v>
      </c>
      <c r="E216" s="59" t="str">
        <f>IF(計_確建第二面!$E$176="","",計_確建第二面!$E$176)</f>
        <v>□</v>
      </c>
      <c r="F216" s="60" t="s">
        <v>1356</v>
      </c>
    </row>
    <row r="217" spans="3:6" ht="15" customHeight="1">
      <c r="C217" s="58" t="s">
        <v>910</v>
      </c>
      <c r="D217" s="59" t="s">
        <v>1082</v>
      </c>
      <c r="E217" s="59" t="str">
        <f>IF(計_確建第二面!$M$177="","",計_確建第二面!$M$177)</f>
        <v/>
      </c>
      <c r="F217" s="60" t="s">
        <v>1356</v>
      </c>
    </row>
    <row r="218" spans="3:6" ht="15" customHeight="1">
      <c r="D218" s="59" t="s">
        <v>1083</v>
      </c>
      <c r="E218" s="59" t="str">
        <f>IF(計_確建第二面!$M$178="","",計_確建第二面!$M$178)</f>
        <v/>
      </c>
      <c r="F218" s="60" t="s">
        <v>1356</v>
      </c>
    </row>
    <row r="219" spans="3:6" ht="15" customHeight="1">
      <c r="D219" s="59" t="s">
        <v>1084</v>
      </c>
      <c r="E219" s="59" t="str">
        <f>IF(計_確建第二面!$M$179="","",計_確建第二面!$M$179)</f>
        <v/>
      </c>
      <c r="F219" s="60" t="s">
        <v>1356</v>
      </c>
    </row>
    <row r="220" spans="3:6" ht="15" customHeight="1">
      <c r="D220" s="59" t="s">
        <v>1085</v>
      </c>
      <c r="E220" s="59" t="str">
        <f>IF(計_確建第二面!$M$180="","",計_確建第二面!$M$180)</f>
        <v/>
      </c>
      <c r="F220" s="60" t="s">
        <v>1356</v>
      </c>
    </row>
    <row r="221" spans="3:6" ht="15" customHeight="1">
      <c r="D221" s="59" t="s">
        <v>1086</v>
      </c>
      <c r="E221" s="59" t="str">
        <f>IF(計_確建第二面!$M$181="","",計_確建第二面!$M$181)</f>
        <v/>
      </c>
      <c r="F221" s="60" t="s">
        <v>1356</v>
      </c>
    </row>
    <row r="222" spans="3:6" ht="15" customHeight="1">
      <c r="C222" s="58" t="s">
        <v>1114</v>
      </c>
      <c r="D222" s="59" t="s">
        <v>1091</v>
      </c>
      <c r="E222" s="59" t="str">
        <f>IF(計_確建第二面建築主追加!$M$7="","",計_確建第二面建築主追加!$M$7)</f>
        <v/>
      </c>
      <c r="F222" s="60" t="s">
        <v>1357</v>
      </c>
    </row>
    <row r="223" spans="3:6" ht="15" customHeight="1">
      <c r="D223" s="59" t="s">
        <v>1092</v>
      </c>
      <c r="E223" s="59" t="str">
        <f>IF(計_確建第二面建築主追加!$M$8="","",計_確建第二面建築主追加!$M$8)</f>
        <v/>
      </c>
      <c r="F223" s="60" t="s">
        <v>1357</v>
      </c>
    </row>
    <row r="224" spans="3:6" ht="15" customHeight="1">
      <c r="D224" s="59" t="s">
        <v>1328</v>
      </c>
      <c r="E224" s="59" t="str">
        <f>IF(計_確建第二面建築主追加!$N$10="","",計_確建第二面建築主追加!$N$10)</f>
        <v/>
      </c>
      <c r="F224" s="60" t="s">
        <v>1357</v>
      </c>
    </row>
    <row r="225" spans="3:6" ht="15" customHeight="1">
      <c r="D225" s="59" t="s">
        <v>1093</v>
      </c>
      <c r="E225" s="59" t="str">
        <f>IF(計_確建第二面建築主追加!$M$11="","",計_確建第二面建築主追加!$M$11)</f>
        <v/>
      </c>
      <c r="F225" s="60" t="s">
        <v>1357</v>
      </c>
    </row>
    <row r="226" spans="3:6" ht="15" customHeight="1">
      <c r="D226" s="59" t="s">
        <v>1329</v>
      </c>
      <c r="E226" s="59" t="str">
        <f>IF(計_確建第二面建築主追加!$M$12="","",計_確建第二面建築主追加!$M$12)</f>
        <v/>
      </c>
      <c r="F226" s="60" t="s">
        <v>1357</v>
      </c>
    </row>
    <row r="227" spans="3:6" ht="15" customHeight="1">
      <c r="D227" s="59" t="s">
        <v>1096</v>
      </c>
      <c r="E227" s="59" t="str">
        <f>IF(計_確建第二面建築主追加!$M$15="","",計_確建第二面建築主追加!$M$15)</f>
        <v/>
      </c>
      <c r="F227" s="60" t="s">
        <v>1357</v>
      </c>
    </row>
    <row r="228" spans="3:6" ht="15" customHeight="1">
      <c r="D228" s="59" t="s">
        <v>1094</v>
      </c>
      <c r="E228" s="59" t="str">
        <f>IF(計_確建第二面建築主追加!$M$16="","",計_確建第二面建築主追加!$M$16)</f>
        <v/>
      </c>
      <c r="F228" s="60" t="s">
        <v>1357</v>
      </c>
    </row>
    <row r="229" spans="3:6" ht="15" customHeight="1">
      <c r="D229" s="59" t="s">
        <v>1330</v>
      </c>
      <c r="E229" s="59" t="str">
        <f>IF(計_確建第二面建築主追加!$N$18="","",計_確建第二面建築主追加!$N$18)</f>
        <v/>
      </c>
      <c r="F229" s="60" t="s">
        <v>1357</v>
      </c>
    </row>
    <row r="230" spans="3:6" ht="15" customHeight="1">
      <c r="D230" s="59" t="s">
        <v>1095</v>
      </c>
      <c r="E230" s="59" t="str">
        <f>IF(計_確建第二面建築主追加!$M$19="","",計_確建第二面建築主追加!$M$19)</f>
        <v/>
      </c>
      <c r="F230" s="60" t="s">
        <v>1357</v>
      </c>
    </row>
    <row r="231" spans="3:6" ht="15" customHeight="1">
      <c r="D231" s="59" t="s">
        <v>1331</v>
      </c>
      <c r="E231" s="59" t="str">
        <f>IF(計_確建第二面建築主追加!$M$20="","",計_確建第二面建築主追加!$M$20)</f>
        <v/>
      </c>
      <c r="F231" s="60" t="s">
        <v>1357</v>
      </c>
    </row>
    <row r="232" spans="3:6" ht="15" customHeight="1">
      <c r="D232" s="59" t="s">
        <v>1097</v>
      </c>
      <c r="E232" s="59" t="str">
        <f>IF(計_確建第二面建築主追加!$M$23="","",計_確建第二面建築主追加!$M$23)</f>
        <v/>
      </c>
      <c r="F232" s="60" t="s">
        <v>1357</v>
      </c>
    </row>
    <row r="233" spans="3:6" ht="15" customHeight="1">
      <c r="D233" s="59" t="s">
        <v>1098</v>
      </c>
      <c r="E233" s="59" t="str">
        <f>IF(計_確建第二面建築主追加!$M$24="","",計_確建第二面建築主追加!$M$24)</f>
        <v/>
      </c>
      <c r="F233" s="60" t="s">
        <v>1357</v>
      </c>
    </row>
    <row r="234" spans="3:6" ht="15" customHeight="1">
      <c r="D234" s="59" t="s">
        <v>1332</v>
      </c>
      <c r="E234" s="59" t="str">
        <f>IF(計_確建第二面建築主追加!$N$26="","",計_確建第二面建築主追加!$N$26)</f>
        <v/>
      </c>
      <c r="F234" s="60" t="s">
        <v>1357</v>
      </c>
    </row>
    <row r="235" spans="3:6" ht="15" customHeight="1">
      <c r="D235" s="59" t="s">
        <v>1099</v>
      </c>
      <c r="E235" s="59" t="str">
        <f>IF(計_確建第二面建築主追加!$M$27="","",計_確建第二面建築主追加!$M$27)</f>
        <v/>
      </c>
      <c r="F235" s="60" t="s">
        <v>1357</v>
      </c>
    </row>
    <row r="236" spans="3:6" ht="15" customHeight="1">
      <c r="D236" s="59" t="s">
        <v>1333</v>
      </c>
      <c r="E236" s="59" t="str">
        <f>IF(計_確建第二面建築主追加!$M$28="","",計_確建第二面建築主追加!$M$28)</f>
        <v/>
      </c>
      <c r="F236" s="60" t="s">
        <v>1357</v>
      </c>
    </row>
    <row r="237" spans="3:6" ht="15" customHeight="1">
      <c r="C237" s="58" t="s">
        <v>1115</v>
      </c>
      <c r="D237" s="59" t="s">
        <v>1100</v>
      </c>
      <c r="E237" s="59" t="str">
        <f>IF(計_確建第三面!$H$6="","",計_確建第三面!$H$6)</f>
        <v/>
      </c>
      <c r="F237" s="60" t="s">
        <v>1358</v>
      </c>
    </row>
    <row r="238" spans="3:6" ht="15" customHeight="1">
      <c r="C238" s="59" t="s">
        <v>1104</v>
      </c>
      <c r="D238" s="59" t="s">
        <v>1104</v>
      </c>
      <c r="E238" s="59" t="str">
        <f>IF(計_確建第三面!$H$7="","",計_確建第三面!$H$7)</f>
        <v/>
      </c>
      <c r="F238" s="60" t="s">
        <v>1358</v>
      </c>
    </row>
    <row r="239" spans="3:6" ht="15" customHeight="1">
      <c r="C239" s="58" t="s">
        <v>1116</v>
      </c>
      <c r="D239" s="59" t="s">
        <v>1101</v>
      </c>
      <c r="E239" s="59" t="str">
        <f>IF(計_確建第三面!$H$9="","",計_確建第三面!$H$9)</f>
        <v>□</v>
      </c>
      <c r="F239" s="60" t="s">
        <v>1358</v>
      </c>
    </row>
    <row r="240" spans="3:6" ht="15" customHeight="1">
      <c r="D240" s="59" t="s">
        <v>853</v>
      </c>
      <c r="E240" s="59" t="str">
        <f>IF(計_確建第三面!$O$9="","",計_確建第三面!$O$9)</f>
        <v>□</v>
      </c>
      <c r="F240" s="60" t="s">
        <v>1358</v>
      </c>
    </row>
    <row r="241" spans="3:6" ht="15" customHeight="1">
      <c r="D241" s="59" t="s">
        <v>854</v>
      </c>
      <c r="E241" s="59" t="str">
        <f>IF(計_確建第三面!$T$9="","",計_確建第三面!$T$9)</f>
        <v>□</v>
      </c>
      <c r="F241" s="60" t="s">
        <v>1358</v>
      </c>
    </row>
    <row r="242" spans="3:6" ht="15" customHeight="1">
      <c r="D242" s="59" t="s">
        <v>1102</v>
      </c>
      <c r="E242" s="59" t="str">
        <f>IF(計_確建第三面!$Z$9="","",計_確建第三面!$Z$9)</f>
        <v>□</v>
      </c>
      <c r="F242" s="60" t="s">
        <v>1358</v>
      </c>
    </row>
    <row r="243" spans="3:6" ht="15" customHeight="1">
      <c r="D243" s="59" t="s">
        <v>1103</v>
      </c>
      <c r="E243" s="59" t="str">
        <f>IF(計_確建第三面!$H$10="","",計_確建第三面!$H$10)</f>
        <v>□</v>
      </c>
      <c r="F243" s="60" t="s">
        <v>1358</v>
      </c>
    </row>
    <row r="244" spans="3:6" ht="15" customHeight="1">
      <c r="D244" s="59" t="s">
        <v>855</v>
      </c>
      <c r="E244" s="59" t="str">
        <f>IF(計_確建第三面!$O$10="","",計_確建第三面!$O$10)</f>
        <v>□</v>
      </c>
      <c r="F244" s="60" t="s">
        <v>1358</v>
      </c>
    </row>
    <row r="245" spans="3:6" ht="15" customHeight="1">
      <c r="C245" s="58" t="s">
        <v>1117</v>
      </c>
      <c r="D245" s="59" t="s">
        <v>1118</v>
      </c>
      <c r="E245" s="59" t="str">
        <f>IF(計_確建第三面!$H$11="","",計_確建第三面!$H$11)</f>
        <v>□</v>
      </c>
      <c r="F245" s="60" t="s">
        <v>1358</v>
      </c>
    </row>
    <row r="246" spans="3:6" ht="15" customHeight="1">
      <c r="D246" s="59" t="s">
        <v>1119</v>
      </c>
      <c r="E246" s="59" t="str">
        <f>IF(計_確建第三面!$M$11="","",計_確建第三面!$M$11)</f>
        <v>□</v>
      </c>
      <c r="F246" s="60" t="s">
        <v>1358</v>
      </c>
    </row>
    <row r="247" spans="3:6" ht="15" customHeight="1">
      <c r="D247" s="59" t="s">
        <v>1120</v>
      </c>
      <c r="E247" s="59" t="str">
        <f>IF(計_確建第三面!$R$11="","",計_確建第三面!$R$11)</f>
        <v>□</v>
      </c>
      <c r="F247" s="60" t="s">
        <v>1358</v>
      </c>
    </row>
    <row r="248" spans="3:6" ht="15" customHeight="1">
      <c r="C248" s="58" t="s">
        <v>1121</v>
      </c>
      <c r="D248" s="58" t="s">
        <v>1122</v>
      </c>
      <c r="E248" s="59" t="str">
        <f>IF(計_確建第三面!$P$12="","",計_確建第三面!$P$12)</f>
        <v/>
      </c>
      <c r="F248" s="60" t="s">
        <v>1358</v>
      </c>
    </row>
    <row r="249" spans="3:6" ht="15" customHeight="1">
      <c r="D249" s="58" t="s">
        <v>1123</v>
      </c>
      <c r="E249" s="59" t="str">
        <f>IF(計_確建第三面!$U$12="","",計_確建第三面!$U$12)</f>
        <v xml:space="preserve"> </v>
      </c>
      <c r="F249" s="60" t="s">
        <v>1358</v>
      </c>
    </row>
    <row r="250" spans="3:6" ht="15" customHeight="1">
      <c r="D250" s="58" t="s">
        <v>1124</v>
      </c>
      <c r="E250" s="59" t="str">
        <f>IF(計_確建第三面!$Z$12="","",計_確建第三面!$Z$12)</f>
        <v xml:space="preserve"> </v>
      </c>
      <c r="F250" s="60" t="s">
        <v>1358</v>
      </c>
    </row>
    <row r="251" spans="3:6" ht="15" customHeight="1">
      <c r="D251" s="58" t="s">
        <v>1125</v>
      </c>
      <c r="E251" s="59" t="str">
        <f>IF(計_確建第三面!$AE$12="","",計_確建第三面!$AE$12)</f>
        <v/>
      </c>
      <c r="F251" s="60" t="s">
        <v>1358</v>
      </c>
    </row>
    <row r="252" spans="3:6" ht="15" customHeight="1">
      <c r="C252" s="58" t="s">
        <v>1126</v>
      </c>
      <c r="D252" s="59" t="s">
        <v>1127</v>
      </c>
      <c r="E252" s="59" t="str">
        <f>IF(計_確建第三面!$P$14="","",TEXT(計_確建第三面!$P$14,"#0.000"))</f>
        <v/>
      </c>
      <c r="F252" s="60" t="s">
        <v>1358</v>
      </c>
    </row>
    <row r="253" spans="3:6" ht="15" customHeight="1">
      <c r="D253" s="59" t="s">
        <v>1128</v>
      </c>
      <c r="E253" s="59" t="str">
        <f>IF(計_確建第三面!$P$15="","",TEXT(計_確建第三面!$P$15,"#0.000"))</f>
        <v/>
      </c>
      <c r="F253" s="60" t="s">
        <v>1358</v>
      </c>
    </row>
    <row r="254" spans="3:6" ht="15" customHeight="1">
      <c r="C254" s="58" t="s">
        <v>1129</v>
      </c>
      <c r="D254" s="59" t="s">
        <v>1130</v>
      </c>
      <c r="E254" s="59" t="str">
        <f>IF(計_確建第三面!$O$17="","",TEXT(計_確建第三面!$O$17,"#0.00"))</f>
        <v/>
      </c>
      <c r="F254" s="60" t="s">
        <v>1358</v>
      </c>
    </row>
    <row r="255" spans="3:6" ht="15" customHeight="1">
      <c r="D255" s="59" t="s">
        <v>1131</v>
      </c>
      <c r="E255" s="59" t="str">
        <f>IF(計_確建第三面!$U$17="","",TEXT(計_確建第三面!$U$17,"#0.00"))</f>
        <v/>
      </c>
      <c r="F255" s="60" t="s">
        <v>1358</v>
      </c>
    </row>
    <row r="256" spans="3:6" ht="15" customHeight="1">
      <c r="D256" s="59" t="s">
        <v>1132</v>
      </c>
      <c r="E256" s="59" t="str">
        <f>IF(計_確建第三面!$AA$17="","",TEXT(計_確建第三面!$AA$17,"#0.00"))</f>
        <v/>
      </c>
      <c r="F256" s="60" t="s">
        <v>1358</v>
      </c>
    </row>
    <row r="257" spans="3:6" ht="15" customHeight="1">
      <c r="D257" s="59" t="s">
        <v>1133</v>
      </c>
      <c r="E257" s="59" t="str">
        <f>IF(計_確建第三面!$AG$17="","",TEXT(計_確建第三面!$AG$17,"#0.00"))</f>
        <v/>
      </c>
      <c r="F257" s="60" t="s">
        <v>1358</v>
      </c>
    </row>
    <row r="258" spans="3:6" ht="15" customHeight="1">
      <c r="D258" s="59" t="s">
        <v>1147</v>
      </c>
      <c r="E258" s="59" t="str">
        <f>IF(計_確建第三面!$O$18="","",TEXT(計_確建第三面!$O$18,"#0.00"))</f>
        <v/>
      </c>
      <c r="F258" s="60" t="s">
        <v>1358</v>
      </c>
    </row>
    <row r="259" spans="3:6" ht="15" customHeight="1">
      <c r="D259" s="59" t="s">
        <v>1148</v>
      </c>
      <c r="E259" s="59" t="str">
        <f>IF(計_確建第三面!$U$18="","",TEXT(計_確建第三面!$U$18,"#0.00"))</f>
        <v/>
      </c>
      <c r="F259" s="60" t="s">
        <v>1358</v>
      </c>
    </row>
    <row r="260" spans="3:6" ht="15" customHeight="1">
      <c r="D260" s="59" t="s">
        <v>1149</v>
      </c>
      <c r="E260" s="59" t="str">
        <f>IF(計_確建第三面!$AA$18="","",TEXT(計_確建第三面!$AA$18,"#0.00"))</f>
        <v/>
      </c>
      <c r="F260" s="60" t="s">
        <v>1358</v>
      </c>
    </row>
    <row r="261" spans="3:6" ht="15" customHeight="1">
      <c r="D261" s="59" t="s">
        <v>1150</v>
      </c>
      <c r="E261" s="59" t="str">
        <f>IF(計_確建第三面!$AG$18="","",TEXT(計_確建第三面!$AG$18,"#0.00"))</f>
        <v/>
      </c>
      <c r="F261" s="60" t="s">
        <v>1358</v>
      </c>
    </row>
    <row r="262" spans="3:6" ht="15" customHeight="1">
      <c r="C262" s="58" t="s">
        <v>1135</v>
      </c>
      <c r="D262" s="59" t="s">
        <v>1136</v>
      </c>
      <c r="E262" s="59" t="str">
        <f>IF(計_確建第三面!$O$19="","",計_確建第三面!$O$19)</f>
        <v/>
      </c>
      <c r="F262" s="60" t="s">
        <v>1358</v>
      </c>
    </row>
    <row r="263" spans="3:6" ht="15" customHeight="1">
      <c r="D263" s="59" t="s">
        <v>1137</v>
      </c>
      <c r="E263" s="59" t="str">
        <f>IF(計_確建第三面!$U$19="","",計_確建第三面!$U$19)</f>
        <v/>
      </c>
      <c r="F263" s="60" t="s">
        <v>1358</v>
      </c>
    </row>
    <row r="264" spans="3:6" ht="15" customHeight="1">
      <c r="D264" s="59" t="s">
        <v>1138</v>
      </c>
      <c r="E264" s="59" t="str">
        <f>IF(計_確建第三面!$AA$19="","",計_確建第三面!$AA$19)</f>
        <v/>
      </c>
      <c r="F264" s="60" t="s">
        <v>1358</v>
      </c>
    </row>
    <row r="265" spans="3:6" ht="15" customHeight="1">
      <c r="D265" s="59" t="s">
        <v>1139</v>
      </c>
      <c r="E265" s="59" t="str">
        <f>IF(計_確建第三面!$AG$19="","",計_確建第三面!$AG$19)</f>
        <v/>
      </c>
      <c r="F265" s="60" t="s">
        <v>1358</v>
      </c>
    </row>
    <row r="266" spans="3:6" ht="15" customHeight="1">
      <c r="C266" s="58" t="s">
        <v>1156</v>
      </c>
      <c r="D266" s="59" t="s">
        <v>1152</v>
      </c>
      <c r="E266" s="59" t="str">
        <f>IF(計_確建第三面!$O$21="","",TEXT(計_確建第三面!$O$21,"#0.00"))</f>
        <v/>
      </c>
      <c r="F266" s="60" t="s">
        <v>1358</v>
      </c>
    </row>
    <row r="267" spans="3:6" ht="15" customHeight="1">
      <c r="D267" s="59" t="s">
        <v>1153</v>
      </c>
      <c r="E267" s="59" t="str">
        <f>IF(計_確建第三面!$U$21="","",TEXT(計_確建第三面!$U$21,"#0.00"))</f>
        <v/>
      </c>
      <c r="F267" s="60" t="s">
        <v>1358</v>
      </c>
    </row>
    <row r="268" spans="3:6" ht="15" customHeight="1">
      <c r="D268" s="59" t="s">
        <v>1154</v>
      </c>
      <c r="E268" s="59" t="str">
        <f>IF(計_確建第三面!$AA$21="","",TEXT(計_確建第三面!$AA$21,"#0.00"))</f>
        <v/>
      </c>
      <c r="F268" s="60" t="s">
        <v>1358</v>
      </c>
    </row>
    <row r="269" spans="3:6" ht="15" customHeight="1">
      <c r="D269" s="59" t="s">
        <v>1155</v>
      </c>
      <c r="E269" s="59" t="str">
        <f>IF(計_確建第三面!$AG$21="","",TEXT(計_確建第三面!$AG$21,"#0.00"))</f>
        <v/>
      </c>
      <c r="F269" s="60" t="s">
        <v>1358</v>
      </c>
    </row>
    <row r="270" spans="3:6" ht="15" customHeight="1">
      <c r="C270" s="59" t="s">
        <v>1141</v>
      </c>
      <c r="D270" s="59" t="s">
        <v>1142</v>
      </c>
      <c r="E270" s="59" t="str">
        <f>IF(計_確建第三面!$O$23="","",TEXT(計_確建第三面!$O$23,"#0.00"))</f>
        <v/>
      </c>
      <c r="F270" s="60" t="s">
        <v>1358</v>
      </c>
    </row>
    <row r="271" spans="3:6" ht="15" customHeight="1">
      <c r="D271" s="59" t="s">
        <v>1143</v>
      </c>
      <c r="E271" s="59" t="str">
        <f>IF(計_確建第三面!$U$23="","",TEXT(計_確建第三面!$U$23,"#0.00"))</f>
        <v/>
      </c>
      <c r="F271" s="60" t="s">
        <v>1358</v>
      </c>
    </row>
    <row r="272" spans="3:6" ht="15" customHeight="1">
      <c r="D272" s="59" t="s">
        <v>1144</v>
      </c>
      <c r="E272" s="59" t="str">
        <f>IF(計_確建第三面!$AA$23="","",TEXT(計_確建第三面!$AA$23,"#0.00"))</f>
        <v/>
      </c>
      <c r="F272" s="60" t="s">
        <v>1358</v>
      </c>
    </row>
    <row r="273" spans="3:6" ht="15" customHeight="1">
      <c r="D273" s="59" t="s">
        <v>1145</v>
      </c>
      <c r="E273" s="59" t="str">
        <f>IF(計_確建第三面!$AG$23="","",TEXT(計_確建第三面!$AG$23,"#0.00"))</f>
        <v/>
      </c>
      <c r="F273" s="60" t="s">
        <v>1358</v>
      </c>
    </row>
    <row r="274" spans="3:6" ht="15" customHeight="1">
      <c r="C274" s="58" t="s">
        <v>1146</v>
      </c>
      <c r="D274" s="58" t="s">
        <v>1146</v>
      </c>
      <c r="E274" s="59" t="str">
        <f>IF(計_確建第三面!$O$24=0,"",TEXT(計_確建第三面!$O$24,"#0.00"))</f>
        <v/>
      </c>
      <c r="F274" s="60" t="s">
        <v>1358</v>
      </c>
    </row>
    <row r="275" spans="3:6" ht="15" customHeight="1">
      <c r="D275" s="58" t="s">
        <v>1151</v>
      </c>
      <c r="E275" s="59" t="str">
        <f>IF(計_確建第三面!$O$25=0,"",TEXT(計_確建第三面!$O$25,"#0.00"))</f>
        <v/>
      </c>
      <c r="F275" s="60" t="s">
        <v>1358</v>
      </c>
    </row>
    <row r="276" spans="3:6" ht="15" customHeight="1">
      <c r="C276" s="58" t="s">
        <v>1157</v>
      </c>
      <c r="D276" s="58" t="s">
        <v>1157</v>
      </c>
      <c r="E276" s="59" t="str">
        <f>IF(計_確建第三面!$W$26="","",TEXT(計_確建第三面!$W$26,"#0.00"))</f>
        <v/>
      </c>
      <c r="F276" s="60" t="s">
        <v>1358</v>
      </c>
    </row>
    <row r="277" spans="3:6" ht="15" customHeight="1">
      <c r="C277" s="58" t="s">
        <v>1178</v>
      </c>
      <c r="D277" s="58" t="s">
        <v>1178</v>
      </c>
      <c r="E277" s="59" t="str">
        <f>IF(計_確建第三面!$W$27="","",TEXT(計_確建第三面!$W$27,"#0.00"))</f>
        <v/>
      </c>
      <c r="F277" s="60" t="s">
        <v>1358</v>
      </c>
    </row>
    <row r="278" spans="3:6" ht="15" customHeight="1">
      <c r="C278" s="58" t="s">
        <v>1158</v>
      </c>
      <c r="D278" s="58" t="s">
        <v>1158</v>
      </c>
      <c r="E278" s="59" t="str">
        <f>IF(計_確建第三面!$L$28="","",計_確建第三面!$L$28)</f>
        <v/>
      </c>
      <c r="F278" s="60" t="s">
        <v>1358</v>
      </c>
    </row>
    <row r="279" spans="3:6" ht="15" customHeight="1">
      <c r="C279" s="58" t="s">
        <v>1159</v>
      </c>
      <c r="D279" s="58" t="s">
        <v>1161</v>
      </c>
      <c r="E279" s="59" t="str">
        <f>IF(計_確建第三面!$I$29="","",計_確建第三面!$I$29)</f>
        <v/>
      </c>
      <c r="F279" s="60" t="s">
        <v>1358</v>
      </c>
    </row>
    <row r="280" spans="3:6" ht="15" customHeight="1">
      <c r="D280" s="58" t="s">
        <v>1160</v>
      </c>
      <c r="E280" s="59" t="str">
        <f>IF(計_確建第三面!$L$29="","",計_確建第三面!$L$29)</f>
        <v/>
      </c>
      <c r="F280" s="60" t="s">
        <v>1358</v>
      </c>
    </row>
    <row r="281" spans="3:6" ht="15" customHeight="1">
      <c r="D281" s="58" t="s">
        <v>1162</v>
      </c>
      <c r="E281" s="59" t="str">
        <f>IF(計_確建第三面!$X$29="","",計_確建第三面!$X$29)</f>
        <v/>
      </c>
      <c r="F281" s="60" t="s">
        <v>1358</v>
      </c>
    </row>
    <row r="282" spans="3:6" ht="15" customHeight="1">
      <c r="D282" s="58" t="s">
        <v>1163</v>
      </c>
      <c r="E282" s="59" t="str">
        <f>IF(計_確建第三面!$AA$29="","",計_確建第三面!$AA$29)</f>
        <v/>
      </c>
      <c r="F282" s="60" t="s">
        <v>1358</v>
      </c>
    </row>
    <row r="283" spans="3:6" ht="15" customHeight="1">
      <c r="D283" s="58" t="s">
        <v>1164</v>
      </c>
      <c r="E283" s="59" t="str">
        <f>IF(計_確建第三面!$I$30="","",計_確建第三面!$I$30)</f>
        <v/>
      </c>
      <c r="F283" s="60" t="s">
        <v>1358</v>
      </c>
    </row>
    <row r="284" spans="3:6" ht="15" customHeight="1">
      <c r="D284" s="58" t="s">
        <v>1165</v>
      </c>
      <c r="E284" s="59" t="str">
        <f>IF(計_確建第三面!$L$30="","",計_確建第三面!$L$30)</f>
        <v/>
      </c>
      <c r="F284" s="60" t="s">
        <v>1358</v>
      </c>
    </row>
    <row r="285" spans="3:6" ht="15" customHeight="1">
      <c r="D285" s="58" t="s">
        <v>1166</v>
      </c>
      <c r="E285" s="59" t="str">
        <f>IF(計_確建第三面!$X$30="","",計_確建第三面!$X$30)</f>
        <v/>
      </c>
      <c r="F285" s="60" t="s">
        <v>1358</v>
      </c>
    </row>
    <row r="286" spans="3:6" ht="15" customHeight="1">
      <c r="D286" s="58" t="s">
        <v>1167</v>
      </c>
      <c r="E286" s="59" t="str">
        <f>IF(計_確建第三面!$AA$30="","",計_確建第三面!$AA$30)</f>
        <v/>
      </c>
      <c r="F286" s="60" t="s">
        <v>1358</v>
      </c>
    </row>
    <row r="287" spans="3:6" ht="15" customHeight="1">
      <c r="C287" s="58" t="s">
        <v>1169</v>
      </c>
      <c r="D287" s="59" t="s">
        <v>856</v>
      </c>
      <c r="E287" s="59" t="str">
        <f>IF(計_確建第三面!$H$31="","",計_確建第三面!$H$31)</f>
        <v>□</v>
      </c>
      <c r="F287" s="60" t="s">
        <v>1358</v>
      </c>
    </row>
    <row r="288" spans="3:6" ht="15" customHeight="1">
      <c r="D288" s="59" t="s">
        <v>857</v>
      </c>
      <c r="E288" s="59" t="str">
        <f>IF(計_確建第三面!$K$31="","",計_確建第三面!$K$31)</f>
        <v>□</v>
      </c>
      <c r="F288" s="60" t="s">
        <v>1358</v>
      </c>
    </row>
    <row r="289" spans="3:6" ht="15" customHeight="1">
      <c r="D289" s="59" t="s">
        <v>858</v>
      </c>
      <c r="E289" s="59" t="str">
        <f>IF(計_確建第三面!$N$31="","",計_確建第三面!$N$31)</f>
        <v>□</v>
      </c>
      <c r="F289" s="60" t="s">
        <v>1358</v>
      </c>
    </row>
    <row r="290" spans="3:6" ht="15" customHeight="1">
      <c r="D290" s="59" t="s">
        <v>859</v>
      </c>
      <c r="E290" s="59" t="str">
        <f>IF(計_確建第三面!$Q$31="","",計_確建第三面!$Q$31)</f>
        <v>□</v>
      </c>
      <c r="F290" s="60" t="s">
        <v>1358</v>
      </c>
    </row>
    <row r="291" spans="3:6" ht="15" customHeight="1">
      <c r="D291" s="59" t="s">
        <v>1170</v>
      </c>
      <c r="E291" s="59" t="str">
        <f>IF(計_確建第三面!$T$31="","",計_確建第三面!$T$31)</f>
        <v>□</v>
      </c>
      <c r="F291" s="60" t="s">
        <v>1358</v>
      </c>
    </row>
    <row r="292" spans="3:6" ht="15" customHeight="1">
      <c r="D292" s="59" t="s">
        <v>1171</v>
      </c>
      <c r="E292" s="59" t="str">
        <f>IF(計_確建第三面!$X$31="","",計_確建第三面!$X$31)</f>
        <v>□</v>
      </c>
      <c r="F292" s="60" t="s">
        <v>1358</v>
      </c>
    </row>
    <row r="293" spans="3:6" ht="15" customHeight="1">
      <c r="D293" s="59" t="s">
        <v>1172</v>
      </c>
      <c r="E293" s="59" t="str">
        <f>IF(計_確建第三面!$AD$31="","",計_確建第三面!$AD$31)</f>
        <v>□</v>
      </c>
      <c r="F293" s="60" t="s">
        <v>1358</v>
      </c>
    </row>
    <row r="294" spans="3:6" ht="15" customHeight="1">
      <c r="C294" s="58" t="s">
        <v>1173</v>
      </c>
      <c r="D294" s="59" t="s">
        <v>1176</v>
      </c>
      <c r="E294" s="59" t="str">
        <f>IF(計_確建第三面!$O$33="","",TEXT(計_確建第三面!$O$33,"#0.00"))</f>
        <v/>
      </c>
      <c r="F294" s="60" t="s">
        <v>1358</v>
      </c>
    </row>
    <row r="295" spans="3:6" ht="15" customHeight="1">
      <c r="D295" s="59" t="s">
        <v>1174</v>
      </c>
      <c r="E295" s="59" t="str">
        <f>IF(計_確建第三面!$W$33="","",TEXT(計_確建第三面!$W$33,"#0.00"))</f>
        <v/>
      </c>
      <c r="F295" s="60" t="s">
        <v>1358</v>
      </c>
    </row>
    <row r="296" spans="3:6" ht="15" customHeight="1">
      <c r="D296" s="59" t="s">
        <v>1175</v>
      </c>
      <c r="E296" s="59" t="str">
        <f>IF(計_確建第三面!$AE$33=0,"",TEXT(計_確建第三面!$AE$33,"#0.00"))</f>
        <v/>
      </c>
      <c r="F296" s="60" t="s">
        <v>1358</v>
      </c>
    </row>
    <row r="297" spans="3:6" ht="15" customHeight="1">
      <c r="D297" s="59" t="s">
        <v>1962</v>
      </c>
      <c r="E297" s="59" t="str">
        <f>IF(計_確建第三面!$O$34="","",TEXT(計_確建第三面!$O$34,"#0.00"))</f>
        <v/>
      </c>
      <c r="F297" s="60" t="s">
        <v>1358</v>
      </c>
    </row>
    <row r="298" spans="3:6" ht="15" customHeight="1">
      <c r="D298" s="59" t="s">
        <v>1963</v>
      </c>
      <c r="E298" s="59" t="str">
        <f>IF(計_確建第三面!$W$34="","",TEXT(計_確建第三面!$W$34,"#0.00"))</f>
        <v/>
      </c>
      <c r="F298" s="60" t="s">
        <v>1358</v>
      </c>
    </row>
    <row r="299" spans="3:6" ht="15" customHeight="1">
      <c r="D299" s="59" t="s">
        <v>1939</v>
      </c>
      <c r="E299" s="59" t="str">
        <f>IF(計_確建第三面!$AE$34=0,"",TEXT(計_確建第三面!$AE$34,"#0.00"))</f>
        <v/>
      </c>
      <c r="F299" s="60" t="s">
        <v>1358</v>
      </c>
    </row>
    <row r="300" spans="3:6" ht="15" customHeight="1">
      <c r="C300" s="59" t="s">
        <v>1141</v>
      </c>
      <c r="D300" s="59" t="s">
        <v>1141</v>
      </c>
      <c r="E300" s="59" t="e">
        <f>IF(計_確建第三面!$O$35=0,"",TEXT(計_確建第三面!$O$35,"#0.00"))</f>
        <v>#VALUE!</v>
      </c>
      <c r="F300" s="60" t="s">
        <v>1358</v>
      </c>
    </row>
    <row r="301" spans="3:6" ht="15" customHeight="1">
      <c r="C301" s="58" t="s">
        <v>1180</v>
      </c>
      <c r="D301" s="59" t="s">
        <v>1197</v>
      </c>
      <c r="E301" s="59" t="str">
        <f>IF(計_確建第三面!$O$37="","",TEXT(計_確建第三面!$O$37,"#0.00"))</f>
        <v/>
      </c>
      <c r="F301" s="60" t="s">
        <v>1358</v>
      </c>
    </row>
    <row r="302" spans="3:6" ht="15" customHeight="1">
      <c r="D302" s="59" t="s">
        <v>1181</v>
      </c>
      <c r="E302" s="59" t="str">
        <f>IF(計_確建第三面!$W$37="","",TEXT(計_確建第三面!$W$37,"#0.00"))</f>
        <v/>
      </c>
      <c r="F302" s="60" t="s">
        <v>1358</v>
      </c>
    </row>
    <row r="303" spans="3:6" ht="15" customHeight="1">
      <c r="D303" s="59" t="s">
        <v>1192</v>
      </c>
      <c r="E303" s="59" t="str">
        <f>IF(計_確建第三面!$AE$37=0,"",TEXT(計_確建第三面!$AE$37,"#0.00"))</f>
        <v/>
      </c>
      <c r="F303" s="60" t="s">
        <v>1358</v>
      </c>
    </row>
    <row r="304" spans="3:6" ht="15" customHeight="1">
      <c r="D304" s="68" t="s">
        <v>1194</v>
      </c>
      <c r="E304" s="59" t="str">
        <f>IF(計_確建第三面!$O$38="","",TEXT(計_確建第三面!$O$38,"#0.0000"))</f>
        <v/>
      </c>
      <c r="F304" s="60" t="s">
        <v>1358</v>
      </c>
    </row>
    <row r="305" spans="4:6" ht="15" customHeight="1">
      <c r="D305" s="68" t="s">
        <v>1182</v>
      </c>
      <c r="E305" s="59" t="str">
        <f>IF(計_確建第三面!$W$38="","",TEXT(計_確建第三面!$W$38,"#0.0000"))</f>
        <v/>
      </c>
      <c r="F305" s="60" t="s">
        <v>1358</v>
      </c>
    </row>
    <row r="306" spans="4:6" ht="15" customHeight="1">
      <c r="D306" s="68" t="s">
        <v>1193</v>
      </c>
      <c r="E306" s="59" t="str">
        <f>IF(計_確建第三面!$AE$38=0,"",TEXT(計_確建第三面!$AE$38,"#0.0000"))</f>
        <v/>
      </c>
      <c r="F306" s="60" t="s">
        <v>1358</v>
      </c>
    </row>
    <row r="307" spans="4:6" ht="15" customHeight="1">
      <c r="D307" s="59" t="s">
        <v>1198</v>
      </c>
      <c r="E307" s="59" t="str">
        <f>IF(計_確建第三面!$O$39="","",TEXT(計_確建第三面!$O$39,"#0.00"))</f>
        <v/>
      </c>
      <c r="F307" s="60" t="s">
        <v>1358</v>
      </c>
    </row>
    <row r="308" spans="4:6" ht="15" customHeight="1">
      <c r="D308" s="59" t="s">
        <v>1199</v>
      </c>
      <c r="E308" s="59" t="str">
        <f>IF(計_確建第三面!$W$39="","",TEXT(計_確建第三面!$W$39,"#0.00"))</f>
        <v/>
      </c>
      <c r="F308" s="60" t="s">
        <v>1358</v>
      </c>
    </row>
    <row r="309" spans="4:6" ht="15" customHeight="1">
      <c r="D309" s="59" t="s">
        <v>1200</v>
      </c>
      <c r="E309" s="59" t="str">
        <f>IF(計_確建第三面!$AE$39=0,"",TEXT(計_確建第三面!$AE$39,"#0.00"))</f>
        <v/>
      </c>
      <c r="F309" s="60" t="s">
        <v>1358</v>
      </c>
    </row>
    <row r="310" spans="4:6" ht="15" customHeight="1">
      <c r="D310" s="59" t="s">
        <v>1183</v>
      </c>
      <c r="E310" s="59" t="str">
        <f>IF(計_確建第三面!$O$41="","",TEXT(計_確建第三面!$O$41,"#0.00"))</f>
        <v/>
      </c>
      <c r="F310" s="60" t="s">
        <v>1358</v>
      </c>
    </row>
    <row r="311" spans="4:6" ht="15" customHeight="1">
      <c r="D311" s="59" t="s">
        <v>1184</v>
      </c>
      <c r="E311" s="59" t="str">
        <f>IF(計_確建第三面!$W$41="","",TEXT(計_確建第三面!$W$41,"#0.00"))</f>
        <v/>
      </c>
      <c r="F311" s="60" t="s">
        <v>1358</v>
      </c>
    </row>
    <row r="312" spans="4:6" ht="15" customHeight="1">
      <c r="D312" s="59" t="s">
        <v>1185</v>
      </c>
      <c r="E312" s="59" t="str">
        <f>IF(計_確建第三面!$AE$41=0,"",TEXT(計_確建第三面!$AE$41,"#0.00"))</f>
        <v/>
      </c>
      <c r="F312" s="60" t="s">
        <v>1358</v>
      </c>
    </row>
    <row r="313" spans="4:6" ht="15" customHeight="1">
      <c r="D313" s="59" t="s">
        <v>1941</v>
      </c>
      <c r="E313" s="59" t="str">
        <f>IF(計_確建第三面!$O$42="","",TEXT(計_確建第三面!$O$42,"#0.00"))</f>
        <v/>
      </c>
      <c r="F313" s="60" t="s">
        <v>1358</v>
      </c>
    </row>
    <row r="314" spans="4:6" ht="15" customHeight="1">
      <c r="D314" s="59" t="s">
        <v>1942</v>
      </c>
      <c r="E314" s="59" t="str">
        <f>IF(計_確建第三面!$W$42="","",TEXT(計_確建第三面!$W$42,"#0.00"))</f>
        <v/>
      </c>
      <c r="F314" s="60" t="s">
        <v>1358</v>
      </c>
    </row>
    <row r="315" spans="4:6" ht="15" customHeight="1">
      <c r="D315" s="59" t="s">
        <v>1943</v>
      </c>
      <c r="E315" s="59" t="str">
        <f>IF(計_確建第三面!$AE$42=0,"",TEXT(計_確建第三面!$AE$42,"#0.00"))</f>
        <v/>
      </c>
      <c r="F315" s="60" t="s">
        <v>1358</v>
      </c>
    </row>
    <row r="316" spans="4:6" ht="15" customHeight="1">
      <c r="D316" s="59" t="s">
        <v>1186</v>
      </c>
      <c r="E316" s="59" t="str">
        <f>IF(計_確建第三面!$O$43="","",TEXT(計_確建第三面!$O$43,"#0.00"))</f>
        <v/>
      </c>
      <c r="F316" s="60" t="s">
        <v>1358</v>
      </c>
    </row>
    <row r="317" spans="4:6" ht="15" customHeight="1">
      <c r="D317" s="59" t="s">
        <v>1187</v>
      </c>
      <c r="E317" s="59" t="str">
        <f>IF(計_確建第三面!$W$43="","",TEXT(計_確建第三面!$W$43,"#0.00"))</f>
        <v/>
      </c>
      <c r="F317" s="60" t="s">
        <v>1358</v>
      </c>
    </row>
    <row r="318" spans="4:6" ht="15" customHeight="1">
      <c r="D318" s="59" t="s">
        <v>1188</v>
      </c>
      <c r="E318" s="59" t="str">
        <f>IF(計_確建第三面!$AE$43=0,"",TEXT(計_確建第三面!$AE$43,"#0.00"))</f>
        <v/>
      </c>
      <c r="F318" s="60" t="s">
        <v>1358</v>
      </c>
    </row>
    <row r="319" spans="4:6" ht="15" customHeight="1">
      <c r="D319" s="59" t="s">
        <v>1201</v>
      </c>
      <c r="E319" s="59" t="str">
        <f>IF(計_確建第三面!$O$44="","",TEXT(計_確建第三面!$O$44,"#0.00"))</f>
        <v/>
      </c>
      <c r="F319" s="60" t="s">
        <v>1358</v>
      </c>
    </row>
    <row r="320" spans="4:6" ht="15" customHeight="1">
      <c r="D320" s="59" t="s">
        <v>1202</v>
      </c>
      <c r="E320" s="59" t="str">
        <f>IF(計_確建第三面!$W$44="","",TEXT(計_確建第三面!$W$44,"#0.00"))</f>
        <v/>
      </c>
      <c r="F320" s="60" t="s">
        <v>1358</v>
      </c>
    </row>
    <row r="321" spans="4:6" ht="15" customHeight="1">
      <c r="D321" s="59" t="s">
        <v>1203</v>
      </c>
      <c r="E321" s="59" t="str">
        <f>IF(計_確建第三面!$AE$44=0,"",TEXT(計_確建第三面!$AE$44,"#0.00"))</f>
        <v/>
      </c>
      <c r="F321" s="60" t="s">
        <v>1358</v>
      </c>
    </row>
    <row r="322" spans="4:6" ht="15" customHeight="1">
      <c r="D322" s="59" t="s">
        <v>1204</v>
      </c>
      <c r="E322" s="59" t="str">
        <f>IF(計_確建第三面!$O$45="","",TEXT(計_確建第三面!$O$45,"#0.00"))</f>
        <v/>
      </c>
      <c r="F322" s="60" t="s">
        <v>1358</v>
      </c>
    </row>
    <row r="323" spans="4:6" ht="15" customHeight="1">
      <c r="D323" s="59" t="s">
        <v>1205</v>
      </c>
      <c r="E323" s="59" t="str">
        <f>IF(計_確建第三面!$W$45="","",TEXT(計_確建第三面!$W$45,"#0.00"))</f>
        <v/>
      </c>
      <c r="F323" s="60" t="s">
        <v>1358</v>
      </c>
    </row>
    <row r="324" spans="4:6" ht="15" customHeight="1">
      <c r="D324" s="59" t="s">
        <v>1206</v>
      </c>
      <c r="E324" s="59" t="str">
        <f>IF(計_確建第三面!$AE$45=0,"",TEXT(計_確建第三面!$AE$45,"#0.00"))</f>
        <v/>
      </c>
      <c r="F324" s="60" t="s">
        <v>1358</v>
      </c>
    </row>
    <row r="325" spans="4:6" ht="15" customHeight="1">
      <c r="D325" s="59" t="s">
        <v>1207</v>
      </c>
      <c r="E325" s="59" t="str">
        <f>IF(計_確建第三面!$O$46="","",TEXT(計_確建第三面!$O$46,"#0.00"))</f>
        <v/>
      </c>
      <c r="F325" s="60" t="s">
        <v>1358</v>
      </c>
    </row>
    <row r="326" spans="4:6" ht="15" customHeight="1">
      <c r="D326" s="59" t="s">
        <v>1208</v>
      </c>
      <c r="E326" s="59" t="str">
        <f>IF(計_確建第三面!$W$46="","",TEXT(計_確建第三面!$W$46,"#0.00"))</f>
        <v/>
      </c>
      <c r="F326" s="60" t="s">
        <v>1358</v>
      </c>
    </row>
    <row r="327" spans="4:6" ht="15" customHeight="1">
      <c r="D327" s="59" t="s">
        <v>1209</v>
      </c>
      <c r="E327" s="59" t="str">
        <f>IF(計_確建第三面!$AE$46=0,"",TEXT(計_確建第三面!$AE$46,"#0.00"))</f>
        <v/>
      </c>
      <c r="F327" s="60" t="s">
        <v>1358</v>
      </c>
    </row>
    <row r="328" spans="4:6" ht="15" customHeight="1">
      <c r="D328" s="59" t="s">
        <v>1210</v>
      </c>
      <c r="E328" s="59" t="str">
        <f>IF(計_確建第三面!$O$47="","",TEXT(計_確建第三面!$O$47,"#0.00"))</f>
        <v/>
      </c>
      <c r="F328" s="60" t="s">
        <v>1358</v>
      </c>
    </row>
    <row r="329" spans="4:6" ht="15" customHeight="1">
      <c r="D329" s="59" t="s">
        <v>1211</v>
      </c>
      <c r="E329" s="59" t="str">
        <f>IF(計_確建第三面!$W$47="","",TEXT(計_確建第三面!$W$47,"#0.00"))</f>
        <v/>
      </c>
      <c r="F329" s="60" t="s">
        <v>1358</v>
      </c>
    </row>
    <row r="330" spans="4:6" ht="15" customHeight="1">
      <c r="D330" s="59" t="s">
        <v>1212</v>
      </c>
      <c r="E330" s="59" t="str">
        <f>IF(計_確建第三面!$AE$47=0,"",TEXT(計_確建第三面!$AE$47,"#0.00"))</f>
        <v/>
      </c>
      <c r="F330" s="60" t="s">
        <v>1358</v>
      </c>
    </row>
    <row r="331" spans="4:6" ht="15" customHeight="1">
      <c r="D331" s="131" t="s">
        <v>1518</v>
      </c>
      <c r="E331" s="131" t="str">
        <f>IF(計_確建第三面!$O$48="","",TEXT(計_確建第三面!$O$48,"#0.00"))</f>
        <v/>
      </c>
      <c r="F331" s="60" t="s">
        <v>1358</v>
      </c>
    </row>
    <row r="332" spans="4:6" ht="15" customHeight="1">
      <c r="D332" s="131" t="s">
        <v>1519</v>
      </c>
      <c r="E332" s="131" t="str">
        <f>IF(計_確建第三面!$W$48="","",TEXT(計_確建第三面!$W$48,"#0.00"))</f>
        <v/>
      </c>
      <c r="F332" s="60" t="s">
        <v>1358</v>
      </c>
    </row>
    <row r="333" spans="4:6" ht="15" customHeight="1">
      <c r="D333" s="131" t="s">
        <v>1520</v>
      </c>
      <c r="E333" s="131" t="str">
        <f>IF(計_確建第三面!$AE$48=0,"",TEXT(計_確建第三面!$AE$48,"#0.00"))</f>
        <v/>
      </c>
      <c r="F333" s="60" t="s">
        <v>1358</v>
      </c>
    </row>
    <row r="334" spans="4:6" ht="15" customHeight="1">
      <c r="D334" s="59" t="s">
        <v>1944</v>
      </c>
      <c r="E334" s="59" t="str">
        <f>IF(計_確建第三面!$O$49="","",TEXT(計_確建第三面!$O$49,"#0.00"))</f>
        <v/>
      </c>
      <c r="F334" s="60" t="s">
        <v>1358</v>
      </c>
    </row>
    <row r="335" spans="4:6" ht="15" customHeight="1">
      <c r="D335" s="59" t="s">
        <v>1945</v>
      </c>
      <c r="E335" s="59" t="str">
        <f>IF(計_確建第三面!$W$49="","",TEXT(計_確建第三面!$W$49,"#0.00"))</f>
        <v/>
      </c>
      <c r="F335" s="60" t="s">
        <v>1358</v>
      </c>
    </row>
    <row r="336" spans="4:6" ht="15" customHeight="1">
      <c r="D336" s="59" t="s">
        <v>1946</v>
      </c>
      <c r="E336" s="59" t="str">
        <f>IF(計_確建第三面!$AE$49=0,"",TEXT(計_確建第三面!$AE$49,"#0.00"))</f>
        <v/>
      </c>
      <c r="F336" s="60" t="s">
        <v>1358</v>
      </c>
    </row>
    <row r="337" spans="3:6" ht="15" customHeight="1">
      <c r="D337" s="68" t="s">
        <v>1189</v>
      </c>
      <c r="E337" s="59" t="str">
        <f>IF(計_確建第三面!$O$50="","",TEXT(計_確建第三面!$O$50,"#0.0000"))</f>
        <v/>
      </c>
      <c r="F337" s="60" t="s">
        <v>1358</v>
      </c>
    </row>
    <row r="338" spans="3:6" ht="15" customHeight="1">
      <c r="D338" s="68" t="s">
        <v>1190</v>
      </c>
      <c r="E338" s="59" t="str">
        <f>IF(計_確建第三面!$W$50="","",TEXT(計_確建第三面!$W$50,"#0.0000"))</f>
        <v/>
      </c>
      <c r="F338" s="60" t="s">
        <v>1358</v>
      </c>
    </row>
    <row r="339" spans="3:6" ht="15" customHeight="1">
      <c r="D339" s="68" t="s">
        <v>1191</v>
      </c>
      <c r="E339" s="59" t="str">
        <f>IF(計_確建第三面!$AE$50=0,"",TEXT(計_確建第三面!$AE$50,"#0.0000"))</f>
        <v/>
      </c>
      <c r="F339" s="60" t="s">
        <v>1358</v>
      </c>
    </row>
    <row r="340" spans="3:6" ht="15" customHeight="1">
      <c r="D340" s="68" t="s">
        <v>1213</v>
      </c>
      <c r="E340" s="59" t="str">
        <f>IF(計_確建第三面!$O$51="","",TEXT(計_確建第三面!$O$51,"#0.0000"))</f>
        <v/>
      </c>
      <c r="F340" s="60" t="s">
        <v>1358</v>
      </c>
    </row>
    <row r="341" spans="3:6" ht="15" customHeight="1">
      <c r="D341" s="68" t="s">
        <v>1214</v>
      </c>
      <c r="E341" s="59" t="str">
        <f>IF(計_確建第三面!$W$51="","",TEXT(計_確建第三面!$W$51,"#0.0000"))</f>
        <v/>
      </c>
      <c r="F341" s="60" t="s">
        <v>1358</v>
      </c>
    </row>
    <row r="342" spans="3:6" ht="15" customHeight="1">
      <c r="D342" s="68" t="s">
        <v>1215</v>
      </c>
      <c r="E342" s="59" t="str">
        <f>IF(計_確建第三面!$AE$51=0,"",TEXT(計_確建第三面!$AE$51,"#0.0000"))</f>
        <v/>
      </c>
      <c r="F342" s="60" t="s">
        <v>1358</v>
      </c>
    </row>
    <row r="343" spans="3:6" ht="15" customHeight="1">
      <c r="D343" s="59" t="s">
        <v>1180</v>
      </c>
      <c r="E343" s="59" t="e">
        <f>IF(計_確建第三面!$O$52=0,"",TEXT(計_確建第三面!$O$52,"#0.00"))</f>
        <v>#VALUE!</v>
      </c>
      <c r="F343" s="60" t="s">
        <v>1358</v>
      </c>
    </row>
    <row r="344" spans="3:6" ht="15" customHeight="1">
      <c r="D344" s="59" t="s">
        <v>1196</v>
      </c>
      <c r="E344" s="59" t="e">
        <f>IF(計_確建第三面!$O$53=0,"",TEXT(計_確建第三面!$O$53,"#0.00"))</f>
        <v>#VALUE!</v>
      </c>
      <c r="F344" s="60" t="s">
        <v>1358</v>
      </c>
    </row>
    <row r="345" spans="3:6" ht="15" customHeight="1">
      <c r="C345" s="58" t="s">
        <v>1217</v>
      </c>
      <c r="D345" s="59" t="s">
        <v>1219</v>
      </c>
      <c r="E345" s="59" t="str">
        <f>IF(計_確建第三面!$P$55="","",計_確建第三面!$P$55)</f>
        <v/>
      </c>
      <c r="F345" s="60" t="s">
        <v>1358</v>
      </c>
    </row>
    <row r="346" spans="3:6" ht="15" customHeight="1">
      <c r="D346" s="59" t="s">
        <v>1221</v>
      </c>
      <c r="E346" s="59" t="str">
        <f>IF(計_確建第三面!$P$56="","",計_確建第三面!$P$56)</f>
        <v/>
      </c>
      <c r="F346" s="60" t="s">
        <v>1358</v>
      </c>
    </row>
    <row r="347" spans="3:6" ht="15" customHeight="1">
      <c r="C347" s="58" t="s">
        <v>1223</v>
      </c>
      <c r="D347" s="59" t="s">
        <v>1224</v>
      </c>
      <c r="E347" s="59" t="str">
        <f>IF(計_確建第三面!$O$58="","",TEXT(計_確建第三面!$O$58,"#0.000"))</f>
        <v/>
      </c>
      <c r="F347" s="60" t="s">
        <v>1358</v>
      </c>
    </row>
    <row r="348" spans="3:6" ht="15" customHeight="1">
      <c r="D348" s="59" t="s">
        <v>1225</v>
      </c>
      <c r="E348" s="59" t="str">
        <f>IF(計_確建第三面!$W$58="","",TEXT(計_確建第三面!$W$58,"#0.000"))</f>
        <v/>
      </c>
      <c r="F348" s="60" t="s">
        <v>1358</v>
      </c>
    </row>
    <row r="349" spans="3:6" ht="15" customHeight="1">
      <c r="D349" s="59" t="s">
        <v>1226</v>
      </c>
      <c r="E349" s="59" t="str">
        <f>IF(計_確建第三面!$O$59="","",計_確建第三面!$O$59)</f>
        <v/>
      </c>
      <c r="F349" s="60" t="s">
        <v>1358</v>
      </c>
    </row>
    <row r="350" spans="3:6" ht="15" customHeight="1">
      <c r="D350" s="59" t="s">
        <v>1227</v>
      </c>
      <c r="E350" s="59" t="str">
        <f>IF(計_確建第三面!$W$59="","",計_確建第三面!$W$59)</f>
        <v/>
      </c>
      <c r="F350" s="60" t="s">
        <v>1358</v>
      </c>
    </row>
    <row r="351" spans="3:6" ht="15" customHeight="1">
      <c r="D351" s="59" t="s">
        <v>1228</v>
      </c>
      <c r="E351" s="59" t="str">
        <f>IF(計_確建第三面!$O$60="","",計_確建第三面!$O$60)</f>
        <v/>
      </c>
      <c r="F351" s="60" t="s">
        <v>1358</v>
      </c>
    </row>
    <row r="352" spans="3:6" ht="15" customHeight="1">
      <c r="D352" s="59" t="s">
        <v>1229</v>
      </c>
      <c r="E352" s="59" t="str">
        <f>IF(計_確建第三面!$W$60="","",計_確建第三面!$W$60)</f>
        <v/>
      </c>
      <c r="F352" s="60" t="s">
        <v>1358</v>
      </c>
    </row>
    <row r="353" spans="3:6" ht="15" customHeight="1">
      <c r="D353" s="59" t="s">
        <v>1230</v>
      </c>
      <c r="E353" s="59" t="str">
        <f>IF(計_確建第三面!$L$61="","",計_確建第三面!$L$61)</f>
        <v/>
      </c>
      <c r="F353" s="60" t="s">
        <v>1358</v>
      </c>
    </row>
    <row r="354" spans="3:6" ht="15" customHeight="1">
      <c r="D354" s="59" t="s">
        <v>1231</v>
      </c>
      <c r="E354" s="59" t="str">
        <f>IF(計_確建第三面!$W$61="","",計_確建第三面!$W$61)</f>
        <v/>
      </c>
      <c r="F354" s="60" t="s">
        <v>1358</v>
      </c>
    </row>
    <row r="355" spans="3:6" ht="15" customHeight="1">
      <c r="D355" s="59" t="s">
        <v>1233</v>
      </c>
      <c r="E355" s="59" t="str">
        <f>IF(計_確建第三面!$W$62="","",計_確建第三面!$W$62)</f>
        <v>□</v>
      </c>
      <c r="F355" s="60" t="s">
        <v>1358</v>
      </c>
    </row>
    <row r="356" spans="3:6" ht="15" customHeight="1">
      <c r="D356" s="59" t="s">
        <v>1234</v>
      </c>
      <c r="E356" s="59" t="str">
        <f>IF(計_確建第三面!$Z$62="","",計_確建第三面!$Z$62)</f>
        <v>□</v>
      </c>
      <c r="F356" s="60" t="s">
        <v>1358</v>
      </c>
    </row>
    <row r="357" spans="3:6" ht="15" customHeight="1">
      <c r="D357" s="59" t="s">
        <v>1237</v>
      </c>
      <c r="E357" s="59" t="str">
        <f>IF(計_確建第三面!$P$63="","",計_確建第三面!$P$63)</f>
        <v>□</v>
      </c>
      <c r="F357" s="60" t="s">
        <v>1358</v>
      </c>
    </row>
    <row r="358" spans="3:6" ht="15" customHeight="1">
      <c r="D358" s="59" t="s">
        <v>1239</v>
      </c>
      <c r="E358" s="59" t="str">
        <f>IF(計_確建第三面!$W$63="","",計_確建第三面!$W$63)</f>
        <v>□</v>
      </c>
      <c r="F358" s="60" t="s">
        <v>1358</v>
      </c>
    </row>
    <row r="359" spans="3:6" ht="15" customHeight="1">
      <c r="D359" s="59" t="s">
        <v>1241</v>
      </c>
      <c r="E359" s="59" t="str">
        <f>IF(計_確建第三面!$AD$63="","",計_確建第三面!$AD$63)</f>
        <v>□</v>
      </c>
      <c r="F359" s="60" t="s">
        <v>1358</v>
      </c>
    </row>
    <row r="360" spans="3:6" ht="15" customHeight="1">
      <c r="C360" s="58" t="s">
        <v>1243</v>
      </c>
      <c r="D360" s="59" t="s">
        <v>1244</v>
      </c>
      <c r="E360" s="59" t="str">
        <f>IF(計_確建第三面!$L$64="","",計_確建第三面!$L$64)</f>
        <v/>
      </c>
      <c r="F360" s="60" t="s">
        <v>1358</v>
      </c>
    </row>
    <row r="361" spans="3:6" ht="15" customHeight="1">
      <c r="D361" s="59" t="s">
        <v>1245</v>
      </c>
      <c r="E361" s="59" t="str">
        <f>IF(計_確建第三面!$L$65="","",計_確建第三面!$L$65)</f>
        <v/>
      </c>
      <c r="F361" s="60" t="s">
        <v>1358</v>
      </c>
    </row>
    <row r="362" spans="3:6" ht="15" customHeight="1">
      <c r="D362" s="59" t="s">
        <v>1246</v>
      </c>
      <c r="E362" s="59" t="str">
        <f>IF(計_確建第三面!$L$66="","",計_確建第三面!$L$66)</f>
        <v/>
      </c>
      <c r="F362" s="60" t="s">
        <v>1358</v>
      </c>
    </row>
    <row r="363" spans="3:6" ht="15" customHeight="1">
      <c r="C363" s="58" t="s">
        <v>1250</v>
      </c>
      <c r="D363" s="59" t="s">
        <v>1251</v>
      </c>
      <c r="E363" s="59" t="str">
        <f>IF(計_確建第三面!$N$67="","",計_確建第三面!$N$67)</f>
        <v/>
      </c>
      <c r="F363" s="60" t="s">
        <v>1358</v>
      </c>
    </row>
    <row r="364" spans="3:6" ht="15" customHeight="1">
      <c r="D364" s="59" t="s">
        <v>1252</v>
      </c>
      <c r="E364" s="59" t="str">
        <f>IF(計_確建第三面!$Q$67="","",計_確建第三面!$Q$67)</f>
        <v/>
      </c>
      <c r="F364" s="60" t="s">
        <v>1358</v>
      </c>
    </row>
    <row r="365" spans="3:6" ht="15" customHeight="1">
      <c r="D365" s="59" t="s">
        <v>1253</v>
      </c>
      <c r="E365" s="59" t="str">
        <f>IF(計_確建第三面!$T$67="","",計_確建第三面!$T$67)</f>
        <v/>
      </c>
      <c r="F365" s="60" t="s">
        <v>1358</v>
      </c>
    </row>
    <row r="366" spans="3:6" ht="15" customHeight="1">
      <c r="C366" s="58" t="s">
        <v>1249</v>
      </c>
      <c r="D366" s="59" t="s">
        <v>1254</v>
      </c>
      <c r="E366" s="59" t="str">
        <f>IF(計_確建第三面!$N$68="","",計_確建第三面!$N$68)</f>
        <v/>
      </c>
      <c r="F366" s="60" t="s">
        <v>1358</v>
      </c>
    </row>
    <row r="367" spans="3:6" ht="15" customHeight="1">
      <c r="D367" s="59" t="s">
        <v>1255</v>
      </c>
      <c r="E367" s="59" t="str">
        <f>IF(計_確建第三面!$Q$68="","",計_確建第三面!$Q$68)</f>
        <v/>
      </c>
      <c r="F367" s="60" t="s">
        <v>1358</v>
      </c>
    </row>
    <row r="368" spans="3:6" ht="15" customHeight="1">
      <c r="D368" s="59" t="s">
        <v>1256</v>
      </c>
      <c r="E368" s="59" t="str">
        <f>IF(計_確建第三面!$T$68="","",計_確建第三面!$T$68)</f>
        <v/>
      </c>
      <c r="F368" s="60" t="s">
        <v>1358</v>
      </c>
    </row>
    <row r="369" spans="3:6" ht="15" customHeight="1">
      <c r="C369" s="58" t="s">
        <v>1258</v>
      </c>
      <c r="D369" s="59" t="s">
        <v>1259</v>
      </c>
      <c r="E369" s="59" t="str">
        <f>IF(計_確建第三面!$H$70="","",計_確建第三面!$H$70)</f>
        <v/>
      </c>
      <c r="F369" s="60" t="s">
        <v>1358</v>
      </c>
    </row>
    <row r="370" spans="3:6" ht="15" customHeight="1">
      <c r="D370" s="59" t="s">
        <v>1265</v>
      </c>
      <c r="E370" s="59" t="str">
        <f>IF(計_確建第三面!$N$70="","",計_確建第三面!$N$70)</f>
        <v/>
      </c>
      <c r="F370" s="60" t="s">
        <v>1358</v>
      </c>
    </row>
    <row r="371" spans="3:6" ht="15" customHeight="1">
      <c r="D371" s="59" t="s">
        <v>1266</v>
      </c>
      <c r="E371" s="59" t="str">
        <f>IF(計_確建第三面!$Q$70="","",計_確建第三面!$Q$70)</f>
        <v/>
      </c>
      <c r="F371" s="60" t="s">
        <v>1358</v>
      </c>
    </row>
    <row r="372" spans="3:6" ht="15" customHeight="1">
      <c r="D372" s="59" t="s">
        <v>1267</v>
      </c>
      <c r="E372" s="59" t="str">
        <f>IF(計_確建第三面!$T$70="","",計_確建第三面!$T$70)</f>
        <v/>
      </c>
      <c r="F372" s="60" t="s">
        <v>1358</v>
      </c>
    </row>
    <row r="373" spans="3:6" ht="15" customHeight="1">
      <c r="D373" s="59" t="s">
        <v>1260</v>
      </c>
      <c r="E373" s="59" t="str">
        <f>IF(計_確建第三面!$X$70="","",計_確建第三面!$X$70)</f>
        <v/>
      </c>
      <c r="F373" s="60" t="s">
        <v>1358</v>
      </c>
    </row>
    <row r="374" spans="3:6" ht="15" customHeight="1">
      <c r="D374" s="59" t="s">
        <v>1261</v>
      </c>
      <c r="E374" s="59" t="str">
        <f>IF(計_確建第三面!$H$71="","",計_確建第三面!$H$71)</f>
        <v/>
      </c>
      <c r="F374" s="60" t="s">
        <v>1358</v>
      </c>
    </row>
    <row r="375" spans="3:6" ht="15" customHeight="1">
      <c r="D375" s="59" t="s">
        <v>1268</v>
      </c>
      <c r="E375" s="59" t="str">
        <f>IF(計_確建第三面!$N$71="","",計_確建第三面!$N$71)</f>
        <v/>
      </c>
      <c r="F375" s="60" t="s">
        <v>1358</v>
      </c>
    </row>
    <row r="376" spans="3:6" ht="15" customHeight="1">
      <c r="D376" s="59" t="s">
        <v>1269</v>
      </c>
      <c r="E376" s="59" t="str">
        <f>IF(計_確建第三面!$Q$71="","",計_確建第三面!$Q$71)</f>
        <v/>
      </c>
      <c r="F376" s="60" t="s">
        <v>1358</v>
      </c>
    </row>
    <row r="377" spans="3:6" ht="15" customHeight="1">
      <c r="D377" s="59" t="s">
        <v>1270</v>
      </c>
      <c r="E377" s="59" t="str">
        <f>IF(計_確建第三面!$T$71="","",計_確建第三面!$T$71)</f>
        <v/>
      </c>
      <c r="F377" s="60" t="s">
        <v>1358</v>
      </c>
    </row>
    <row r="378" spans="3:6" ht="15" customHeight="1">
      <c r="D378" s="59" t="s">
        <v>1262</v>
      </c>
      <c r="E378" s="59" t="str">
        <f>IF(計_確建第三面!$X$71="","",計_確建第三面!$X$71)</f>
        <v/>
      </c>
      <c r="F378" s="60" t="s">
        <v>1358</v>
      </c>
    </row>
    <row r="379" spans="3:6" ht="15" customHeight="1">
      <c r="D379" s="59" t="s">
        <v>1263</v>
      </c>
      <c r="E379" s="59" t="str">
        <f>IF(計_確建第三面!$H$72="","",計_確建第三面!$H$72)</f>
        <v/>
      </c>
      <c r="F379" s="60" t="s">
        <v>1358</v>
      </c>
    </row>
    <row r="380" spans="3:6" ht="15" customHeight="1">
      <c r="D380" s="59" t="s">
        <v>1271</v>
      </c>
      <c r="E380" s="59" t="str">
        <f>IF(計_確建第三面!$N$72="","",計_確建第三面!$N$72)</f>
        <v/>
      </c>
      <c r="F380" s="60" t="s">
        <v>1358</v>
      </c>
    </row>
    <row r="381" spans="3:6" ht="15" customHeight="1">
      <c r="D381" s="59" t="s">
        <v>1272</v>
      </c>
      <c r="E381" s="59" t="str">
        <f>IF(計_確建第三面!$Q$72="","",計_確建第三面!$Q$72)</f>
        <v/>
      </c>
      <c r="F381" s="60" t="s">
        <v>1358</v>
      </c>
    </row>
    <row r="382" spans="3:6" ht="15" customHeight="1">
      <c r="D382" s="59" t="s">
        <v>1273</v>
      </c>
      <c r="E382" s="59" t="str">
        <f>IF(計_確建第三面!$T$72="","",計_確建第三面!$T$72)</f>
        <v/>
      </c>
      <c r="F382" s="60" t="s">
        <v>1358</v>
      </c>
    </row>
    <row r="383" spans="3:6" ht="15" customHeight="1">
      <c r="D383" s="59" t="s">
        <v>1264</v>
      </c>
      <c r="E383" s="59" t="str">
        <f>IF(計_確建第三面!$X$72="","",計_確建第三面!$X$72)</f>
        <v/>
      </c>
      <c r="F383" s="60" t="s">
        <v>1358</v>
      </c>
    </row>
    <row r="384" spans="3:6" ht="15" customHeight="1">
      <c r="C384" s="58" t="s">
        <v>1277</v>
      </c>
      <c r="D384" s="58" t="s">
        <v>1278</v>
      </c>
      <c r="E384" s="59" t="str">
        <f>IF(計_確建第三面!$L$74="","",計_確建第三面!$L$74)</f>
        <v/>
      </c>
      <c r="F384" s="60" t="s">
        <v>1358</v>
      </c>
    </row>
    <row r="385" spans="3:6" ht="15" customHeight="1">
      <c r="D385" s="58" t="s">
        <v>1279</v>
      </c>
      <c r="E385" s="59" t="str">
        <f>IF(計_確建第三面!$L$75="","",計_確建第三面!$L$75)</f>
        <v/>
      </c>
      <c r="F385" s="60" t="s">
        <v>1358</v>
      </c>
    </row>
    <row r="386" spans="3:6" ht="15" customHeight="1">
      <c r="C386" s="58" t="s">
        <v>910</v>
      </c>
      <c r="D386" s="58" t="s">
        <v>1083</v>
      </c>
      <c r="E386" s="59" t="str">
        <f>IF(計_確建第三面!$L$77="","",計_確建第三面!$L$77)</f>
        <v/>
      </c>
      <c r="F386" s="60" t="s">
        <v>1358</v>
      </c>
    </row>
    <row r="387" spans="3:6" ht="15" customHeight="1">
      <c r="D387" s="58" t="s">
        <v>1084</v>
      </c>
      <c r="E387" s="59" t="str">
        <f>IF(計_確建第三面!$L$78="","",計_確建第三面!$L$78)</f>
        <v/>
      </c>
      <c r="F387" s="60" t="s">
        <v>1358</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486</v>
      </c>
      <c r="C2" s="1" t="s">
        <v>593</v>
      </c>
    </row>
    <row r="3" spans="2:3" ht="15" customHeight="1">
      <c r="B3" s="4"/>
    </row>
    <row r="4" spans="2:3" ht="15" customHeight="1">
      <c r="B4" s="4" t="s">
        <v>487</v>
      </c>
      <c r="C4" s="80" t="e">
        <f>IF(ISERROR(確建第三面!AE34/確建第三面!O24)="","",(確建第三面!AE34/確建第三面!O24))*100</f>
        <v>#VALUE!</v>
      </c>
    </row>
    <row r="5" spans="2:3" ht="15" customHeight="1">
      <c r="B5" s="4"/>
      <c r="C5" s="80"/>
    </row>
    <row r="6" spans="2:3" ht="15" customHeight="1">
      <c r="B6" s="4" t="s">
        <v>1964</v>
      </c>
      <c r="C6" s="37" t="str">
        <f>確建第三面!AE38</f>
        <v/>
      </c>
    </row>
    <row r="7" spans="2:3" ht="15" customHeight="1">
      <c r="B7" s="4" t="s">
        <v>1965</v>
      </c>
      <c r="C7" s="37" t="str">
        <f>IF(確建第三面!AE50="","",確建第三面!AE50/3)</f>
        <v/>
      </c>
    </row>
    <row r="8" spans="2:3" ht="15" customHeight="1">
      <c r="B8" s="4" t="s">
        <v>1966</v>
      </c>
      <c r="C8" s="37" t="str">
        <f>IF(確建第三面!AE51="","",確建第三面!AE51/3)</f>
        <v/>
      </c>
    </row>
    <row r="9" spans="2:3" ht="15" customHeight="1">
      <c r="B9" s="4"/>
    </row>
    <row r="10" spans="2:3" ht="15" customHeight="1">
      <c r="B10" s="4" t="s">
        <v>488</v>
      </c>
      <c r="C10" s="37" t="str">
        <f>IF(確建第三面!AE43="","",MIN(確建第三面!AE43,確建第三面!$AE$37/5))</f>
        <v/>
      </c>
    </row>
    <row r="11" spans="2:3" ht="15" customHeight="1">
      <c r="B11" s="4" t="s">
        <v>489</v>
      </c>
      <c r="C11" s="37" t="str">
        <f>IF(確建第三面!AE44="","",MIN(確建第三面!AE44,確建第三面!$AE$37/50))</f>
        <v/>
      </c>
    </row>
    <row r="12" spans="2:3" ht="15" customHeight="1">
      <c r="B12" s="4" t="s">
        <v>490</v>
      </c>
      <c r="C12" s="37" t="str">
        <f>IF(確建第三面!AE45="","",MIN(確建第三面!AE45,確建第三面!$AE$37/50))</f>
        <v/>
      </c>
    </row>
    <row r="13" spans="2:3" ht="15" customHeight="1">
      <c r="B13" s="4" t="s">
        <v>491</v>
      </c>
      <c r="C13" s="37" t="str">
        <f>IF(確建第三面!AE46="","",MIN(確建第三面!AE46,確建第三面!$AE$37/100))</f>
        <v/>
      </c>
    </row>
    <row r="14" spans="2:3" ht="15" customHeight="1">
      <c r="B14" s="4" t="s">
        <v>492</v>
      </c>
      <c r="C14" s="37" t="str">
        <f>IF(確建第三面!AE47="","",MIN(確建第三面!AE47,確建第三面!$AE$37/100))</f>
        <v/>
      </c>
    </row>
    <row r="15" spans="2:3" ht="15" customHeight="1">
      <c r="B15" s="4" t="s">
        <v>1967</v>
      </c>
      <c r="C15" s="37" t="str">
        <f>IF(確建第三面!AE48="","",MIN(確建第三面!AE48,確建第三面!$AE$37/100))</f>
        <v/>
      </c>
    </row>
    <row r="16" spans="2:3" ht="15" customHeight="1">
      <c r="B16" s="4"/>
    </row>
    <row r="17" spans="2:3" ht="15" customHeight="1">
      <c r="B17" s="4" t="s">
        <v>1968</v>
      </c>
      <c r="C17" s="38" t="str">
        <f>IF(C6="","",ROUNDDOWN(C6,2))</f>
        <v/>
      </c>
    </row>
    <row r="18" spans="2:3" ht="15" customHeight="1">
      <c r="B18" s="4" t="s">
        <v>1969</v>
      </c>
      <c r="C18" s="38" t="str">
        <f t="shared" ref="C18:C19" si="0">IF(C7="","",ROUNDDOWN(C7,2))</f>
        <v/>
      </c>
    </row>
    <row r="19" spans="2:3" ht="15" customHeight="1">
      <c r="B19" s="4" t="s">
        <v>1970</v>
      </c>
      <c r="C19" s="38" t="str">
        <f t="shared" si="0"/>
        <v/>
      </c>
    </row>
    <row r="20" spans="2:3" ht="15" customHeight="1">
      <c r="B20" s="4"/>
      <c r="C20" s="38"/>
    </row>
    <row r="21" spans="2:3" ht="15" customHeight="1">
      <c r="B21" s="4" t="s">
        <v>1971</v>
      </c>
      <c r="C21" s="38">
        <f>MIN(MIN(C17,C18),MIN(C17,C19))</f>
        <v>0</v>
      </c>
    </row>
    <row r="22" spans="2:3" ht="15" customHeight="1">
      <c r="B22" s="4" t="s">
        <v>493</v>
      </c>
      <c r="C22" s="38" t="str">
        <f>IF(C10="","",ROUNDDOWN(C10,2))</f>
        <v/>
      </c>
    </row>
    <row r="23" spans="2:3" ht="15" customHeight="1">
      <c r="B23" s="4" t="s">
        <v>494</v>
      </c>
      <c r="C23" s="38" t="str">
        <f t="shared" ref="C23:C27" si="1">IF(C11="","",ROUNDDOWN(C11,2))</f>
        <v/>
      </c>
    </row>
    <row r="24" spans="2:3" ht="15" customHeight="1">
      <c r="B24" s="4" t="s">
        <v>495</v>
      </c>
      <c r="C24" s="38" t="str">
        <f t="shared" si="1"/>
        <v/>
      </c>
    </row>
    <row r="25" spans="2:3" ht="15" customHeight="1">
      <c r="B25" s="4" t="s">
        <v>496</v>
      </c>
      <c r="C25" s="38" t="str">
        <f t="shared" si="1"/>
        <v/>
      </c>
    </row>
    <row r="26" spans="2:3" ht="15" customHeight="1">
      <c r="B26" s="4" t="s">
        <v>1972</v>
      </c>
      <c r="C26" s="38" t="str">
        <f t="shared" si="1"/>
        <v/>
      </c>
    </row>
    <row r="27" spans="2:3" ht="15" customHeight="1">
      <c r="B27" s="4" t="s">
        <v>1973</v>
      </c>
      <c r="C27" s="38" t="str">
        <f t="shared" si="1"/>
        <v/>
      </c>
    </row>
    <row r="28" spans="2:3" ht="15" customHeight="1">
      <c r="B28" s="4"/>
      <c r="C28" s="38"/>
    </row>
    <row r="29" spans="2:3" ht="15" customHeight="1">
      <c r="B29" s="4" t="s">
        <v>1974</v>
      </c>
      <c r="C29" s="38">
        <f>SUM(C21:C27)</f>
        <v>0</v>
      </c>
    </row>
    <row r="30" spans="2:3" ht="15" customHeight="1">
      <c r="B30" s="4" t="s">
        <v>1975</v>
      </c>
      <c r="C30" s="38">
        <f>SUM(確建第三面!AE39,確建第三面!AE41,確建第三面!AE42,確建第三面!AE49)</f>
        <v>0</v>
      </c>
    </row>
    <row r="31" spans="2:3" ht="15" customHeight="1">
      <c r="B31" s="4"/>
      <c r="C31" s="38">
        <f>SUM(C29:C30)</f>
        <v>0</v>
      </c>
    </row>
    <row r="32" spans="2:3" ht="15" customHeight="1">
      <c r="B32" s="4"/>
    </row>
    <row r="33" spans="2:3" ht="15" customHeight="1">
      <c r="B33" s="4" t="s">
        <v>497</v>
      </c>
      <c r="C33" s="80" t="e">
        <f>IF(ISERROR(確建第三面!O52/確建第三面!O24)="","",(確建第三面!O52/確建第三面!O24))*100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486</v>
      </c>
      <c r="C2" s="1" t="s">
        <v>593</v>
      </c>
    </row>
    <row r="3" spans="2:3" ht="15" customHeight="1">
      <c r="B3" s="4"/>
    </row>
    <row r="4" spans="2:3" ht="15" customHeight="1">
      <c r="B4" s="4" t="s">
        <v>487</v>
      </c>
      <c r="C4" s="80" t="e">
        <f>IF(ISERROR(計_確建第三面!AE34/計_確建第三面!O24)="","",(計_確建第三面!AE34/計_確建第三面!O24))*100</f>
        <v>#VALUE!</v>
      </c>
    </row>
    <row r="5" spans="2:3" ht="15" customHeight="1">
      <c r="B5" s="4"/>
      <c r="C5" s="80"/>
    </row>
    <row r="6" spans="2:3" ht="15" customHeight="1">
      <c r="B6" s="4" t="s">
        <v>1964</v>
      </c>
      <c r="C6" s="37" t="str">
        <f>計_確建第三面!AE38</f>
        <v/>
      </c>
    </row>
    <row r="7" spans="2:3" ht="15" customHeight="1">
      <c r="B7" s="4" t="s">
        <v>1965</v>
      </c>
      <c r="C7" s="37" t="str">
        <f>IF(計_確建第三面!AE50="","",計_確建第三面!AE50/3)</f>
        <v/>
      </c>
    </row>
    <row r="8" spans="2:3" ht="15" customHeight="1">
      <c r="B8" s="4" t="s">
        <v>1966</v>
      </c>
      <c r="C8" s="37" t="str">
        <f>IF(計_確建第三面!AE51="","",計_確建第三面!AE51/3)</f>
        <v/>
      </c>
    </row>
    <row r="9" spans="2:3" ht="15" customHeight="1">
      <c r="B9" s="4"/>
    </row>
    <row r="10" spans="2:3" ht="15" customHeight="1">
      <c r="B10" s="4" t="s">
        <v>488</v>
      </c>
      <c r="C10" s="37" t="str">
        <f>IF(計_確建第三面!AE43="","",MIN(計_確建第三面!AE43,計_確建第三面!$AE$37/5))</f>
        <v/>
      </c>
    </row>
    <row r="11" spans="2:3" ht="15" customHeight="1">
      <c r="B11" s="4" t="s">
        <v>489</v>
      </c>
      <c r="C11" s="37" t="str">
        <f>IF(計_確建第三面!AE44="","",MIN(計_確建第三面!AE44,計_確建第三面!$AE$37/50))</f>
        <v/>
      </c>
    </row>
    <row r="12" spans="2:3" ht="15" customHeight="1">
      <c r="B12" s="4" t="s">
        <v>490</v>
      </c>
      <c r="C12" s="37" t="str">
        <f>IF(計_確建第三面!AE45="","",MIN(計_確建第三面!AE45,計_確建第三面!$AE$37/50))</f>
        <v/>
      </c>
    </row>
    <row r="13" spans="2:3" ht="15" customHeight="1">
      <c r="B13" s="4" t="s">
        <v>491</v>
      </c>
      <c r="C13" s="37" t="str">
        <f>IF(計_確建第三面!AE46="","",MIN(計_確建第三面!AE46,計_確建第三面!$AE$37/100))</f>
        <v/>
      </c>
    </row>
    <row r="14" spans="2:3" ht="15" customHeight="1">
      <c r="B14" s="4" t="s">
        <v>492</v>
      </c>
      <c r="C14" s="37" t="str">
        <f>IF(計_確建第三面!AE47="","",MIN(計_確建第三面!AE47,計_確建第三面!$AE$37/100))</f>
        <v/>
      </c>
    </row>
    <row r="15" spans="2:3" ht="15" customHeight="1">
      <c r="B15" s="4" t="s">
        <v>1967</v>
      </c>
      <c r="C15" s="37" t="str">
        <f>IF(計_確建第三面!AE48="","",MIN(計_確建第三面!AE48,計_確建第三面!$AE$37/100))</f>
        <v/>
      </c>
    </row>
    <row r="16" spans="2:3" ht="15" customHeight="1">
      <c r="B16" s="4"/>
    </row>
    <row r="17" spans="2:3" ht="15" customHeight="1">
      <c r="B17" s="4" t="s">
        <v>1968</v>
      </c>
      <c r="C17" s="38" t="e">
        <f>ROUNDDOWN(C6,2)</f>
        <v>#VALUE!</v>
      </c>
    </row>
    <row r="18" spans="2:3" ht="15" customHeight="1">
      <c r="B18" s="4" t="s">
        <v>1969</v>
      </c>
      <c r="C18" s="38" t="str">
        <f>IF(C7="","",ROUNDDOWN(C7,2))</f>
        <v/>
      </c>
    </row>
    <row r="19" spans="2:3" ht="15" customHeight="1">
      <c r="B19" s="4" t="s">
        <v>1970</v>
      </c>
      <c r="C19" s="38" t="str">
        <f>IF(C8="","",ROUNDDOWN(C8,2))</f>
        <v/>
      </c>
    </row>
    <row r="20" spans="2:3" ht="15" customHeight="1">
      <c r="B20" s="4"/>
    </row>
    <row r="21" spans="2:3" ht="15" customHeight="1">
      <c r="B21" s="4" t="s">
        <v>1971</v>
      </c>
      <c r="C21" s="38" t="e">
        <f>MIN(MIN(C17,C18),MIN(C17,C19))</f>
        <v>#VALUE!</v>
      </c>
    </row>
    <row r="22" spans="2:3" ht="15" customHeight="1">
      <c r="B22" s="4" t="s">
        <v>493</v>
      </c>
      <c r="C22" s="38" t="str">
        <f>IF(C10="","",ROUNDDOWN(C10,2))</f>
        <v/>
      </c>
    </row>
    <row r="23" spans="2:3" ht="15" customHeight="1">
      <c r="B23" s="4" t="s">
        <v>494</v>
      </c>
      <c r="C23" s="38" t="str">
        <f t="shared" ref="C23:C27" si="0">IF(C11="","",ROUNDDOWN(C11,2))</f>
        <v/>
      </c>
    </row>
    <row r="24" spans="2:3" ht="15" customHeight="1">
      <c r="B24" s="4" t="s">
        <v>495</v>
      </c>
      <c r="C24" s="38" t="str">
        <f t="shared" si="0"/>
        <v/>
      </c>
    </row>
    <row r="25" spans="2:3" ht="15" customHeight="1">
      <c r="B25" s="4" t="s">
        <v>496</v>
      </c>
      <c r="C25" s="38" t="str">
        <f t="shared" si="0"/>
        <v/>
      </c>
    </row>
    <row r="26" spans="2:3" ht="15" customHeight="1">
      <c r="B26" s="4" t="s">
        <v>1972</v>
      </c>
      <c r="C26" s="38" t="str">
        <f t="shared" si="0"/>
        <v/>
      </c>
    </row>
    <row r="27" spans="2:3" ht="15" customHeight="1">
      <c r="B27" s="4" t="s">
        <v>1973</v>
      </c>
      <c r="C27" s="38" t="str">
        <f t="shared" si="0"/>
        <v/>
      </c>
    </row>
    <row r="28" spans="2:3" ht="15" customHeight="1">
      <c r="B28" s="4"/>
      <c r="C28" s="38"/>
    </row>
    <row r="29" spans="2:3" ht="15" customHeight="1">
      <c r="B29" s="4" t="s">
        <v>1974</v>
      </c>
      <c r="C29" s="38" t="e">
        <f>SUM(C21:C27)</f>
        <v>#VALUE!</v>
      </c>
    </row>
    <row r="30" spans="2:3" ht="15" customHeight="1">
      <c r="B30" s="4" t="s">
        <v>1975</v>
      </c>
      <c r="C30" s="38">
        <f>SUM(計_確建第三面!AE39,計_確建第三面!AE41,計_確建第三面!AE42,計_確建第三面!AE49)</f>
        <v>0</v>
      </c>
    </row>
    <row r="31" spans="2:3" ht="15" customHeight="1">
      <c r="B31" s="4"/>
      <c r="C31" s="38" t="e">
        <f>SUM(C29:C30)</f>
        <v>#VALUE!</v>
      </c>
    </row>
    <row r="32" spans="2:3" ht="15" customHeight="1">
      <c r="B32" s="4"/>
    </row>
    <row r="33" spans="2:3" ht="15" customHeight="1">
      <c r="B33" s="4" t="s">
        <v>497</v>
      </c>
      <c r="C33" s="80" t="e">
        <f>IF(ISERROR(計_確建第三面!O52/計_確建第三面!O24),"",(計_確建第三面!O52/計_確建第三面!O24))*100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9:BV54"/>
  <sheetViews>
    <sheetView showZeros="0" tabSelected="1" zoomScaleNormal="100" zoomScaleSheetLayoutView="100" workbookViewId="0"/>
  </sheetViews>
  <sheetFormatPr defaultColWidth="2.5" defaultRowHeight="15" customHeight="1"/>
  <cols>
    <col min="1" max="73" width="2.5" style="6" customWidth="1"/>
    <col min="74" max="16384" width="2.5" style="7"/>
  </cols>
  <sheetData>
    <row r="9" spans="1:74" s="93" customFormat="1" ht="60" customHeight="1">
      <c r="A9" s="85"/>
      <c r="B9" s="85"/>
      <c r="C9" s="398" t="s">
        <v>1398</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85"/>
      <c r="AL9" s="85"/>
      <c r="AM9" s="85"/>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7"/>
    </row>
    <row r="12" spans="1:74" ht="20.100000000000001" customHeight="1">
      <c r="B12" s="403" t="s">
        <v>2361</v>
      </c>
      <c r="C12" s="404"/>
      <c r="D12" s="404"/>
      <c r="E12" s="404"/>
      <c r="F12" s="404"/>
      <c r="G12" s="404"/>
      <c r="H12" s="404"/>
      <c r="I12" s="404"/>
      <c r="J12" s="404"/>
      <c r="K12" s="404"/>
      <c r="L12" s="404"/>
      <c r="M12" s="405"/>
      <c r="N12" s="406" t="s">
        <v>1392</v>
      </c>
      <c r="O12" s="407"/>
      <c r="P12" s="407"/>
      <c r="Q12" s="407"/>
      <c r="R12" s="407"/>
      <c r="S12" s="407"/>
      <c r="T12" s="407"/>
      <c r="U12" s="407"/>
      <c r="V12" s="407"/>
      <c r="W12" s="407"/>
      <c r="X12" s="407"/>
      <c r="Y12" s="408"/>
      <c r="Z12" s="409" t="s">
        <v>1396</v>
      </c>
      <c r="AA12" s="410"/>
      <c r="AB12" s="410"/>
      <c r="AC12" s="410"/>
      <c r="AD12" s="410"/>
      <c r="AE12" s="410"/>
      <c r="AF12" s="410"/>
      <c r="AG12" s="410"/>
      <c r="AH12" s="410"/>
      <c r="AI12" s="410"/>
      <c r="AJ12" s="410"/>
      <c r="AK12" s="411"/>
      <c r="AN12" s="7"/>
      <c r="AO12" s="7"/>
      <c r="AP12" s="7"/>
      <c r="BV12" s="6"/>
    </row>
    <row r="13" spans="1:74" ht="14.45" customHeight="1">
      <c r="B13" s="399" t="s">
        <v>1376</v>
      </c>
      <c r="C13" s="400"/>
      <c r="D13" s="113"/>
      <c r="E13" s="113"/>
      <c r="F13" s="113"/>
      <c r="G13" s="113"/>
      <c r="H13" s="113"/>
      <c r="I13" s="113"/>
      <c r="J13" s="113"/>
      <c r="K13" s="113"/>
      <c r="L13" s="113"/>
      <c r="M13" s="114"/>
      <c r="N13" s="401" t="s">
        <v>1492</v>
      </c>
      <c r="O13" s="402"/>
      <c r="P13" s="95"/>
      <c r="Q13" s="95"/>
      <c r="R13" s="95"/>
      <c r="S13" s="95"/>
      <c r="T13" s="95"/>
      <c r="U13" s="95"/>
      <c r="V13" s="95"/>
      <c r="W13" s="95"/>
      <c r="X13" s="95"/>
      <c r="Y13" s="95"/>
      <c r="Z13" s="412" t="s">
        <v>1495</v>
      </c>
      <c r="AA13" s="413"/>
      <c r="AB13" s="115"/>
      <c r="AC13" s="115"/>
      <c r="AD13" s="115"/>
      <c r="AE13" s="115"/>
      <c r="AF13" s="115"/>
      <c r="AG13" s="115"/>
      <c r="AH13" s="115"/>
      <c r="AI13" s="115"/>
      <c r="AJ13" s="115"/>
      <c r="AK13" s="116"/>
      <c r="BV13" s="6"/>
    </row>
    <row r="14" spans="1:74" ht="14.45" customHeight="1">
      <c r="B14" s="87"/>
      <c r="C14" s="52" t="s">
        <v>1491</v>
      </c>
      <c r="D14" s="52"/>
      <c r="E14" s="52"/>
      <c r="F14" s="52"/>
      <c r="G14" s="52"/>
      <c r="H14" s="52"/>
      <c r="I14" s="52"/>
      <c r="J14" s="52"/>
      <c r="K14" s="52"/>
      <c r="L14" s="52"/>
      <c r="M14" s="86"/>
      <c r="N14" s="96"/>
      <c r="O14" s="95" t="s">
        <v>1378</v>
      </c>
      <c r="P14" s="95"/>
      <c r="Q14" s="95"/>
      <c r="R14" s="95"/>
      <c r="S14" s="95"/>
      <c r="T14" s="95"/>
      <c r="U14" s="95"/>
      <c r="V14" s="95"/>
      <c r="W14" s="95"/>
      <c r="X14" s="95"/>
      <c r="Y14" s="95"/>
      <c r="Z14" s="102"/>
      <c r="AA14" s="66" t="s">
        <v>1381</v>
      </c>
      <c r="AB14" s="66"/>
      <c r="AC14" s="66"/>
      <c r="AD14" s="66"/>
      <c r="AE14" s="66"/>
      <c r="AF14" s="66"/>
      <c r="AG14" s="66"/>
      <c r="AH14" s="66"/>
      <c r="AI14" s="66"/>
      <c r="AJ14" s="66"/>
      <c r="AK14" s="101"/>
      <c r="AN14" s="7"/>
      <c r="AO14" s="7"/>
      <c r="AP14" s="7"/>
      <c r="BV14" s="6"/>
    </row>
    <row r="15" spans="1:74" ht="14.45" customHeight="1">
      <c r="B15" s="89"/>
      <c r="C15" s="52"/>
      <c r="D15" s="52"/>
      <c r="E15" s="52"/>
      <c r="F15" s="52"/>
      <c r="G15" s="52"/>
      <c r="H15" s="52"/>
      <c r="I15" s="52"/>
      <c r="J15" s="52"/>
      <c r="K15" s="52"/>
      <c r="L15" s="52"/>
      <c r="M15" s="90"/>
      <c r="N15" s="96"/>
      <c r="O15" s="97"/>
      <c r="P15" s="97"/>
      <c r="Q15" s="97"/>
      <c r="R15" s="97"/>
      <c r="S15" s="97"/>
      <c r="T15" s="97"/>
      <c r="U15" s="97"/>
      <c r="V15" s="97"/>
      <c r="W15" s="97"/>
      <c r="X15" s="97"/>
      <c r="Y15" s="97"/>
      <c r="Z15" s="103"/>
      <c r="AA15" s="104"/>
      <c r="AB15" s="104"/>
      <c r="AC15" s="104"/>
      <c r="AD15" s="104"/>
      <c r="AE15" s="104"/>
      <c r="AF15" s="104"/>
      <c r="AG15" s="104"/>
      <c r="AH15" s="104"/>
      <c r="AI15" s="104"/>
      <c r="AJ15" s="104"/>
      <c r="AK15" s="105"/>
      <c r="AN15" s="7"/>
      <c r="AO15" s="7"/>
      <c r="AP15" s="7"/>
      <c r="BE15" s="7"/>
      <c r="BN15" s="7"/>
      <c r="BV15" s="6"/>
    </row>
    <row r="16" spans="1:74" ht="14.45" customHeight="1">
      <c r="B16" s="89"/>
      <c r="C16" s="117" t="s">
        <v>2176</v>
      </c>
      <c r="D16" s="117"/>
      <c r="E16" s="117"/>
      <c r="F16" s="117"/>
      <c r="G16" s="117"/>
      <c r="H16" s="117"/>
      <c r="I16" s="117"/>
      <c r="J16" s="117"/>
      <c r="K16" s="52"/>
      <c r="L16" s="52"/>
      <c r="M16" s="86"/>
      <c r="N16" s="96"/>
      <c r="O16" s="110" t="s">
        <v>1383</v>
      </c>
      <c r="P16" s="110"/>
      <c r="Q16" s="95"/>
      <c r="R16" s="110" t="s">
        <v>1384</v>
      </c>
      <c r="S16" s="110"/>
      <c r="T16" s="95"/>
      <c r="U16" s="110" t="s">
        <v>1385</v>
      </c>
      <c r="V16" s="110"/>
      <c r="W16" s="95"/>
      <c r="X16" s="95"/>
      <c r="Y16" s="95"/>
      <c r="Z16" s="102"/>
      <c r="AA16" s="111" t="s">
        <v>1383</v>
      </c>
      <c r="AB16" s="111"/>
      <c r="AC16" s="66"/>
      <c r="AD16" s="111" t="s">
        <v>1384</v>
      </c>
      <c r="AE16" s="111"/>
      <c r="AF16" s="66"/>
      <c r="AG16" s="111" t="s">
        <v>1385</v>
      </c>
      <c r="AH16" s="111"/>
      <c r="AI16" s="66"/>
      <c r="AJ16" s="66"/>
      <c r="AK16" s="101"/>
      <c r="AN16" s="7"/>
      <c r="AO16" s="7"/>
      <c r="AP16" s="7"/>
      <c r="BC16" s="7"/>
      <c r="BE16" s="7"/>
      <c r="BH16" s="7"/>
      <c r="BK16" s="7"/>
      <c r="BN16" s="7"/>
      <c r="BQ16" s="7"/>
      <c r="BT16" s="7"/>
      <c r="BV16" s="6"/>
    </row>
    <row r="17" spans="2:74" ht="14.45" customHeight="1">
      <c r="B17" s="89"/>
      <c r="C17" s="52"/>
      <c r="D17" s="52"/>
      <c r="E17" s="52"/>
      <c r="F17" s="52"/>
      <c r="G17" s="52"/>
      <c r="H17" s="52"/>
      <c r="I17" s="52"/>
      <c r="J17" s="52"/>
      <c r="K17" s="52"/>
      <c r="L17" s="52"/>
      <c r="M17" s="86"/>
      <c r="N17" s="98"/>
      <c r="O17" s="110" t="s">
        <v>1386</v>
      </c>
      <c r="P17" s="110"/>
      <c r="Q17" s="95"/>
      <c r="R17" s="110" t="s">
        <v>1387</v>
      </c>
      <c r="S17" s="110"/>
      <c r="T17" s="95"/>
      <c r="U17" s="110" t="s">
        <v>1388</v>
      </c>
      <c r="V17" s="110"/>
      <c r="W17" s="95"/>
      <c r="X17" s="95"/>
      <c r="Y17" s="95"/>
      <c r="Z17" s="102"/>
      <c r="AA17" s="111" t="s">
        <v>1386</v>
      </c>
      <c r="AB17" s="111"/>
      <c r="AC17" s="66"/>
      <c r="AD17" s="111" t="s">
        <v>1387</v>
      </c>
      <c r="AE17" s="111"/>
      <c r="AF17" s="66"/>
      <c r="AG17" s="111" t="s">
        <v>1388</v>
      </c>
      <c r="AH17" s="111"/>
      <c r="AI17" s="66"/>
      <c r="AJ17" s="66"/>
      <c r="AK17" s="101"/>
      <c r="AN17" s="94"/>
      <c r="AO17" s="94"/>
      <c r="BC17" s="7"/>
      <c r="BE17" s="7"/>
      <c r="BV17" s="6"/>
    </row>
    <row r="18" spans="2:74" ht="14.45" customHeight="1">
      <c r="B18" s="89"/>
      <c r="C18" s="52"/>
      <c r="D18" s="52"/>
      <c r="E18" s="52"/>
      <c r="F18" s="52"/>
      <c r="G18" s="52"/>
      <c r="H18" s="52"/>
      <c r="I18" s="52"/>
      <c r="J18" s="52"/>
      <c r="K18" s="52"/>
      <c r="L18" s="52"/>
      <c r="M18" s="86"/>
      <c r="N18" s="98"/>
      <c r="O18" s="95"/>
      <c r="P18" s="95"/>
      <c r="Q18" s="95"/>
      <c r="R18" s="95"/>
      <c r="S18" s="95"/>
      <c r="T18" s="95"/>
      <c r="U18" s="95"/>
      <c r="V18" s="95"/>
      <c r="W18" s="95"/>
      <c r="X18" s="95"/>
      <c r="Y18" s="95"/>
      <c r="Z18" s="102"/>
      <c r="AA18" s="66"/>
      <c r="AB18" s="66"/>
      <c r="AC18" s="66"/>
      <c r="AD18" s="66"/>
      <c r="AE18" s="66"/>
      <c r="AF18" s="66"/>
      <c r="AG18" s="66"/>
      <c r="AH18" s="66"/>
      <c r="AI18" s="66"/>
      <c r="AJ18" s="66"/>
      <c r="AK18" s="101"/>
      <c r="AN18" s="7"/>
      <c r="AO18" s="7"/>
      <c r="AP18" s="7"/>
      <c r="BV18" s="6"/>
    </row>
    <row r="19" spans="2:74" ht="14.45" customHeight="1">
      <c r="B19" s="416" t="s">
        <v>1399</v>
      </c>
      <c r="C19" s="417"/>
      <c r="D19" s="52"/>
      <c r="E19" s="52"/>
      <c r="F19" s="52"/>
      <c r="G19" s="52"/>
      <c r="H19" s="52"/>
      <c r="I19" s="52"/>
      <c r="J19" s="52"/>
      <c r="K19" s="52"/>
      <c r="L19" s="52"/>
      <c r="M19" s="86"/>
      <c r="N19" s="401" t="s">
        <v>1400</v>
      </c>
      <c r="O19" s="402"/>
      <c r="P19" s="95"/>
      <c r="Q19" s="95"/>
      <c r="R19" s="95"/>
      <c r="S19" s="95"/>
      <c r="T19" s="95"/>
      <c r="U19" s="95"/>
      <c r="V19" s="95"/>
      <c r="W19" s="95"/>
      <c r="X19" s="95"/>
      <c r="Y19" s="95"/>
      <c r="Z19" s="414" t="s">
        <v>1393</v>
      </c>
      <c r="AA19" s="415"/>
      <c r="AB19" s="66"/>
      <c r="AC19" s="66"/>
      <c r="AD19" s="66"/>
      <c r="AE19" s="66"/>
      <c r="AF19" s="66"/>
      <c r="AG19" s="66"/>
      <c r="AH19" s="66"/>
      <c r="AI19" s="66"/>
      <c r="AJ19" s="66"/>
      <c r="AK19" s="101"/>
      <c r="AN19" s="7"/>
      <c r="AO19" s="7"/>
      <c r="AP19" s="7"/>
      <c r="BV19" s="6"/>
    </row>
    <row r="20" spans="2:74" ht="14.45" customHeight="1">
      <c r="B20" s="89"/>
      <c r="C20" s="52" t="s">
        <v>1377</v>
      </c>
      <c r="D20" s="88"/>
      <c r="E20" s="52"/>
      <c r="F20" s="52"/>
      <c r="G20" s="52"/>
      <c r="H20" s="52"/>
      <c r="I20" s="52"/>
      <c r="J20" s="52"/>
      <c r="K20" s="52"/>
      <c r="L20" s="52"/>
      <c r="M20" s="86"/>
      <c r="N20" s="98"/>
      <c r="O20" s="95" t="s">
        <v>1379</v>
      </c>
      <c r="P20" s="95"/>
      <c r="Q20" s="95"/>
      <c r="R20" s="95"/>
      <c r="S20" s="95"/>
      <c r="T20" s="95"/>
      <c r="U20" s="95"/>
      <c r="V20" s="95"/>
      <c r="W20" s="95"/>
      <c r="X20" s="95"/>
      <c r="Y20" s="95"/>
      <c r="Z20" s="102"/>
      <c r="AA20" s="66" t="s">
        <v>1382</v>
      </c>
      <c r="AB20" s="66"/>
      <c r="AC20" s="66"/>
      <c r="AD20" s="66"/>
      <c r="AE20" s="66"/>
      <c r="AF20" s="66"/>
      <c r="AG20" s="66"/>
      <c r="AH20" s="66"/>
      <c r="AI20" s="66"/>
      <c r="AJ20" s="66"/>
      <c r="AK20" s="101"/>
      <c r="AN20" s="7"/>
      <c r="AO20" s="7"/>
      <c r="AP20" s="7"/>
      <c r="BV20" s="6"/>
    </row>
    <row r="21" spans="2:74" ht="14.45" customHeight="1">
      <c r="B21" s="89"/>
      <c r="C21" s="52"/>
      <c r="D21" s="52"/>
      <c r="E21" s="88"/>
      <c r="F21" s="88"/>
      <c r="G21" s="88"/>
      <c r="H21" s="88"/>
      <c r="I21" s="88"/>
      <c r="J21" s="88"/>
      <c r="K21" s="88"/>
      <c r="L21" s="88"/>
      <c r="M21" s="86"/>
      <c r="N21" s="98"/>
      <c r="O21" s="95"/>
      <c r="P21" s="95"/>
      <c r="Q21" s="95"/>
      <c r="R21" s="95"/>
      <c r="S21" s="95"/>
      <c r="T21" s="95"/>
      <c r="U21" s="95"/>
      <c r="V21" s="95"/>
      <c r="W21" s="95"/>
      <c r="X21" s="95"/>
      <c r="Y21" s="95"/>
      <c r="Z21" s="102"/>
      <c r="AA21" s="66"/>
      <c r="AB21" s="66"/>
      <c r="AC21" s="66"/>
      <c r="AD21" s="66"/>
      <c r="AE21" s="66"/>
      <c r="AF21" s="66"/>
      <c r="AG21" s="66"/>
      <c r="AH21" s="66"/>
      <c r="AI21" s="66"/>
      <c r="AJ21" s="66"/>
      <c r="AK21" s="101"/>
      <c r="AN21" s="7"/>
      <c r="AO21" s="7"/>
      <c r="AP21" s="7"/>
      <c r="BV21" s="6"/>
    </row>
    <row r="22" spans="2:74" ht="14.45" customHeight="1">
      <c r="B22" s="89"/>
      <c r="C22" s="109" t="s">
        <v>1389</v>
      </c>
      <c r="D22" s="109"/>
      <c r="E22" s="109"/>
      <c r="F22" s="109"/>
      <c r="G22" s="109"/>
      <c r="H22" s="109"/>
      <c r="I22" s="109"/>
      <c r="J22" s="52"/>
      <c r="K22" s="52"/>
      <c r="L22" s="52"/>
      <c r="M22" s="86"/>
      <c r="N22" s="98"/>
      <c r="O22" s="110" t="s">
        <v>1383</v>
      </c>
      <c r="P22" s="110"/>
      <c r="Q22" s="95"/>
      <c r="R22" s="110" t="s">
        <v>1384</v>
      </c>
      <c r="S22" s="110"/>
      <c r="T22" s="95"/>
      <c r="U22" s="110" t="s">
        <v>1385</v>
      </c>
      <c r="V22" s="110"/>
      <c r="W22" s="95"/>
      <c r="X22" s="95"/>
      <c r="Y22" s="95"/>
      <c r="Z22" s="102"/>
      <c r="AA22" s="111" t="s">
        <v>1383</v>
      </c>
      <c r="AB22" s="111"/>
      <c r="AC22" s="66"/>
      <c r="AD22" s="111" t="s">
        <v>1384</v>
      </c>
      <c r="AE22" s="111"/>
      <c r="AF22" s="66"/>
      <c r="AG22" s="111" t="s">
        <v>1385</v>
      </c>
      <c r="AH22" s="111"/>
      <c r="AI22" s="66"/>
      <c r="AJ22" s="66"/>
      <c r="AK22" s="101"/>
      <c r="AN22" s="94"/>
      <c r="AO22" s="94"/>
      <c r="BV22" s="6"/>
    </row>
    <row r="23" spans="2:74" ht="14.45" customHeight="1">
      <c r="B23" s="89"/>
      <c r="C23" s="109" t="s">
        <v>1390</v>
      </c>
      <c r="D23" s="109"/>
      <c r="E23" s="109"/>
      <c r="F23" s="109"/>
      <c r="G23" s="109"/>
      <c r="H23" s="52"/>
      <c r="I23" s="52"/>
      <c r="J23" s="52"/>
      <c r="K23" s="52"/>
      <c r="L23" s="52"/>
      <c r="M23" s="86"/>
      <c r="N23" s="98"/>
      <c r="O23" s="110"/>
      <c r="P23" s="110"/>
      <c r="Q23" s="95"/>
      <c r="R23" s="95"/>
      <c r="S23" s="95"/>
      <c r="T23" s="95"/>
      <c r="U23" s="95"/>
      <c r="V23" s="95"/>
      <c r="W23" s="95"/>
      <c r="X23" s="95"/>
      <c r="Y23" s="95"/>
      <c r="Z23" s="102"/>
      <c r="AA23" s="111"/>
      <c r="AB23" s="111"/>
      <c r="AC23" s="66"/>
      <c r="AD23" s="66"/>
      <c r="AE23" s="66"/>
      <c r="AF23" s="66"/>
      <c r="AG23" s="66"/>
      <c r="AH23" s="66"/>
      <c r="AI23" s="66"/>
      <c r="AJ23" s="66"/>
      <c r="AK23" s="101"/>
      <c r="AN23" s="94"/>
      <c r="AO23" s="94"/>
      <c r="BV23" s="6"/>
    </row>
    <row r="24" spans="2:74" ht="14.45" customHeight="1">
      <c r="B24" s="89"/>
      <c r="C24" s="52"/>
      <c r="D24" s="52"/>
      <c r="E24" s="52"/>
      <c r="F24" s="52"/>
      <c r="G24" s="52"/>
      <c r="H24" s="52"/>
      <c r="I24" s="52"/>
      <c r="J24" s="52"/>
      <c r="K24" s="52"/>
      <c r="L24" s="52"/>
      <c r="M24" s="86"/>
      <c r="N24" s="401" t="s">
        <v>1493</v>
      </c>
      <c r="O24" s="402"/>
      <c r="P24" s="95"/>
      <c r="Q24" s="95"/>
      <c r="R24" s="95"/>
      <c r="S24" s="95"/>
      <c r="T24" s="95"/>
      <c r="U24" s="95"/>
      <c r="V24" s="95"/>
      <c r="W24" s="95"/>
      <c r="X24" s="95"/>
      <c r="Y24" s="95"/>
      <c r="Z24" s="414" t="s">
        <v>1496</v>
      </c>
      <c r="AA24" s="415"/>
      <c r="AB24" s="66"/>
      <c r="AC24" s="66"/>
      <c r="AD24" s="66"/>
      <c r="AE24" s="66"/>
      <c r="AF24" s="66"/>
      <c r="AG24" s="66"/>
      <c r="AH24" s="66"/>
      <c r="AI24" s="66"/>
      <c r="AJ24" s="66"/>
      <c r="AK24" s="101"/>
      <c r="AN24" s="94"/>
      <c r="AO24" s="94"/>
      <c r="BV24" s="6"/>
    </row>
    <row r="25" spans="2:74" ht="14.45" customHeight="1">
      <c r="B25" s="89"/>
      <c r="C25" s="52"/>
      <c r="D25" s="52"/>
      <c r="E25" s="52"/>
      <c r="F25" s="52"/>
      <c r="G25" s="52"/>
      <c r="H25" s="52"/>
      <c r="I25" s="52"/>
      <c r="J25" s="52"/>
      <c r="K25" s="52"/>
      <c r="L25" s="52"/>
      <c r="M25" s="86"/>
      <c r="N25" s="95"/>
      <c r="O25" s="95" t="s">
        <v>1380</v>
      </c>
      <c r="P25" s="95"/>
      <c r="Q25" s="95"/>
      <c r="R25" s="95"/>
      <c r="S25" s="95"/>
      <c r="T25" s="95"/>
      <c r="U25" s="95"/>
      <c r="V25" s="95"/>
      <c r="W25" s="95"/>
      <c r="X25" s="95"/>
      <c r="Y25" s="95"/>
      <c r="Z25" s="102"/>
      <c r="AA25" s="111" t="s">
        <v>1391</v>
      </c>
      <c r="AB25" s="111"/>
      <c r="AC25" s="66"/>
      <c r="AD25" s="66"/>
      <c r="AE25" s="66"/>
      <c r="AF25" s="66"/>
      <c r="AG25" s="66"/>
      <c r="AH25" s="66"/>
      <c r="AI25" s="66"/>
      <c r="AJ25" s="66"/>
      <c r="AK25" s="101"/>
      <c r="AN25" s="94"/>
      <c r="AO25" s="94"/>
      <c r="AP25" s="7"/>
      <c r="BV25" s="6"/>
    </row>
    <row r="26" spans="2:74" ht="14.45" customHeight="1">
      <c r="B26" s="89"/>
      <c r="C26" s="52"/>
      <c r="D26" s="52"/>
      <c r="E26" s="52"/>
      <c r="F26" s="52"/>
      <c r="G26" s="52"/>
      <c r="H26" s="52"/>
      <c r="I26" s="52"/>
      <c r="J26" s="52"/>
      <c r="K26" s="52"/>
      <c r="L26" s="52"/>
      <c r="M26" s="86"/>
      <c r="N26" s="98"/>
      <c r="O26" s="95"/>
      <c r="P26" s="95"/>
      <c r="Q26" s="95"/>
      <c r="R26" s="95"/>
      <c r="S26" s="95"/>
      <c r="T26" s="95"/>
      <c r="U26" s="95"/>
      <c r="V26" s="95"/>
      <c r="W26" s="95"/>
      <c r="X26" s="95"/>
      <c r="Y26" s="95"/>
      <c r="Z26" s="102"/>
      <c r="AA26" s="66"/>
      <c r="AB26" s="66"/>
      <c r="AC26" s="66"/>
      <c r="AD26" s="66"/>
      <c r="AE26" s="66"/>
      <c r="AF26" s="66"/>
      <c r="AG26" s="66"/>
      <c r="AH26" s="66"/>
      <c r="AI26" s="66"/>
      <c r="AJ26" s="66"/>
      <c r="AK26" s="101"/>
      <c r="AN26" s="7"/>
      <c r="AO26" s="7"/>
      <c r="AP26" s="7"/>
      <c r="BV26" s="6"/>
    </row>
    <row r="27" spans="2:74" ht="14.45" customHeight="1">
      <c r="B27" s="89"/>
      <c r="C27" s="52"/>
      <c r="D27" s="52"/>
      <c r="E27" s="52"/>
      <c r="F27" s="52"/>
      <c r="G27" s="52"/>
      <c r="H27" s="52"/>
      <c r="I27" s="52"/>
      <c r="J27" s="52"/>
      <c r="K27" s="52"/>
      <c r="L27" s="52"/>
      <c r="M27" s="86"/>
      <c r="N27" s="98"/>
      <c r="O27" s="264" t="s">
        <v>2755</v>
      </c>
      <c r="P27" s="264"/>
      <c r="Q27" s="95"/>
      <c r="R27" s="264" t="s">
        <v>2756</v>
      </c>
      <c r="S27" s="264"/>
      <c r="T27" s="264"/>
      <c r="U27" s="110"/>
      <c r="V27" s="110"/>
      <c r="W27" s="95"/>
      <c r="X27" s="95"/>
      <c r="Y27" s="95"/>
      <c r="Z27" s="414" t="s">
        <v>1394</v>
      </c>
      <c r="AA27" s="415"/>
      <c r="AB27" s="66"/>
      <c r="AC27" s="66"/>
      <c r="AD27" s="66"/>
      <c r="AE27" s="66"/>
      <c r="AF27" s="66"/>
      <c r="AG27" s="66"/>
      <c r="AH27" s="66"/>
      <c r="AI27" s="66"/>
      <c r="AJ27" s="66"/>
      <c r="AK27" s="101"/>
      <c r="AN27" s="94"/>
      <c r="AO27" s="94"/>
      <c r="AP27" s="7"/>
      <c r="BV27" s="6"/>
    </row>
    <row r="28" spans="2:74" ht="14.45" customHeight="1">
      <c r="B28" s="89"/>
      <c r="C28" s="52"/>
      <c r="D28" s="52"/>
      <c r="E28" s="52"/>
      <c r="F28" s="52"/>
      <c r="G28" s="52"/>
      <c r="H28" s="52"/>
      <c r="I28" s="52"/>
      <c r="J28" s="52"/>
      <c r="K28" s="52"/>
      <c r="L28" s="52"/>
      <c r="M28" s="86"/>
      <c r="N28" s="98"/>
      <c r="O28" s="110" t="s">
        <v>2859</v>
      </c>
      <c r="P28" s="110"/>
      <c r="Q28" s="95"/>
      <c r="R28" s="95"/>
      <c r="S28" s="95"/>
      <c r="T28" s="95"/>
      <c r="U28" s="95"/>
      <c r="V28" s="95"/>
      <c r="W28" s="95"/>
      <c r="X28" s="95"/>
      <c r="Y28" s="95"/>
      <c r="Z28" s="102"/>
      <c r="AA28" s="111" t="s">
        <v>2364</v>
      </c>
      <c r="AB28" s="111"/>
      <c r="AC28" s="111"/>
      <c r="AD28" s="265"/>
      <c r="AE28" s="265"/>
      <c r="AF28" s="265"/>
      <c r="AG28" s="66"/>
      <c r="AH28" s="66"/>
      <c r="AI28" s="66"/>
      <c r="AJ28" s="66"/>
      <c r="AK28" s="101"/>
      <c r="AN28" s="94"/>
      <c r="AO28" s="94"/>
      <c r="AP28" s="7"/>
      <c r="BV28" s="6"/>
    </row>
    <row r="29" spans="2:74" ht="14.45" customHeight="1">
      <c r="B29" s="89"/>
      <c r="C29" s="52"/>
      <c r="D29" s="52"/>
      <c r="E29" s="52"/>
      <c r="F29" s="52"/>
      <c r="G29" s="52"/>
      <c r="H29" s="52"/>
      <c r="I29" s="52"/>
      <c r="J29" s="52"/>
      <c r="K29" s="52"/>
      <c r="L29" s="52"/>
      <c r="M29" s="86"/>
      <c r="N29" s="95"/>
      <c r="O29" s="95"/>
      <c r="P29" s="95"/>
      <c r="Q29" s="95"/>
      <c r="R29" s="95"/>
      <c r="S29" s="95"/>
      <c r="T29" s="95"/>
      <c r="U29" s="95"/>
      <c r="V29" s="95"/>
      <c r="W29" s="95"/>
      <c r="X29" s="95"/>
      <c r="Y29" s="95"/>
      <c r="Z29" s="102"/>
      <c r="AA29" s="66"/>
      <c r="AB29" s="66"/>
      <c r="AC29" s="66"/>
      <c r="AD29" s="66"/>
      <c r="AE29" s="66"/>
      <c r="AF29" s="66"/>
      <c r="AG29" s="66"/>
      <c r="AH29" s="66"/>
      <c r="AI29" s="66"/>
      <c r="AJ29" s="66"/>
      <c r="AK29" s="101"/>
      <c r="AN29" s="94"/>
      <c r="AO29" s="94"/>
      <c r="AP29" s="7"/>
      <c r="BV29" s="6"/>
    </row>
    <row r="30" spans="2:74" ht="14.45" customHeight="1">
      <c r="B30" s="89"/>
      <c r="C30" s="52"/>
      <c r="D30" s="52"/>
      <c r="E30" s="52"/>
      <c r="F30" s="52"/>
      <c r="G30" s="52"/>
      <c r="H30" s="52"/>
      <c r="I30" s="52"/>
      <c r="J30" s="52"/>
      <c r="K30" s="52"/>
      <c r="L30" s="52"/>
      <c r="M30" s="86"/>
      <c r="N30" s="401" t="s">
        <v>1401</v>
      </c>
      <c r="O30" s="402"/>
      <c r="P30" s="95"/>
      <c r="Q30" s="95"/>
      <c r="R30" s="95"/>
      <c r="S30" s="95"/>
      <c r="T30" s="95"/>
      <c r="U30" s="95"/>
      <c r="V30" s="95"/>
      <c r="W30" s="95"/>
      <c r="X30" s="95"/>
      <c r="Y30" s="95"/>
      <c r="Z30" s="414" t="s">
        <v>1497</v>
      </c>
      <c r="AA30" s="415"/>
      <c r="AB30" s="66"/>
      <c r="AC30" s="66"/>
      <c r="AD30" s="66"/>
      <c r="AE30" s="66"/>
      <c r="AF30" s="66"/>
      <c r="AG30" s="66"/>
      <c r="AH30" s="66"/>
      <c r="AI30" s="66"/>
      <c r="AJ30" s="66"/>
      <c r="AK30" s="101"/>
      <c r="BV30" s="6"/>
    </row>
    <row r="31" spans="2:74" ht="14.45" customHeight="1">
      <c r="B31" s="89"/>
      <c r="C31" s="52"/>
      <c r="D31" s="52"/>
      <c r="E31" s="52"/>
      <c r="F31" s="52"/>
      <c r="G31" s="52"/>
      <c r="H31" s="52"/>
      <c r="I31" s="52"/>
      <c r="J31" s="52"/>
      <c r="K31" s="52"/>
      <c r="L31" s="52"/>
      <c r="M31" s="86"/>
      <c r="N31" s="98"/>
      <c r="O31" s="110" t="s">
        <v>1391</v>
      </c>
      <c r="P31" s="110"/>
      <c r="Q31" s="95"/>
      <c r="R31" s="95"/>
      <c r="S31" s="95"/>
      <c r="T31" s="95"/>
      <c r="U31" s="95"/>
      <c r="V31" s="95"/>
      <c r="W31" s="95"/>
      <c r="X31" s="95"/>
      <c r="Y31" s="95"/>
      <c r="Z31" s="102"/>
      <c r="AA31" s="111" t="s">
        <v>1395</v>
      </c>
      <c r="AB31" s="111"/>
      <c r="AC31" s="111"/>
      <c r="AD31" s="111"/>
      <c r="AE31" s="66"/>
      <c r="AF31" s="66"/>
      <c r="AG31" s="66"/>
      <c r="AH31" s="66"/>
      <c r="AI31" s="66"/>
      <c r="AJ31" s="66"/>
      <c r="AK31" s="101"/>
      <c r="BV31" s="6"/>
    </row>
    <row r="32" spans="2:74" ht="14.45" customHeight="1">
      <c r="B32" s="89"/>
      <c r="C32" s="52"/>
      <c r="D32" s="52"/>
      <c r="E32" s="52"/>
      <c r="F32" s="52"/>
      <c r="G32" s="52"/>
      <c r="H32" s="52"/>
      <c r="I32" s="52"/>
      <c r="J32" s="52"/>
      <c r="K32" s="52"/>
      <c r="L32" s="52"/>
      <c r="M32" s="86"/>
      <c r="N32" s="95"/>
      <c r="O32" s="95"/>
      <c r="P32" s="95"/>
      <c r="Q32" s="95"/>
      <c r="R32" s="95"/>
      <c r="S32" s="95"/>
      <c r="T32" s="95"/>
      <c r="U32" s="95"/>
      <c r="V32" s="95"/>
      <c r="W32" s="95"/>
      <c r="X32" s="95"/>
      <c r="Y32" s="95"/>
      <c r="Z32" s="102"/>
      <c r="AA32" s="66"/>
      <c r="AB32" s="66"/>
      <c r="AC32" s="66"/>
      <c r="AD32" s="66"/>
      <c r="AE32" s="66"/>
      <c r="AF32" s="66"/>
      <c r="AG32" s="66"/>
      <c r="AH32" s="66"/>
      <c r="AI32" s="66"/>
      <c r="AJ32" s="66"/>
      <c r="AK32" s="101"/>
    </row>
    <row r="33" spans="2:37" ht="14.45" customHeight="1">
      <c r="B33" s="89"/>
      <c r="C33" s="52"/>
      <c r="D33" s="52"/>
      <c r="E33" s="52"/>
      <c r="F33" s="52"/>
      <c r="G33" s="52"/>
      <c r="H33" s="52"/>
      <c r="I33" s="52"/>
      <c r="J33" s="52"/>
      <c r="K33" s="52"/>
      <c r="L33" s="52"/>
      <c r="M33" s="86"/>
      <c r="N33" s="401" t="s">
        <v>1494</v>
      </c>
      <c r="O33" s="402"/>
      <c r="P33" s="95"/>
      <c r="Q33" s="95"/>
      <c r="R33" s="95"/>
      <c r="S33" s="95"/>
      <c r="T33" s="95"/>
      <c r="U33" s="95"/>
      <c r="V33" s="95"/>
      <c r="W33" s="95"/>
      <c r="X33" s="95"/>
      <c r="Y33" s="95"/>
      <c r="Z33" s="102"/>
      <c r="AA33" s="66"/>
      <c r="AB33" s="66"/>
      <c r="AC33" s="66"/>
      <c r="AD33" s="66"/>
      <c r="AE33" s="66"/>
      <c r="AF33" s="66"/>
      <c r="AG33" s="66"/>
      <c r="AH33" s="66"/>
      <c r="AI33" s="66"/>
      <c r="AJ33" s="66"/>
      <c r="AK33" s="101"/>
    </row>
    <row r="34" spans="2:37" ht="14.45" customHeight="1">
      <c r="B34" s="89"/>
      <c r="C34" s="52"/>
      <c r="D34" s="52"/>
      <c r="E34" s="52"/>
      <c r="F34" s="52"/>
      <c r="G34" s="52"/>
      <c r="H34" s="52"/>
      <c r="I34" s="52"/>
      <c r="J34" s="52"/>
      <c r="K34" s="52"/>
      <c r="L34" s="52"/>
      <c r="M34" s="86"/>
      <c r="N34" s="98"/>
      <c r="O34" s="110" t="s">
        <v>2364</v>
      </c>
      <c r="P34" s="110"/>
      <c r="Q34" s="110"/>
      <c r="R34" s="264"/>
      <c r="S34" s="264"/>
      <c r="T34" s="264"/>
      <c r="U34" s="95"/>
      <c r="V34" s="95"/>
      <c r="W34" s="95"/>
      <c r="X34" s="95"/>
      <c r="Y34" s="95"/>
      <c r="Z34" s="102"/>
      <c r="AA34" s="66"/>
      <c r="AB34" s="66"/>
      <c r="AC34" s="66"/>
      <c r="AD34" s="66"/>
      <c r="AE34" s="66"/>
      <c r="AF34" s="66"/>
      <c r="AG34" s="66"/>
      <c r="AH34" s="66"/>
      <c r="AI34" s="66"/>
      <c r="AJ34" s="66"/>
      <c r="AK34" s="101"/>
    </row>
    <row r="35" spans="2:37" ht="14.45" customHeight="1">
      <c r="B35" s="91"/>
      <c r="C35" s="53"/>
      <c r="D35" s="53"/>
      <c r="E35" s="53"/>
      <c r="F35" s="53"/>
      <c r="G35" s="53"/>
      <c r="H35" s="53"/>
      <c r="I35" s="53"/>
      <c r="J35" s="53"/>
      <c r="K35" s="53"/>
      <c r="L35" s="53"/>
      <c r="M35" s="92"/>
      <c r="N35" s="99"/>
      <c r="O35" s="100"/>
      <c r="P35" s="100"/>
      <c r="Q35" s="100"/>
      <c r="R35" s="100"/>
      <c r="S35" s="100"/>
      <c r="T35" s="100"/>
      <c r="U35" s="100"/>
      <c r="V35" s="100"/>
      <c r="W35" s="100"/>
      <c r="X35" s="100"/>
      <c r="Y35" s="100"/>
      <c r="Z35" s="106"/>
      <c r="AA35" s="107"/>
      <c r="AB35" s="107"/>
      <c r="AC35" s="107"/>
      <c r="AD35" s="107"/>
      <c r="AE35" s="107"/>
      <c r="AF35" s="107"/>
      <c r="AG35" s="107"/>
      <c r="AH35" s="107"/>
      <c r="AI35" s="107"/>
      <c r="AJ35" s="107"/>
      <c r="AK35" s="108"/>
    </row>
    <row r="53" spans="2:37" ht="15" customHeight="1">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41" t="s">
        <v>2860</v>
      </c>
    </row>
    <row r="54" spans="2:37" ht="15" customHeight="1">
      <c r="B54" s="418" t="s">
        <v>1887</v>
      </c>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row>
  </sheetData>
  <mergeCells count="17">
    <mergeCell ref="Z27:AA27"/>
    <mergeCell ref="B19:C19"/>
    <mergeCell ref="B54:AK54"/>
    <mergeCell ref="N30:O30"/>
    <mergeCell ref="N33:O33"/>
    <mergeCell ref="Z30:AA30"/>
    <mergeCell ref="C9:AJ9"/>
    <mergeCell ref="B13:C13"/>
    <mergeCell ref="N13:O13"/>
    <mergeCell ref="N19:O19"/>
    <mergeCell ref="N24:O24"/>
    <mergeCell ref="B12:M12"/>
    <mergeCell ref="N12:Y12"/>
    <mergeCell ref="Z12:AK12"/>
    <mergeCell ref="Z13:AA13"/>
    <mergeCell ref="Z19:AA19"/>
    <mergeCell ref="Z24:AA24"/>
  </mergeCells>
  <phoneticPr fontId="31"/>
  <hyperlinks>
    <hyperlink ref="C22:I22" location="'担当登録(代理設計監理)'!C11" display="担当登録（代理設計監理）" xr:uid="{00000000-0004-0000-0600-000000000000}"/>
    <hyperlink ref="C23:G23" location="'担当登録(施工)'!C11" display="担当登録（施工）" xr:uid="{00000000-0004-0000-0600-000001000000}"/>
    <hyperlink ref="O16:P16" location="確建第一面!AM3" display="第一面" xr:uid="{00000000-0004-0000-0600-000002000000}"/>
    <hyperlink ref="R16:S16" location="確建第二面!AM3" display="第二面" xr:uid="{00000000-0004-0000-0600-000003000000}"/>
    <hyperlink ref="U16:V16" location="確建第三面!AM3" display="第三面" xr:uid="{00000000-0004-0000-0600-000004000000}"/>
    <hyperlink ref="O17:P17" location="確建第四面!AM3" display="第四面" xr:uid="{00000000-0004-0000-0600-000005000000}"/>
    <hyperlink ref="R17:S17" location="確建第五面!AM3" display="第五面" xr:uid="{00000000-0004-0000-0600-000006000000}"/>
    <hyperlink ref="U17:V17" location="確建第六面!AM3" display="第六面" xr:uid="{00000000-0004-0000-0600-000007000000}"/>
    <hyperlink ref="O22:P22" location="概要第一面!AM3" display="第一面" xr:uid="{00000000-0004-0000-0600-000008000000}"/>
    <hyperlink ref="R22:S22" location="概要第二面!AM3" display="第二面" xr:uid="{00000000-0004-0000-0600-000009000000}"/>
    <hyperlink ref="U22:V22" location="概要第三面!AM3" display="第三面" xr:uid="{00000000-0004-0000-0600-00000A000000}"/>
    <hyperlink ref="O31" location="委任状!AM3" display="委任状" xr:uid="{00000000-0004-0000-0600-00000F000000}"/>
    <hyperlink ref="O34:Q34" location="審査受付票!AO3" display="審査受付票" xr:uid="{00000000-0004-0000-0600-000010000000}"/>
    <hyperlink ref="O31:P31" location="委任状!AM3" display="委任状" xr:uid="{00000000-0004-0000-0600-000011000000}"/>
    <hyperlink ref="AA16:AB16" location="計_確建第一面!AM3" display="第一面" xr:uid="{00000000-0004-0000-0600-000012000000}"/>
    <hyperlink ref="AD16:AE16" location="計_確建第二面!AM3" display="第二面" xr:uid="{00000000-0004-0000-0600-000013000000}"/>
    <hyperlink ref="AG16:AH16" location="計_確建第三面!AM3" display="第三面" xr:uid="{00000000-0004-0000-0600-000014000000}"/>
    <hyperlink ref="AA17:AB17" location="計_確建第四面!AM3" display="第四面" xr:uid="{00000000-0004-0000-0600-000015000000}"/>
    <hyperlink ref="AD17:AE17" location="計_確建第五面!AM3" display="第五面" xr:uid="{00000000-0004-0000-0600-000016000000}"/>
    <hyperlink ref="AG17:AH17" location="計_確建第六面!AM3" display="第六面" xr:uid="{00000000-0004-0000-0600-000017000000}"/>
    <hyperlink ref="AA22:AB22" location="計_概要第一面!AM3" display="第一面" xr:uid="{00000000-0004-0000-0600-000018000000}"/>
    <hyperlink ref="AD22:AE22" location="計_概要第二面!AM3" display="第二面" xr:uid="{00000000-0004-0000-0600-000019000000}"/>
    <hyperlink ref="AG22:AH22" location="計_概要第三面!AM3" display="第三面" xr:uid="{00000000-0004-0000-0600-00001A000000}"/>
    <hyperlink ref="AA25:AB25" location="計_委任状!AM3" display="委任状" xr:uid="{00000000-0004-0000-0600-00001B000000}"/>
    <hyperlink ref="AA28:AC28" location="計_審査受付票!AO3" display="審査受付票" xr:uid="{00000000-0004-0000-0600-00001C000000}"/>
    <hyperlink ref="AA31:AD31" location="確建注意!AM3" display="その他注意書" xr:uid="{00000000-0004-0000-0600-00001D000000}"/>
    <hyperlink ref="C16" location="必要書類一覧表!AO3" display="必要書類一覧表(確認申請)" xr:uid="{78E1936A-22E8-4F85-9457-FAB69F92E58B}"/>
    <hyperlink ref="C16:J16" location="必要書類一覧表!AO3" display="必要書類一覧表（確認申請）" xr:uid="{5EF1C16C-24FF-4DBF-AFA6-63812F60BC5A}"/>
    <hyperlink ref="O34:S34" location="審査受付票!AO3" display="審査受付票[1][2]" xr:uid="{85409360-9B86-4AD6-9DA3-D530B31FB9C7}"/>
    <hyperlink ref="AA28:AE28" location="計_審査受付票!AO3" display="審査受付票[1][2]" xr:uid="{7E607CEE-7C17-49FC-A9D0-D09AF5C239F2}"/>
    <hyperlink ref="O34" location="審査受付票!AO3" display="審査受付票[1][2][3]" xr:uid="{E23F039F-818A-4FD0-804A-8787EA284CC3}"/>
    <hyperlink ref="O34:T34" location="審査受付票!AO3" display="審査受付票[1][2][3]" xr:uid="{8DFE07D9-782B-4CD9-BC2D-D70AEB54F8B6}"/>
    <hyperlink ref="AA28:AF28" location="計_審査受付票!AO3" display="審査受付票[1][2][3]" xr:uid="{63095472-97D4-4E7D-A839-355BD0007028}"/>
    <hyperlink ref="O27:P27" location="建築工事届!AO3" display="工事届" xr:uid="{DEB0A467-34B8-43DE-963C-AB050D66C6B6}"/>
    <hyperlink ref="R27:T27" location="追加記入欄!AO3" display="追加記入欄" xr:uid="{6F4F2448-47AB-4FAA-91C5-FAF1040C8782}"/>
    <hyperlink ref="O28:P28" location="工事届注意!AM3" display="注意書" xr:uid="{A7F906E8-B226-41EA-A0D0-CC8997D7BBB4}"/>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EF64-6CE2-4552-8CCA-1B18945EA70E}">
  <sheetPr>
    <tabColor theme="1"/>
  </sheetPr>
  <dimension ref="B1:AM127"/>
  <sheetViews>
    <sheetView showGridLines="0" showZeros="0" zoomScaleNormal="100" zoomScaleSheetLayoutView="100" workbookViewId="0">
      <pane ySplit="2" topLeftCell="A3" activePane="bottomLeft" state="frozen"/>
      <selection pane="bottomLeft" activeCell="B15" sqref="B15:C15"/>
    </sheetView>
  </sheetViews>
  <sheetFormatPr defaultColWidth="2.625" defaultRowHeight="15" customHeight="1"/>
  <cols>
    <col min="1" max="16384" width="2.625" style="164"/>
  </cols>
  <sheetData>
    <row r="1" spans="2:39" ht="15" customHeight="1">
      <c r="P1" s="232"/>
    </row>
    <row r="4" spans="2:39" ht="15" customHeight="1">
      <c r="AM4" s="165" t="s">
        <v>2428</v>
      </c>
    </row>
    <row r="5" spans="2:39" ht="30" customHeight="1" thickBot="1">
      <c r="B5" s="166"/>
      <c r="C5" s="166"/>
      <c r="D5" s="166"/>
      <c r="E5" s="166"/>
      <c r="F5" s="166"/>
      <c r="G5" s="166"/>
      <c r="H5" s="166"/>
      <c r="I5" s="166"/>
      <c r="J5" s="166"/>
      <c r="K5" s="166"/>
      <c r="L5" s="166"/>
      <c r="N5" s="419" t="s">
        <v>2013</v>
      </c>
      <c r="O5" s="419"/>
      <c r="P5" s="419"/>
      <c r="Q5" s="419"/>
      <c r="R5" s="419"/>
      <c r="S5" s="419"/>
      <c r="T5" s="419"/>
      <c r="U5" s="419"/>
      <c r="V5" s="419"/>
      <c r="W5" s="419"/>
      <c r="X5" s="419"/>
      <c r="Y5" s="419"/>
      <c r="Z5" s="419"/>
      <c r="AA5" s="419"/>
      <c r="AB5" s="167"/>
      <c r="AC5" s="166"/>
      <c r="AD5" s="166"/>
      <c r="AE5" s="166"/>
      <c r="AF5" s="166"/>
      <c r="AG5" s="166"/>
      <c r="AH5" s="166"/>
      <c r="AI5" s="166"/>
      <c r="AJ5" s="166"/>
      <c r="AK5" s="166"/>
      <c r="AL5" s="166"/>
      <c r="AM5" s="166"/>
    </row>
    <row r="6" spans="2:39" ht="15" customHeight="1" thickTop="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row>
    <row r="7" spans="2:39" ht="15" customHeight="1">
      <c r="B7" s="166"/>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row>
    <row r="8" spans="2:39" ht="15" customHeight="1">
      <c r="B8" s="166" t="s">
        <v>1724</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row>
    <row r="9" spans="2:39" ht="15" customHeight="1">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row>
    <row r="10" spans="2:39" ht="15" customHeight="1">
      <c r="B10" s="166" t="s">
        <v>2014</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2:39" ht="9.9499999999999993" customHeight="1">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row>
    <row r="12" spans="2:39" ht="15" customHeight="1">
      <c r="B12" s="170" t="s">
        <v>2015</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row>
    <row r="13" spans="2:39" ht="9.9499999999999993" customHeight="1" thickBot="1">
      <c r="B13" s="170"/>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row>
    <row r="14" spans="2:39" ht="17.100000000000001" customHeight="1">
      <c r="B14" s="420" t="s">
        <v>2016</v>
      </c>
      <c r="C14" s="421"/>
      <c r="D14" s="422" t="s">
        <v>2017</v>
      </c>
      <c r="E14" s="423"/>
      <c r="F14" s="423" t="s">
        <v>2018</v>
      </c>
      <c r="G14" s="423"/>
      <c r="H14" s="424" t="s">
        <v>1490</v>
      </c>
      <c r="I14" s="424"/>
      <c r="J14" s="424"/>
      <c r="K14" s="424"/>
      <c r="L14" s="424"/>
      <c r="M14" s="424"/>
      <c r="N14" s="424"/>
      <c r="O14" s="424"/>
      <c r="P14" s="424"/>
      <c r="Q14" s="424"/>
      <c r="R14" s="424" t="s">
        <v>2019</v>
      </c>
      <c r="S14" s="424"/>
      <c r="T14" s="424"/>
      <c r="U14" s="424"/>
      <c r="V14" s="424"/>
      <c r="W14" s="424"/>
      <c r="X14" s="424"/>
      <c r="Y14" s="424"/>
      <c r="Z14" s="424"/>
      <c r="AA14" s="424"/>
      <c r="AB14" s="424"/>
      <c r="AC14" s="424"/>
      <c r="AD14" s="424"/>
      <c r="AE14" s="424"/>
      <c r="AF14" s="424"/>
      <c r="AG14" s="424"/>
      <c r="AH14" s="424"/>
      <c r="AI14" s="424"/>
      <c r="AJ14" s="424"/>
      <c r="AK14" s="424"/>
      <c r="AL14" s="432" t="s">
        <v>2020</v>
      </c>
      <c r="AM14" s="433"/>
    </row>
    <row r="15" spans="2:39" ht="17.100000000000001" customHeight="1">
      <c r="B15" s="434" t="s">
        <v>171</v>
      </c>
      <c r="C15" s="435"/>
      <c r="D15" s="436">
        <v>1</v>
      </c>
      <c r="E15" s="437"/>
      <c r="F15" s="438" t="s">
        <v>2021</v>
      </c>
      <c r="G15" s="437"/>
      <c r="H15" s="171" t="s">
        <v>2022</v>
      </c>
      <c r="I15" s="172"/>
      <c r="J15" s="172"/>
      <c r="K15" s="172"/>
      <c r="L15" s="172"/>
      <c r="M15" s="172"/>
      <c r="N15" s="172"/>
      <c r="O15" s="172"/>
      <c r="P15" s="172"/>
      <c r="Q15" s="173"/>
      <c r="R15" s="171" t="s">
        <v>2023</v>
      </c>
      <c r="S15" s="172"/>
      <c r="T15" s="172"/>
      <c r="U15" s="172"/>
      <c r="V15" s="172"/>
      <c r="W15" s="172"/>
      <c r="X15" s="172"/>
      <c r="Y15" s="172"/>
      <c r="Z15" s="172"/>
      <c r="AA15" s="172"/>
      <c r="AB15" s="172"/>
      <c r="AC15" s="172"/>
      <c r="AD15" s="172"/>
      <c r="AE15" s="172"/>
      <c r="AF15" s="172"/>
      <c r="AG15" s="172"/>
      <c r="AH15" s="172"/>
      <c r="AI15" s="172"/>
      <c r="AJ15" s="172"/>
      <c r="AK15" s="173"/>
      <c r="AL15" s="439" t="s">
        <v>1726</v>
      </c>
      <c r="AM15" s="440"/>
    </row>
    <row r="16" spans="2:39" ht="17.100000000000001" customHeight="1">
      <c r="B16" s="441" t="s">
        <v>171</v>
      </c>
      <c r="C16" s="442"/>
      <c r="D16" s="443">
        <v>1</v>
      </c>
      <c r="E16" s="444"/>
      <c r="F16" s="445" t="s">
        <v>2021</v>
      </c>
      <c r="G16" s="444"/>
      <c r="H16" s="174" t="s">
        <v>2367</v>
      </c>
      <c r="I16" s="175"/>
      <c r="J16" s="175"/>
      <c r="K16" s="175"/>
      <c r="L16" s="175"/>
      <c r="M16" s="175"/>
      <c r="N16" s="175"/>
      <c r="O16" s="175"/>
      <c r="P16" s="175"/>
      <c r="Q16" s="176"/>
      <c r="R16" s="174" t="s">
        <v>2024</v>
      </c>
      <c r="S16" s="175"/>
      <c r="T16" s="175"/>
      <c r="U16" s="175"/>
      <c r="V16" s="175"/>
      <c r="W16" s="175"/>
      <c r="X16" s="175"/>
      <c r="Y16" s="175"/>
      <c r="Z16" s="175"/>
      <c r="AA16" s="175"/>
      <c r="AB16" s="175"/>
      <c r="AC16" s="175"/>
      <c r="AD16" s="175"/>
      <c r="AE16" s="175"/>
      <c r="AF16" s="175"/>
      <c r="AG16" s="175"/>
      <c r="AH16" s="175"/>
      <c r="AI16" s="175"/>
      <c r="AJ16" s="175"/>
      <c r="AK16" s="176"/>
      <c r="AL16" s="446" t="s">
        <v>1726</v>
      </c>
      <c r="AM16" s="447"/>
    </row>
    <row r="17" spans="2:39" ht="17.100000000000001" customHeight="1">
      <c r="B17" s="425" t="s">
        <v>171</v>
      </c>
      <c r="C17" s="426"/>
      <c r="D17" s="427">
        <v>1</v>
      </c>
      <c r="E17" s="428"/>
      <c r="F17" s="429" t="s">
        <v>2021</v>
      </c>
      <c r="G17" s="428"/>
      <c r="H17" s="177" t="s">
        <v>2368</v>
      </c>
      <c r="I17" s="178"/>
      <c r="J17" s="178"/>
      <c r="K17" s="178"/>
      <c r="L17" s="178"/>
      <c r="M17" s="178"/>
      <c r="N17" s="178"/>
      <c r="O17" s="178"/>
      <c r="P17" s="178"/>
      <c r="Q17" s="179"/>
      <c r="R17" s="177" t="s">
        <v>2025</v>
      </c>
      <c r="S17" s="178"/>
      <c r="T17" s="178"/>
      <c r="U17" s="178"/>
      <c r="V17" s="178"/>
      <c r="W17" s="178"/>
      <c r="X17" s="178"/>
      <c r="Y17" s="178"/>
      <c r="Z17" s="178"/>
      <c r="AA17" s="178"/>
      <c r="AB17" s="178"/>
      <c r="AC17" s="178"/>
      <c r="AD17" s="178"/>
      <c r="AE17" s="178"/>
      <c r="AF17" s="178"/>
      <c r="AG17" s="178"/>
      <c r="AH17" s="178"/>
      <c r="AI17" s="178"/>
      <c r="AJ17" s="178"/>
      <c r="AK17" s="179"/>
      <c r="AL17" s="430" t="s">
        <v>1726</v>
      </c>
      <c r="AM17" s="431"/>
    </row>
    <row r="18" spans="2:39" ht="17.100000000000001" customHeight="1">
      <c r="B18" s="425" t="s">
        <v>1726</v>
      </c>
      <c r="C18" s="426"/>
      <c r="D18" s="427">
        <v>1</v>
      </c>
      <c r="E18" s="428"/>
      <c r="F18" s="429" t="s">
        <v>2021</v>
      </c>
      <c r="G18" s="428"/>
      <c r="H18" s="177" t="s">
        <v>2026</v>
      </c>
      <c r="I18" s="178"/>
      <c r="J18" s="178"/>
      <c r="K18" s="178"/>
      <c r="L18" s="178"/>
      <c r="M18" s="178"/>
      <c r="N18" s="178"/>
      <c r="O18" s="178"/>
      <c r="P18" s="178"/>
      <c r="Q18" s="179"/>
      <c r="R18" s="177" t="s">
        <v>2027</v>
      </c>
      <c r="S18" s="178"/>
      <c r="T18" s="178"/>
      <c r="U18" s="178"/>
      <c r="V18" s="178"/>
      <c r="W18" s="178"/>
      <c r="X18" s="178"/>
      <c r="Y18" s="178"/>
      <c r="Z18" s="178"/>
      <c r="AA18" s="178"/>
      <c r="AB18" s="178"/>
      <c r="AC18" s="178"/>
      <c r="AD18" s="178"/>
      <c r="AE18" s="178"/>
      <c r="AF18" s="178"/>
      <c r="AG18" s="178"/>
      <c r="AH18" s="178"/>
      <c r="AI18" s="178"/>
      <c r="AJ18" s="178"/>
      <c r="AK18" s="179"/>
      <c r="AL18" s="430" t="s">
        <v>1726</v>
      </c>
      <c r="AM18" s="431"/>
    </row>
    <row r="19" spans="2:39" ht="17.100000000000001" customHeight="1">
      <c r="B19" s="425" t="s">
        <v>1726</v>
      </c>
      <c r="C19" s="426"/>
      <c r="D19" s="427">
        <v>1</v>
      </c>
      <c r="E19" s="428"/>
      <c r="F19" s="429" t="s">
        <v>2028</v>
      </c>
      <c r="G19" s="428"/>
      <c r="H19" s="177" t="s">
        <v>2029</v>
      </c>
      <c r="I19" s="178"/>
      <c r="J19" s="178"/>
      <c r="K19" s="178"/>
      <c r="L19" s="178"/>
      <c r="M19" s="178"/>
      <c r="N19" s="178"/>
      <c r="O19" s="178"/>
      <c r="P19" s="178"/>
      <c r="Q19" s="179"/>
      <c r="R19" s="177" t="s">
        <v>2030</v>
      </c>
      <c r="S19" s="178"/>
      <c r="T19" s="178"/>
      <c r="U19" s="178"/>
      <c r="V19" s="178"/>
      <c r="W19" s="178"/>
      <c r="X19" s="178"/>
      <c r="Y19" s="178"/>
      <c r="Z19" s="178"/>
      <c r="AA19" s="178"/>
      <c r="AB19" s="178"/>
      <c r="AC19" s="178"/>
      <c r="AD19" s="178"/>
      <c r="AE19" s="178"/>
      <c r="AF19" s="178"/>
      <c r="AG19" s="178"/>
      <c r="AH19" s="178"/>
      <c r="AI19" s="178"/>
      <c r="AJ19" s="178"/>
      <c r="AK19" s="179"/>
      <c r="AL19" s="430" t="s">
        <v>1726</v>
      </c>
      <c r="AM19" s="431"/>
    </row>
    <row r="20" spans="2:39" ht="17.100000000000001" customHeight="1">
      <c r="B20" s="425" t="s">
        <v>1726</v>
      </c>
      <c r="C20" s="426"/>
      <c r="D20" s="427">
        <v>2</v>
      </c>
      <c r="E20" s="428"/>
      <c r="F20" s="429" t="s">
        <v>2021</v>
      </c>
      <c r="G20" s="428"/>
      <c r="H20" s="177" t="s">
        <v>2031</v>
      </c>
      <c r="I20" s="178"/>
      <c r="J20" s="178"/>
      <c r="K20" s="178"/>
      <c r="L20" s="178"/>
      <c r="M20" s="178"/>
      <c r="N20" s="178"/>
      <c r="O20" s="178"/>
      <c r="P20" s="178"/>
      <c r="Q20" s="179"/>
      <c r="R20" s="177" t="s">
        <v>2032</v>
      </c>
      <c r="S20" s="178"/>
      <c r="T20" s="178"/>
      <c r="U20" s="178"/>
      <c r="V20" s="178"/>
      <c r="W20" s="178"/>
      <c r="X20" s="178"/>
      <c r="Y20" s="178"/>
      <c r="Z20" s="178"/>
      <c r="AA20" s="178"/>
      <c r="AB20" s="178"/>
      <c r="AC20" s="178"/>
      <c r="AD20" s="178"/>
      <c r="AE20" s="178"/>
      <c r="AF20" s="178"/>
      <c r="AG20" s="178"/>
      <c r="AH20" s="178"/>
      <c r="AI20" s="178"/>
      <c r="AJ20" s="178"/>
      <c r="AK20" s="179"/>
      <c r="AL20" s="430" t="s">
        <v>1726</v>
      </c>
      <c r="AM20" s="431"/>
    </row>
    <row r="21" spans="2:39" ht="17.100000000000001" customHeight="1">
      <c r="B21" s="425" t="s">
        <v>1726</v>
      </c>
      <c r="C21" s="426"/>
      <c r="D21" s="427">
        <v>2</v>
      </c>
      <c r="E21" s="428"/>
      <c r="F21" s="429" t="s">
        <v>2021</v>
      </c>
      <c r="G21" s="428"/>
      <c r="H21" s="177" t="s">
        <v>2033</v>
      </c>
      <c r="I21" s="178"/>
      <c r="J21" s="178"/>
      <c r="K21" s="178"/>
      <c r="L21" s="178"/>
      <c r="M21" s="178"/>
      <c r="N21" s="178"/>
      <c r="O21" s="178"/>
      <c r="P21" s="178"/>
      <c r="Q21" s="179"/>
      <c r="R21" s="177" t="s">
        <v>2034</v>
      </c>
      <c r="S21" s="178"/>
      <c r="T21" s="178"/>
      <c r="U21" s="178"/>
      <c r="V21" s="178"/>
      <c r="W21" s="178"/>
      <c r="X21" s="178"/>
      <c r="Y21" s="178"/>
      <c r="Z21" s="178"/>
      <c r="AA21" s="178"/>
      <c r="AB21" s="178"/>
      <c r="AC21" s="178"/>
      <c r="AD21" s="178"/>
      <c r="AE21" s="178"/>
      <c r="AF21" s="178"/>
      <c r="AG21" s="178"/>
      <c r="AH21" s="178"/>
      <c r="AI21" s="178"/>
      <c r="AJ21" s="178"/>
      <c r="AK21" s="179"/>
      <c r="AL21" s="430" t="s">
        <v>1726</v>
      </c>
      <c r="AM21" s="431"/>
    </row>
    <row r="22" spans="2:39" ht="17.100000000000001" customHeight="1">
      <c r="B22" s="425" t="s">
        <v>1726</v>
      </c>
      <c r="C22" s="426"/>
      <c r="D22" s="427">
        <v>1</v>
      </c>
      <c r="E22" s="428"/>
      <c r="F22" s="429" t="s">
        <v>2021</v>
      </c>
      <c r="G22" s="428"/>
      <c r="H22" s="177" t="s">
        <v>2035</v>
      </c>
      <c r="I22" s="178"/>
      <c r="J22" s="178"/>
      <c r="K22" s="178"/>
      <c r="L22" s="178"/>
      <c r="M22" s="178"/>
      <c r="N22" s="178"/>
      <c r="O22" s="178"/>
      <c r="P22" s="178"/>
      <c r="Q22" s="179"/>
      <c r="R22" s="177" t="s">
        <v>2036</v>
      </c>
      <c r="S22" s="178"/>
      <c r="T22" s="178"/>
      <c r="U22" s="178"/>
      <c r="V22" s="178"/>
      <c r="W22" s="178"/>
      <c r="X22" s="178"/>
      <c r="Y22" s="178"/>
      <c r="Z22" s="178"/>
      <c r="AA22" s="178"/>
      <c r="AB22" s="178"/>
      <c r="AC22" s="178"/>
      <c r="AD22" s="178"/>
      <c r="AE22" s="178"/>
      <c r="AF22" s="178"/>
      <c r="AG22" s="178"/>
      <c r="AH22" s="178"/>
      <c r="AI22" s="178"/>
      <c r="AJ22" s="178"/>
      <c r="AK22" s="179"/>
      <c r="AL22" s="430" t="s">
        <v>1726</v>
      </c>
      <c r="AM22" s="431"/>
    </row>
    <row r="23" spans="2:39" ht="17.100000000000001" customHeight="1" thickBot="1">
      <c r="B23" s="462" t="s">
        <v>1726</v>
      </c>
      <c r="C23" s="463"/>
      <c r="D23" s="450">
        <v>1</v>
      </c>
      <c r="E23" s="451"/>
      <c r="F23" s="452" t="s">
        <v>2021</v>
      </c>
      <c r="G23" s="451"/>
      <c r="H23" s="180" t="s">
        <v>2037</v>
      </c>
      <c r="I23" s="181"/>
      <c r="J23" s="181"/>
      <c r="K23" s="181"/>
      <c r="L23" s="181"/>
      <c r="M23" s="181"/>
      <c r="N23" s="181"/>
      <c r="O23" s="181"/>
      <c r="P23" s="181"/>
      <c r="Q23" s="182"/>
      <c r="R23" s="180" t="s">
        <v>2038</v>
      </c>
      <c r="S23" s="181"/>
      <c r="T23" s="181"/>
      <c r="U23" s="181"/>
      <c r="V23" s="181"/>
      <c r="W23" s="181"/>
      <c r="X23" s="181"/>
      <c r="Y23" s="181"/>
      <c r="Z23" s="181"/>
      <c r="AA23" s="181"/>
      <c r="AB23" s="181"/>
      <c r="AC23" s="181"/>
      <c r="AD23" s="181"/>
      <c r="AE23" s="181"/>
      <c r="AF23" s="181"/>
      <c r="AG23" s="181"/>
      <c r="AH23" s="181"/>
      <c r="AI23" s="181"/>
      <c r="AJ23" s="181"/>
      <c r="AK23" s="182"/>
      <c r="AL23" s="464" t="s">
        <v>1726</v>
      </c>
      <c r="AM23" s="455"/>
    </row>
    <row r="24" spans="2:39" ht="15" customHeight="1">
      <c r="B24" s="183"/>
      <c r="C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row>
    <row r="25" spans="2:39" ht="15" customHeight="1">
      <c r="B25" s="170" t="s">
        <v>2039</v>
      </c>
      <c r="C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row>
    <row r="26" spans="2:39" ht="9.9499999999999993" customHeight="1" thickBot="1">
      <c r="B26" s="170"/>
      <c r="C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row>
    <row r="27" spans="2:39" ht="17.100000000000001" customHeight="1">
      <c r="B27" s="420" t="s">
        <v>2016</v>
      </c>
      <c r="C27" s="421"/>
      <c r="D27" s="422" t="s">
        <v>2017</v>
      </c>
      <c r="E27" s="423"/>
      <c r="F27" s="423" t="s">
        <v>2018</v>
      </c>
      <c r="G27" s="423"/>
      <c r="H27" s="424" t="s">
        <v>1490</v>
      </c>
      <c r="I27" s="424"/>
      <c r="J27" s="424"/>
      <c r="K27" s="424"/>
      <c r="L27" s="424"/>
      <c r="M27" s="424"/>
      <c r="N27" s="424"/>
      <c r="O27" s="424"/>
      <c r="P27" s="424"/>
      <c r="Q27" s="424"/>
      <c r="R27" s="424" t="s">
        <v>2019</v>
      </c>
      <c r="S27" s="424"/>
      <c r="T27" s="424"/>
      <c r="U27" s="424"/>
      <c r="V27" s="424"/>
      <c r="W27" s="424"/>
      <c r="X27" s="424"/>
      <c r="Y27" s="424"/>
      <c r="Z27" s="424"/>
      <c r="AA27" s="424"/>
      <c r="AB27" s="424"/>
      <c r="AC27" s="424"/>
      <c r="AD27" s="424"/>
      <c r="AE27" s="424"/>
      <c r="AF27" s="424"/>
      <c r="AG27" s="424"/>
      <c r="AH27" s="424"/>
      <c r="AI27" s="424"/>
      <c r="AJ27" s="424"/>
      <c r="AK27" s="424"/>
      <c r="AL27" s="433" t="s">
        <v>2020</v>
      </c>
      <c r="AM27" s="433"/>
    </row>
    <row r="28" spans="2:39" ht="17.100000000000001" customHeight="1">
      <c r="B28" s="434" t="s">
        <v>1726</v>
      </c>
      <c r="C28" s="435"/>
      <c r="D28" s="436">
        <v>1</v>
      </c>
      <c r="E28" s="437"/>
      <c r="F28" s="438" t="s">
        <v>2028</v>
      </c>
      <c r="G28" s="437"/>
      <c r="H28" s="184" t="s">
        <v>2040</v>
      </c>
      <c r="I28" s="185"/>
      <c r="J28" s="185"/>
      <c r="K28" s="185"/>
      <c r="L28" s="185"/>
      <c r="M28" s="185"/>
      <c r="N28" s="185"/>
      <c r="O28" s="185"/>
      <c r="P28" s="185"/>
      <c r="Q28" s="186"/>
      <c r="R28" s="187" t="s">
        <v>2041</v>
      </c>
      <c r="S28" s="185"/>
      <c r="T28" s="185"/>
      <c r="U28" s="185"/>
      <c r="V28" s="185"/>
      <c r="W28" s="185"/>
      <c r="X28" s="185"/>
      <c r="Y28" s="185"/>
      <c r="Z28" s="185"/>
      <c r="AA28" s="185"/>
      <c r="AB28" s="185"/>
      <c r="AC28" s="185"/>
      <c r="AD28" s="185"/>
      <c r="AE28" s="185"/>
      <c r="AF28" s="185"/>
      <c r="AG28" s="185"/>
      <c r="AH28" s="185"/>
      <c r="AI28" s="185"/>
      <c r="AJ28" s="185"/>
      <c r="AK28" s="186"/>
      <c r="AL28" s="453" t="s">
        <v>1726</v>
      </c>
      <c r="AM28" s="440"/>
    </row>
    <row r="29" spans="2:39" ht="17.100000000000001" customHeight="1">
      <c r="B29" s="448"/>
      <c r="C29" s="449"/>
      <c r="D29" s="450"/>
      <c r="E29" s="451"/>
      <c r="F29" s="452"/>
      <c r="G29" s="451"/>
      <c r="H29" s="188" t="s">
        <v>2042</v>
      </c>
      <c r="I29" s="189"/>
      <c r="J29" s="189"/>
      <c r="K29" s="189"/>
      <c r="L29" s="189"/>
      <c r="M29" s="189"/>
      <c r="N29" s="189"/>
      <c r="O29" s="189"/>
      <c r="P29" s="189"/>
      <c r="Q29" s="190"/>
      <c r="R29" s="188" t="s">
        <v>2043</v>
      </c>
      <c r="S29" s="189"/>
      <c r="T29" s="189"/>
      <c r="U29" s="189"/>
      <c r="V29" s="189"/>
      <c r="W29" s="189"/>
      <c r="X29" s="189"/>
      <c r="Y29" s="189"/>
      <c r="Z29" s="189"/>
      <c r="AA29" s="189"/>
      <c r="AB29" s="189"/>
      <c r="AC29" s="189"/>
      <c r="AD29" s="189"/>
      <c r="AE29" s="189"/>
      <c r="AF29" s="189"/>
      <c r="AG29" s="189"/>
      <c r="AH29" s="189"/>
      <c r="AI29" s="189"/>
      <c r="AJ29" s="189"/>
      <c r="AK29" s="190"/>
      <c r="AL29" s="454"/>
      <c r="AM29" s="455"/>
    </row>
    <row r="30" spans="2:39" ht="17.100000000000001" customHeight="1" thickBot="1">
      <c r="B30" s="456" t="s">
        <v>1726</v>
      </c>
      <c r="C30" s="457"/>
      <c r="D30" s="458">
        <v>1</v>
      </c>
      <c r="E30" s="432"/>
      <c r="F30" s="459" t="s">
        <v>2028</v>
      </c>
      <c r="G30" s="432"/>
      <c r="H30" s="191" t="s">
        <v>2044</v>
      </c>
      <c r="I30" s="192"/>
      <c r="J30" s="192"/>
      <c r="K30" s="192"/>
      <c r="L30" s="192"/>
      <c r="M30" s="192"/>
      <c r="N30" s="192"/>
      <c r="O30" s="192"/>
      <c r="P30" s="192"/>
      <c r="Q30" s="193"/>
      <c r="R30" s="191" t="s">
        <v>2045</v>
      </c>
      <c r="S30" s="192"/>
      <c r="T30" s="192"/>
      <c r="U30" s="192"/>
      <c r="V30" s="192"/>
      <c r="W30" s="192"/>
      <c r="X30" s="192"/>
      <c r="Y30" s="192"/>
      <c r="Z30" s="192"/>
      <c r="AA30" s="192"/>
      <c r="AB30" s="192"/>
      <c r="AC30" s="192"/>
      <c r="AD30" s="192"/>
      <c r="AE30" s="192"/>
      <c r="AF30" s="192"/>
      <c r="AG30" s="192"/>
      <c r="AH30" s="192"/>
      <c r="AI30" s="192"/>
      <c r="AJ30" s="192"/>
      <c r="AK30" s="193"/>
      <c r="AL30" s="460" t="s">
        <v>1726</v>
      </c>
      <c r="AM30" s="461"/>
    </row>
    <row r="31" spans="2:39" ht="9.9499999999999993" customHeight="1">
      <c r="B31" s="194"/>
      <c r="C31" s="194"/>
      <c r="D31" s="195"/>
      <c r="E31" s="195"/>
      <c r="F31" s="195"/>
      <c r="G31" s="19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94"/>
      <c r="AM31" s="194"/>
    </row>
    <row r="32" spans="2:39" ht="17.45" customHeight="1">
      <c r="B32" s="170" t="s">
        <v>2046</v>
      </c>
      <c r="C32" s="166"/>
      <c r="D32" s="166"/>
      <c r="E32" s="166"/>
      <c r="F32" s="166"/>
      <c r="G32" s="166"/>
      <c r="H32" s="166"/>
      <c r="I32" s="166"/>
      <c r="J32" s="166"/>
      <c r="K32" s="166"/>
      <c r="L32" s="166"/>
      <c r="M32" s="166"/>
      <c r="N32" s="166"/>
      <c r="O32" s="166"/>
      <c r="P32" s="166"/>
      <c r="Q32" s="166"/>
      <c r="S32" s="166"/>
      <c r="T32" s="166"/>
      <c r="U32" s="166"/>
      <c r="V32" s="166"/>
      <c r="W32" s="166"/>
      <c r="X32" s="166"/>
      <c r="Y32" s="166"/>
      <c r="Z32" s="166"/>
      <c r="AA32" s="166"/>
      <c r="AB32" s="166"/>
      <c r="AC32" s="166"/>
      <c r="AD32" s="166"/>
      <c r="AE32" s="166"/>
      <c r="AF32" s="166"/>
      <c r="AG32" s="166"/>
      <c r="AH32" s="166"/>
      <c r="AI32" s="166"/>
      <c r="AJ32" s="166"/>
      <c r="AK32" s="166"/>
      <c r="AL32" s="194"/>
      <c r="AM32" s="194"/>
    </row>
    <row r="33" spans="2:39" ht="9.9499999999999993" customHeight="1" thickBot="1">
      <c r="B33" s="170"/>
      <c r="C33" s="166"/>
      <c r="D33" s="166"/>
      <c r="E33" s="166"/>
      <c r="F33" s="166"/>
      <c r="G33" s="166"/>
      <c r="H33" s="166"/>
      <c r="I33" s="166"/>
      <c r="J33" s="166"/>
      <c r="K33" s="166"/>
      <c r="L33" s="166"/>
      <c r="M33" s="166"/>
      <c r="N33" s="166"/>
      <c r="O33" s="166"/>
      <c r="P33" s="166"/>
      <c r="Q33" s="166"/>
      <c r="S33" s="166"/>
      <c r="T33" s="166"/>
      <c r="U33" s="166"/>
      <c r="V33" s="166"/>
      <c r="W33" s="166"/>
      <c r="X33" s="166"/>
      <c r="Y33" s="166"/>
      <c r="Z33" s="166"/>
      <c r="AA33" s="166"/>
      <c r="AB33" s="166"/>
      <c r="AC33" s="166"/>
      <c r="AD33" s="166"/>
      <c r="AE33" s="166"/>
      <c r="AF33" s="166"/>
      <c r="AG33" s="166"/>
      <c r="AH33" s="166"/>
      <c r="AI33" s="166"/>
      <c r="AJ33" s="166"/>
      <c r="AK33" s="166"/>
      <c r="AL33" s="194"/>
      <c r="AM33" s="194"/>
    </row>
    <row r="34" spans="2:39" ht="17.100000000000001" customHeight="1">
      <c r="B34" s="420" t="s">
        <v>2016</v>
      </c>
      <c r="C34" s="421"/>
      <c r="D34" s="422" t="s">
        <v>2017</v>
      </c>
      <c r="E34" s="423"/>
      <c r="F34" s="423" t="s">
        <v>2018</v>
      </c>
      <c r="G34" s="423"/>
      <c r="H34" s="424" t="s">
        <v>1490</v>
      </c>
      <c r="I34" s="424"/>
      <c r="J34" s="424"/>
      <c r="K34" s="424"/>
      <c r="L34" s="424"/>
      <c r="M34" s="424"/>
      <c r="N34" s="424"/>
      <c r="O34" s="424"/>
      <c r="P34" s="424"/>
      <c r="Q34" s="424"/>
      <c r="R34" s="424" t="s">
        <v>2019</v>
      </c>
      <c r="S34" s="424"/>
      <c r="T34" s="424"/>
      <c r="U34" s="424"/>
      <c r="V34" s="424"/>
      <c r="W34" s="424"/>
      <c r="X34" s="424"/>
      <c r="Y34" s="424"/>
      <c r="Z34" s="424"/>
      <c r="AA34" s="424"/>
      <c r="AB34" s="424"/>
      <c r="AC34" s="424"/>
      <c r="AD34" s="424"/>
      <c r="AE34" s="424"/>
      <c r="AF34" s="424"/>
      <c r="AG34" s="424"/>
      <c r="AH34" s="424"/>
      <c r="AI34" s="424"/>
      <c r="AJ34" s="424"/>
      <c r="AK34" s="424"/>
      <c r="AL34" s="433" t="s">
        <v>2020</v>
      </c>
      <c r="AM34" s="433"/>
    </row>
    <row r="35" spans="2:39" ht="17.100000000000001" customHeight="1">
      <c r="B35" s="425" t="s">
        <v>1726</v>
      </c>
      <c r="C35" s="426"/>
      <c r="D35" s="427">
        <v>2</v>
      </c>
      <c r="E35" s="428"/>
      <c r="F35" s="429" t="s">
        <v>2021</v>
      </c>
      <c r="G35" s="428"/>
      <c r="H35" s="177" t="s">
        <v>2047</v>
      </c>
      <c r="I35" s="178"/>
      <c r="J35" s="178"/>
      <c r="K35" s="178"/>
      <c r="L35" s="178"/>
      <c r="M35" s="178"/>
      <c r="N35" s="178"/>
      <c r="O35" s="178"/>
      <c r="P35" s="178"/>
      <c r="Q35" s="179"/>
      <c r="R35" s="177" t="s">
        <v>2048</v>
      </c>
      <c r="S35" s="178"/>
      <c r="T35" s="178"/>
      <c r="U35" s="178"/>
      <c r="V35" s="178"/>
      <c r="W35" s="178"/>
      <c r="X35" s="178"/>
      <c r="Y35" s="178"/>
      <c r="Z35" s="178"/>
      <c r="AA35" s="178"/>
      <c r="AB35" s="178"/>
      <c r="AC35" s="178"/>
      <c r="AD35" s="178"/>
      <c r="AE35" s="178"/>
      <c r="AF35" s="178"/>
      <c r="AG35" s="178"/>
      <c r="AH35" s="178"/>
      <c r="AI35" s="178"/>
      <c r="AJ35" s="178"/>
      <c r="AK35" s="179"/>
      <c r="AL35" s="465" t="s">
        <v>1726</v>
      </c>
      <c r="AM35" s="431"/>
    </row>
    <row r="36" spans="2:39" ht="17.100000000000001" customHeight="1">
      <c r="B36" s="425" t="s">
        <v>1726</v>
      </c>
      <c r="C36" s="426"/>
      <c r="D36" s="427">
        <v>2</v>
      </c>
      <c r="E36" s="428"/>
      <c r="F36" s="429" t="s">
        <v>2021</v>
      </c>
      <c r="G36" s="428"/>
      <c r="H36" s="177" t="s">
        <v>2049</v>
      </c>
      <c r="I36" s="178"/>
      <c r="J36" s="178"/>
      <c r="K36" s="178"/>
      <c r="L36" s="178"/>
      <c r="M36" s="178"/>
      <c r="N36" s="178"/>
      <c r="O36" s="178"/>
      <c r="P36" s="178"/>
      <c r="Q36" s="179"/>
      <c r="R36" s="177" t="s">
        <v>2050</v>
      </c>
      <c r="S36" s="178"/>
      <c r="T36" s="178"/>
      <c r="U36" s="178"/>
      <c r="V36" s="178"/>
      <c r="W36" s="178"/>
      <c r="X36" s="178"/>
      <c r="Y36" s="178"/>
      <c r="Z36" s="178"/>
      <c r="AA36" s="178"/>
      <c r="AB36" s="178"/>
      <c r="AC36" s="178"/>
      <c r="AD36" s="178"/>
      <c r="AE36" s="178"/>
      <c r="AF36" s="178"/>
      <c r="AG36" s="178"/>
      <c r="AH36" s="178"/>
      <c r="AI36" s="178"/>
      <c r="AJ36" s="178"/>
      <c r="AK36" s="179"/>
      <c r="AL36" s="465" t="s">
        <v>1726</v>
      </c>
      <c r="AM36" s="431"/>
    </row>
    <row r="37" spans="2:39" ht="17.100000000000001" customHeight="1">
      <c r="B37" s="425" t="s">
        <v>1726</v>
      </c>
      <c r="C37" s="426"/>
      <c r="D37" s="427">
        <v>2</v>
      </c>
      <c r="E37" s="428"/>
      <c r="F37" s="429" t="s">
        <v>2021</v>
      </c>
      <c r="G37" s="428"/>
      <c r="H37" s="196" t="s">
        <v>2051</v>
      </c>
      <c r="I37" s="197"/>
      <c r="J37" s="197"/>
      <c r="K37" s="197"/>
      <c r="L37" s="197"/>
      <c r="M37" s="197"/>
      <c r="N37" s="197"/>
      <c r="O37" s="197"/>
      <c r="P37" s="197"/>
      <c r="Q37" s="198"/>
      <c r="R37" s="196" t="s">
        <v>2052</v>
      </c>
      <c r="S37" s="197"/>
      <c r="T37" s="197"/>
      <c r="U37" s="197"/>
      <c r="V37" s="197"/>
      <c r="W37" s="197"/>
      <c r="X37" s="197"/>
      <c r="Y37" s="197"/>
      <c r="Z37" s="197"/>
      <c r="AA37" s="197"/>
      <c r="AB37" s="197"/>
      <c r="AC37" s="197"/>
      <c r="AD37" s="197"/>
      <c r="AE37" s="197"/>
      <c r="AF37" s="197"/>
      <c r="AG37" s="197"/>
      <c r="AH37" s="197"/>
      <c r="AI37" s="197"/>
      <c r="AJ37" s="197"/>
      <c r="AK37" s="198"/>
      <c r="AL37" s="465" t="s">
        <v>1726</v>
      </c>
      <c r="AM37" s="431"/>
    </row>
    <row r="38" spans="2:39" ht="17.100000000000001" customHeight="1" thickBot="1">
      <c r="B38" s="466"/>
      <c r="C38" s="467"/>
      <c r="D38" s="468"/>
      <c r="E38" s="469"/>
      <c r="F38" s="470"/>
      <c r="G38" s="469"/>
      <c r="H38" s="199"/>
      <c r="I38" s="200"/>
      <c r="J38" s="200"/>
      <c r="K38" s="200"/>
      <c r="L38" s="200"/>
      <c r="M38" s="200"/>
      <c r="N38" s="200"/>
      <c r="O38" s="200"/>
      <c r="P38" s="200"/>
      <c r="Q38" s="201"/>
      <c r="R38" s="199" t="s">
        <v>2054</v>
      </c>
      <c r="S38" s="200"/>
      <c r="T38" s="200"/>
      <c r="U38" s="200"/>
      <c r="V38" s="200"/>
      <c r="W38" s="200"/>
      <c r="X38" s="200"/>
      <c r="Y38" s="200"/>
      <c r="Z38" s="200"/>
      <c r="AA38" s="200"/>
      <c r="AB38" s="200"/>
      <c r="AC38" s="200"/>
      <c r="AD38" s="200"/>
      <c r="AE38" s="200"/>
      <c r="AF38" s="200"/>
      <c r="AG38" s="200"/>
      <c r="AH38" s="200"/>
      <c r="AI38" s="200"/>
      <c r="AJ38" s="200"/>
      <c r="AK38" s="201"/>
      <c r="AL38" s="471"/>
      <c r="AM38" s="472"/>
    </row>
    <row r="39" spans="2:39" ht="17.100000000000001" customHeight="1" thickTop="1">
      <c r="B39" s="441" t="s">
        <v>1726</v>
      </c>
      <c r="C39" s="442"/>
      <c r="D39" s="443">
        <v>2</v>
      </c>
      <c r="E39" s="444"/>
      <c r="F39" s="445" t="s">
        <v>2021</v>
      </c>
      <c r="G39" s="444"/>
      <c r="H39" s="174" t="s">
        <v>2055</v>
      </c>
      <c r="I39" s="175"/>
      <c r="J39" s="175"/>
      <c r="K39" s="175"/>
      <c r="L39" s="175"/>
      <c r="M39" s="175"/>
      <c r="N39" s="175"/>
      <c r="O39" s="175"/>
      <c r="P39" s="175"/>
      <c r="Q39" s="176"/>
      <c r="R39" s="174" t="s">
        <v>2056</v>
      </c>
      <c r="S39" s="175"/>
      <c r="T39" s="175"/>
      <c r="U39" s="175"/>
      <c r="V39" s="175"/>
      <c r="W39" s="175"/>
      <c r="X39" s="175"/>
      <c r="Y39" s="175"/>
      <c r="Z39" s="175"/>
      <c r="AA39" s="175"/>
      <c r="AB39" s="175"/>
      <c r="AC39" s="175"/>
      <c r="AD39" s="175"/>
      <c r="AE39" s="175"/>
      <c r="AF39" s="175"/>
      <c r="AG39" s="175"/>
      <c r="AH39" s="175"/>
      <c r="AI39" s="175"/>
      <c r="AJ39" s="175"/>
      <c r="AK39" s="176"/>
      <c r="AL39" s="473" t="s">
        <v>1726</v>
      </c>
      <c r="AM39" s="447"/>
    </row>
    <row r="40" spans="2:39" ht="17.100000000000001" customHeight="1">
      <c r="B40" s="441" t="s">
        <v>1726</v>
      </c>
      <c r="C40" s="442"/>
      <c r="D40" s="443">
        <v>2</v>
      </c>
      <c r="E40" s="444"/>
      <c r="F40" s="445" t="s">
        <v>2021</v>
      </c>
      <c r="G40" s="444"/>
      <c r="H40" s="174" t="s">
        <v>2425</v>
      </c>
      <c r="I40" s="175"/>
      <c r="J40" s="175"/>
      <c r="K40" s="175"/>
      <c r="L40" s="175"/>
      <c r="M40" s="175"/>
      <c r="N40" s="175"/>
      <c r="O40" s="175"/>
      <c r="P40" s="175"/>
      <c r="Q40" s="176"/>
      <c r="R40" s="174" t="s">
        <v>2430</v>
      </c>
      <c r="S40" s="175"/>
      <c r="T40" s="175"/>
      <c r="U40" s="175"/>
      <c r="V40" s="175"/>
      <c r="W40" s="175"/>
      <c r="X40" s="175"/>
      <c r="Y40" s="175"/>
      <c r="Z40" s="175"/>
      <c r="AA40" s="175"/>
      <c r="AB40" s="175"/>
      <c r="AC40" s="175"/>
      <c r="AD40" s="175"/>
      <c r="AE40" s="175"/>
      <c r="AF40" s="175"/>
      <c r="AG40" s="175"/>
      <c r="AH40" s="175"/>
      <c r="AI40" s="175"/>
      <c r="AJ40" s="175"/>
      <c r="AK40" s="176"/>
      <c r="AL40" s="473" t="s">
        <v>1726</v>
      </c>
      <c r="AM40" s="447"/>
    </row>
    <row r="41" spans="2:39" ht="17.100000000000001" customHeight="1">
      <c r="B41" s="425" t="s">
        <v>1726</v>
      </c>
      <c r="C41" s="426"/>
      <c r="D41" s="427">
        <v>2</v>
      </c>
      <c r="E41" s="428"/>
      <c r="F41" s="429" t="s">
        <v>2021</v>
      </c>
      <c r="G41" s="428"/>
      <c r="H41" s="177" t="s">
        <v>2057</v>
      </c>
      <c r="I41" s="178"/>
      <c r="J41" s="178"/>
      <c r="K41" s="178"/>
      <c r="L41" s="178"/>
      <c r="M41" s="178"/>
      <c r="N41" s="178"/>
      <c r="O41" s="178"/>
      <c r="P41" s="178"/>
      <c r="Q41" s="179"/>
      <c r="R41" s="177" t="s">
        <v>2058</v>
      </c>
      <c r="S41" s="178"/>
      <c r="T41" s="178"/>
      <c r="U41" s="178"/>
      <c r="V41" s="178"/>
      <c r="W41" s="178"/>
      <c r="X41" s="178"/>
      <c r="Y41" s="178"/>
      <c r="Z41" s="178"/>
      <c r="AA41" s="178"/>
      <c r="AB41" s="178"/>
      <c r="AC41" s="178"/>
      <c r="AD41" s="178"/>
      <c r="AE41" s="178"/>
      <c r="AF41" s="178"/>
      <c r="AG41" s="178"/>
      <c r="AH41" s="178"/>
      <c r="AI41" s="178"/>
      <c r="AJ41" s="178"/>
      <c r="AK41" s="179"/>
      <c r="AL41" s="465" t="s">
        <v>1726</v>
      </c>
      <c r="AM41" s="431"/>
    </row>
    <row r="42" spans="2:39" ht="17.100000000000001" customHeight="1">
      <c r="B42" s="425" t="s">
        <v>1726</v>
      </c>
      <c r="C42" s="426"/>
      <c r="D42" s="427">
        <v>2</v>
      </c>
      <c r="E42" s="428"/>
      <c r="F42" s="429" t="s">
        <v>2021</v>
      </c>
      <c r="G42" s="428"/>
      <c r="H42" s="177" t="s">
        <v>2059</v>
      </c>
      <c r="I42" s="178"/>
      <c r="J42" s="178"/>
      <c r="K42" s="178"/>
      <c r="L42" s="178"/>
      <c r="M42" s="178"/>
      <c r="N42" s="178"/>
      <c r="O42" s="178"/>
      <c r="P42" s="178"/>
      <c r="Q42" s="179"/>
      <c r="R42" s="177" t="s">
        <v>2060</v>
      </c>
      <c r="S42" s="178"/>
      <c r="T42" s="178"/>
      <c r="U42" s="178"/>
      <c r="V42" s="178"/>
      <c r="W42" s="178"/>
      <c r="X42" s="178"/>
      <c r="Y42" s="178"/>
      <c r="Z42" s="178"/>
      <c r="AA42" s="178"/>
      <c r="AB42" s="178"/>
      <c r="AC42" s="178"/>
      <c r="AD42" s="178"/>
      <c r="AE42" s="178"/>
      <c r="AF42" s="178"/>
      <c r="AG42" s="178"/>
      <c r="AH42" s="178"/>
      <c r="AI42" s="178"/>
      <c r="AJ42" s="178"/>
      <c r="AK42" s="179"/>
      <c r="AL42" s="465" t="s">
        <v>1726</v>
      </c>
      <c r="AM42" s="431"/>
    </row>
    <row r="43" spans="2:39" ht="17.100000000000001" customHeight="1">
      <c r="B43" s="425" t="s">
        <v>1726</v>
      </c>
      <c r="C43" s="426"/>
      <c r="D43" s="427">
        <v>2</v>
      </c>
      <c r="E43" s="428"/>
      <c r="F43" s="429" t="s">
        <v>2028</v>
      </c>
      <c r="G43" s="428"/>
      <c r="H43" s="177" t="s">
        <v>2061</v>
      </c>
      <c r="I43" s="178"/>
      <c r="J43" s="178"/>
      <c r="K43" s="178"/>
      <c r="L43" s="178"/>
      <c r="M43" s="178"/>
      <c r="N43" s="178"/>
      <c r="O43" s="178"/>
      <c r="P43" s="178"/>
      <c r="Q43" s="179"/>
      <c r="R43" s="177" t="s">
        <v>2062</v>
      </c>
      <c r="S43" s="178"/>
      <c r="T43" s="178"/>
      <c r="U43" s="178"/>
      <c r="V43" s="178"/>
      <c r="W43" s="178"/>
      <c r="X43" s="178"/>
      <c r="Y43" s="178"/>
      <c r="Z43" s="178"/>
      <c r="AA43" s="178"/>
      <c r="AB43" s="178"/>
      <c r="AC43" s="178"/>
      <c r="AD43" s="178"/>
      <c r="AE43" s="178"/>
      <c r="AF43" s="178"/>
      <c r="AG43" s="178"/>
      <c r="AH43" s="178"/>
      <c r="AI43" s="178"/>
      <c r="AJ43" s="178"/>
      <c r="AK43" s="179"/>
      <c r="AL43" s="465" t="s">
        <v>1726</v>
      </c>
      <c r="AM43" s="431"/>
    </row>
    <row r="44" spans="2:39" ht="17.100000000000001" customHeight="1">
      <c r="B44" s="425" t="s">
        <v>1726</v>
      </c>
      <c r="C44" s="426"/>
      <c r="D44" s="427">
        <v>2</v>
      </c>
      <c r="E44" s="428"/>
      <c r="F44" s="429" t="s">
        <v>2021</v>
      </c>
      <c r="G44" s="428"/>
      <c r="H44" s="177" t="s">
        <v>2063</v>
      </c>
      <c r="I44" s="178"/>
      <c r="J44" s="178"/>
      <c r="K44" s="178"/>
      <c r="L44" s="178"/>
      <c r="M44" s="178"/>
      <c r="N44" s="178"/>
      <c r="O44" s="178"/>
      <c r="P44" s="178"/>
      <c r="Q44" s="179"/>
      <c r="R44" s="177" t="s">
        <v>2064</v>
      </c>
      <c r="S44" s="178"/>
      <c r="T44" s="178"/>
      <c r="U44" s="178"/>
      <c r="V44" s="178"/>
      <c r="W44" s="178"/>
      <c r="X44" s="178"/>
      <c r="Y44" s="178"/>
      <c r="Z44" s="178"/>
      <c r="AA44" s="178"/>
      <c r="AB44" s="178"/>
      <c r="AC44" s="178"/>
      <c r="AD44" s="178"/>
      <c r="AE44" s="178"/>
      <c r="AF44" s="178"/>
      <c r="AG44" s="178"/>
      <c r="AH44" s="178"/>
      <c r="AI44" s="178"/>
      <c r="AJ44" s="178"/>
      <c r="AK44" s="179"/>
      <c r="AL44" s="465" t="s">
        <v>1726</v>
      </c>
      <c r="AM44" s="431"/>
    </row>
    <row r="45" spans="2:39" ht="17.100000000000001" customHeight="1">
      <c r="B45" s="425" t="s">
        <v>1726</v>
      </c>
      <c r="C45" s="426"/>
      <c r="D45" s="427">
        <v>2</v>
      </c>
      <c r="E45" s="428"/>
      <c r="F45" s="429" t="s">
        <v>2021</v>
      </c>
      <c r="G45" s="428"/>
      <c r="H45" s="177" t="s">
        <v>2065</v>
      </c>
      <c r="I45" s="178"/>
      <c r="J45" s="178"/>
      <c r="K45" s="178"/>
      <c r="L45" s="178"/>
      <c r="M45" s="178"/>
      <c r="N45" s="178"/>
      <c r="O45" s="178"/>
      <c r="P45" s="178"/>
      <c r="Q45" s="179"/>
      <c r="R45" s="177" t="s">
        <v>2066</v>
      </c>
      <c r="S45" s="178"/>
      <c r="T45" s="178"/>
      <c r="U45" s="178"/>
      <c r="V45" s="178"/>
      <c r="W45" s="178"/>
      <c r="X45" s="178"/>
      <c r="Y45" s="178"/>
      <c r="Z45" s="178"/>
      <c r="AA45" s="178"/>
      <c r="AB45" s="178"/>
      <c r="AC45" s="178"/>
      <c r="AD45" s="178"/>
      <c r="AE45" s="178"/>
      <c r="AF45" s="178"/>
      <c r="AG45" s="178"/>
      <c r="AH45" s="178"/>
      <c r="AI45" s="178"/>
      <c r="AJ45" s="178"/>
      <c r="AK45" s="179"/>
      <c r="AL45" s="465" t="s">
        <v>1726</v>
      </c>
      <c r="AM45" s="431"/>
    </row>
    <row r="46" spans="2:39" ht="17.100000000000001" customHeight="1">
      <c r="B46" s="425" t="s">
        <v>1726</v>
      </c>
      <c r="C46" s="426"/>
      <c r="D46" s="474">
        <v>2</v>
      </c>
      <c r="E46" s="475"/>
      <c r="F46" s="429" t="s">
        <v>2028</v>
      </c>
      <c r="G46" s="428"/>
      <c r="H46" s="177" t="s">
        <v>2067</v>
      </c>
      <c r="I46" s="178"/>
      <c r="J46" s="178"/>
      <c r="K46" s="178"/>
      <c r="L46" s="178"/>
      <c r="M46" s="178"/>
      <c r="N46" s="178"/>
      <c r="O46" s="178"/>
      <c r="P46" s="178"/>
      <c r="Q46" s="179"/>
      <c r="R46" s="177" t="s">
        <v>2068</v>
      </c>
      <c r="S46" s="178"/>
      <c r="T46" s="178"/>
      <c r="U46" s="178"/>
      <c r="V46" s="178"/>
      <c r="W46" s="178"/>
      <c r="X46" s="178"/>
      <c r="Y46" s="178"/>
      <c r="Z46" s="178"/>
      <c r="AA46" s="178"/>
      <c r="AB46" s="178"/>
      <c r="AC46" s="178"/>
      <c r="AD46" s="178"/>
      <c r="AE46" s="178"/>
      <c r="AF46" s="178"/>
      <c r="AG46" s="178"/>
      <c r="AH46" s="178"/>
      <c r="AI46" s="178"/>
      <c r="AJ46" s="178"/>
      <c r="AK46" s="179"/>
      <c r="AL46" s="465" t="s">
        <v>1726</v>
      </c>
      <c r="AM46" s="431"/>
    </row>
    <row r="47" spans="2:39" ht="17.100000000000001" customHeight="1">
      <c r="B47" s="425" t="s">
        <v>1726</v>
      </c>
      <c r="C47" s="426"/>
      <c r="D47" s="485" t="s">
        <v>2069</v>
      </c>
      <c r="E47" s="428"/>
      <c r="F47" s="427" t="s">
        <v>2028</v>
      </c>
      <c r="G47" s="428"/>
      <c r="H47" s="177" t="s">
        <v>2070</v>
      </c>
      <c r="I47" s="178"/>
      <c r="J47" s="178"/>
      <c r="K47" s="178"/>
      <c r="L47" s="178"/>
      <c r="M47" s="178"/>
      <c r="N47" s="178"/>
      <c r="O47" s="178"/>
      <c r="P47" s="178"/>
      <c r="Q47" s="179"/>
      <c r="R47" s="202" t="s">
        <v>2071</v>
      </c>
      <c r="S47" s="178"/>
      <c r="T47" s="178"/>
      <c r="U47" s="178"/>
      <c r="V47" s="178"/>
      <c r="W47" s="178"/>
      <c r="X47" s="178"/>
      <c r="Y47" s="178"/>
      <c r="Z47" s="178"/>
      <c r="AA47" s="178"/>
      <c r="AB47" s="178"/>
      <c r="AC47" s="178"/>
      <c r="AD47" s="178"/>
      <c r="AE47" s="178"/>
      <c r="AF47" s="178"/>
      <c r="AG47" s="178"/>
      <c r="AH47" s="178"/>
      <c r="AI47" s="178"/>
      <c r="AJ47" s="178"/>
      <c r="AK47" s="179"/>
      <c r="AL47" s="465" t="s">
        <v>1726</v>
      </c>
      <c r="AM47" s="431"/>
    </row>
    <row r="48" spans="2:39" ht="17.100000000000001" customHeight="1" thickBot="1">
      <c r="B48" s="462" t="s">
        <v>1726</v>
      </c>
      <c r="C48" s="463"/>
      <c r="D48" s="486">
        <v>2</v>
      </c>
      <c r="E48" s="487"/>
      <c r="F48" s="452" t="s">
        <v>2021</v>
      </c>
      <c r="G48" s="451"/>
      <c r="H48" s="180" t="s">
        <v>2072</v>
      </c>
      <c r="I48" s="181"/>
      <c r="J48" s="181"/>
      <c r="K48" s="181"/>
      <c r="L48" s="181"/>
      <c r="M48" s="181"/>
      <c r="N48" s="181"/>
      <c r="O48" s="181"/>
      <c r="P48" s="181"/>
      <c r="Q48" s="182"/>
      <c r="R48" s="180" t="s">
        <v>2073</v>
      </c>
      <c r="S48" s="181"/>
      <c r="T48" s="181"/>
      <c r="U48" s="181"/>
      <c r="V48" s="181"/>
      <c r="W48" s="181"/>
      <c r="X48" s="181"/>
      <c r="Y48" s="181"/>
      <c r="Z48" s="181"/>
      <c r="AA48" s="181"/>
      <c r="AB48" s="181"/>
      <c r="AC48" s="181"/>
      <c r="AD48" s="181"/>
      <c r="AE48" s="181"/>
      <c r="AF48" s="181"/>
      <c r="AG48" s="181"/>
      <c r="AH48" s="181"/>
      <c r="AI48" s="181"/>
      <c r="AJ48" s="181"/>
      <c r="AK48" s="182"/>
      <c r="AL48" s="454" t="s">
        <v>1726</v>
      </c>
      <c r="AM48" s="455"/>
    </row>
    <row r="49" spans="2:39" ht="15" customHeight="1">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row>
    <row r="50" spans="2:39" ht="15" customHeight="1">
      <c r="B50" s="170" t="s">
        <v>2074</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row>
    <row r="51" spans="2:39" ht="9.9499999999999993" customHeight="1" thickBot="1">
      <c r="B51" s="170"/>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2:39" ht="15.95" customHeight="1">
      <c r="B52" s="420" t="s">
        <v>2016</v>
      </c>
      <c r="C52" s="421"/>
      <c r="D52" s="422" t="s">
        <v>2017</v>
      </c>
      <c r="E52" s="423"/>
      <c r="F52" s="476" t="s">
        <v>1490</v>
      </c>
      <c r="G52" s="477"/>
      <c r="H52" s="477"/>
      <c r="I52" s="477"/>
      <c r="J52" s="477"/>
      <c r="K52" s="477"/>
      <c r="L52" s="477"/>
      <c r="M52" s="477"/>
      <c r="N52" s="477"/>
      <c r="O52" s="477"/>
      <c r="P52" s="477"/>
      <c r="Q52" s="478"/>
      <c r="R52" s="424" t="s">
        <v>2019</v>
      </c>
      <c r="S52" s="424"/>
      <c r="T52" s="424"/>
      <c r="U52" s="424"/>
      <c r="V52" s="424"/>
      <c r="W52" s="424"/>
      <c r="X52" s="424"/>
      <c r="Y52" s="424"/>
      <c r="Z52" s="424"/>
      <c r="AA52" s="424"/>
      <c r="AB52" s="424"/>
      <c r="AC52" s="424"/>
      <c r="AD52" s="424"/>
      <c r="AE52" s="424"/>
      <c r="AF52" s="424"/>
      <c r="AG52" s="424"/>
      <c r="AH52" s="424"/>
      <c r="AI52" s="424"/>
      <c r="AJ52" s="424"/>
      <c r="AK52" s="424"/>
      <c r="AL52" s="432" t="s">
        <v>2020</v>
      </c>
      <c r="AM52" s="433"/>
    </row>
    <row r="53" spans="2:39" ht="15.95" customHeight="1">
      <c r="B53" s="479" t="s">
        <v>1726</v>
      </c>
      <c r="C53" s="480"/>
      <c r="D53" s="481">
        <v>1</v>
      </c>
      <c r="E53" s="482"/>
      <c r="F53" s="171" t="s">
        <v>2075</v>
      </c>
      <c r="G53" s="203"/>
      <c r="H53" s="204"/>
      <c r="I53" s="172"/>
      <c r="J53" s="172"/>
      <c r="K53" s="172"/>
      <c r="L53" s="172"/>
      <c r="M53" s="172"/>
      <c r="N53" s="172"/>
      <c r="O53" s="172"/>
      <c r="P53" s="172"/>
      <c r="Q53" s="173"/>
      <c r="R53" s="184" t="s">
        <v>2076</v>
      </c>
      <c r="S53" s="185"/>
      <c r="T53" s="185"/>
      <c r="U53" s="185"/>
      <c r="V53" s="185"/>
      <c r="W53" s="185"/>
      <c r="X53" s="185"/>
      <c r="Y53" s="185"/>
      <c r="Z53" s="185"/>
      <c r="AA53" s="185"/>
      <c r="AB53" s="185"/>
      <c r="AC53" s="185"/>
      <c r="AD53" s="185"/>
      <c r="AE53" s="185"/>
      <c r="AF53" s="185"/>
      <c r="AG53" s="185"/>
      <c r="AH53" s="185"/>
      <c r="AI53" s="185"/>
      <c r="AJ53" s="185"/>
      <c r="AK53" s="186"/>
      <c r="AL53" s="483" t="s">
        <v>1726</v>
      </c>
      <c r="AM53" s="484"/>
    </row>
    <row r="54" spans="2:39" ht="15.95" customHeight="1">
      <c r="B54" s="425" t="s">
        <v>1726</v>
      </c>
      <c r="C54" s="426"/>
      <c r="D54" s="427">
        <v>1</v>
      </c>
      <c r="E54" s="428"/>
      <c r="F54" s="177" t="s">
        <v>2077</v>
      </c>
      <c r="G54" s="205"/>
      <c r="H54" s="206"/>
      <c r="I54" s="178"/>
      <c r="J54" s="178"/>
      <c r="K54" s="178"/>
      <c r="L54" s="178"/>
      <c r="M54" s="178"/>
      <c r="N54" s="178"/>
      <c r="O54" s="178"/>
      <c r="P54" s="178"/>
      <c r="Q54" s="179"/>
      <c r="R54" s="177" t="s">
        <v>2078</v>
      </c>
      <c r="S54" s="178"/>
      <c r="T54" s="178"/>
      <c r="U54" s="178"/>
      <c r="V54" s="178"/>
      <c r="W54" s="178"/>
      <c r="X54" s="178"/>
      <c r="Y54" s="178"/>
      <c r="Z54" s="178"/>
      <c r="AA54" s="178"/>
      <c r="AB54" s="178"/>
      <c r="AC54" s="178"/>
      <c r="AD54" s="178"/>
      <c r="AE54" s="178"/>
      <c r="AF54" s="178"/>
      <c r="AG54" s="178"/>
      <c r="AH54" s="178"/>
      <c r="AI54" s="178"/>
      <c r="AJ54" s="178"/>
      <c r="AK54" s="179"/>
      <c r="AL54" s="430" t="s">
        <v>1726</v>
      </c>
      <c r="AM54" s="431"/>
    </row>
    <row r="55" spans="2:39" ht="15.95" customHeight="1">
      <c r="B55" s="425" t="s">
        <v>1726</v>
      </c>
      <c r="C55" s="426"/>
      <c r="D55" s="427">
        <v>1</v>
      </c>
      <c r="E55" s="428"/>
      <c r="F55" s="177" t="s">
        <v>2079</v>
      </c>
      <c r="G55" s="205"/>
      <c r="H55" s="206"/>
      <c r="I55" s="178"/>
      <c r="J55" s="178"/>
      <c r="K55" s="178"/>
      <c r="L55" s="178"/>
      <c r="M55" s="178"/>
      <c r="N55" s="178"/>
      <c r="O55" s="178"/>
      <c r="P55" s="178"/>
      <c r="Q55" s="179"/>
      <c r="R55" s="177" t="s">
        <v>2080</v>
      </c>
      <c r="S55" s="178"/>
      <c r="T55" s="178"/>
      <c r="U55" s="178"/>
      <c r="V55" s="178"/>
      <c r="W55" s="178"/>
      <c r="X55" s="178"/>
      <c r="Y55" s="178"/>
      <c r="Z55" s="178"/>
      <c r="AA55" s="178"/>
      <c r="AB55" s="178"/>
      <c r="AC55" s="178"/>
      <c r="AD55" s="178"/>
      <c r="AE55" s="178"/>
      <c r="AF55" s="178"/>
      <c r="AG55" s="178"/>
      <c r="AH55" s="178"/>
      <c r="AI55" s="178"/>
      <c r="AJ55" s="178"/>
      <c r="AK55" s="179"/>
      <c r="AL55" s="430" t="s">
        <v>1726</v>
      </c>
      <c r="AM55" s="431"/>
    </row>
    <row r="56" spans="2:39" ht="15.95" customHeight="1">
      <c r="B56" s="488" t="s">
        <v>1726</v>
      </c>
      <c r="C56" s="489"/>
      <c r="D56" s="490">
        <v>1</v>
      </c>
      <c r="E56" s="475"/>
      <c r="F56" s="492" t="s">
        <v>2081</v>
      </c>
      <c r="G56" s="493"/>
      <c r="H56" s="493"/>
      <c r="I56" s="493"/>
      <c r="J56" s="493"/>
      <c r="K56" s="493"/>
      <c r="L56" s="493"/>
      <c r="M56" s="493"/>
      <c r="N56" s="493"/>
      <c r="O56" s="493"/>
      <c r="P56" s="493"/>
      <c r="Q56" s="494"/>
      <c r="R56" s="196" t="s">
        <v>2082</v>
      </c>
      <c r="S56" s="197"/>
      <c r="T56" s="197"/>
      <c r="U56" s="197"/>
      <c r="V56" s="197"/>
      <c r="W56" s="197"/>
      <c r="X56" s="197"/>
      <c r="Y56" s="197"/>
      <c r="Z56" s="197"/>
      <c r="AA56" s="197"/>
      <c r="AB56" s="197"/>
      <c r="AC56" s="197"/>
      <c r="AD56" s="197"/>
      <c r="AE56" s="197"/>
      <c r="AF56" s="197"/>
      <c r="AG56" s="197"/>
      <c r="AH56" s="197"/>
      <c r="AI56" s="197"/>
      <c r="AJ56" s="197"/>
      <c r="AK56" s="198"/>
      <c r="AL56" s="498" t="s">
        <v>1726</v>
      </c>
      <c r="AM56" s="499"/>
    </row>
    <row r="57" spans="2:39" ht="15.95" customHeight="1">
      <c r="B57" s="441"/>
      <c r="C57" s="442"/>
      <c r="D57" s="491"/>
      <c r="E57" s="444"/>
      <c r="F57" s="495"/>
      <c r="G57" s="496"/>
      <c r="H57" s="496"/>
      <c r="I57" s="496"/>
      <c r="J57" s="496"/>
      <c r="K57" s="496"/>
      <c r="L57" s="496"/>
      <c r="M57" s="496"/>
      <c r="N57" s="496"/>
      <c r="O57" s="496"/>
      <c r="P57" s="496"/>
      <c r="Q57" s="497"/>
      <c r="R57" s="174" t="s">
        <v>2083</v>
      </c>
      <c r="S57" s="175"/>
      <c r="T57" s="175"/>
      <c r="U57" s="175"/>
      <c r="V57" s="175"/>
      <c r="W57" s="175"/>
      <c r="X57" s="175"/>
      <c r="Y57" s="175"/>
      <c r="Z57" s="175"/>
      <c r="AA57" s="175"/>
      <c r="AB57" s="175"/>
      <c r="AC57" s="175"/>
      <c r="AD57" s="175"/>
      <c r="AE57" s="175"/>
      <c r="AF57" s="175"/>
      <c r="AG57" s="175"/>
      <c r="AH57" s="175"/>
      <c r="AI57" s="175"/>
      <c r="AJ57" s="175"/>
      <c r="AK57" s="176"/>
      <c r="AL57" s="473"/>
      <c r="AM57" s="447"/>
    </row>
    <row r="58" spans="2:39" ht="15.95" customHeight="1">
      <c r="B58" s="488" t="s">
        <v>1726</v>
      </c>
      <c r="C58" s="489"/>
      <c r="D58" s="490">
        <v>1</v>
      </c>
      <c r="E58" s="475"/>
      <c r="F58" s="492" t="s">
        <v>2084</v>
      </c>
      <c r="G58" s="493"/>
      <c r="H58" s="493"/>
      <c r="I58" s="493"/>
      <c r="J58" s="493"/>
      <c r="K58" s="493"/>
      <c r="L58" s="493"/>
      <c r="M58" s="493"/>
      <c r="N58" s="493"/>
      <c r="O58" s="493"/>
      <c r="P58" s="493"/>
      <c r="Q58" s="494"/>
      <c r="R58" s="196" t="s">
        <v>2085</v>
      </c>
      <c r="S58" s="197"/>
      <c r="T58" s="197"/>
      <c r="U58" s="197"/>
      <c r="V58" s="197"/>
      <c r="W58" s="197"/>
      <c r="X58" s="197"/>
      <c r="Y58" s="197"/>
      <c r="Z58" s="197"/>
      <c r="AA58" s="197"/>
      <c r="AB58" s="197"/>
      <c r="AC58" s="197"/>
      <c r="AD58" s="197"/>
      <c r="AE58" s="197"/>
      <c r="AF58" s="197"/>
      <c r="AG58" s="197"/>
      <c r="AH58" s="197"/>
      <c r="AI58" s="197"/>
      <c r="AJ58" s="197"/>
      <c r="AK58" s="198"/>
      <c r="AL58" s="430" t="s">
        <v>1726</v>
      </c>
      <c r="AM58" s="431"/>
    </row>
    <row r="59" spans="2:39" ht="15.95" customHeight="1">
      <c r="B59" s="425" t="s">
        <v>1726</v>
      </c>
      <c r="C59" s="426"/>
      <c r="D59" s="427">
        <v>1</v>
      </c>
      <c r="E59" s="428"/>
      <c r="F59" s="492" t="s">
        <v>2086</v>
      </c>
      <c r="G59" s="493"/>
      <c r="H59" s="493"/>
      <c r="I59" s="493"/>
      <c r="J59" s="493"/>
      <c r="K59" s="493"/>
      <c r="L59" s="493"/>
      <c r="M59" s="493"/>
      <c r="N59" s="493"/>
      <c r="O59" s="493"/>
      <c r="P59" s="493"/>
      <c r="Q59" s="494"/>
      <c r="R59" s="196" t="s">
        <v>2087</v>
      </c>
      <c r="S59" s="197"/>
      <c r="T59" s="197"/>
      <c r="U59" s="197"/>
      <c r="V59" s="197"/>
      <c r="W59" s="197"/>
      <c r="X59" s="197"/>
      <c r="Y59" s="197"/>
      <c r="Z59" s="197"/>
      <c r="AA59" s="197"/>
      <c r="AB59" s="197"/>
      <c r="AC59" s="197"/>
      <c r="AD59" s="197"/>
      <c r="AE59" s="197"/>
      <c r="AF59" s="197"/>
      <c r="AG59" s="197"/>
      <c r="AH59" s="197"/>
      <c r="AI59" s="197"/>
      <c r="AJ59" s="197"/>
      <c r="AK59" s="198"/>
      <c r="AL59" s="430" t="s">
        <v>1726</v>
      </c>
      <c r="AM59" s="431"/>
    </row>
    <row r="60" spans="2:39" ht="15.95" customHeight="1">
      <c r="B60" s="425"/>
      <c r="C60" s="426"/>
      <c r="D60" s="427"/>
      <c r="E60" s="428"/>
      <c r="F60" s="500"/>
      <c r="G60" s="501"/>
      <c r="H60" s="501"/>
      <c r="I60" s="501"/>
      <c r="J60" s="501"/>
      <c r="K60" s="501"/>
      <c r="L60" s="501"/>
      <c r="M60" s="501"/>
      <c r="N60" s="501"/>
      <c r="O60" s="501"/>
      <c r="P60" s="501"/>
      <c r="Q60" s="502"/>
      <c r="R60" s="207" t="s">
        <v>2088</v>
      </c>
      <c r="AK60" s="209"/>
      <c r="AL60" s="430"/>
      <c r="AM60" s="431"/>
    </row>
    <row r="61" spans="2:39" ht="15.95" customHeight="1">
      <c r="B61" s="425" t="s">
        <v>1726</v>
      </c>
      <c r="C61" s="426"/>
      <c r="D61" s="427">
        <v>1</v>
      </c>
      <c r="E61" s="428"/>
      <c r="F61" s="492" t="s">
        <v>2089</v>
      </c>
      <c r="G61" s="493"/>
      <c r="H61" s="493"/>
      <c r="I61" s="493"/>
      <c r="J61" s="493"/>
      <c r="K61" s="493"/>
      <c r="L61" s="493"/>
      <c r="M61" s="493"/>
      <c r="N61" s="493"/>
      <c r="O61" s="493"/>
      <c r="P61" s="493"/>
      <c r="Q61" s="494"/>
      <c r="R61" s="196" t="s">
        <v>2090</v>
      </c>
      <c r="S61" s="197"/>
      <c r="T61" s="197"/>
      <c r="U61" s="197"/>
      <c r="V61" s="197"/>
      <c r="W61" s="197"/>
      <c r="X61" s="197"/>
      <c r="Y61" s="197"/>
      <c r="Z61" s="197"/>
      <c r="AA61" s="197"/>
      <c r="AB61" s="197"/>
      <c r="AC61" s="197"/>
      <c r="AD61" s="197"/>
      <c r="AE61" s="197"/>
      <c r="AF61" s="197"/>
      <c r="AG61" s="197"/>
      <c r="AH61" s="197"/>
      <c r="AI61" s="197"/>
      <c r="AJ61" s="197"/>
      <c r="AK61" s="198"/>
      <c r="AL61" s="430" t="s">
        <v>1726</v>
      </c>
      <c r="AM61" s="431"/>
    </row>
    <row r="62" spans="2:39" ht="15.95" customHeight="1">
      <c r="B62" s="425"/>
      <c r="C62" s="426"/>
      <c r="D62" s="427"/>
      <c r="E62" s="428"/>
      <c r="F62" s="495"/>
      <c r="G62" s="496"/>
      <c r="H62" s="496"/>
      <c r="I62" s="496"/>
      <c r="J62" s="496"/>
      <c r="K62" s="496"/>
      <c r="L62" s="496"/>
      <c r="M62" s="496"/>
      <c r="N62" s="496"/>
      <c r="O62" s="496"/>
      <c r="P62" s="496"/>
      <c r="Q62" s="497"/>
      <c r="R62" s="210" t="s">
        <v>2091</v>
      </c>
      <c r="S62" s="211"/>
      <c r="T62" s="211"/>
      <c r="U62" s="211"/>
      <c r="V62" s="211"/>
      <c r="W62" s="211"/>
      <c r="X62" s="211"/>
      <c r="Y62" s="211"/>
      <c r="Z62" s="211"/>
      <c r="AA62" s="211"/>
      <c r="AB62" s="211"/>
      <c r="AC62" s="211"/>
      <c r="AD62" s="211"/>
      <c r="AE62" s="211"/>
      <c r="AF62" s="211"/>
      <c r="AG62" s="211"/>
      <c r="AH62" s="211"/>
      <c r="AI62" s="211"/>
      <c r="AJ62" s="211"/>
      <c r="AK62" s="212"/>
      <c r="AL62" s="430"/>
      <c r="AM62" s="431"/>
    </row>
    <row r="63" spans="2:39" ht="15.95" customHeight="1" thickBot="1">
      <c r="B63" s="462" t="s">
        <v>1726</v>
      </c>
      <c r="C63" s="463"/>
      <c r="D63" s="450">
        <v>1</v>
      </c>
      <c r="E63" s="451"/>
      <c r="F63" s="180" t="s">
        <v>2092</v>
      </c>
      <c r="G63" s="213"/>
      <c r="H63" s="214"/>
      <c r="I63" s="181"/>
      <c r="J63" s="181"/>
      <c r="K63" s="181"/>
      <c r="L63" s="181"/>
      <c r="M63" s="181"/>
      <c r="N63" s="181"/>
      <c r="O63" s="181"/>
      <c r="P63" s="181"/>
      <c r="Q63" s="182"/>
      <c r="R63" s="180" t="s">
        <v>2093</v>
      </c>
      <c r="S63" s="181"/>
      <c r="T63" s="181"/>
      <c r="U63" s="181"/>
      <c r="V63" s="181"/>
      <c r="W63" s="181"/>
      <c r="X63" s="181"/>
      <c r="Y63" s="181"/>
      <c r="Z63" s="181"/>
      <c r="AA63" s="181"/>
      <c r="AB63" s="181"/>
      <c r="AC63" s="181"/>
      <c r="AD63" s="181"/>
      <c r="AE63" s="181"/>
      <c r="AF63" s="181"/>
      <c r="AG63" s="181"/>
      <c r="AH63" s="181"/>
      <c r="AI63" s="181"/>
      <c r="AJ63" s="181"/>
      <c r="AK63" s="182"/>
      <c r="AL63" s="464" t="s">
        <v>1726</v>
      </c>
      <c r="AM63" s="455"/>
    </row>
    <row r="66" spans="2:39" ht="15" customHeight="1">
      <c r="B66" s="170" t="s">
        <v>2094</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row>
    <row r="67" spans="2:39" ht="9.9499999999999993" customHeight="1" thickBot="1">
      <c r="B67" s="170"/>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row>
    <row r="68" spans="2:39" ht="15.95" customHeight="1">
      <c r="B68" s="420" t="s">
        <v>2016</v>
      </c>
      <c r="C68" s="421"/>
      <c r="D68" s="422" t="s">
        <v>2017</v>
      </c>
      <c r="E68" s="423"/>
      <c r="F68" s="476" t="s">
        <v>1490</v>
      </c>
      <c r="G68" s="477"/>
      <c r="H68" s="477"/>
      <c r="I68" s="477"/>
      <c r="J68" s="477"/>
      <c r="K68" s="477"/>
      <c r="L68" s="477"/>
      <c r="M68" s="477"/>
      <c r="N68" s="477"/>
      <c r="O68" s="477"/>
      <c r="P68" s="477"/>
      <c r="Q68" s="478"/>
      <c r="R68" s="424" t="s">
        <v>2019</v>
      </c>
      <c r="S68" s="424"/>
      <c r="T68" s="424"/>
      <c r="U68" s="424"/>
      <c r="V68" s="424"/>
      <c r="W68" s="424"/>
      <c r="X68" s="424"/>
      <c r="Y68" s="424"/>
      <c r="Z68" s="424"/>
      <c r="AA68" s="424"/>
      <c r="AB68" s="424"/>
      <c r="AC68" s="424"/>
      <c r="AD68" s="424"/>
      <c r="AE68" s="424"/>
      <c r="AF68" s="424"/>
      <c r="AG68" s="424"/>
      <c r="AH68" s="424"/>
      <c r="AI68" s="424"/>
      <c r="AJ68" s="424"/>
      <c r="AK68" s="424"/>
      <c r="AL68" s="433" t="s">
        <v>2020</v>
      </c>
      <c r="AM68" s="433"/>
    </row>
    <row r="69" spans="2:39" ht="15.95" customHeight="1">
      <c r="B69" s="441" t="s">
        <v>1726</v>
      </c>
      <c r="C69" s="442"/>
      <c r="D69" s="443">
        <v>1</v>
      </c>
      <c r="E69" s="444"/>
      <c r="F69" s="507" t="s">
        <v>2095</v>
      </c>
      <c r="G69" s="496"/>
      <c r="H69" s="496"/>
      <c r="I69" s="496"/>
      <c r="J69" s="496"/>
      <c r="K69" s="496"/>
      <c r="L69" s="496"/>
      <c r="M69" s="496"/>
      <c r="N69" s="496"/>
      <c r="O69" s="496"/>
      <c r="P69" s="496"/>
      <c r="Q69" s="497"/>
      <c r="R69" s="207" t="s">
        <v>2096</v>
      </c>
      <c r="S69" s="166"/>
      <c r="T69" s="166"/>
      <c r="U69" s="166"/>
      <c r="W69" s="166"/>
      <c r="X69" s="166"/>
      <c r="Y69" s="166"/>
      <c r="Z69" s="166"/>
      <c r="AA69" s="166"/>
      <c r="AB69" s="166"/>
      <c r="AC69" s="166"/>
      <c r="AD69" s="166"/>
      <c r="AE69" s="166"/>
      <c r="AF69" s="166"/>
      <c r="AG69" s="166"/>
      <c r="AH69" s="166"/>
      <c r="AI69" s="166"/>
      <c r="AJ69" s="166"/>
      <c r="AK69" s="208"/>
      <c r="AL69" s="508" t="s">
        <v>1726</v>
      </c>
      <c r="AM69" s="509"/>
    </row>
    <row r="70" spans="2:39" ht="15.95" customHeight="1">
      <c r="B70" s="425"/>
      <c r="C70" s="426"/>
      <c r="D70" s="427"/>
      <c r="E70" s="428"/>
      <c r="F70" s="506"/>
      <c r="G70" s="504"/>
      <c r="H70" s="504"/>
      <c r="I70" s="504"/>
      <c r="J70" s="504"/>
      <c r="K70" s="504"/>
      <c r="L70" s="504"/>
      <c r="M70" s="504"/>
      <c r="N70" s="504"/>
      <c r="O70" s="504"/>
      <c r="P70" s="504"/>
      <c r="Q70" s="505"/>
      <c r="R70" s="215" t="s">
        <v>2097</v>
      </c>
      <c r="AK70" s="209"/>
      <c r="AL70" s="508"/>
      <c r="AM70" s="509"/>
    </row>
    <row r="71" spans="2:39" ht="15.95" customHeight="1">
      <c r="B71" s="425" t="s">
        <v>1726</v>
      </c>
      <c r="C71" s="426"/>
      <c r="D71" s="427">
        <v>1</v>
      </c>
      <c r="E71" s="428"/>
      <c r="F71" s="177" t="s">
        <v>2098</v>
      </c>
      <c r="G71" s="216"/>
      <c r="H71" s="206"/>
      <c r="I71" s="178"/>
      <c r="J71" s="178"/>
      <c r="K71" s="178"/>
      <c r="L71" s="178"/>
      <c r="M71" s="178"/>
      <c r="N71" s="178"/>
      <c r="O71" s="178"/>
      <c r="P71" s="178"/>
      <c r="Q71" s="179"/>
      <c r="R71" s="177" t="s">
        <v>2099</v>
      </c>
      <c r="S71" s="178"/>
      <c r="T71" s="178"/>
      <c r="U71" s="178"/>
      <c r="V71" s="206"/>
      <c r="W71" s="178"/>
      <c r="X71" s="178"/>
      <c r="Y71" s="178"/>
      <c r="Z71" s="178"/>
      <c r="AA71" s="178"/>
      <c r="AB71" s="178"/>
      <c r="AC71" s="178"/>
      <c r="AD71" s="178"/>
      <c r="AE71" s="178"/>
      <c r="AF71" s="178"/>
      <c r="AG71" s="178"/>
      <c r="AH71" s="178"/>
      <c r="AI71" s="178"/>
      <c r="AJ71" s="178"/>
      <c r="AK71" s="179"/>
      <c r="AL71" s="465" t="s">
        <v>1726</v>
      </c>
      <c r="AM71" s="431"/>
    </row>
    <row r="72" spans="2:39" ht="15.95" customHeight="1">
      <c r="B72" s="425" t="s">
        <v>1726</v>
      </c>
      <c r="C72" s="426"/>
      <c r="D72" s="427">
        <v>1</v>
      </c>
      <c r="E72" s="428"/>
      <c r="F72" s="503" t="s">
        <v>2100</v>
      </c>
      <c r="G72" s="504"/>
      <c r="H72" s="504"/>
      <c r="I72" s="504"/>
      <c r="J72" s="504"/>
      <c r="K72" s="504"/>
      <c r="L72" s="504"/>
      <c r="M72" s="504"/>
      <c r="N72" s="504"/>
      <c r="O72" s="504"/>
      <c r="P72" s="504"/>
      <c r="Q72" s="505"/>
      <c r="R72" s="196" t="s">
        <v>2101</v>
      </c>
      <c r="S72" s="197"/>
      <c r="T72" s="197"/>
      <c r="U72" s="197"/>
      <c r="V72" s="217"/>
      <c r="W72" s="197"/>
      <c r="X72" s="197"/>
      <c r="Y72" s="197"/>
      <c r="Z72" s="197"/>
      <c r="AA72" s="197"/>
      <c r="AB72" s="197"/>
      <c r="AC72" s="197"/>
      <c r="AD72" s="197"/>
      <c r="AE72" s="197"/>
      <c r="AF72" s="197"/>
      <c r="AG72" s="197"/>
      <c r="AH72" s="197"/>
      <c r="AI72" s="197"/>
      <c r="AJ72" s="197"/>
      <c r="AK72" s="198"/>
      <c r="AL72" s="498" t="s">
        <v>1726</v>
      </c>
      <c r="AM72" s="499"/>
    </row>
    <row r="73" spans="2:39" ht="15.95" customHeight="1">
      <c r="B73" s="425"/>
      <c r="C73" s="426"/>
      <c r="D73" s="427"/>
      <c r="E73" s="428"/>
      <c r="F73" s="506"/>
      <c r="G73" s="504"/>
      <c r="H73" s="504"/>
      <c r="I73" s="504"/>
      <c r="J73" s="504"/>
      <c r="K73" s="504"/>
      <c r="L73" s="504"/>
      <c r="M73" s="504"/>
      <c r="N73" s="504"/>
      <c r="O73" s="504"/>
      <c r="P73" s="504"/>
      <c r="Q73" s="505"/>
      <c r="R73" s="210" t="s">
        <v>2102</v>
      </c>
      <c r="S73" s="211"/>
      <c r="T73" s="211"/>
      <c r="U73" s="211"/>
      <c r="V73" s="211"/>
      <c r="W73" s="211"/>
      <c r="X73" s="211"/>
      <c r="Y73" s="211"/>
      <c r="Z73" s="211"/>
      <c r="AA73" s="211"/>
      <c r="AB73" s="211"/>
      <c r="AC73" s="211"/>
      <c r="AD73" s="211"/>
      <c r="AE73" s="211"/>
      <c r="AF73" s="211"/>
      <c r="AG73" s="211"/>
      <c r="AH73" s="211"/>
      <c r="AI73" s="211"/>
      <c r="AJ73" s="211"/>
      <c r="AK73" s="212"/>
      <c r="AL73" s="473"/>
      <c r="AM73" s="447"/>
    </row>
    <row r="74" spans="2:39" ht="15.95" customHeight="1">
      <c r="B74" s="425" t="s">
        <v>1726</v>
      </c>
      <c r="C74" s="426"/>
      <c r="D74" s="427">
        <v>1</v>
      </c>
      <c r="E74" s="428"/>
      <c r="F74" s="177" t="s">
        <v>2103</v>
      </c>
      <c r="G74" s="216"/>
      <c r="H74" s="206"/>
      <c r="I74" s="178"/>
      <c r="J74" s="178"/>
      <c r="K74" s="178"/>
      <c r="L74" s="178"/>
      <c r="M74" s="178"/>
      <c r="N74" s="178"/>
      <c r="O74" s="178"/>
      <c r="P74" s="178"/>
      <c r="Q74" s="179"/>
      <c r="R74" s="177" t="s">
        <v>2104</v>
      </c>
      <c r="S74" s="178"/>
      <c r="T74" s="178"/>
      <c r="U74" s="178"/>
      <c r="V74" s="206"/>
      <c r="W74" s="178"/>
      <c r="X74" s="178"/>
      <c r="Y74" s="178"/>
      <c r="Z74" s="178"/>
      <c r="AA74" s="178"/>
      <c r="AB74" s="178"/>
      <c r="AC74" s="178"/>
      <c r="AD74" s="178"/>
      <c r="AE74" s="178"/>
      <c r="AF74" s="178"/>
      <c r="AG74" s="178"/>
      <c r="AH74" s="178"/>
      <c r="AI74" s="178"/>
      <c r="AJ74" s="178"/>
      <c r="AK74" s="179"/>
      <c r="AL74" s="465" t="s">
        <v>1726</v>
      </c>
      <c r="AM74" s="431"/>
    </row>
    <row r="75" spans="2:39" ht="15.95" customHeight="1">
      <c r="B75" s="425" t="s">
        <v>1726</v>
      </c>
      <c r="C75" s="426"/>
      <c r="D75" s="427">
        <v>1</v>
      </c>
      <c r="E75" s="428"/>
      <c r="F75" s="177" t="s">
        <v>2105</v>
      </c>
      <c r="G75" s="216"/>
      <c r="H75" s="206"/>
      <c r="I75" s="178"/>
      <c r="J75" s="178"/>
      <c r="K75" s="178"/>
      <c r="L75" s="178"/>
      <c r="M75" s="178"/>
      <c r="N75" s="178"/>
      <c r="O75" s="178"/>
      <c r="P75" s="178"/>
      <c r="Q75" s="179"/>
      <c r="R75" s="177" t="s">
        <v>2106</v>
      </c>
      <c r="S75" s="178"/>
      <c r="T75" s="178"/>
      <c r="U75" s="178"/>
      <c r="V75" s="206"/>
      <c r="W75" s="178"/>
      <c r="X75" s="178"/>
      <c r="Y75" s="178"/>
      <c r="Z75" s="178"/>
      <c r="AA75" s="178"/>
      <c r="AB75" s="178"/>
      <c r="AC75" s="178"/>
      <c r="AD75" s="178"/>
      <c r="AE75" s="178"/>
      <c r="AF75" s="178"/>
      <c r="AG75" s="178"/>
      <c r="AH75" s="178"/>
      <c r="AI75" s="178"/>
      <c r="AJ75" s="178"/>
      <c r="AK75" s="179"/>
      <c r="AL75" s="465" t="s">
        <v>1726</v>
      </c>
      <c r="AM75" s="431"/>
    </row>
    <row r="76" spans="2:39" ht="15.95" customHeight="1">
      <c r="B76" s="425" t="s">
        <v>1726</v>
      </c>
      <c r="C76" s="426"/>
      <c r="D76" s="427">
        <v>1</v>
      </c>
      <c r="E76" s="428"/>
      <c r="F76" s="177" t="s">
        <v>2107</v>
      </c>
      <c r="G76" s="216"/>
      <c r="H76" s="206"/>
      <c r="I76" s="178"/>
      <c r="J76" s="178"/>
      <c r="K76" s="178"/>
      <c r="L76" s="178"/>
      <c r="M76" s="178"/>
      <c r="N76" s="178"/>
      <c r="O76" s="178"/>
      <c r="P76" s="178"/>
      <c r="Q76" s="179"/>
      <c r="R76" s="177" t="s">
        <v>2108</v>
      </c>
      <c r="S76" s="178"/>
      <c r="T76" s="178"/>
      <c r="U76" s="178"/>
      <c r="V76" s="206"/>
      <c r="W76" s="178"/>
      <c r="X76" s="178"/>
      <c r="Y76" s="178"/>
      <c r="Z76" s="178"/>
      <c r="AA76" s="178"/>
      <c r="AB76" s="178"/>
      <c r="AC76" s="178"/>
      <c r="AD76" s="178"/>
      <c r="AE76" s="178"/>
      <c r="AF76" s="178"/>
      <c r="AG76" s="178"/>
      <c r="AH76" s="178"/>
      <c r="AI76" s="178"/>
      <c r="AJ76" s="178"/>
      <c r="AK76" s="179"/>
      <c r="AL76" s="465" t="s">
        <v>1726</v>
      </c>
      <c r="AM76" s="431"/>
    </row>
    <row r="77" spans="2:39" ht="15.95" customHeight="1" thickBot="1">
      <c r="B77" s="462" t="s">
        <v>1726</v>
      </c>
      <c r="C77" s="463"/>
      <c r="D77" s="450">
        <v>1</v>
      </c>
      <c r="E77" s="451"/>
      <c r="F77" s="180" t="s">
        <v>2109</v>
      </c>
      <c r="G77" s="218"/>
      <c r="H77" s="219"/>
      <c r="I77" s="181"/>
      <c r="J77" s="181"/>
      <c r="K77" s="181"/>
      <c r="L77" s="181"/>
      <c r="M77" s="181"/>
      <c r="N77" s="181"/>
      <c r="O77" s="181"/>
      <c r="P77" s="181"/>
      <c r="Q77" s="182"/>
      <c r="R77" s="180" t="s">
        <v>2110</v>
      </c>
      <c r="S77" s="181"/>
      <c r="T77" s="181"/>
      <c r="U77" s="181"/>
      <c r="V77" s="219"/>
      <c r="W77" s="181"/>
      <c r="X77" s="181"/>
      <c r="Y77" s="181"/>
      <c r="Z77" s="181"/>
      <c r="AA77" s="181"/>
      <c r="AB77" s="181"/>
      <c r="AC77" s="181"/>
      <c r="AD77" s="181"/>
      <c r="AE77" s="181"/>
      <c r="AF77" s="181"/>
      <c r="AG77" s="181"/>
      <c r="AH77" s="181"/>
      <c r="AI77" s="181"/>
      <c r="AJ77" s="181"/>
      <c r="AK77" s="182"/>
      <c r="AL77" s="454" t="s">
        <v>1726</v>
      </c>
      <c r="AM77" s="455"/>
    </row>
    <row r="79" spans="2:39" ht="15" customHeight="1">
      <c r="B79" s="170" t="s">
        <v>2111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row>
    <row r="80" spans="2:39" ht="9.9499999999999993" customHeight="1" thickBot="1">
      <c r="B80" s="170"/>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row>
    <row r="81" spans="2:39" ht="15.95" customHeight="1">
      <c r="B81" s="420" t="s">
        <v>2016</v>
      </c>
      <c r="C81" s="421"/>
      <c r="D81" s="422" t="s">
        <v>2017</v>
      </c>
      <c r="E81" s="423"/>
      <c r="F81" s="476" t="s">
        <v>1490</v>
      </c>
      <c r="G81" s="477"/>
      <c r="H81" s="477"/>
      <c r="I81" s="477"/>
      <c r="J81" s="477"/>
      <c r="K81" s="477"/>
      <c r="L81" s="477"/>
      <c r="M81" s="477"/>
      <c r="N81" s="477"/>
      <c r="O81" s="477"/>
      <c r="P81" s="477"/>
      <c r="Q81" s="478"/>
      <c r="R81" s="424" t="s">
        <v>2019</v>
      </c>
      <c r="S81" s="424"/>
      <c r="T81" s="424"/>
      <c r="U81" s="424"/>
      <c r="V81" s="424"/>
      <c r="W81" s="424"/>
      <c r="X81" s="424"/>
      <c r="Y81" s="424"/>
      <c r="Z81" s="424"/>
      <c r="AA81" s="424"/>
      <c r="AB81" s="424"/>
      <c r="AC81" s="424"/>
      <c r="AD81" s="424"/>
      <c r="AE81" s="424"/>
      <c r="AF81" s="424"/>
      <c r="AG81" s="424"/>
      <c r="AH81" s="424"/>
      <c r="AI81" s="424"/>
      <c r="AJ81" s="424"/>
      <c r="AK81" s="424"/>
      <c r="AL81" s="433" t="s">
        <v>2020</v>
      </c>
      <c r="AM81" s="433"/>
    </row>
    <row r="82" spans="2:39" ht="15.95" customHeight="1">
      <c r="B82" s="434" t="s">
        <v>1726</v>
      </c>
      <c r="C82" s="435"/>
      <c r="D82" s="436">
        <v>2</v>
      </c>
      <c r="E82" s="437"/>
      <c r="F82" s="171" t="s">
        <v>2112</v>
      </c>
      <c r="G82" s="220"/>
      <c r="H82" s="204"/>
      <c r="I82" s="172"/>
      <c r="J82" s="172"/>
      <c r="K82" s="172"/>
      <c r="L82" s="172"/>
      <c r="M82" s="172"/>
      <c r="N82" s="172"/>
      <c r="O82" s="172"/>
      <c r="P82" s="172"/>
      <c r="Q82" s="173"/>
      <c r="R82" s="171" t="s">
        <v>2113</v>
      </c>
      <c r="S82" s="172"/>
      <c r="T82" s="172"/>
      <c r="U82" s="172"/>
      <c r="V82" s="172"/>
      <c r="W82" s="172"/>
      <c r="X82" s="172"/>
      <c r="Y82" s="172"/>
      <c r="Z82" s="172"/>
      <c r="AA82" s="172"/>
      <c r="AB82" s="172"/>
      <c r="AC82" s="172"/>
      <c r="AD82" s="172"/>
      <c r="AE82" s="172"/>
      <c r="AF82" s="172"/>
      <c r="AG82" s="172"/>
      <c r="AH82" s="172"/>
      <c r="AI82" s="172"/>
      <c r="AJ82" s="172"/>
      <c r="AK82" s="173"/>
      <c r="AL82" s="453" t="s">
        <v>1726</v>
      </c>
      <c r="AM82" s="440"/>
    </row>
    <row r="83" spans="2:39" ht="15.95" customHeight="1">
      <c r="B83" s="425" t="s">
        <v>1726</v>
      </c>
      <c r="C83" s="426"/>
      <c r="D83" s="427">
        <v>2</v>
      </c>
      <c r="E83" s="428"/>
      <c r="F83" s="177" t="s">
        <v>2114</v>
      </c>
      <c r="G83" s="216"/>
      <c r="H83" s="206"/>
      <c r="I83" s="178"/>
      <c r="J83" s="178"/>
      <c r="K83" s="178"/>
      <c r="L83" s="178"/>
      <c r="M83" s="178"/>
      <c r="N83" s="178"/>
      <c r="O83" s="178"/>
      <c r="P83" s="178"/>
      <c r="Q83" s="179"/>
      <c r="R83" s="177" t="s">
        <v>2115</v>
      </c>
      <c r="S83" s="178"/>
      <c r="T83" s="178"/>
      <c r="U83" s="178"/>
      <c r="V83" s="178"/>
      <c r="W83" s="178"/>
      <c r="X83" s="178"/>
      <c r="Y83" s="178"/>
      <c r="Z83" s="178"/>
      <c r="AA83" s="178"/>
      <c r="AB83" s="178"/>
      <c r="AC83" s="178"/>
      <c r="AD83" s="178"/>
      <c r="AE83" s="178"/>
      <c r="AF83" s="178"/>
      <c r="AG83" s="178"/>
      <c r="AH83" s="178"/>
      <c r="AI83" s="178"/>
      <c r="AJ83" s="178"/>
      <c r="AK83" s="179"/>
      <c r="AL83" s="465" t="s">
        <v>1726</v>
      </c>
      <c r="AM83" s="431"/>
    </row>
    <row r="84" spans="2:39" ht="15.95" customHeight="1">
      <c r="B84" s="425" t="s">
        <v>1726</v>
      </c>
      <c r="C84" s="426"/>
      <c r="D84" s="427">
        <v>2</v>
      </c>
      <c r="E84" s="428"/>
      <c r="F84" s="177" t="s">
        <v>2116</v>
      </c>
      <c r="G84" s="216"/>
      <c r="H84" s="206"/>
      <c r="I84" s="178"/>
      <c r="J84" s="178"/>
      <c r="K84" s="178"/>
      <c r="L84" s="178"/>
      <c r="M84" s="178"/>
      <c r="N84" s="178"/>
      <c r="O84" s="178"/>
      <c r="P84" s="178"/>
      <c r="Q84" s="179"/>
      <c r="R84" s="177" t="s">
        <v>2117</v>
      </c>
      <c r="S84" s="178"/>
      <c r="T84" s="178"/>
      <c r="U84" s="178"/>
      <c r="V84" s="178"/>
      <c r="W84" s="178"/>
      <c r="X84" s="178"/>
      <c r="Y84" s="178"/>
      <c r="Z84" s="178"/>
      <c r="AA84" s="178"/>
      <c r="AB84" s="178"/>
      <c r="AC84" s="178"/>
      <c r="AD84" s="178"/>
      <c r="AE84" s="178"/>
      <c r="AF84" s="178"/>
      <c r="AG84" s="178"/>
      <c r="AH84" s="178"/>
      <c r="AI84" s="178"/>
      <c r="AJ84" s="178"/>
      <c r="AK84" s="179"/>
      <c r="AL84" s="465" t="s">
        <v>1726</v>
      </c>
      <c r="AM84" s="431"/>
    </row>
    <row r="85" spans="2:39" ht="15.95" customHeight="1">
      <c r="B85" s="425" t="s">
        <v>1726</v>
      </c>
      <c r="C85" s="426"/>
      <c r="D85" s="427">
        <v>2</v>
      </c>
      <c r="E85" s="428"/>
      <c r="F85" s="177" t="s">
        <v>2118</v>
      </c>
      <c r="G85" s="216"/>
      <c r="H85" s="206"/>
      <c r="I85" s="178"/>
      <c r="J85" s="178"/>
      <c r="K85" s="178"/>
      <c r="L85" s="178"/>
      <c r="M85" s="178"/>
      <c r="N85" s="178"/>
      <c r="O85" s="178"/>
      <c r="P85" s="178"/>
      <c r="Q85" s="179"/>
      <c r="R85" s="177" t="s">
        <v>2119</v>
      </c>
      <c r="S85" s="178"/>
      <c r="T85" s="178"/>
      <c r="U85" s="178"/>
      <c r="V85" s="178"/>
      <c r="W85" s="178"/>
      <c r="X85" s="178"/>
      <c r="Y85" s="178"/>
      <c r="Z85" s="178"/>
      <c r="AA85" s="178"/>
      <c r="AB85" s="178"/>
      <c r="AC85" s="178"/>
      <c r="AD85" s="178"/>
      <c r="AE85" s="178"/>
      <c r="AF85" s="178"/>
      <c r="AG85" s="178"/>
      <c r="AH85" s="178"/>
      <c r="AI85" s="178"/>
      <c r="AJ85" s="178"/>
      <c r="AK85" s="179"/>
      <c r="AL85" s="465" t="s">
        <v>1726</v>
      </c>
      <c r="AM85" s="431"/>
    </row>
    <row r="86" spans="2:39" ht="15.95" customHeight="1">
      <c r="B86" s="425" t="s">
        <v>1726</v>
      </c>
      <c r="C86" s="426"/>
      <c r="D86" s="427">
        <v>2</v>
      </c>
      <c r="E86" s="428"/>
      <c r="F86" s="177" t="s">
        <v>2120</v>
      </c>
      <c r="G86" s="216"/>
      <c r="H86" s="206"/>
      <c r="I86" s="178"/>
      <c r="J86" s="178"/>
      <c r="K86" s="178"/>
      <c r="L86" s="178"/>
      <c r="M86" s="178"/>
      <c r="N86" s="178"/>
      <c r="O86" s="178"/>
      <c r="P86" s="178"/>
      <c r="Q86" s="179"/>
      <c r="R86" s="177" t="s">
        <v>2121</v>
      </c>
      <c r="S86" s="178"/>
      <c r="T86" s="178"/>
      <c r="U86" s="178"/>
      <c r="V86" s="178"/>
      <c r="W86" s="178"/>
      <c r="X86" s="178"/>
      <c r="Y86" s="178"/>
      <c r="Z86" s="178"/>
      <c r="AA86" s="178"/>
      <c r="AB86" s="178"/>
      <c r="AC86" s="178"/>
      <c r="AD86" s="178"/>
      <c r="AE86" s="178"/>
      <c r="AF86" s="178"/>
      <c r="AG86" s="178"/>
      <c r="AH86" s="178"/>
      <c r="AI86" s="178"/>
      <c r="AJ86" s="178"/>
      <c r="AK86" s="179"/>
      <c r="AL86" s="465" t="s">
        <v>1726</v>
      </c>
      <c r="AM86" s="431"/>
    </row>
    <row r="87" spans="2:39" ht="15.95" customHeight="1">
      <c r="B87" s="425" t="s">
        <v>1726</v>
      </c>
      <c r="C87" s="426"/>
      <c r="D87" s="427">
        <v>2</v>
      </c>
      <c r="E87" s="428"/>
      <c r="F87" s="177" t="s">
        <v>2122</v>
      </c>
      <c r="G87" s="216"/>
      <c r="H87" s="206"/>
      <c r="I87" s="178"/>
      <c r="J87" s="178"/>
      <c r="K87" s="178"/>
      <c r="L87" s="178"/>
      <c r="M87" s="178"/>
      <c r="N87" s="178"/>
      <c r="O87" s="178"/>
      <c r="P87" s="178"/>
      <c r="Q87" s="179"/>
      <c r="R87" s="177" t="s">
        <v>2123</v>
      </c>
      <c r="S87" s="178"/>
      <c r="T87" s="178"/>
      <c r="U87" s="178"/>
      <c r="V87" s="178"/>
      <c r="W87" s="178"/>
      <c r="X87" s="178"/>
      <c r="Y87" s="178"/>
      <c r="Z87" s="178"/>
      <c r="AA87" s="178"/>
      <c r="AB87" s="178"/>
      <c r="AC87" s="178"/>
      <c r="AD87" s="178"/>
      <c r="AE87" s="178"/>
      <c r="AF87" s="178"/>
      <c r="AG87" s="178"/>
      <c r="AH87" s="178"/>
      <c r="AI87" s="178"/>
      <c r="AJ87" s="178"/>
      <c r="AK87" s="179"/>
      <c r="AL87" s="465" t="s">
        <v>1726</v>
      </c>
      <c r="AM87" s="431"/>
    </row>
    <row r="88" spans="2:39" ht="15.95" customHeight="1">
      <c r="B88" s="425" t="s">
        <v>1726</v>
      </c>
      <c r="C88" s="426"/>
      <c r="D88" s="427">
        <v>2</v>
      </c>
      <c r="E88" s="428"/>
      <c r="F88" s="177" t="s">
        <v>2124</v>
      </c>
      <c r="G88" s="216"/>
      <c r="H88" s="206"/>
      <c r="I88" s="178"/>
      <c r="J88" s="178"/>
      <c r="K88" s="178"/>
      <c r="L88" s="178"/>
      <c r="M88" s="178"/>
      <c r="N88" s="178"/>
      <c r="O88" s="178"/>
      <c r="P88" s="178"/>
      <c r="Q88" s="179"/>
      <c r="R88" s="177" t="s">
        <v>2125</v>
      </c>
      <c r="S88" s="178"/>
      <c r="T88" s="178"/>
      <c r="U88" s="178"/>
      <c r="V88" s="178"/>
      <c r="W88" s="178"/>
      <c r="X88" s="178"/>
      <c r="Y88" s="178"/>
      <c r="Z88" s="178"/>
      <c r="AA88" s="178"/>
      <c r="AB88" s="178"/>
      <c r="AC88" s="178"/>
      <c r="AD88" s="178"/>
      <c r="AE88" s="178"/>
      <c r="AF88" s="178"/>
      <c r="AG88" s="178"/>
      <c r="AH88" s="178"/>
      <c r="AI88" s="178"/>
      <c r="AJ88" s="178"/>
      <c r="AK88" s="179"/>
      <c r="AL88" s="465" t="s">
        <v>1726</v>
      </c>
      <c r="AM88" s="431"/>
    </row>
    <row r="89" spans="2:39" ht="15.95" customHeight="1">
      <c r="B89" s="425" t="s">
        <v>1726</v>
      </c>
      <c r="C89" s="426"/>
      <c r="D89" s="427">
        <v>2</v>
      </c>
      <c r="E89" s="428"/>
      <c r="F89" s="177" t="s">
        <v>2126</v>
      </c>
      <c r="G89" s="206"/>
      <c r="H89" s="206"/>
      <c r="I89" s="206"/>
      <c r="J89" s="206"/>
      <c r="K89" s="206"/>
      <c r="L89" s="206"/>
      <c r="M89" s="206"/>
      <c r="N89" s="206"/>
      <c r="O89" s="206"/>
      <c r="P89" s="206"/>
      <c r="Q89" s="221"/>
      <c r="R89" s="222" t="s">
        <v>2127</v>
      </c>
      <c r="S89" s="206"/>
      <c r="T89" s="206"/>
      <c r="U89" s="206"/>
      <c r="V89" s="206"/>
      <c r="W89" s="206"/>
      <c r="X89" s="206"/>
      <c r="Y89" s="206"/>
      <c r="Z89" s="206"/>
      <c r="AA89" s="206"/>
      <c r="AB89" s="206"/>
      <c r="AC89" s="206"/>
      <c r="AD89" s="206"/>
      <c r="AE89" s="206"/>
      <c r="AF89" s="206"/>
      <c r="AG89" s="206"/>
      <c r="AH89" s="206"/>
      <c r="AI89" s="206"/>
      <c r="AJ89" s="206"/>
      <c r="AK89" s="221"/>
      <c r="AL89" s="465" t="s">
        <v>1726</v>
      </c>
      <c r="AM89" s="431"/>
    </row>
    <row r="90" spans="2:39" ht="15.95" customHeight="1" thickBot="1">
      <c r="B90" s="466" t="s">
        <v>1726</v>
      </c>
      <c r="C90" s="467"/>
      <c r="D90" s="468">
        <v>2</v>
      </c>
      <c r="E90" s="469"/>
      <c r="F90" s="223" t="s">
        <v>2128</v>
      </c>
      <c r="G90" s="224"/>
      <c r="H90" s="224"/>
      <c r="I90" s="224"/>
      <c r="J90" s="224"/>
      <c r="K90" s="224"/>
      <c r="L90" s="224"/>
      <c r="M90" s="224"/>
      <c r="N90" s="224"/>
      <c r="O90" s="224"/>
      <c r="P90" s="224"/>
      <c r="Q90" s="225"/>
      <c r="R90" s="226" t="s">
        <v>2129</v>
      </c>
      <c r="S90" s="224"/>
      <c r="T90" s="224"/>
      <c r="U90" s="224"/>
      <c r="V90" s="224"/>
      <c r="W90" s="224"/>
      <c r="X90" s="224"/>
      <c r="Y90" s="224"/>
      <c r="Z90" s="224"/>
      <c r="AA90" s="224"/>
      <c r="AB90" s="224"/>
      <c r="AC90" s="224"/>
      <c r="AD90" s="224"/>
      <c r="AE90" s="224"/>
      <c r="AF90" s="224"/>
      <c r="AG90" s="224"/>
      <c r="AH90" s="224"/>
      <c r="AI90" s="224"/>
      <c r="AJ90" s="224"/>
      <c r="AK90" s="225"/>
      <c r="AL90" s="471" t="s">
        <v>1726</v>
      </c>
      <c r="AM90" s="472"/>
    </row>
    <row r="91" spans="2:39" ht="15.95" customHeight="1" thickTop="1">
      <c r="B91" s="441" t="s">
        <v>1726</v>
      </c>
      <c r="C91" s="442"/>
      <c r="D91" s="443">
        <v>2</v>
      </c>
      <c r="E91" s="444"/>
      <c r="F91" s="174" t="s">
        <v>2130</v>
      </c>
      <c r="G91" s="211"/>
      <c r="H91" s="211"/>
      <c r="I91" s="211"/>
      <c r="J91" s="211"/>
      <c r="K91" s="211"/>
      <c r="L91" s="211"/>
      <c r="M91" s="211"/>
      <c r="N91" s="211"/>
      <c r="O91" s="211"/>
      <c r="P91" s="211"/>
      <c r="Q91" s="212"/>
      <c r="R91" s="210" t="s">
        <v>2131</v>
      </c>
      <c r="S91" s="211"/>
      <c r="T91" s="211"/>
      <c r="U91" s="211"/>
      <c r="V91" s="211"/>
      <c r="W91" s="211"/>
      <c r="X91" s="211"/>
      <c r="Y91" s="211"/>
      <c r="Z91" s="211"/>
      <c r="AA91" s="211"/>
      <c r="AB91" s="211"/>
      <c r="AC91" s="211"/>
      <c r="AD91" s="211"/>
      <c r="AE91" s="211"/>
      <c r="AF91" s="211"/>
      <c r="AG91" s="211"/>
      <c r="AH91" s="211"/>
      <c r="AI91" s="211"/>
      <c r="AJ91" s="211"/>
      <c r="AK91" s="212"/>
      <c r="AL91" s="473" t="s">
        <v>1726</v>
      </c>
      <c r="AM91" s="447"/>
    </row>
    <row r="92" spans="2:39" ht="15.95" customHeight="1">
      <c r="B92" s="425" t="s">
        <v>1726</v>
      </c>
      <c r="C92" s="426"/>
      <c r="D92" s="427">
        <v>2</v>
      </c>
      <c r="E92" s="428"/>
      <c r="F92" s="177" t="s">
        <v>2132</v>
      </c>
      <c r="G92" s="206"/>
      <c r="H92" s="206"/>
      <c r="I92" s="206"/>
      <c r="J92" s="206"/>
      <c r="K92" s="206"/>
      <c r="L92" s="206"/>
      <c r="M92" s="206"/>
      <c r="N92" s="206"/>
      <c r="O92" s="206"/>
      <c r="P92" s="206"/>
      <c r="Q92" s="221"/>
      <c r="R92" s="222" t="s">
        <v>2133</v>
      </c>
      <c r="S92" s="206"/>
      <c r="T92" s="206"/>
      <c r="U92" s="206"/>
      <c r="V92" s="206"/>
      <c r="W92" s="206"/>
      <c r="X92" s="206"/>
      <c r="Y92" s="206"/>
      <c r="Z92" s="206"/>
      <c r="AA92" s="206"/>
      <c r="AB92" s="206"/>
      <c r="AC92" s="206"/>
      <c r="AD92" s="206"/>
      <c r="AE92" s="206"/>
      <c r="AF92" s="206"/>
      <c r="AG92" s="206"/>
      <c r="AH92" s="206"/>
      <c r="AI92" s="206"/>
      <c r="AJ92" s="206"/>
      <c r="AK92" s="221"/>
      <c r="AL92" s="465" t="s">
        <v>1726</v>
      </c>
      <c r="AM92" s="431"/>
    </row>
    <row r="93" spans="2:39" ht="15.95" customHeight="1">
      <c r="B93" s="425" t="s">
        <v>1726</v>
      </c>
      <c r="C93" s="426"/>
      <c r="D93" s="427">
        <v>2</v>
      </c>
      <c r="E93" s="428"/>
      <c r="F93" s="177" t="s">
        <v>2134</v>
      </c>
      <c r="G93" s="206"/>
      <c r="H93" s="206"/>
      <c r="I93" s="206"/>
      <c r="J93" s="206"/>
      <c r="K93" s="206"/>
      <c r="L93" s="206"/>
      <c r="M93" s="206"/>
      <c r="N93" s="206"/>
      <c r="O93" s="206"/>
      <c r="P93" s="206"/>
      <c r="Q93" s="221"/>
      <c r="R93" s="222" t="s">
        <v>2135</v>
      </c>
      <c r="S93" s="206"/>
      <c r="T93" s="206"/>
      <c r="U93" s="206"/>
      <c r="V93" s="206"/>
      <c r="W93" s="206"/>
      <c r="X93" s="206"/>
      <c r="Y93" s="206"/>
      <c r="Z93" s="206"/>
      <c r="AA93" s="206"/>
      <c r="AB93" s="206"/>
      <c r="AC93" s="206"/>
      <c r="AD93" s="206"/>
      <c r="AE93" s="206"/>
      <c r="AF93" s="206"/>
      <c r="AG93" s="206"/>
      <c r="AH93" s="206"/>
      <c r="AI93" s="206"/>
      <c r="AJ93" s="206"/>
      <c r="AK93" s="221"/>
      <c r="AL93" s="465" t="s">
        <v>1726</v>
      </c>
      <c r="AM93" s="431"/>
    </row>
    <row r="94" spans="2:39" ht="15.95" customHeight="1">
      <c r="B94" s="425" t="s">
        <v>1726</v>
      </c>
      <c r="C94" s="426"/>
      <c r="D94" s="427">
        <v>2</v>
      </c>
      <c r="E94" s="428"/>
      <c r="F94" s="177" t="s">
        <v>2136</v>
      </c>
      <c r="G94" s="206"/>
      <c r="H94" s="206"/>
      <c r="I94" s="206"/>
      <c r="J94" s="206"/>
      <c r="K94" s="206"/>
      <c r="L94" s="206"/>
      <c r="M94" s="206"/>
      <c r="N94" s="206"/>
      <c r="O94" s="206"/>
      <c r="P94" s="206"/>
      <c r="Q94" s="221"/>
      <c r="R94" s="222" t="s">
        <v>2137</v>
      </c>
      <c r="S94" s="206"/>
      <c r="T94" s="206"/>
      <c r="U94" s="206"/>
      <c r="V94" s="206"/>
      <c r="W94" s="206"/>
      <c r="X94" s="206"/>
      <c r="Y94" s="206"/>
      <c r="Z94" s="206"/>
      <c r="AA94" s="206"/>
      <c r="AB94" s="206"/>
      <c r="AC94" s="206"/>
      <c r="AD94" s="206"/>
      <c r="AE94" s="206"/>
      <c r="AF94" s="206"/>
      <c r="AG94" s="206"/>
      <c r="AH94" s="206"/>
      <c r="AI94" s="206"/>
      <c r="AJ94" s="206"/>
      <c r="AK94" s="221"/>
      <c r="AL94" s="465" t="s">
        <v>1726</v>
      </c>
      <c r="AM94" s="431"/>
    </row>
    <row r="95" spans="2:39" ht="15.95" customHeight="1">
      <c r="B95" s="425" t="s">
        <v>1726</v>
      </c>
      <c r="C95" s="426"/>
      <c r="D95" s="427">
        <v>2</v>
      </c>
      <c r="E95" s="428"/>
      <c r="F95" s="177" t="s">
        <v>2138</v>
      </c>
      <c r="G95" s="206"/>
      <c r="H95" s="206"/>
      <c r="I95" s="206"/>
      <c r="J95" s="206"/>
      <c r="K95" s="206"/>
      <c r="L95" s="206"/>
      <c r="M95" s="206"/>
      <c r="N95" s="206"/>
      <c r="O95" s="206"/>
      <c r="P95" s="206"/>
      <c r="Q95" s="221"/>
      <c r="R95" s="222" t="s">
        <v>2139</v>
      </c>
      <c r="S95" s="206"/>
      <c r="T95" s="206"/>
      <c r="U95" s="206"/>
      <c r="V95" s="206"/>
      <c r="W95" s="206"/>
      <c r="X95" s="206"/>
      <c r="Y95" s="206"/>
      <c r="Z95" s="206"/>
      <c r="AA95" s="206"/>
      <c r="AB95" s="206"/>
      <c r="AC95" s="206"/>
      <c r="AD95" s="206"/>
      <c r="AE95" s="206"/>
      <c r="AF95" s="206"/>
      <c r="AG95" s="206"/>
      <c r="AH95" s="206"/>
      <c r="AI95" s="206"/>
      <c r="AJ95" s="206"/>
      <c r="AK95" s="221"/>
      <c r="AL95" s="465" t="s">
        <v>1726</v>
      </c>
      <c r="AM95" s="431"/>
    </row>
    <row r="96" spans="2:39" ht="15.95" customHeight="1">
      <c r="B96" s="425" t="s">
        <v>1726</v>
      </c>
      <c r="C96" s="426"/>
      <c r="D96" s="427">
        <v>2</v>
      </c>
      <c r="E96" s="428"/>
      <c r="F96" s="177" t="s">
        <v>2140</v>
      </c>
      <c r="G96" s="206"/>
      <c r="H96" s="206"/>
      <c r="I96" s="206"/>
      <c r="J96" s="206"/>
      <c r="K96" s="206"/>
      <c r="L96" s="206"/>
      <c r="M96" s="206"/>
      <c r="N96" s="206"/>
      <c r="O96" s="206"/>
      <c r="P96" s="206"/>
      <c r="Q96" s="221"/>
      <c r="R96" s="222"/>
      <c r="S96" s="206"/>
      <c r="T96" s="206"/>
      <c r="U96" s="206"/>
      <c r="V96" s="206"/>
      <c r="W96" s="206"/>
      <c r="X96" s="206"/>
      <c r="Y96" s="206"/>
      <c r="Z96" s="206"/>
      <c r="AA96" s="206"/>
      <c r="AB96" s="206"/>
      <c r="AC96" s="206"/>
      <c r="AD96" s="206"/>
      <c r="AE96" s="206"/>
      <c r="AF96" s="206"/>
      <c r="AG96" s="206"/>
      <c r="AH96" s="206"/>
      <c r="AI96" s="206"/>
      <c r="AJ96" s="206"/>
      <c r="AK96" s="221"/>
      <c r="AL96" s="465" t="s">
        <v>1726</v>
      </c>
      <c r="AM96" s="431"/>
    </row>
    <row r="97" spans="2:39" ht="15.95" customHeight="1">
      <c r="B97" s="425" t="s">
        <v>1726</v>
      </c>
      <c r="C97" s="426"/>
      <c r="D97" s="427">
        <v>2</v>
      </c>
      <c r="E97" s="428"/>
      <c r="F97" s="177" t="s">
        <v>2141</v>
      </c>
      <c r="G97" s="206"/>
      <c r="H97" s="206"/>
      <c r="I97" s="206"/>
      <c r="J97" s="206"/>
      <c r="K97" s="206"/>
      <c r="L97" s="206"/>
      <c r="M97" s="206"/>
      <c r="N97" s="206"/>
      <c r="O97" s="206"/>
      <c r="P97" s="206"/>
      <c r="Q97" s="221"/>
      <c r="R97" s="222"/>
      <c r="S97" s="206"/>
      <c r="T97" s="206"/>
      <c r="U97" s="206"/>
      <c r="V97" s="206"/>
      <c r="W97" s="206"/>
      <c r="X97" s="206"/>
      <c r="Y97" s="206"/>
      <c r="Z97" s="206"/>
      <c r="AA97" s="206"/>
      <c r="AB97" s="206"/>
      <c r="AC97" s="206"/>
      <c r="AD97" s="206"/>
      <c r="AE97" s="206"/>
      <c r="AF97" s="206"/>
      <c r="AG97" s="206"/>
      <c r="AH97" s="206"/>
      <c r="AI97" s="206"/>
      <c r="AJ97" s="206"/>
      <c r="AK97" s="221"/>
      <c r="AL97" s="465" t="s">
        <v>1726</v>
      </c>
      <c r="AM97" s="431"/>
    </row>
    <row r="98" spans="2:39" ht="15.95" customHeight="1" thickBot="1">
      <c r="B98" s="511" t="s">
        <v>1726</v>
      </c>
      <c r="C98" s="512"/>
      <c r="D98" s="486">
        <v>2</v>
      </c>
      <c r="E98" s="487"/>
      <c r="F98" s="188" t="s">
        <v>2109</v>
      </c>
      <c r="G98" s="227"/>
      <c r="H98" s="214"/>
      <c r="I98" s="189"/>
      <c r="J98" s="189"/>
      <c r="K98" s="189"/>
      <c r="L98" s="189"/>
      <c r="M98" s="189"/>
      <c r="N98" s="189"/>
      <c r="O98" s="189"/>
      <c r="P98" s="189"/>
      <c r="Q98" s="190"/>
      <c r="R98" s="188" t="s">
        <v>2142</v>
      </c>
      <c r="S98" s="189"/>
      <c r="T98" s="189"/>
      <c r="U98" s="189"/>
      <c r="V98" s="214"/>
      <c r="W98" s="189"/>
      <c r="X98" s="189"/>
      <c r="Y98" s="189"/>
      <c r="Z98" s="189"/>
      <c r="AA98" s="189"/>
      <c r="AB98" s="189"/>
      <c r="AC98" s="189"/>
      <c r="AD98" s="189"/>
      <c r="AE98" s="189"/>
      <c r="AF98" s="189"/>
      <c r="AG98" s="189"/>
      <c r="AH98" s="189"/>
      <c r="AI98" s="189"/>
      <c r="AJ98" s="189"/>
      <c r="AK98" s="190"/>
      <c r="AL98" s="513" t="s">
        <v>1726</v>
      </c>
      <c r="AM98" s="514"/>
    </row>
    <row r="100" spans="2:39" ht="15" customHeight="1">
      <c r="B100" s="170" t="s">
        <v>2143</v>
      </c>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row>
    <row r="101" spans="2:39" ht="9.9499999999999993" customHeight="1" thickBot="1">
      <c r="B101" s="170"/>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2:39" ht="15.95" customHeight="1">
      <c r="B102" s="420" t="s">
        <v>2016</v>
      </c>
      <c r="C102" s="421"/>
      <c r="D102" s="422" t="s">
        <v>2017</v>
      </c>
      <c r="E102" s="423"/>
      <c r="F102" s="476" t="s">
        <v>1490</v>
      </c>
      <c r="G102" s="477"/>
      <c r="H102" s="477"/>
      <c r="I102" s="477"/>
      <c r="J102" s="477"/>
      <c r="K102" s="477"/>
      <c r="L102" s="477"/>
      <c r="M102" s="477"/>
      <c r="N102" s="477"/>
      <c r="O102" s="477"/>
      <c r="P102" s="477"/>
      <c r="Q102" s="478"/>
      <c r="R102" s="424" t="s">
        <v>2019</v>
      </c>
      <c r="S102" s="424"/>
      <c r="T102" s="424"/>
      <c r="U102" s="424"/>
      <c r="V102" s="424"/>
      <c r="W102" s="424"/>
      <c r="X102" s="424"/>
      <c r="Y102" s="424"/>
      <c r="Z102" s="424"/>
      <c r="AA102" s="424"/>
      <c r="AB102" s="424"/>
      <c r="AC102" s="424"/>
      <c r="AD102" s="424"/>
      <c r="AE102" s="424"/>
      <c r="AF102" s="424"/>
      <c r="AG102" s="424"/>
      <c r="AH102" s="424"/>
      <c r="AI102" s="424"/>
      <c r="AJ102" s="424"/>
      <c r="AK102" s="424"/>
      <c r="AL102" s="433" t="s">
        <v>2020</v>
      </c>
      <c r="AM102" s="433"/>
    </row>
    <row r="103" spans="2:39" ht="15.95" customHeight="1">
      <c r="B103" s="479" t="s">
        <v>1726</v>
      </c>
      <c r="C103" s="480"/>
      <c r="D103" s="481">
        <v>2</v>
      </c>
      <c r="E103" s="482"/>
      <c r="F103" s="184" t="s">
        <v>2144</v>
      </c>
      <c r="G103" s="228"/>
      <c r="H103" s="229"/>
      <c r="I103" s="185"/>
      <c r="J103" s="185"/>
      <c r="K103" s="185"/>
      <c r="L103" s="185"/>
      <c r="M103" s="185"/>
      <c r="N103" s="185"/>
      <c r="O103" s="185"/>
      <c r="P103" s="185"/>
      <c r="Q103" s="186"/>
      <c r="R103" s="184" t="s">
        <v>2145</v>
      </c>
      <c r="S103" s="185"/>
      <c r="T103" s="185"/>
      <c r="U103" s="185"/>
      <c r="V103" s="185"/>
      <c r="W103" s="185"/>
      <c r="X103" s="185"/>
      <c r="Y103" s="185"/>
      <c r="Z103" s="185"/>
      <c r="AA103" s="185"/>
      <c r="AB103" s="185"/>
      <c r="AC103" s="185"/>
      <c r="AD103" s="185"/>
      <c r="AE103" s="185"/>
      <c r="AF103" s="185"/>
      <c r="AG103" s="185"/>
      <c r="AH103" s="185"/>
      <c r="AI103" s="185"/>
      <c r="AJ103" s="185"/>
      <c r="AK103" s="186"/>
      <c r="AL103" s="510" t="s">
        <v>1726</v>
      </c>
      <c r="AM103" s="484"/>
    </row>
    <row r="104" spans="2:39" ht="15.95" customHeight="1">
      <c r="B104" s="425" t="s">
        <v>1726</v>
      </c>
      <c r="C104" s="426"/>
      <c r="D104" s="427">
        <v>2</v>
      </c>
      <c r="E104" s="428"/>
      <c r="F104" s="177" t="s">
        <v>2146</v>
      </c>
      <c r="G104" s="216"/>
      <c r="H104" s="206"/>
      <c r="I104" s="178"/>
      <c r="J104" s="178"/>
      <c r="K104" s="178"/>
      <c r="L104" s="178"/>
      <c r="M104" s="178"/>
      <c r="N104" s="178"/>
      <c r="O104" s="178"/>
      <c r="P104" s="178"/>
      <c r="Q104" s="179"/>
      <c r="R104" s="177" t="s">
        <v>2147</v>
      </c>
      <c r="S104" s="178"/>
      <c r="T104" s="178"/>
      <c r="U104" s="178"/>
      <c r="V104" s="178"/>
      <c r="W104" s="178"/>
      <c r="X104" s="178"/>
      <c r="Y104" s="178"/>
      <c r="Z104" s="178"/>
      <c r="AA104" s="178"/>
      <c r="AB104" s="178"/>
      <c r="AC104" s="178"/>
      <c r="AD104" s="178"/>
      <c r="AE104" s="178"/>
      <c r="AF104" s="178"/>
      <c r="AG104" s="178"/>
      <c r="AH104" s="178"/>
      <c r="AI104" s="178"/>
      <c r="AJ104" s="178"/>
      <c r="AK104" s="179"/>
      <c r="AL104" s="465" t="s">
        <v>1726</v>
      </c>
      <c r="AM104" s="431"/>
    </row>
    <row r="105" spans="2:39" ht="15.95" customHeight="1">
      <c r="B105" s="425" t="s">
        <v>1726</v>
      </c>
      <c r="C105" s="426"/>
      <c r="D105" s="427">
        <v>2</v>
      </c>
      <c r="E105" s="428"/>
      <c r="F105" s="177" t="s">
        <v>2148</v>
      </c>
      <c r="G105" s="216"/>
      <c r="H105" s="206"/>
      <c r="I105" s="178"/>
      <c r="J105" s="178"/>
      <c r="K105" s="178"/>
      <c r="L105" s="178"/>
      <c r="M105" s="178"/>
      <c r="N105" s="178"/>
      <c r="O105" s="178"/>
      <c r="P105" s="178"/>
      <c r="Q105" s="179"/>
      <c r="R105" s="177" t="s">
        <v>2149</v>
      </c>
      <c r="S105" s="178"/>
      <c r="T105" s="178"/>
      <c r="U105" s="178"/>
      <c r="V105" s="178"/>
      <c r="W105" s="178"/>
      <c r="X105" s="178"/>
      <c r="Y105" s="178"/>
      <c r="Z105" s="178"/>
      <c r="AA105" s="178"/>
      <c r="AB105" s="178"/>
      <c r="AC105" s="178"/>
      <c r="AD105" s="178"/>
      <c r="AE105" s="178"/>
      <c r="AF105" s="178"/>
      <c r="AG105" s="178"/>
      <c r="AH105" s="178"/>
      <c r="AI105" s="178"/>
      <c r="AJ105" s="178"/>
      <c r="AK105" s="179"/>
      <c r="AL105" s="465" t="s">
        <v>1726</v>
      </c>
      <c r="AM105" s="431"/>
    </row>
    <row r="106" spans="2:39" ht="15.95" customHeight="1">
      <c r="B106" s="425" t="s">
        <v>1726</v>
      </c>
      <c r="C106" s="426"/>
      <c r="D106" s="427">
        <v>2</v>
      </c>
      <c r="E106" s="428"/>
      <c r="F106" s="222" t="s">
        <v>2150</v>
      </c>
      <c r="G106" s="206"/>
      <c r="H106" s="206"/>
      <c r="I106" s="206"/>
      <c r="J106" s="206"/>
      <c r="K106" s="206"/>
      <c r="L106" s="206"/>
      <c r="M106" s="206"/>
      <c r="N106" s="206"/>
      <c r="O106" s="206"/>
      <c r="P106" s="206"/>
      <c r="Q106" s="221"/>
      <c r="R106" s="222" t="s">
        <v>2151</v>
      </c>
      <c r="S106" s="206"/>
      <c r="T106" s="206"/>
      <c r="U106" s="206"/>
      <c r="V106" s="206"/>
      <c r="W106" s="206"/>
      <c r="X106" s="206"/>
      <c r="Y106" s="206"/>
      <c r="Z106" s="206"/>
      <c r="AA106" s="206"/>
      <c r="AB106" s="206"/>
      <c r="AC106" s="206"/>
      <c r="AD106" s="206"/>
      <c r="AE106" s="206"/>
      <c r="AF106" s="206"/>
      <c r="AG106" s="206"/>
      <c r="AH106" s="206"/>
      <c r="AI106" s="206"/>
      <c r="AJ106" s="206"/>
      <c r="AK106" s="221"/>
      <c r="AL106" s="465" t="s">
        <v>1726</v>
      </c>
      <c r="AM106" s="431"/>
    </row>
    <row r="107" spans="2:39" ht="15.95" customHeight="1">
      <c r="B107" s="425" t="s">
        <v>1726</v>
      </c>
      <c r="C107" s="426"/>
      <c r="D107" s="427">
        <v>2</v>
      </c>
      <c r="E107" s="428"/>
      <c r="F107" s="222" t="s">
        <v>2152</v>
      </c>
      <c r="G107" s="206"/>
      <c r="H107" s="206"/>
      <c r="I107" s="206"/>
      <c r="J107" s="206"/>
      <c r="K107" s="206"/>
      <c r="L107" s="206"/>
      <c r="M107" s="206"/>
      <c r="N107" s="206"/>
      <c r="O107" s="206"/>
      <c r="P107" s="206"/>
      <c r="Q107" s="221"/>
      <c r="R107" s="222" t="s">
        <v>2153</v>
      </c>
      <c r="S107" s="206"/>
      <c r="T107" s="206"/>
      <c r="U107" s="206"/>
      <c r="V107" s="206"/>
      <c r="W107" s="206"/>
      <c r="X107" s="206"/>
      <c r="Y107" s="206"/>
      <c r="Z107" s="206"/>
      <c r="AA107" s="206"/>
      <c r="AB107" s="206"/>
      <c r="AC107" s="206"/>
      <c r="AD107" s="206"/>
      <c r="AE107" s="206"/>
      <c r="AF107" s="206"/>
      <c r="AG107" s="206"/>
      <c r="AH107" s="206"/>
      <c r="AI107" s="206"/>
      <c r="AJ107" s="206"/>
      <c r="AK107" s="221"/>
      <c r="AL107" s="465" t="s">
        <v>1726</v>
      </c>
      <c r="AM107" s="431"/>
    </row>
    <row r="108" spans="2:39" ht="15.95" customHeight="1">
      <c r="B108" s="425" t="s">
        <v>1726</v>
      </c>
      <c r="C108" s="426"/>
      <c r="D108" s="427">
        <v>2</v>
      </c>
      <c r="E108" s="428"/>
      <c r="F108" s="222" t="s">
        <v>2154</v>
      </c>
      <c r="G108" s="206"/>
      <c r="H108" s="206"/>
      <c r="I108" s="206"/>
      <c r="J108" s="206"/>
      <c r="K108" s="206"/>
      <c r="L108" s="206"/>
      <c r="M108" s="206"/>
      <c r="N108" s="206"/>
      <c r="O108" s="206"/>
      <c r="P108" s="206"/>
      <c r="Q108" s="221"/>
      <c r="R108" s="222" t="s">
        <v>2155</v>
      </c>
      <c r="S108" s="206"/>
      <c r="T108" s="206"/>
      <c r="U108" s="206"/>
      <c r="V108" s="206"/>
      <c r="W108" s="206"/>
      <c r="X108" s="206"/>
      <c r="Y108" s="206"/>
      <c r="Z108" s="206"/>
      <c r="AA108" s="206"/>
      <c r="AB108" s="206"/>
      <c r="AC108" s="206"/>
      <c r="AD108" s="206"/>
      <c r="AE108" s="206"/>
      <c r="AF108" s="206"/>
      <c r="AG108" s="206"/>
      <c r="AH108" s="206"/>
      <c r="AI108" s="206"/>
      <c r="AJ108" s="206"/>
      <c r="AK108" s="221"/>
      <c r="AL108" s="465" t="s">
        <v>1726</v>
      </c>
      <c r="AM108" s="431"/>
    </row>
    <row r="109" spans="2:39" ht="15.95" customHeight="1">
      <c r="B109" s="425" t="s">
        <v>1726</v>
      </c>
      <c r="C109" s="426"/>
      <c r="D109" s="427">
        <v>2</v>
      </c>
      <c r="E109" s="428"/>
      <c r="F109" s="222" t="s">
        <v>2156</v>
      </c>
      <c r="G109" s="206"/>
      <c r="H109" s="206"/>
      <c r="I109" s="206"/>
      <c r="J109" s="206"/>
      <c r="K109" s="206"/>
      <c r="L109" s="206"/>
      <c r="M109" s="206"/>
      <c r="N109" s="206"/>
      <c r="O109" s="206"/>
      <c r="P109" s="206"/>
      <c r="Q109" s="221"/>
      <c r="R109" s="222" t="s">
        <v>2157</v>
      </c>
      <c r="S109" s="206"/>
      <c r="T109" s="206"/>
      <c r="U109" s="206"/>
      <c r="V109" s="206"/>
      <c r="W109" s="206"/>
      <c r="X109" s="206"/>
      <c r="Y109" s="206"/>
      <c r="Z109" s="206"/>
      <c r="AA109" s="206"/>
      <c r="AB109" s="206"/>
      <c r="AC109" s="206"/>
      <c r="AD109" s="206"/>
      <c r="AE109" s="206"/>
      <c r="AF109" s="206"/>
      <c r="AG109" s="206"/>
      <c r="AH109" s="206"/>
      <c r="AI109" s="206"/>
      <c r="AJ109" s="206"/>
      <c r="AK109" s="221"/>
      <c r="AL109" s="465" t="s">
        <v>1726</v>
      </c>
      <c r="AM109" s="431"/>
    </row>
    <row r="110" spans="2:39" ht="15.95" customHeight="1">
      <c r="B110" s="425" t="s">
        <v>1726</v>
      </c>
      <c r="C110" s="426"/>
      <c r="D110" s="427">
        <v>2</v>
      </c>
      <c r="E110" s="428"/>
      <c r="F110" s="222" t="s">
        <v>2158</v>
      </c>
      <c r="G110" s="206"/>
      <c r="H110" s="206"/>
      <c r="I110" s="206"/>
      <c r="J110" s="206"/>
      <c r="K110" s="206"/>
      <c r="L110" s="206"/>
      <c r="M110" s="206"/>
      <c r="N110" s="206"/>
      <c r="O110" s="206"/>
      <c r="P110" s="206"/>
      <c r="Q110" s="221"/>
      <c r="R110" s="222" t="s">
        <v>2159</v>
      </c>
      <c r="S110" s="206"/>
      <c r="T110" s="206"/>
      <c r="U110" s="206"/>
      <c r="V110" s="206"/>
      <c r="W110" s="206"/>
      <c r="X110" s="206"/>
      <c r="Y110" s="206"/>
      <c r="Z110" s="206"/>
      <c r="AA110" s="206"/>
      <c r="AB110" s="206"/>
      <c r="AC110" s="206"/>
      <c r="AD110" s="206"/>
      <c r="AE110" s="206"/>
      <c r="AF110" s="206"/>
      <c r="AG110" s="206"/>
      <c r="AH110" s="206"/>
      <c r="AI110" s="206"/>
      <c r="AJ110" s="206"/>
      <c r="AK110" s="221"/>
      <c r="AL110" s="465" t="s">
        <v>1726</v>
      </c>
      <c r="AM110" s="431"/>
    </row>
    <row r="111" spans="2:39" ht="15.95" customHeight="1">
      <c r="B111" s="425" t="s">
        <v>1726</v>
      </c>
      <c r="C111" s="426"/>
      <c r="D111" s="427">
        <v>2</v>
      </c>
      <c r="E111" s="428"/>
      <c r="F111" s="222" t="s">
        <v>2160</v>
      </c>
      <c r="G111" s="206"/>
      <c r="H111" s="206"/>
      <c r="I111" s="206"/>
      <c r="J111" s="206"/>
      <c r="K111" s="206"/>
      <c r="L111" s="206"/>
      <c r="M111" s="206"/>
      <c r="N111" s="206"/>
      <c r="O111" s="206"/>
      <c r="P111" s="206"/>
      <c r="Q111" s="221"/>
      <c r="R111" s="222" t="s">
        <v>2161</v>
      </c>
      <c r="S111" s="206"/>
      <c r="T111" s="206"/>
      <c r="U111" s="206"/>
      <c r="V111" s="206"/>
      <c r="W111" s="206"/>
      <c r="X111" s="206"/>
      <c r="Y111" s="206"/>
      <c r="Z111" s="206"/>
      <c r="AA111" s="206"/>
      <c r="AB111" s="206"/>
      <c r="AC111" s="206"/>
      <c r="AD111" s="206"/>
      <c r="AE111" s="206"/>
      <c r="AF111" s="206"/>
      <c r="AG111" s="206"/>
      <c r="AH111" s="206"/>
      <c r="AI111" s="206"/>
      <c r="AJ111" s="206"/>
      <c r="AK111" s="221"/>
      <c r="AL111" s="465" t="s">
        <v>1726</v>
      </c>
      <c r="AM111" s="431"/>
    </row>
    <row r="112" spans="2:39" ht="15.95" customHeight="1" thickBot="1">
      <c r="B112" s="511" t="s">
        <v>1726</v>
      </c>
      <c r="C112" s="512"/>
      <c r="D112" s="486">
        <v>2</v>
      </c>
      <c r="E112" s="487"/>
      <c r="F112" s="188" t="s">
        <v>2109</v>
      </c>
      <c r="G112" s="227"/>
      <c r="H112" s="214"/>
      <c r="I112" s="189"/>
      <c r="J112" s="189"/>
      <c r="K112" s="189"/>
      <c r="L112" s="189"/>
      <c r="M112" s="189"/>
      <c r="N112" s="189"/>
      <c r="O112" s="189"/>
      <c r="P112" s="189"/>
      <c r="Q112" s="190"/>
      <c r="R112" s="188" t="s">
        <v>2142</v>
      </c>
      <c r="S112" s="189"/>
      <c r="T112" s="189"/>
      <c r="U112" s="189"/>
      <c r="V112" s="214"/>
      <c r="W112" s="189"/>
      <c r="X112" s="189"/>
      <c r="Y112" s="189"/>
      <c r="Z112" s="189"/>
      <c r="AA112" s="189"/>
      <c r="AB112" s="189"/>
      <c r="AC112" s="189"/>
      <c r="AD112" s="189"/>
      <c r="AE112" s="189"/>
      <c r="AF112" s="189"/>
      <c r="AG112" s="189"/>
      <c r="AH112" s="189"/>
      <c r="AI112" s="189"/>
      <c r="AJ112" s="189"/>
      <c r="AK112" s="190"/>
      <c r="AL112" s="513" t="s">
        <v>1726</v>
      </c>
      <c r="AM112" s="514"/>
    </row>
    <row r="114" spans="2:39" ht="15" customHeight="1">
      <c r="B114" s="170" t="s">
        <v>2162</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2:39" ht="9.9499999999999993" customHeight="1" thickBot="1">
      <c r="B115" s="170"/>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2:39" ht="15.95" customHeight="1">
      <c r="B116" s="420" t="s">
        <v>2016</v>
      </c>
      <c r="C116" s="421"/>
      <c r="D116" s="422" t="s">
        <v>2017</v>
      </c>
      <c r="E116" s="423"/>
      <c r="F116" s="476" t="s">
        <v>1490</v>
      </c>
      <c r="G116" s="477"/>
      <c r="H116" s="477"/>
      <c r="I116" s="477"/>
      <c r="J116" s="477"/>
      <c r="K116" s="477"/>
      <c r="L116" s="477"/>
      <c r="M116" s="477"/>
      <c r="N116" s="477"/>
      <c r="O116" s="477"/>
      <c r="P116" s="477"/>
      <c r="Q116" s="478"/>
      <c r="R116" s="424" t="s">
        <v>2019</v>
      </c>
      <c r="S116" s="424"/>
      <c r="T116" s="424"/>
      <c r="U116" s="424"/>
      <c r="V116" s="424"/>
      <c r="W116" s="424"/>
      <c r="X116" s="424"/>
      <c r="Y116" s="424"/>
      <c r="Z116" s="424"/>
      <c r="AA116" s="424"/>
      <c r="AB116" s="424"/>
      <c r="AC116" s="424"/>
      <c r="AD116" s="424"/>
      <c r="AE116" s="424"/>
      <c r="AF116" s="424"/>
      <c r="AG116" s="424"/>
      <c r="AH116" s="424"/>
      <c r="AI116" s="424"/>
      <c r="AJ116" s="424"/>
      <c r="AK116" s="424"/>
      <c r="AL116" s="433" t="s">
        <v>2020</v>
      </c>
      <c r="AM116" s="433"/>
    </row>
    <row r="117" spans="2:39" ht="15.95" customHeight="1">
      <c r="B117" s="488" t="s">
        <v>1726</v>
      </c>
      <c r="C117" s="489"/>
      <c r="D117" s="474">
        <v>2</v>
      </c>
      <c r="E117" s="475"/>
      <c r="F117" s="230" t="s">
        <v>2424</v>
      </c>
      <c r="G117" s="217"/>
      <c r="H117" s="217"/>
      <c r="I117" s="217"/>
      <c r="J117" s="217"/>
      <c r="K117" s="217"/>
      <c r="L117" s="217"/>
      <c r="M117" s="217"/>
      <c r="N117" s="217"/>
      <c r="O117" s="217"/>
      <c r="P117" s="217"/>
      <c r="Q117" s="231"/>
      <c r="R117" s="230" t="s">
        <v>2429</v>
      </c>
      <c r="S117" s="217"/>
      <c r="T117" s="217"/>
      <c r="U117" s="217"/>
      <c r="V117" s="217"/>
      <c r="W117" s="217"/>
      <c r="X117" s="217"/>
      <c r="Y117" s="217"/>
      <c r="Z117" s="217"/>
      <c r="AA117" s="217"/>
      <c r="AB117" s="217"/>
      <c r="AC117" s="217"/>
      <c r="AD117" s="217"/>
      <c r="AE117" s="217"/>
      <c r="AF117" s="217"/>
      <c r="AG117" s="217"/>
      <c r="AH117" s="217"/>
      <c r="AI117" s="217"/>
      <c r="AJ117" s="217"/>
      <c r="AK117" s="231"/>
      <c r="AL117" s="498" t="s">
        <v>1726</v>
      </c>
      <c r="AM117" s="499"/>
    </row>
    <row r="118" spans="2:39" ht="15.95" customHeight="1">
      <c r="B118" s="425" t="s">
        <v>1726</v>
      </c>
      <c r="C118" s="426"/>
      <c r="D118" s="427">
        <v>2</v>
      </c>
      <c r="E118" s="428"/>
      <c r="F118" s="177" t="s">
        <v>2165</v>
      </c>
      <c r="G118" s="216"/>
      <c r="H118" s="206"/>
      <c r="I118" s="178"/>
      <c r="J118" s="178"/>
      <c r="K118" s="178"/>
      <c r="L118" s="178"/>
      <c r="M118" s="178"/>
      <c r="N118" s="178"/>
      <c r="O118" s="178"/>
      <c r="P118" s="178"/>
      <c r="Q118" s="179"/>
      <c r="R118" s="177" t="s">
        <v>2166</v>
      </c>
      <c r="S118" s="178"/>
      <c r="T118" s="178"/>
      <c r="U118" s="178"/>
      <c r="V118" s="178"/>
      <c r="W118" s="178"/>
      <c r="X118" s="178"/>
      <c r="Y118" s="178"/>
      <c r="Z118" s="178"/>
      <c r="AA118" s="178"/>
      <c r="AB118" s="178"/>
      <c r="AC118" s="178"/>
      <c r="AD118" s="178"/>
      <c r="AE118" s="178"/>
      <c r="AF118" s="178"/>
      <c r="AG118" s="178"/>
      <c r="AH118" s="178"/>
      <c r="AI118" s="178"/>
      <c r="AJ118" s="178"/>
      <c r="AK118" s="179"/>
      <c r="AL118" s="465" t="s">
        <v>1726</v>
      </c>
      <c r="AM118" s="431"/>
    </row>
    <row r="119" spans="2:39" ht="15.95" customHeight="1">
      <c r="B119" s="425" t="s">
        <v>1726</v>
      </c>
      <c r="C119" s="426"/>
      <c r="D119" s="427">
        <v>2</v>
      </c>
      <c r="E119" s="428"/>
      <c r="F119" s="177" t="s">
        <v>2167</v>
      </c>
      <c r="G119" s="216"/>
      <c r="H119" s="206"/>
      <c r="I119" s="178"/>
      <c r="J119" s="178"/>
      <c r="K119" s="178"/>
      <c r="L119" s="178"/>
      <c r="M119" s="178"/>
      <c r="N119" s="178"/>
      <c r="O119" s="178"/>
      <c r="P119" s="178"/>
      <c r="Q119" s="179"/>
      <c r="R119" s="177"/>
      <c r="S119" s="178"/>
      <c r="T119" s="178"/>
      <c r="U119" s="178"/>
      <c r="V119" s="178"/>
      <c r="W119" s="178"/>
      <c r="X119" s="178"/>
      <c r="Y119" s="178"/>
      <c r="Z119" s="178"/>
      <c r="AA119" s="178"/>
      <c r="AB119" s="178"/>
      <c r="AC119" s="178"/>
      <c r="AD119" s="178"/>
      <c r="AE119" s="178"/>
      <c r="AF119" s="178"/>
      <c r="AG119" s="178"/>
      <c r="AH119" s="178"/>
      <c r="AI119" s="178"/>
      <c r="AJ119" s="178"/>
      <c r="AK119" s="179"/>
      <c r="AL119" s="465" t="s">
        <v>1726</v>
      </c>
      <c r="AM119" s="431"/>
    </row>
    <row r="120" spans="2:39" ht="15.95" customHeight="1">
      <c r="B120" s="425" t="s">
        <v>1726</v>
      </c>
      <c r="C120" s="426"/>
      <c r="D120" s="427">
        <v>2</v>
      </c>
      <c r="E120" s="428"/>
      <c r="F120" s="177" t="s">
        <v>2168</v>
      </c>
      <c r="G120" s="216"/>
      <c r="H120" s="206"/>
      <c r="I120" s="178"/>
      <c r="J120" s="178"/>
      <c r="K120" s="178"/>
      <c r="L120" s="178"/>
      <c r="M120" s="178"/>
      <c r="N120" s="178"/>
      <c r="O120" s="178"/>
      <c r="P120" s="178"/>
      <c r="Q120" s="179"/>
      <c r="R120" s="177"/>
      <c r="S120" s="178"/>
      <c r="T120" s="178"/>
      <c r="U120" s="178"/>
      <c r="V120" s="178"/>
      <c r="W120" s="178"/>
      <c r="X120" s="178"/>
      <c r="Y120" s="178"/>
      <c r="Z120" s="178"/>
      <c r="AA120" s="178"/>
      <c r="AB120" s="178"/>
      <c r="AC120" s="178"/>
      <c r="AD120" s="178"/>
      <c r="AE120" s="178"/>
      <c r="AF120" s="178"/>
      <c r="AG120" s="178"/>
      <c r="AH120" s="178"/>
      <c r="AI120" s="178"/>
      <c r="AJ120" s="178"/>
      <c r="AK120" s="179"/>
      <c r="AL120" s="465" t="s">
        <v>1726</v>
      </c>
      <c r="AM120" s="431"/>
    </row>
    <row r="121" spans="2:39" ht="15.95" customHeight="1">
      <c r="B121" s="425" t="s">
        <v>1726</v>
      </c>
      <c r="C121" s="426"/>
      <c r="D121" s="427">
        <v>2</v>
      </c>
      <c r="E121" s="428"/>
      <c r="F121" s="222" t="s">
        <v>2169</v>
      </c>
      <c r="G121" s="206"/>
      <c r="H121" s="206"/>
      <c r="I121" s="206"/>
      <c r="J121" s="206"/>
      <c r="K121" s="206"/>
      <c r="L121" s="206"/>
      <c r="M121" s="206"/>
      <c r="N121" s="206"/>
      <c r="O121" s="206"/>
      <c r="P121" s="206"/>
      <c r="Q121" s="221"/>
      <c r="R121" s="222"/>
      <c r="S121" s="206"/>
      <c r="T121" s="206"/>
      <c r="U121" s="206"/>
      <c r="V121" s="206"/>
      <c r="W121" s="206"/>
      <c r="X121" s="206"/>
      <c r="Y121" s="206"/>
      <c r="Z121" s="206"/>
      <c r="AA121" s="206"/>
      <c r="AB121" s="206"/>
      <c r="AC121" s="206"/>
      <c r="AD121" s="206"/>
      <c r="AE121" s="206"/>
      <c r="AF121" s="206"/>
      <c r="AG121" s="206"/>
      <c r="AH121" s="206"/>
      <c r="AI121" s="206"/>
      <c r="AJ121" s="206"/>
      <c r="AK121" s="221"/>
      <c r="AL121" s="465" t="s">
        <v>1726</v>
      </c>
      <c r="AM121" s="431"/>
    </row>
    <row r="122" spans="2:39" ht="15.95" customHeight="1">
      <c r="B122" s="425" t="s">
        <v>1726</v>
      </c>
      <c r="C122" s="426"/>
      <c r="D122" s="427">
        <v>2</v>
      </c>
      <c r="E122" s="428"/>
      <c r="F122" s="222" t="s">
        <v>2170</v>
      </c>
      <c r="G122" s="206"/>
      <c r="H122" s="206"/>
      <c r="I122" s="206"/>
      <c r="J122" s="206"/>
      <c r="K122" s="206"/>
      <c r="L122" s="206"/>
      <c r="M122" s="206"/>
      <c r="N122" s="206"/>
      <c r="O122" s="206"/>
      <c r="P122" s="206"/>
      <c r="Q122" s="221"/>
      <c r="R122" s="222"/>
      <c r="S122" s="206"/>
      <c r="T122" s="206"/>
      <c r="U122" s="206"/>
      <c r="V122" s="206"/>
      <c r="W122" s="206"/>
      <c r="X122" s="206"/>
      <c r="Y122" s="206"/>
      <c r="Z122" s="206"/>
      <c r="AA122" s="206"/>
      <c r="AB122" s="206"/>
      <c r="AC122" s="206"/>
      <c r="AD122" s="206"/>
      <c r="AE122" s="206"/>
      <c r="AF122" s="206"/>
      <c r="AG122" s="206"/>
      <c r="AH122" s="206"/>
      <c r="AI122" s="206"/>
      <c r="AJ122" s="206"/>
      <c r="AK122" s="221"/>
      <c r="AL122" s="465" t="s">
        <v>1726</v>
      </c>
      <c r="AM122" s="431"/>
    </row>
    <row r="123" spans="2:39" ht="15.95" customHeight="1">
      <c r="B123" s="425" t="s">
        <v>1726</v>
      </c>
      <c r="C123" s="426"/>
      <c r="D123" s="427">
        <v>2</v>
      </c>
      <c r="E123" s="428"/>
      <c r="F123" s="222" t="s">
        <v>2171</v>
      </c>
      <c r="G123" s="206"/>
      <c r="H123" s="206"/>
      <c r="I123" s="206"/>
      <c r="J123" s="206"/>
      <c r="K123" s="206"/>
      <c r="L123" s="206"/>
      <c r="M123" s="206"/>
      <c r="N123" s="206"/>
      <c r="O123" s="206"/>
      <c r="P123" s="206"/>
      <c r="Q123" s="221"/>
      <c r="R123" s="222"/>
      <c r="S123" s="206"/>
      <c r="T123" s="206"/>
      <c r="U123" s="206"/>
      <c r="V123" s="206"/>
      <c r="W123" s="206"/>
      <c r="X123" s="206"/>
      <c r="Y123" s="206"/>
      <c r="Z123" s="206"/>
      <c r="AA123" s="206"/>
      <c r="AB123" s="206"/>
      <c r="AC123" s="206"/>
      <c r="AD123" s="206"/>
      <c r="AE123" s="206"/>
      <c r="AF123" s="206"/>
      <c r="AG123" s="206"/>
      <c r="AH123" s="206"/>
      <c r="AI123" s="206"/>
      <c r="AJ123" s="206"/>
      <c r="AK123" s="221"/>
      <c r="AL123" s="465" t="s">
        <v>1726</v>
      </c>
      <c r="AM123" s="431"/>
    </row>
    <row r="124" spans="2:39" ht="15.95" customHeight="1">
      <c r="B124" s="425" t="s">
        <v>1726</v>
      </c>
      <c r="C124" s="426"/>
      <c r="D124" s="427">
        <v>2</v>
      </c>
      <c r="E124" s="428"/>
      <c r="F124" s="222" t="s">
        <v>2172</v>
      </c>
      <c r="G124" s="206"/>
      <c r="H124" s="206"/>
      <c r="I124" s="206"/>
      <c r="J124" s="206"/>
      <c r="K124" s="206"/>
      <c r="L124" s="206"/>
      <c r="M124" s="206"/>
      <c r="N124" s="206"/>
      <c r="O124" s="206"/>
      <c r="P124" s="206"/>
      <c r="Q124" s="221"/>
      <c r="R124" s="222"/>
      <c r="S124" s="206"/>
      <c r="T124" s="206"/>
      <c r="U124" s="206"/>
      <c r="V124" s="206"/>
      <c r="W124" s="206"/>
      <c r="X124" s="206"/>
      <c r="Y124" s="206"/>
      <c r="Z124" s="206"/>
      <c r="AA124" s="206"/>
      <c r="AB124" s="206"/>
      <c r="AC124" s="206"/>
      <c r="AD124" s="206"/>
      <c r="AE124" s="206"/>
      <c r="AF124" s="206"/>
      <c r="AG124" s="206"/>
      <c r="AH124" s="206"/>
      <c r="AI124" s="206"/>
      <c r="AJ124" s="206"/>
      <c r="AK124" s="221"/>
      <c r="AL124" s="465" t="s">
        <v>1726</v>
      </c>
      <c r="AM124" s="431"/>
    </row>
    <row r="125" spans="2:39" ht="15.95" customHeight="1">
      <c r="B125" s="425" t="s">
        <v>1726</v>
      </c>
      <c r="C125" s="426"/>
      <c r="D125" s="427">
        <v>2</v>
      </c>
      <c r="E125" s="428"/>
      <c r="F125" s="222" t="s">
        <v>2173</v>
      </c>
      <c r="G125" s="206"/>
      <c r="H125" s="206"/>
      <c r="I125" s="206"/>
      <c r="J125" s="206"/>
      <c r="K125" s="206"/>
      <c r="L125" s="206"/>
      <c r="M125" s="206"/>
      <c r="N125" s="206"/>
      <c r="O125" s="206"/>
      <c r="P125" s="206"/>
      <c r="Q125" s="221"/>
      <c r="R125" s="222"/>
      <c r="S125" s="206"/>
      <c r="T125" s="206"/>
      <c r="U125" s="206"/>
      <c r="V125" s="206"/>
      <c r="W125" s="206"/>
      <c r="X125" s="206"/>
      <c r="Y125" s="206"/>
      <c r="Z125" s="206"/>
      <c r="AA125" s="206"/>
      <c r="AB125" s="206"/>
      <c r="AC125" s="206"/>
      <c r="AD125" s="206"/>
      <c r="AE125" s="206"/>
      <c r="AF125" s="206"/>
      <c r="AG125" s="206"/>
      <c r="AH125" s="206"/>
      <c r="AI125" s="206"/>
      <c r="AJ125" s="206"/>
      <c r="AK125" s="221"/>
      <c r="AL125" s="465" t="s">
        <v>1726</v>
      </c>
      <c r="AM125" s="431"/>
    </row>
    <row r="126" spans="2:39" ht="15.95" customHeight="1">
      <c r="B126" s="425" t="s">
        <v>1726</v>
      </c>
      <c r="C126" s="426"/>
      <c r="D126" s="427">
        <v>2</v>
      </c>
      <c r="E126" s="428"/>
      <c r="F126" s="222" t="s">
        <v>2174</v>
      </c>
      <c r="G126" s="206"/>
      <c r="H126" s="206"/>
      <c r="I126" s="206"/>
      <c r="J126" s="206"/>
      <c r="K126" s="206"/>
      <c r="L126" s="206"/>
      <c r="M126" s="206"/>
      <c r="N126" s="206"/>
      <c r="O126" s="206"/>
      <c r="P126" s="206"/>
      <c r="Q126" s="221"/>
      <c r="R126" s="222" t="s">
        <v>2175</v>
      </c>
      <c r="S126" s="206"/>
      <c r="T126" s="206"/>
      <c r="U126" s="206"/>
      <c r="V126" s="206"/>
      <c r="W126" s="206"/>
      <c r="X126" s="206"/>
      <c r="Y126" s="206"/>
      <c r="Z126" s="206"/>
      <c r="AA126" s="206"/>
      <c r="AB126" s="206"/>
      <c r="AC126" s="206"/>
      <c r="AD126" s="206"/>
      <c r="AE126" s="206"/>
      <c r="AF126" s="206"/>
      <c r="AG126" s="206"/>
      <c r="AH126" s="206"/>
      <c r="AI126" s="206"/>
      <c r="AJ126" s="206"/>
      <c r="AK126" s="221"/>
      <c r="AL126" s="465" t="s">
        <v>1726</v>
      </c>
      <c r="AM126" s="431"/>
    </row>
    <row r="127" spans="2:39" ht="15.95" customHeight="1" thickBot="1">
      <c r="B127" s="511" t="s">
        <v>1726</v>
      </c>
      <c r="C127" s="512"/>
      <c r="D127" s="486">
        <v>2</v>
      </c>
      <c r="E127" s="487"/>
      <c r="F127" s="188" t="s">
        <v>2109</v>
      </c>
      <c r="G127" s="227"/>
      <c r="H127" s="214"/>
      <c r="I127" s="189"/>
      <c r="J127" s="189"/>
      <c r="K127" s="189"/>
      <c r="L127" s="189"/>
      <c r="M127" s="189"/>
      <c r="N127" s="189"/>
      <c r="O127" s="189"/>
      <c r="P127" s="189"/>
      <c r="Q127" s="190"/>
      <c r="R127" s="188" t="s">
        <v>2142</v>
      </c>
      <c r="S127" s="189"/>
      <c r="T127" s="189"/>
      <c r="U127" s="189"/>
      <c r="V127" s="214"/>
      <c r="W127" s="189"/>
      <c r="X127" s="189"/>
      <c r="Y127" s="189"/>
      <c r="Z127" s="189"/>
      <c r="AA127" s="189"/>
      <c r="AB127" s="189"/>
      <c r="AC127" s="189"/>
      <c r="AD127" s="189"/>
      <c r="AE127" s="189"/>
      <c r="AF127" s="189"/>
      <c r="AG127" s="189"/>
      <c r="AH127" s="189"/>
      <c r="AI127" s="189"/>
      <c r="AJ127" s="189"/>
      <c r="AK127" s="190"/>
      <c r="AL127" s="513" t="s">
        <v>1726</v>
      </c>
      <c r="AM127" s="514"/>
    </row>
  </sheetData>
  <mergeCells count="305">
    <mergeCell ref="B126:C126"/>
    <mergeCell ref="D126:E126"/>
    <mergeCell ref="AL126:AM126"/>
    <mergeCell ref="B127:C127"/>
    <mergeCell ref="D127:E127"/>
    <mergeCell ref="AL127:AM127"/>
    <mergeCell ref="B124:C124"/>
    <mergeCell ref="D124:E124"/>
    <mergeCell ref="AL124:AM124"/>
    <mergeCell ref="B125:C125"/>
    <mergeCell ref="D125:E125"/>
    <mergeCell ref="AL125:AM125"/>
    <mergeCell ref="B122:C122"/>
    <mergeCell ref="D122:E122"/>
    <mergeCell ref="AL122:AM122"/>
    <mergeCell ref="B123:C123"/>
    <mergeCell ref="D123:E123"/>
    <mergeCell ref="AL123:AM123"/>
    <mergeCell ref="B120:C120"/>
    <mergeCell ref="D120:E120"/>
    <mergeCell ref="AL120:AM120"/>
    <mergeCell ref="B121:C121"/>
    <mergeCell ref="D121:E121"/>
    <mergeCell ref="AL121:AM121"/>
    <mergeCell ref="B118:C118"/>
    <mergeCell ref="D118:E118"/>
    <mergeCell ref="AL118:AM118"/>
    <mergeCell ref="B119:C119"/>
    <mergeCell ref="D119:E119"/>
    <mergeCell ref="AL119:AM119"/>
    <mergeCell ref="B116:C116"/>
    <mergeCell ref="D116:E116"/>
    <mergeCell ref="F116:Q116"/>
    <mergeCell ref="R116:AK116"/>
    <mergeCell ref="AL116:AM116"/>
    <mergeCell ref="B117:C117"/>
    <mergeCell ref="D117:E117"/>
    <mergeCell ref="AL117:AM117"/>
    <mergeCell ref="B111:C111"/>
    <mergeCell ref="D111:E111"/>
    <mergeCell ref="AL111:AM111"/>
    <mergeCell ref="B112:C112"/>
    <mergeCell ref="D112:E112"/>
    <mergeCell ref="AL112:AM112"/>
    <mergeCell ref="B109:C109"/>
    <mergeCell ref="D109:E109"/>
    <mergeCell ref="AL109:AM109"/>
    <mergeCell ref="B110:C110"/>
    <mergeCell ref="D110:E110"/>
    <mergeCell ref="AL110:AM110"/>
    <mergeCell ref="B107:C107"/>
    <mergeCell ref="D107:E107"/>
    <mergeCell ref="AL107:AM107"/>
    <mergeCell ref="B108:C108"/>
    <mergeCell ref="D108:E108"/>
    <mergeCell ref="AL108:AM108"/>
    <mergeCell ref="B105:C105"/>
    <mergeCell ref="D105:E105"/>
    <mergeCell ref="AL105:AM105"/>
    <mergeCell ref="B106:C106"/>
    <mergeCell ref="D106:E106"/>
    <mergeCell ref="AL106:AM106"/>
    <mergeCell ref="B103:C103"/>
    <mergeCell ref="D103:E103"/>
    <mergeCell ref="AL103:AM103"/>
    <mergeCell ref="B104:C104"/>
    <mergeCell ref="D104:E104"/>
    <mergeCell ref="AL104:AM104"/>
    <mergeCell ref="B98:C98"/>
    <mergeCell ref="D98:E98"/>
    <mergeCell ref="AL98:AM98"/>
    <mergeCell ref="B102:C102"/>
    <mergeCell ref="D102:E102"/>
    <mergeCell ref="F102:Q102"/>
    <mergeCell ref="R102:AK102"/>
    <mergeCell ref="AL102:AM102"/>
    <mergeCell ref="B96:C96"/>
    <mergeCell ref="D96:E96"/>
    <mergeCell ref="AL96:AM96"/>
    <mergeCell ref="B97:C97"/>
    <mergeCell ref="D97:E97"/>
    <mergeCell ref="AL97:AM97"/>
    <mergeCell ref="B94:C94"/>
    <mergeCell ref="D94:E94"/>
    <mergeCell ref="AL94:AM94"/>
    <mergeCell ref="B95:C95"/>
    <mergeCell ref="D95:E95"/>
    <mergeCell ref="AL95:AM95"/>
    <mergeCell ref="B92:C92"/>
    <mergeCell ref="D92:E92"/>
    <mergeCell ref="AL92:AM92"/>
    <mergeCell ref="B93:C93"/>
    <mergeCell ref="D93:E93"/>
    <mergeCell ref="AL93:AM93"/>
    <mergeCell ref="B90:C90"/>
    <mergeCell ref="D90:E90"/>
    <mergeCell ref="AL90:AM90"/>
    <mergeCell ref="B91:C91"/>
    <mergeCell ref="D91:E91"/>
    <mergeCell ref="AL91:AM91"/>
    <mergeCell ref="B88:C88"/>
    <mergeCell ref="D88:E88"/>
    <mergeCell ref="AL88:AM88"/>
    <mergeCell ref="B89:C89"/>
    <mergeCell ref="D89:E89"/>
    <mergeCell ref="AL89:AM89"/>
    <mergeCell ref="B86:C86"/>
    <mergeCell ref="D86:E86"/>
    <mergeCell ref="AL86:AM86"/>
    <mergeCell ref="B87:C87"/>
    <mergeCell ref="D87:E87"/>
    <mergeCell ref="AL87:AM87"/>
    <mergeCell ref="B84:C84"/>
    <mergeCell ref="D84:E84"/>
    <mergeCell ref="AL84:AM84"/>
    <mergeCell ref="B85:C85"/>
    <mergeCell ref="D85:E85"/>
    <mergeCell ref="AL85:AM85"/>
    <mergeCell ref="B82:C82"/>
    <mergeCell ref="D82:E82"/>
    <mergeCell ref="AL82:AM82"/>
    <mergeCell ref="B83:C83"/>
    <mergeCell ref="D83:E83"/>
    <mergeCell ref="AL83:AM83"/>
    <mergeCell ref="B77:C77"/>
    <mergeCell ref="D77:E77"/>
    <mergeCell ref="AL77:AM77"/>
    <mergeCell ref="B81:C81"/>
    <mergeCell ref="D81:E81"/>
    <mergeCell ref="F81:Q81"/>
    <mergeCell ref="R81:AK81"/>
    <mergeCell ref="AL81:AM81"/>
    <mergeCell ref="B75:C75"/>
    <mergeCell ref="D75:E75"/>
    <mergeCell ref="AL75:AM75"/>
    <mergeCell ref="B76:C76"/>
    <mergeCell ref="D76:E76"/>
    <mergeCell ref="AL76:AM76"/>
    <mergeCell ref="B72:C73"/>
    <mergeCell ref="D72:E73"/>
    <mergeCell ref="F72:Q73"/>
    <mergeCell ref="AL72:AM73"/>
    <mergeCell ref="B74:C74"/>
    <mergeCell ref="D74:E74"/>
    <mergeCell ref="AL74:AM74"/>
    <mergeCell ref="B69:C70"/>
    <mergeCell ref="D69:E70"/>
    <mergeCell ref="F69:Q70"/>
    <mergeCell ref="AL69:AM70"/>
    <mergeCell ref="B71:C71"/>
    <mergeCell ref="D71:E71"/>
    <mergeCell ref="AL71:AM71"/>
    <mergeCell ref="B63:C63"/>
    <mergeCell ref="D63:E63"/>
    <mergeCell ref="AL63:AM63"/>
    <mergeCell ref="B68:C68"/>
    <mergeCell ref="D68:E68"/>
    <mergeCell ref="F68:Q68"/>
    <mergeCell ref="R68:AK68"/>
    <mergeCell ref="AL68:AM68"/>
    <mergeCell ref="B59:C60"/>
    <mergeCell ref="D59:E60"/>
    <mergeCell ref="F59:Q60"/>
    <mergeCell ref="AL59:AM60"/>
    <mergeCell ref="B61:C62"/>
    <mergeCell ref="D61:E62"/>
    <mergeCell ref="F61:Q62"/>
    <mergeCell ref="AL61:AM62"/>
    <mergeCell ref="B56:C57"/>
    <mergeCell ref="D56:E57"/>
    <mergeCell ref="F56:Q57"/>
    <mergeCell ref="AL56:AM57"/>
    <mergeCell ref="B58:C58"/>
    <mergeCell ref="D58:E58"/>
    <mergeCell ref="F58:Q58"/>
    <mergeCell ref="AL58:AM58"/>
    <mergeCell ref="B54:C54"/>
    <mergeCell ref="D54:E54"/>
    <mergeCell ref="AL54:AM54"/>
    <mergeCell ref="B55:C55"/>
    <mergeCell ref="D55:E55"/>
    <mergeCell ref="AL55:AM55"/>
    <mergeCell ref="B52:C52"/>
    <mergeCell ref="D52:E52"/>
    <mergeCell ref="F52:Q52"/>
    <mergeCell ref="R52:AK52"/>
    <mergeCell ref="AL52:AM52"/>
    <mergeCell ref="B53:C53"/>
    <mergeCell ref="D53:E53"/>
    <mergeCell ref="AL53:AM53"/>
    <mergeCell ref="B47:C47"/>
    <mergeCell ref="D47:E47"/>
    <mergeCell ref="F47:G47"/>
    <mergeCell ref="AL47:AM47"/>
    <mergeCell ref="B48:C48"/>
    <mergeCell ref="D48:E48"/>
    <mergeCell ref="F48:G48"/>
    <mergeCell ref="AL48:AM48"/>
    <mergeCell ref="B45:C45"/>
    <mergeCell ref="D45:E45"/>
    <mergeCell ref="F45:G45"/>
    <mergeCell ref="AL45:AM45"/>
    <mergeCell ref="B46:C46"/>
    <mergeCell ref="D46:E46"/>
    <mergeCell ref="F46:G46"/>
    <mergeCell ref="AL46:AM46"/>
    <mergeCell ref="B43:C43"/>
    <mergeCell ref="D43:E43"/>
    <mergeCell ref="F43:G43"/>
    <mergeCell ref="AL43:AM43"/>
    <mergeCell ref="B44:C44"/>
    <mergeCell ref="D44:E44"/>
    <mergeCell ref="F44:G44"/>
    <mergeCell ref="AL44:AM44"/>
    <mergeCell ref="B41:C41"/>
    <mergeCell ref="D41:E41"/>
    <mergeCell ref="F41:G41"/>
    <mergeCell ref="AL41:AM41"/>
    <mergeCell ref="B42:C42"/>
    <mergeCell ref="D42:E42"/>
    <mergeCell ref="F42:G42"/>
    <mergeCell ref="AL42:AM42"/>
    <mergeCell ref="B37:C38"/>
    <mergeCell ref="D37:E38"/>
    <mergeCell ref="F37:G38"/>
    <mergeCell ref="AL37:AM38"/>
    <mergeCell ref="B39:C39"/>
    <mergeCell ref="D39:E39"/>
    <mergeCell ref="F39:G39"/>
    <mergeCell ref="AL39:AM39"/>
    <mergeCell ref="B40:C40"/>
    <mergeCell ref="D40:E40"/>
    <mergeCell ref="F40:G40"/>
    <mergeCell ref="AL40:AM40"/>
    <mergeCell ref="B35:C35"/>
    <mergeCell ref="D35:E35"/>
    <mergeCell ref="F35:G35"/>
    <mergeCell ref="AL35:AM35"/>
    <mergeCell ref="B36:C36"/>
    <mergeCell ref="D36:E36"/>
    <mergeCell ref="F36:G36"/>
    <mergeCell ref="AL36:AM36"/>
    <mergeCell ref="B34:C34"/>
    <mergeCell ref="D34:E34"/>
    <mergeCell ref="F34:G34"/>
    <mergeCell ref="H34:Q34"/>
    <mergeCell ref="R34:AK34"/>
    <mergeCell ref="AL34:AM34"/>
    <mergeCell ref="B28:C29"/>
    <mergeCell ref="D28:E29"/>
    <mergeCell ref="F28:G29"/>
    <mergeCell ref="AL28:AM29"/>
    <mergeCell ref="B30:C30"/>
    <mergeCell ref="D30:E30"/>
    <mergeCell ref="F30:G30"/>
    <mergeCell ref="AL30:AM30"/>
    <mergeCell ref="B23:C23"/>
    <mergeCell ref="D23:E23"/>
    <mergeCell ref="F23:G23"/>
    <mergeCell ref="AL23:AM23"/>
    <mergeCell ref="B27:C27"/>
    <mergeCell ref="D27:E27"/>
    <mergeCell ref="F27:G27"/>
    <mergeCell ref="H27:Q27"/>
    <mergeCell ref="R27:AK27"/>
    <mergeCell ref="AL27:AM27"/>
    <mergeCell ref="B21:C21"/>
    <mergeCell ref="D21:E21"/>
    <mergeCell ref="F21:G21"/>
    <mergeCell ref="AL21:AM21"/>
    <mergeCell ref="B22:C22"/>
    <mergeCell ref="D22:E22"/>
    <mergeCell ref="F22:G22"/>
    <mergeCell ref="AL22:AM22"/>
    <mergeCell ref="B19:C19"/>
    <mergeCell ref="D19:E19"/>
    <mergeCell ref="F19:G19"/>
    <mergeCell ref="AL19:AM19"/>
    <mergeCell ref="B20:C20"/>
    <mergeCell ref="D20:E20"/>
    <mergeCell ref="F20:G20"/>
    <mergeCell ref="AL20:AM20"/>
    <mergeCell ref="AL17:AM17"/>
    <mergeCell ref="B18:C18"/>
    <mergeCell ref="D18:E18"/>
    <mergeCell ref="F18:G18"/>
    <mergeCell ref="AL18:AM18"/>
    <mergeCell ref="AL14:AM14"/>
    <mergeCell ref="B15:C15"/>
    <mergeCell ref="D15:E15"/>
    <mergeCell ref="F15:G15"/>
    <mergeCell ref="AL15:AM15"/>
    <mergeCell ref="B16:C16"/>
    <mergeCell ref="D16:E16"/>
    <mergeCell ref="F16:G16"/>
    <mergeCell ref="AL16:AM16"/>
    <mergeCell ref="N5:AA5"/>
    <mergeCell ref="B14:C14"/>
    <mergeCell ref="D14:E14"/>
    <mergeCell ref="F14:G14"/>
    <mergeCell ref="H14:Q14"/>
    <mergeCell ref="R14:AK14"/>
    <mergeCell ref="B17:C17"/>
    <mergeCell ref="D17:E17"/>
    <mergeCell ref="F17:G17"/>
  </mergeCells>
  <phoneticPr fontId="50"/>
  <dataValidations count="1">
    <dataValidation type="list" allowBlank="1" showInputMessage="1" prompt="選択" sqref="AL28:AM28 B28:C28 AL117:AM127 AL15:AM23 B61:C61 AL61:AM61 B63:C63 AL63:AM63 B69:C69 AL69:AM69 B71:C72 AL71:AM72 B74:C77 AL74:AM77 AL103:AM112 B103:C112 AL82:AM98 B15:C23 AL35:AM37 B82:C98 AL58:AM59 B58:C59 AL30:AM30 B30:C30 B35:C37 B53:C56 AL53:AM56 B117:C127 B39:C48 AL39:AM48" xr:uid="{1048CEF1-4E68-4458-BCE4-E846A76E28C5}">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1" manualBreakCount="1">
    <brk id="64"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2" t="s">
        <v>1353</v>
      </c>
    </row>
    <row r="5" spans="2:14" ht="15" customHeight="1">
      <c r="C5" s="84" t="s">
        <v>1397</v>
      </c>
    </row>
    <row r="7" spans="2:14" ht="15" customHeight="1">
      <c r="B7" s="65"/>
      <c r="C7" s="64" t="s">
        <v>2421</v>
      </c>
      <c r="D7" s="64" t="s">
        <v>1280</v>
      </c>
      <c r="E7" s="64" t="s">
        <v>1281</v>
      </c>
      <c r="F7" s="64" t="s">
        <v>1282</v>
      </c>
      <c r="G7" s="65"/>
      <c r="H7" s="64" t="s">
        <v>2422</v>
      </c>
      <c r="I7" s="64" t="s">
        <v>1283</v>
      </c>
      <c r="J7" s="64" t="s">
        <v>1284</v>
      </c>
      <c r="K7" s="64" t="s">
        <v>1285</v>
      </c>
      <c r="L7" s="64" t="s">
        <v>1286</v>
      </c>
      <c r="M7" s="64" t="s">
        <v>1287</v>
      </c>
      <c r="N7" s="64" t="s">
        <v>1288</v>
      </c>
    </row>
    <row r="8" spans="2:14" ht="15" customHeight="1">
      <c r="B8" s="66"/>
      <c r="C8" s="63"/>
      <c r="D8" s="63"/>
      <c r="E8" s="63"/>
      <c r="F8" s="63"/>
      <c r="G8" s="66"/>
      <c r="H8" s="63"/>
      <c r="I8" s="63"/>
      <c r="J8" s="63"/>
      <c r="K8" s="63"/>
      <c r="L8" s="63"/>
      <c r="M8" s="63"/>
      <c r="N8" s="63"/>
    </row>
    <row r="9" spans="2:14" ht="15" customHeight="1">
      <c r="C9" s="68" t="s">
        <v>2419</v>
      </c>
      <c r="D9" s="68" t="s">
        <v>22</v>
      </c>
      <c r="E9" s="68" t="s">
        <v>27</v>
      </c>
      <c r="F9" s="69" t="s">
        <v>1291</v>
      </c>
      <c r="G9" s="67"/>
      <c r="H9" s="68" t="s">
        <v>2418</v>
      </c>
      <c r="I9" s="68" t="s">
        <v>22</v>
      </c>
      <c r="J9" s="68" t="s">
        <v>40</v>
      </c>
      <c r="K9" s="69" t="s">
        <v>1292</v>
      </c>
      <c r="L9" s="69" t="s">
        <v>1290</v>
      </c>
      <c r="M9" s="68" t="s">
        <v>2417</v>
      </c>
      <c r="N9" s="69" t="s">
        <v>1289</v>
      </c>
    </row>
    <row r="10" spans="2:14" ht="15" customHeight="1">
      <c r="B10" s="65"/>
      <c r="C10" s="72"/>
      <c r="D10" s="72"/>
      <c r="E10" s="72"/>
      <c r="F10" s="72"/>
      <c r="G10" s="73"/>
      <c r="H10" s="74"/>
      <c r="I10" s="74"/>
      <c r="J10" s="74"/>
      <c r="K10" s="75"/>
      <c r="L10" s="75"/>
      <c r="M10" s="74"/>
      <c r="N10" s="75"/>
    </row>
    <row r="11" spans="2:14" ht="15" customHeight="1">
      <c r="B11" s="1">
        <v>1</v>
      </c>
      <c r="C11" s="70"/>
      <c r="D11" s="70"/>
      <c r="E11" s="70"/>
      <c r="F11" s="71"/>
      <c r="G11" s="66"/>
      <c r="H11" s="70"/>
      <c r="I11" s="70"/>
      <c r="J11" s="70"/>
      <c r="K11" s="71"/>
      <c r="L11" s="71"/>
      <c r="M11" s="70"/>
      <c r="N11" s="71"/>
    </row>
    <row r="12" spans="2:14" ht="15" customHeight="1">
      <c r="B12" s="1">
        <v>2</v>
      </c>
      <c r="C12" s="70"/>
      <c r="D12" s="70"/>
      <c r="E12" s="70"/>
      <c r="F12" s="71"/>
      <c r="G12" s="66"/>
      <c r="H12" s="70"/>
      <c r="I12" s="70"/>
      <c r="J12" s="70"/>
      <c r="K12" s="71"/>
      <c r="L12" s="71"/>
      <c r="M12" s="70"/>
      <c r="N12" s="71"/>
    </row>
    <row r="13" spans="2:14" ht="15" customHeight="1">
      <c r="B13" s="1">
        <v>3</v>
      </c>
      <c r="C13" s="70"/>
      <c r="D13" s="70"/>
      <c r="E13" s="70"/>
      <c r="F13" s="71"/>
      <c r="G13" s="66"/>
      <c r="H13" s="70"/>
      <c r="I13" s="70"/>
      <c r="J13" s="70"/>
      <c r="K13" s="71"/>
      <c r="L13" s="71"/>
      <c r="M13" s="70"/>
      <c r="N13" s="71"/>
    </row>
    <row r="14" spans="2:14" ht="15" customHeight="1">
      <c r="B14" s="1">
        <v>4</v>
      </c>
      <c r="C14" s="70"/>
      <c r="D14" s="70"/>
      <c r="E14" s="70"/>
      <c r="F14" s="71"/>
      <c r="G14" s="66"/>
      <c r="H14" s="70"/>
      <c r="I14" s="70"/>
      <c r="J14" s="70"/>
      <c r="K14" s="71"/>
      <c r="L14" s="71"/>
      <c r="M14" s="70"/>
      <c r="N14" s="71"/>
    </row>
    <row r="15" spans="2:14" ht="15" customHeight="1">
      <c r="B15" s="1">
        <v>5</v>
      </c>
      <c r="C15" s="70"/>
      <c r="D15" s="70"/>
      <c r="E15" s="70"/>
      <c r="F15" s="71"/>
      <c r="G15" s="66"/>
      <c r="H15" s="70"/>
      <c r="I15" s="70"/>
      <c r="J15" s="70"/>
      <c r="K15" s="71"/>
      <c r="L15" s="71"/>
      <c r="M15" s="70"/>
      <c r="N15" s="71"/>
    </row>
    <row r="16" spans="2:14" ht="15" customHeight="1">
      <c r="B16" s="1">
        <v>6</v>
      </c>
      <c r="C16" s="70"/>
      <c r="D16" s="70"/>
      <c r="E16" s="70"/>
      <c r="F16" s="71"/>
      <c r="G16" s="66"/>
      <c r="H16" s="70"/>
      <c r="I16" s="70"/>
      <c r="J16" s="70"/>
      <c r="K16" s="71"/>
      <c r="L16" s="71"/>
      <c r="M16" s="70"/>
      <c r="N16" s="71"/>
    </row>
    <row r="17" spans="2:14" ht="15" customHeight="1">
      <c r="B17" s="1">
        <v>7</v>
      </c>
      <c r="C17" s="70"/>
      <c r="D17" s="70"/>
      <c r="E17" s="70"/>
      <c r="F17" s="71"/>
      <c r="G17" s="66"/>
      <c r="H17" s="70"/>
      <c r="I17" s="70"/>
      <c r="J17" s="70"/>
      <c r="K17" s="71"/>
      <c r="L17" s="71"/>
      <c r="M17" s="70"/>
      <c r="N17" s="71"/>
    </row>
    <row r="18" spans="2:14" ht="15" customHeight="1">
      <c r="B18" s="1">
        <v>8</v>
      </c>
      <c r="C18" s="70"/>
      <c r="D18" s="70"/>
      <c r="E18" s="70"/>
      <c r="F18" s="71"/>
      <c r="G18" s="66"/>
      <c r="H18" s="70"/>
      <c r="I18" s="70"/>
      <c r="J18" s="70"/>
      <c r="K18" s="71"/>
      <c r="L18" s="71"/>
      <c r="M18" s="70"/>
      <c r="N18" s="71"/>
    </row>
    <row r="19" spans="2:14" ht="15" customHeight="1">
      <c r="B19" s="1">
        <v>9</v>
      </c>
      <c r="C19" s="70"/>
      <c r="D19" s="70"/>
      <c r="E19" s="70"/>
      <c r="F19" s="71"/>
      <c r="G19" s="66"/>
      <c r="H19" s="70"/>
      <c r="I19" s="70"/>
      <c r="J19" s="70"/>
      <c r="K19" s="71"/>
      <c r="L19" s="71"/>
      <c r="M19" s="70"/>
      <c r="N19" s="71"/>
    </row>
    <row r="20" spans="2:14" ht="15" customHeight="1">
      <c r="B20" s="1">
        <v>10</v>
      </c>
      <c r="C20" s="70"/>
      <c r="D20" s="70"/>
      <c r="E20" s="70"/>
      <c r="F20" s="71"/>
      <c r="G20" s="66"/>
      <c r="H20" s="70"/>
      <c r="I20" s="70"/>
      <c r="J20" s="70"/>
      <c r="K20" s="71"/>
      <c r="L20" s="71"/>
      <c r="M20" s="70"/>
      <c r="N20" s="71"/>
    </row>
    <row r="21" spans="2:14" ht="15" customHeight="1">
      <c r="B21" s="1">
        <v>11</v>
      </c>
      <c r="C21" s="70"/>
      <c r="D21" s="70"/>
      <c r="E21" s="70"/>
      <c r="F21" s="71"/>
      <c r="G21" s="66"/>
      <c r="H21" s="70"/>
      <c r="I21" s="70"/>
      <c r="J21" s="70"/>
      <c r="K21" s="71"/>
      <c r="L21" s="71"/>
      <c r="M21" s="70"/>
      <c r="N21" s="71"/>
    </row>
    <row r="22" spans="2:14" ht="15" customHeight="1">
      <c r="B22" s="1">
        <v>12</v>
      </c>
      <c r="C22" s="70"/>
      <c r="D22" s="70"/>
      <c r="E22" s="70"/>
      <c r="F22" s="71"/>
      <c r="G22" s="66"/>
      <c r="H22" s="70"/>
      <c r="I22" s="70"/>
      <c r="J22" s="70"/>
      <c r="K22" s="71"/>
      <c r="L22" s="71"/>
      <c r="M22" s="70"/>
      <c r="N22" s="71"/>
    </row>
    <row r="23" spans="2:14" ht="15" customHeight="1">
      <c r="B23" s="1">
        <v>13</v>
      </c>
      <c r="C23" s="70"/>
      <c r="D23" s="70"/>
      <c r="E23" s="70"/>
      <c r="F23" s="71"/>
      <c r="G23" s="66"/>
      <c r="H23" s="70"/>
      <c r="I23" s="70"/>
      <c r="J23" s="70"/>
      <c r="K23" s="71"/>
      <c r="L23" s="71"/>
      <c r="M23" s="70"/>
      <c r="N23" s="71"/>
    </row>
    <row r="24" spans="2:14" ht="15" customHeight="1">
      <c r="B24" s="1">
        <v>14</v>
      </c>
      <c r="C24" s="70"/>
      <c r="D24" s="70"/>
      <c r="E24" s="70"/>
      <c r="F24" s="71"/>
      <c r="G24" s="66"/>
      <c r="H24" s="70"/>
      <c r="I24" s="70"/>
      <c r="J24" s="70"/>
      <c r="K24" s="71"/>
      <c r="L24" s="71"/>
      <c r="M24" s="70"/>
      <c r="N24" s="71"/>
    </row>
    <row r="25" spans="2:14" ht="15" customHeight="1">
      <c r="B25" s="1">
        <v>15</v>
      </c>
      <c r="C25" s="70"/>
      <c r="D25" s="70"/>
      <c r="E25" s="70"/>
      <c r="F25" s="71"/>
      <c r="G25" s="66"/>
      <c r="H25" s="70"/>
      <c r="I25" s="70"/>
      <c r="J25" s="70"/>
      <c r="K25" s="71"/>
      <c r="L25" s="71"/>
      <c r="M25" s="70"/>
      <c r="N25" s="71"/>
    </row>
    <row r="26" spans="2:14" ht="15" customHeight="1">
      <c r="B26" s="1">
        <v>16</v>
      </c>
      <c r="C26" s="70"/>
      <c r="D26" s="70"/>
      <c r="E26" s="70"/>
      <c r="F26" s="71"/>
      <c r="G26" s="66"/>
      <c r="H26" s="70"/>
      <c r="I26" s="70"/>
      <c r="J26" s="70"/>
      <c r="K26" s="71"/>
      <c r="L26" s="71"/>
      <c r="M26" s="70"/>
      <c r="N26" s="71"/>
    </row>
    <row r="27" spans="2:14" ht="15" customHeight="1">
      <c r="B27" s="1">
        <v>17</v>
      </c>
      <c r="C27" s="70"/>
      <c r="D27" s="70"/>
      <c r="E27" s="70"/>
      <c r="F27" s="71"/>
      <c r="G27" s="66"/>
      <c r="H27" s="70"/>
      <c r="I27" s="70"/>
      <c r="J27" s="70"/>
      <c r="K27" s="71"/>
      <c r="L27" s="71"/>
      <c r="M27" s="70"/>
      <c r="N27" s="71"/>
    </row>
    <row r="28" spans="2:14" ht="15" customHeight="1">
      <c r="B28" s="1">
        <v>18</v>
      </c>
      <c r="C28" s="70"/>
      <c r="D28" s="70"/>
      <c r="E28" s="70"/>
      <c r="F28" s="71"/>
      <c r="G28" s="66"/>
      <c r="H28" s="70"/>
      <c r="I28" s="70"/>
      <c r="J28" s="70"/>
      <c r="K28" s="71"/>
      <c r="L28" s="71"/>
      <c r="M28" s="70"/>
      <c r="N28" s="71"/>
    </row>
    <row r="29" spans="2:14" ht="15" customHeight="1">
      <c r="B29" s="1">
        <v>19</v>
      </c>
      <c r="C29" s="70"/>
      <c r="D29" s="70"/>
      <c r="E29" s="70"/>
      <c r="F29" s="71"/>
      <c r="G29" s="66"/>
      <c r="H29" s="70"/>
      <c r="I29" s="70"/>
      <c r="J29" s="70"/>
      <c r="K29" s="71"/>
      <c r="L29" s="71"/>
      <c r="M29" s="70"/>
      <c r="N29" s="71"/>
    </row>
    <row r="30" spans="2:14" ht="15" customHeight="1">
      <c r="B30" s="1">
        <v>20</v>
      </c>
      <c r="C30" s="70"/>
      <c r="D30" s="70"/>
      <c r="E30" s="70"/>
      <c r="F30" s="71"/>
      <c r="G30" s="66"/>
      <c r="H30" s="70"/>
      <c r="I30" s="70"/>
      <c r="J30" s="70"/>
      <c r="K30" s="71"/>
      <c r="L30" s="71"/>
      <c r="M30" s="70"/>
      <c r="N30" s="71"/>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2" t="s">
        <v>1353</v>
      </c>
    </row>
    <row r="5" spans="2:11" ht="15" customHeight="1">
      <c r="C5" s="84" t="s">
        <v>1397</v>
      </c>
    </row>
    <row r="7" spans="2:11" ht="15" customHeight="1">
      <c r="B7" s="65"/>
      <c r="C7" s="64" t="s">
        <v>2421</v>
      </c>
      <c r="D7" s="64" t="s">
        <v>1281</v>
      </c>
      <c r="E7" s="64" t="s">
        <v>1293</v>
      </c>
      <c r="F7" s="64" t="s">
        <v>1282</v>
      </c>
      <c r="G7" s="65"/>
      <c r="H7" s="64" t="s">
        <v>2423</v>
      </c>
      <c r="I7" s="64" t="s">
        <v>1286</v>
      </c>
      <c r="J7" s="64" t="s">
        <v>1287</v>
      </c>
      <c r="K7" s="64" t="s">
        <v>1288</v>
      </c>
    </row>
    <row r="8" spans="2:11" ht="15" customHeight="1">
      <c r="B8" s="66"/>
      <c r="C8" s="63"/>
      <c r="D8" s="63"/>
      <c r="E8" s="63"/>
      <c r="F8" s="63"/>
      <c r="G8" s="66"/>
      <c r="H8" s="63"/>
      <c r="I8" s="63"/>
      <c r="J8" s="63"/>
      <c r="K8" s="63"/>
    </row>
    <row r="9" spans="2:11" ht="15" customHeight="1">
      <c r="C9" s="68" t="s">
        <v>2419</v>
      </c>
      <c r="D9" s="68" t="s">
        <v>27</v>
      </c>
      <c r="E9" s="68" t="s">
        <v>1294</v>
      </c>
      <c r="F9" s="69" t="s">
        <v>1291</v>
      </c>
      <c r="G9" s="67"/>
      <c r="H9" s="68" t="s">
        <v>2420</v>
      </c>
      <c r="I9" s="69" t="s">
        <v>1290</v>
      </c>
      <c r="J9" s="68" t="s">
        <v>2417</v>
      </c>
      <c r="K9" s="69" t="s">
        <v>1289</v>
      </c>
    </row>
    <row r="10" spans="2:11" ht="15" customHeight="1">
      <c r="B10" s="65"/>
      <c r="C10" s="72"/>
      <c r="D10" s="72"/>
      <c r="E10" s="72"/>
      <c r="F10" s="72"/>
      <c r="G10" s="73"/>
      <c r="H10" s="74"/>
      <c r="I10" s="75"/>
      <c r="J10" s="74"/>
      <c r="K10" s="75"/>
    </row>
    <row r="11" spans="2:11" ht="15" customHeight="1">
      <c r="B11" s="1">
        <v>1</v>
      </c>
      <c r="C11" s="70"/>
      <c r="D11" s="70"/>
      <c r="E11" s="70"/>
      <c r="F11" s="71"/>
      <c r="G11" s="66"/>
      <c r="H11" s="70"/>
      <c r="I11" s="71"/>
      <c r="J11" s="70"/>
      <c r="K11" s="71"/>
    </row>
    <row r="12" spans="2:11" ht="15" customHeight="1">
      <c r="B12" s="1">
        <v>2</v>
      </c>
      <c r="C12" s="70"/>
      <c r="D12" s="70"/>
      <c r="E12" s="70"/>
      <c r="F12" s="71"/>
      <c r="G12" s="66"/>
      <c r="H12" s="70"/>
      <c r="I12" s="71"/>
      <c r="J12" s="70"/>
      <c r="K12" s="71"/>
    </row>
    <row r="13" spans="2:11" ht="15" customHeight="1">
      <c r="B13" s="1">
        <v>3</v>
      </c>
      <c r="C13" s="70"/>
      <c r="D13" s="70"/>
      <c r="E13" s="70"/>
      <c r="F13" s="71"/>
      <c r="G13" s="66"/>
      <c r="H13" s="70"/>
      <c r="I13" s="71"/>
      <c r="J13" s="70"/>
      <c r="K13" s="71"/>
    </row>
    <row r="14" spans="2:11" ht="15" customHeight="1">
      <c r="B14" s="1">
        <v>4</v>
      </c>
      <c r="C14" s="70"/>
      <c r="D14" s="70"/>
      <c r="E14" s="70"/>
      <c r="F14" s="71"/>
      <c r="G14" s="66"/>
      <c r="H14" s="70"/>
      <c r="I14" s="71"/>
      <c r="J14" s="70"/>
      <c r="K14" s="71"/>
    </row>
    <row r="15" spans="2:11" ht="15" customHeight="1">
      <c r="B15" s="1">
        <v>5</v>
      </c>
      <c r="C15" s="70"/>
      <c r="D15" s="70"/>
      <c r="E15" s="70"/>
      <c r="F15" s="71"/>
      <c r="G15" s="66"/>
      <c r="H15" s="70"/>
      <c r="I15" s="71"/>
      <c r="J15" s="70"/>
      <c r="K15" s="71"/>
    </row>
    <row r="16" spans="2:11" ht="15" customHeight="1">
      <c r="B16" s="1">
        <v>6</v>
      </c>
      <c r="C16" s="70"/>
      <c r="D16" s="70"/>
      <c r="E16" s="70"/>
      <c r="F16" s="71"/>
      <c r="G16" s="66"/>
      <c r="H16" s="70"/>
      <c r="I16" s="71"/>
      <c r="J16" s="70"/>
      <c r="K16" s="71"/>
    </row>
    <row r="17" spans="2:11" ht="15" customHeight="1">
      <c r="B17" s="1">
        <v>7</v>
      </c>
      <c r="C17" s="70"/>
      <c r="D17" s="70"/>
      <c r="E17" s="70"/>
      <c r="F17" s="71"/>
      <c r="G17" s="66"/>
      <c r="H17" s="70"/>
      <c r="I17" s="71"/>
      <c r="J17" s="70"/>
      <c r="K17" s="71"/>
    </row>
    <row r="18" spans="2:11" ht="15" customHeight="1">
      <c r="B18" s="1">
        <v>8</v>
      </c>
      <c r="C18" s="70"/>
      <c r="D18" s="70"/>
      <c r="E18" s="70"/>
      <c r="F18" s="71"/>
      <c r="G18" s="66"/>
      <c r="H18" s="70"/>
      <c r="I18" s="71"/>
      <c r="J18" s="70"/>
      <c r="K18" s="71"/>
    </row>
    <row r="19" spans="2:11" ht="15" customHeight="1">
      <c r="B19" s="1">
        <v>9</v>
      </c>
      <c r="C19" s="70"/>
      <c r="D19" s="70"/>
      <c r="E19" s="70"/>
      <c r="F19" s="71"/>
      <c r="G19" s="66"/>
      <c r="H19" s="70"/>
      <c r="I19" s="71"/>
      <c r="J19" s="70"/>
      <c r="K19" s="71"/>
    </row>
    <row r="20" spans="2:11" ht="15" customHeight="1">
      <c r="B20" s="1">
        <v>10</v>
      </c>
      <c r="C20" s="70"/>
      <c r="D20" s="70"/>
      <c r="E20" s="70"/>
      <c r="F20" s="71"/>
      <c r="G20" s="66"/>
      <c r="H20" s="70"/>
      <c r="I20" s="71"/>
      <c r="J20" s="70"/>
      <c r="K20" s="71"/>
    </row>
    <row r="21" spans="2:11" ht="15" customHeight="1">
      <c r="B21" s="1">
        <v>11</v>
      </c>
      <c r="C21" s="70"/>
      <c r="D21" s="70"/>
      <c r="E21" s="70"/>
      <c r="F21" s="71"/>
      <c r="G21" s="66"/>
      <c r="H21" s="70"/>
      <c r="I21" s="71"/>
      <c r="J21" s="70"/>
      <c r="K21" s="71"/>
    </row>
    <row r="22" spans="2:11" ht="15" customHeight="1">
      <c r="B22" s="1">
        <v>12</v>
      </c>
      <c r="C22" s="70"/>
      <c r="D22" s="70"/>
      <c r="E22" s="70"/>
      <c r="F22" s="71"/>
      <c r="G22" s="66"/>
      <c r="H22" s="70"/>
      <c r="I22" s="71"/>
      <c r="J22" s="70"/>
      <c r="K22" s="71"/>
    </row>
    <row r="23" spans="2:11" ht="15" customHeight="1">
      <c r="B23" s="1">
        <v>13</v>
      </c>
      <c r="C23" s="70"/>
      <c r="D23" s="70"/>
      <c r="E23" s="70"/>
      <c r="F23" s="71"/>
      <c r="G23" s="66"/>
      <c r="H23" s="70"/>
      <c r="I23" s="71"/>
      <c r="J23" s="70"/>
      <c r="K23" s="71"/>
    </row>
    <row r="24" spans="2:11" ht="15" customHeight="1">
      <c r="B24" s="1">
        <v>14</v>
      </c>
      <c r="C24" s="70"/>
      <c r="D24" s="70"/>
      <c r="E24" s="70"/>
      <c r="F24" s="71"/>
      <c r="G24" s="66"/>
      <c r="H24" s="70"/>
      <c r="I24" s="71"/>
      <c r="J24" s="70"/>
      <c r="K24" s="71"/>
    </row>
    <row r="25" spans="2:11" ht="15" customHeight="1">
      <c r="B25" s="1">
        <v>15</v>
      </c>
      <c r="C25" s="70"/>
      <c r="D25" s="70"/>
      <c r="E25" s="70"/>
      <c r="F25" s="71"/>
      <c r="G25" s="66"/>
      <c r="H25" s="70"/>
      <c r="I25" s="71"/>
      <c r="J25" s="70"/>
      <c r="K25" s="71"/>
    </row>
    <row r="26" spans="2:11" ht="15" customHeight="1">
      <c r="B26" s="1">
        <v>16</v>
      </c>
      <c r="C26" s="70"/>
      <c r="D26" s="70"/>
      <c r="E26" s="70"/>
      <c r="F26" s="71"/>
      <c r="G26" s="66"/>
      <c r="H26" s="70"/>
      <c r="I26" s="71"/>
      <c r="J26" s="70"/>
      <c r="K26" s="71"/>
    </row>
    <row r="27" spans="2:11" ht="15" customHeight="1">
      <c r="B27" s="1">
        <v>17</v>
      </c>
      <c r="C27" s="70"/>
      <c r="D27" s="70"/>
      <c r="E27" s="70"/>
      <c r="F27" s="71"/>
      <c r="G27" s="66"/>
      <c r="H27" s="70"/>
      <c r="I27" s="71"/>
      <c r="J27" s="70"/>
      <c r="K27" s="71"/>
    </row>
    <row r="28" spans="2:11" ht="15" customHeight="1">
      <c r="B28" s="1">
        <v>18</v>
      </c>
      <c r="C28" s="70"/>
      <c r="D28" s="70"/>
      <c r="E28" s="70"/>
      <c r="F28" s="71"/>
      <c r="G28" s="66"/>
      <c r="H28" s="70"/>
      <c r="I28" s="71"/>
      <c r="J28" s="70"/>
      <c r="K28" s="71"/>
    </row>
    <row r="29" spans="2:11" ht="15" customHeight="1">
      <c r="B29" s="1">
        <v>19</v>
      </c>
      <c r="C29" s="70"/>
      <c r="D29" s="70"/>
      <c r="E29" s="70"/>
      <c r="F29" s="71"/>
      <c r="G29" s="66"/>
      <c r="H29" s="70"/>
      <c r="I29" s="71"/>
      <c r="J29" s="70"/>
      <c r="K29" s="71"/>
    </row>
    <row r="30" spans="2:11" ht="15" customHeight="1">
      <c r="B30" s="1">
        <v>20</v>
      </c>
      <c r="C30" s="70"/>
      <c r="D30" s="70"/>
      <c r="E30" s="70"/>
      <c r="F30" s="71"/>
      <c r="G30" s="66"/>
      <c r="H30" s="70"/>
      <c r="I30" s="71"/>
      <c r="J30" s="70"/>
      <c r="K30" s="71"/>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4"/>
  <sheetViews>
    <sheetView zoomScaleNormal="100" workbookViewId="0">
      <pane ySplit="2" topLeftCell="A3" activePane="bottomLeft" state="frozen"/>
      <selection pane="bottomLeft" activeCell="AC21" sqref="AC21:AD21"/>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520" t="s">
        <v>1</v>
      </c>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10" spans="2:37" ht="15" customHeight="1">
      <c r="B10" s="523" t="s">
        <v>2</v>
      </c>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row>
    <row r="11" spans="2:37" ht="15" customHeight="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3" spans="2:37" ht="39.950000000000003" customHeight="1">
      <c r="B13" s="521" t="s">
        <v>3</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2:37" ht="15"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8" spans="3:37" ht="24.95" customHeight="1">
      <c r="C18" s="6" t="s">
        <v>4</v>
      </c>
    </row>
    <row r="19" spans="3:37" ht="24.95" customHeight="1">
      <c r="C19" s="6" t="s">
        <v>5</v>
      </c>
    </row>
    <row r="21" spans="3:37" ht="24.95" customHeight="1">
      <c r="AA21" s="516" t="s">
        <v>1521</v>
      </c>
      <c r="AB21" s="516"/>
      <c r="AC21" s="522"/>
      <c r="AD21" s="522"/>
      <c r="AE21" s="9" t="s">
        <v>6</v>
      </c>
      <c r="AF21" s="522"/>
      <c r="AG21" s="522"/>
      <c r="AH21" s="9" t="s">
        <v>7</v>
      </c>
      <c r="AI21" s="522"/>
      <c r="AJ21" s="522"/>
      <c r="AK21" s="9" t="s">
        <v>8</v>
      </c>
    </row>
    <row r="26" spans="3:37" ht="30" customHeight="1">
      <c r="R26" s="11" t="s">
        <v>9</v>
      </c>
      <c r="T26" s="519" t="str">
        <f>ITEM_all_first!$E$9</f>
        <v/>
      </c>
      <c r="U26" s="519"/>
      <c r="V26" s="519"/>
      <c r="W26" s="519"/>
      <c r="X26" s="519"/>
      <c r="Y26" s="519"/>
      <c r="Z26" s="519"/>
      <c r="AA26" s="519"/>
      <c r="AB26" s="519"/>
      <c r="AC26" s="519"/>
      <c r="AD26" s="519"/>
      <c r="AE26" s="519"/>
      <c r="AF26" s="519"/>
      <c r="AG26" s="519"/>
      <c r="AH26" s="519"/>
      <c r="AI26" s="519"/>
      <c r="AJ26" s="519"/>
      <c r="AK26" s="519"/>
    </row>
    <row r="27" spans="3:37" ht="30" customHeight="1">
      <c r="T27" s="519"/>
      <c r="U27" s="519"/>
      <c r="V27" s="519"/>
      <c r="W27" s="519"/>
      <c r="X27" s="519"/>
      <c r="Y27" s="519"/>
      <c r="Z27" s="519"/>
      <c r="AA27" s="519"/>
      <c r="AB27" s="519"/>
      <c r="AC27" s="519"/>
      <c r="AD27" s="519"/>
      <c r="AE27" s="519"/>
      <c r="AF27" s="519"/>
      <c r="AG27" s="519"/>
      <c r="AH27" s="519"/>
      <c r="AI27" s="519"/>
    </row>
    <row r="28" spans="3:37" ht="30" customHeight="1">
      <c r="T28" s="519"/>
      <c r="U28" s="519"/>
      <c r="V28" s="519"/>
      <c r="W28" s="519"/>
      <c r="X28" s="519"/>
      <c r="Y28" s="519"/>
      <c r="Z28" s="519"/>
      <c r="AA28" s="519"/>
      <c r="AB28" s="519"/>
      <c r="AC28" s="519"/>
      <c r="AD28" s="519"/>
      <c r="AE28" s="519"/>
      <c r="AF28" s="519"/>
      <c r="AG28" s="519"/>
      <c r="AH28" s="519"/>
      <c r="AI28" s="519"/>
    </row>
    <row r="30" spans="3:37" ht="30" customHeight="1">
      <c r="R30" s="11" t="s">
        <v>10</v>
      </c>
      <c r="T30" s="524" t="str">
        <f>ITEM_all_first!$E$28</f>
        <v/>
      </c>
      <c r="U30" s="524"/>
      <c r="V30" s="524"/>
      <c r="W30" s="524"/>
      <c r="X30" s="524"/>
      <c r="Y30" s="524"/>
      <c r="Z30" s="524"/>
      <c r="AA30" s="524"/>
      <c r="AB30" s="524"/>
      <c r="AC30" s="524"/>
      <c r="AD30" s="524"/>
      <c r="AE30" s="524"/>
      <c r="AF30" s="524"/>
      <c r="AG30" s="524"/>
      <c r="AH30" s="524"/>
      <c r="AI30" s="524"/>
      <c r="AJ30" s="524"/>
      <c r="AK30" s="524"/>
    </row>
    <row r="31" spans="3:37" ht="15" customHeight="1">
      <c r="V31" s="12"/>
      <c r="W31" s="12"/>
      <c r="X31" s="12"/>
      <c r="Y31" s="12"/>
      <c r="Z31" s="12"/>
      <c r="AA31" s="12"/>
      <c r="AB31" s="12"/>
      <c r="AC31" s="12"/>
      <c r="AD31" s="12"/>
      <c r="AE31" s="12"/>
      <c r="AF31" s="12"/>
      <c r="AG31" s="12"/>
      <c r="AH31" s="12"/>
      <c r="AI31" s="12"/>
    </row>
    <row r="38" spans="2:37" ht="24.95" customHeight="1">
      <c r="B38" s="13" t="s">
        <v>11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5"/>
    </row>
    <row r="39" spans="2:37" ht="24.95" customHeight="1">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8"/>
    </row>
    <row r="40" spans="2:37" ht="24.9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1"/>
    </row>
    <row r="41" spans="2:37" ht="24.95" customHeight="1">
      <c r="B41" s="517" t="s">
        <v>12</v>
      </c>
      <c r="C41" s="515"/>
      <c r="D41" s="515"/>
      <c r="E41" s="515"/>
      <c r="F41" s="515"/>
      <c r="G41" s="515"/>
      <c r="H41" s="515"/>
      <c r="I41" s="515"/>
      <c r="J41" s="515"/>
      <c r="K41" s="515"/>
      <c r="L41" s="518"/>
      <c r="M41" s="517" t="s">
        <v>13</v>
      </c>
      <c r="N41" s="515"/>
      <c r="O41" s="515"/>
      <c r="P41" s="515"/>
      <c r="Q41" s="515"/>
      <c r="R41" s="515"/>
      <c r="S41" s="515"/>
      <c r="T41" s="518"/>
      <c r="U41" s="517" t="s">
        <v>14</v>
      </c>
      <c r="V41" s="515"/>
      <c r="W41" s="515"/>
      <c r="X41" s="515"/>
      <c r="Y41" s="515"/>
      <c r="Z41" s="518"/>
      <c r="AA41" s="517" t="s">
        <v>15</v>
      </c>
      <c r="AB41" s="515"/>
      <c r="AC41" s="515"/>
      <c r="AD41" s="515"/>
      <c r="AE41" s="515"/>
      <c r="AF41" s="515"/>
      <c r="AG41" s="515"/>
      <c r="AH41" s="515"/>
      <c r="AI41" s="515"/>
      <c r="AJ41" s="515"/>
      <c r="AK41" s="518"/>
    </row>
    <row r="42" spans="2:37" ht="24.95" customHeight="1">
      <c r="B42" s="26" t="s">
        <v>1522</v>
      </c>
      <c r="C42" s="27"/>
      <c r="D42" s="515"/>
      <c r="E42" s="515"/>
      <c r="F42" s="22" t="s">
        <v>6</v>
      </c>
      <c r="G42" s="515"/>
      <c r="H42" s="515"/>
      <c r="I42" s="22" t="s">
        <v>7</v>
      </c>
      <c r="J42" s="515"/>
      <c r="K42" s="515"/>
      <c r="L42" s="23" t="s">
        <v>8</v>
      </c>
      <c r="M42" s="24"/>
      <c r="T42" s="25"/>
      <c r="U42" s="24"/>
      <c r="Z42" s="25"/>
      <c r="AA42" s="26" t="s">
        <v>1522</v>
      </c>
      <c r="AB42" s="27"/>
      <c r="AC42" s="515"/>
      <c r="AD42" s="515"/>
      <c r="AE42" s="22" t="s">
        <v>6</v>
      </c>
      <c r="AF42" s="515"/>
      <c r="AG42" s="515"/>
      <c r="AH42" s="22" t="s">
        <v>7</v>
      </c>
      <c r="AI42" s="515"/>
      <c r="AJ42" s="515"/>
      <c r="AK42" s="23" t="s">
        <v>8</v>
      </c>
    </row>
    <row r="43" spans="2:37" ht="24.95" customHeight="1">
      <c r="B43" s="26" t="s">
        <v>699</v>
      </c>
      <c r="C43" s="27"/>
      <c r="D43" s="27"/>
      <c r="E43" s="27"/>
      <c r="F43" s="27"/>
      <c r="G43" s="27"/>
      <c r="H43" s="27"/>
      <c r="I43" s="27"/>
      <c r="J43" s="27"/>
      <c r="K43" s="27"/>
      <c r="L43" s="23" t="s">
        <v>16</v>
      </c>
      <c r="M43" s="24"/>
      <c r="T43" s="25"/>
      <c r="U43" s="24"/>
      <c r="Z43" s="25"/>
      <c r="AA43" s="26" t="s">
        <v>699</v>
      </c>
      <c r="AB43" s="27"/>
      <c r="AC43" s="27"/>
      <c r="AD43" s="27"/>
      <c r="AE43" s="27"/>
      <c r="AF43" s="27"/>
      <c r="AG43" s="27"/>
      <c r="AH43" s="27"/>
      <c r="AI43" s="27"/>
      <c r="AJ43" s="27"/>
      <c r="AK43" s="23" t="s">
        <v>16</v>
      </c>
    </row>
    <row r="44" spans="2:37" ht="24.95" customHeight="1">
      <c r="B44" s="137" t="s">
        <v>1718</v>
      </c>
      <c r="C44" s="27"/>
      <c r="D44" s="27"/>
      <c r="E44" s="27"/>
      <c r="F44" s="27"/>
      <c r="G44" s="27"/>
      <c r="H44" s="27"/>
      <c r="I44" s="27"/>
      <c r="J44" s="27"/>
      <c r="K44" s="27"/>
      <c r="L44" s="28"/>
      <c r="M44" s="29"/>
      <c r="N44" s="30"/>
      <c r="O44" s="30"/>
      <c r="P44" s="30"/>
      <c r="Q44" s="30"/>
      <c r="R44" s="30"/>
      <c r="S44" s="30"/>
      <c r="T44" s="31"/>
      <c r="U44" s="29"/>
      <c r="V44" s="30"/>
      <c r="W44" s="30"/>
      <c r="X44" s="30"/>
      <c r="Y44" s="30"/>
      <c r="Z44" s="31"/>
      <c r="AA44" s="137" t="s">
        <v>1718</v>
      </c>
      <c r="AB44" s="27"/>
      <c r="AC44" s="27"/>
      <c r="AD44" s="27"/>
      <c r="AE44" s="27"/>
      <c r="AF44" s="27"/>
      <c r="AG44" s="27"/>
      <c r="AH44" s="27"/>
      <c r="AI44" s="27"/>
      <c r="AJ44" s="27"/>
      <c r="AK44" s="28"/>
    </row>
  </sheetData>
  <mergeCells count="21">
    <mergeCell ref="B7:AK7"/>
    <mergeCell ref="B13:AK13"/>
    <mergeCell ref="AI21:AJ21"/>
    <mergeCell ref="M41:T41"/>
    <mergeCell ref="AC21:AD21"/>
    <mergeCell ref="T28:AI28"/>
    <mergeCell ref="B10:AK10"/>
    <mergeCell ref="U41:Z41"/>
    <mergeCell ref="AF21:AG21"/>
    <mergeCell ref="AA41:AK41"/>
    <mergeCell ref="T26:AK26"/>
    <mergeCell ref="T30:AK30"/>
    <mergeCell ref="D42:E42"/>
    <mergeCell ref="AA21:AB21"/>
    <mergeCell ref="B41:L41"/>
    <mergeCell ref="J42:K42"/>
    <mergeCell ref="T27:AI27"/>
    <mergeCell ref="G42:H42"/>
    <mergeCell ref="AC42:AD42"/>
    <mergeCell ref="AI42:AJ42"/>
    <mergeCell ref="AF42:AG42"/>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row>
    <row r="8" spans="2:37" ht="15" customHeight="1">
      <c r="D8" s="6" t="s">
        <v>128</v>
      </c>
      <c r="E8" s="6" t="s">
        <v>131</v>
      </c>
      <c r="F8" s="6" t="s">
        <v>135</v>
      </c>
      <c r="L8" s="6" t="s">
        <v>130</v>
      </c>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row>
    <row r="9" spans="2:37" ht="15" customHeight="1">
      <c r="AH9" s="533"/>
      <c r="AI9" s="533"/>
      <c r="AJ9" s="533"/>
      <c r="AK9" s="533"/>
    </row>
    <row r="10" spans="2:37" ht="15" customHeight="1">
      <c r="D10" s="6" t="s">
        <v>128</v>
      </c>
      <c r="E10" s="6" t="s">
        <v>132</v>
      </c>
      <c r="F10" s="6" t="s">
        <v>136</v>
      </c>
      <c r="L10" s="6" t="s">
        <v>130</v>
      </c>
      <c r="M10" s="61" t="s">
        <v>1295</v>
      </c>
      <c r="N10" s="530"/>
      <c r="O10" s="530"/>
      <c r="P10" s="530"/>
      <c r="Q10" s="530"/>
      <c r="R10" s="530"/>
      <c r="S10" s="12"/>
    </row>
    <row r="11" spans="2:37" ht="15" customHeight="1">
      <c r="D11" s="6" t="s">
        <v>128</v>
      </c>
      <c r="E11" s="6" t="s">
        <v>137</v>
      </c>
      <c r="F11" s="6" t="s">
        <v>138</v>
      </c>
      <c r="L11" s="6" t="s">
        <v>130</v>
      </c>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row>
    <row r="12" spans="2:37" ht="15" customHeight="1">
      <c r="B12" s="30"/>
      <c r="C12" s="30"/>
      <c r="D12" s="30" t="s">
        <v>128</v>
      </c>
      <c r="E12" s="30" t="s">
        <v>133</v>
      </c>
      <c r="F12" s="30" t="s">
        <v>139</v>
      </c>
      <c r="G12" s="30"/>
      <c r="H12" s="30"/>
      <c r="I12" s="30"/>
      <c r="J12" s="30"/>
      <c r="K12" s="30"/>
      <c r="L12" s="30" t="s">
        <v>130</v>
      </c>
      <c r="M12" s="534"/>
      <c r="N12" s="534"/>
      <c r="O12" s="534"/>
      <c r="P12" s="534"/>
      <c r="Q12" s="534"/>
      <c r="R12" s="534"/>
      <c r="S12" s="51"/>
      <c r="T12" s="32"/>
      <c r="U12" s="77"/>
      <c r="V12" s="77"/>
      <c r="W12" s="77"/>
      <c r="X12" s="30"/>
      <c r="Y12" s="30"/>
      <c r="Z12" s="30"/>
      <c r="AA12" s="30"/>
      <c r="AB12" s="30"/>
      <c r="AC12" s="30"/>
      <c r="AD12" s="30"/>
      <c r="AE12" s="30"/>
      <c r="AF12" s="30"/>
      <c r="AG12" s="30"/>
      <c r="AH12" s="30"/>
      <c r="AI12" s="30"/>
      <c r="AJ12" s="30"/>
      <c r="AK12" s="30"/>
    </row>
    <row r="13" spans="2:37" ht="15" customHeight="1">
      <c r="B13" s="6" t="s">
        <v>140</v>
      </c>
    </row>
    <row r="14" spans="2:37" ht="15" customHeight="1">
      <c r="D14" s="6" t="s">
        <v>128</v>
      </c>
      <c r="E14" s="6" t="s">
        <v>129</v>
      </c>
      <c r="F14" s="6" t="s">
        <v>141</v>
      </c>
      <c r="L14" s="6" t="s">
        <v>130</v>
      </c>
      <c r="M14" s="9" t="s">
        <v>145</v>
      </c>
      <c r="N14" s="528" t="str">
        <f>IF($M$15="","",VLOOKUP($M$15,'担当登録(代理設計監理)'!$C$11:$K$30,2,FALSE))</f>
        <v/>
      </c>
      <c r="O14" s="528"/>
      <c r="P14" s="528"/>
      <c r="Q14" s="528"/>
      <c r="R14" s="9" t="s">
        <v>146</v>
      </c>
      <c r="S14" s="6" t="s">
        <v>150</v>
      </c>
      <c r="X14" s="9" t="s">
        <v>145</v>
      </c>
      <c r="Y14" s="528" t="str">
        <f>IF($M$15="","",VLOOKUP($M$15,'担当登録(代理設計監理)'!$C$11:$K$30,3,FALSE))</f>
        <v/>
      </c>
      <c r="Z14" s="528"/>
      <c r="AA14" s="528"/>
      <c r="AB14" s="528"/>
      <c r="AC14" s="9" t="s">
        <v>146</v>
      </c>
      <c r="AG14" s="33" t="s">
        <v>151</v>
      </c>
      <c r="AH14" s="528" t="str">
        <f>IF($M$15="","",VLOOKUP($M$15,'担当登録(代理設計監理)'!$C$11:$K$30,4,FALSE))</f>
        <v/>
      </c>
      <c r="AI14" s="528"/>
      <c r="AJ14" s="528"/>
      <c r="AK14" s="9" t="s">
        <v>148</v>
      </c>
    </row>
    <row r="15" spans="2:37" ht="15" customHeight="1">
      <c r="D15" s="6" t="s">
        <v>128</v>
      </c>
      <c r="E15" s="6" t="s">
        <v>131</v>
      </c>
      <c r="F15" s="6" t="s">
        <v>135</v>
      </c>
      <c r="L15" s="6" t="s">
        <v>130</v>
      </c>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row>
    <row r="16" spans="2:37" ht="15" customHeight="1">
      <c r="D16" s="6" t="s">
        <v>128</v>
      </c>
      <c r="E16" s="6" t="s">
        <v>132</v>
      </c>
      <c r="F16" s="6" t="s">
        <v>142</v>
      </c>
      <c r="L16" s="6" t="s">
        <v>130</v>
      </c>
      <c r="M16" s="9" t="s">
        <v>145</v>
      </c>
      <c r="N16" s="528" t="str">
        <f>IF($M$15="","",VLOOKUP($M$15,'担当登録(代理設計監理)'!$C$11:$K$30,7,FALSE))</f>
        <v/>
      </c>
      <c r="O16" s="528"/>
      <c r="P16" s="528"/>
      <c r="Q16" s="528"/>
      <c r="R16" s="9" t="s">
        <v>146</v>
      </c>
      <c r="S16" s="6" t="s">
        <v>147</v>
      </c>
      <c r="X16" s="9" t="s">
        <v>145</v>
      </c>
      <c r="Y16" s="528" t="str">
        <f>IF($M$15="","",VLOOKUP($M$15,'担当登録(代理設計監理)'!$C$11:$K$30,8,FALSE))</f>
        <v/>
      </c>
      <c r="Z16" s="528"/>
      <c r="AA16" s="528"/>
      <c r="AB16" s="528"/>
      <c r="AC16" s="9" t="s">
        <v>146</v>
      </c>
      <c r="AG16" s="33" t="s">
        <v>149</v>
      </c>
      <c r="AH16" s="528" t="str">
        <f>IF($M$15="","",VLOOKUP($M$15,'担当登録(代理設計監理)'!$C$11:$K$30,9,FALSE))</f>
        <v/>
      </c>
      <c r="AI16" s="528"/>
      <c r="AJ16" s="528"/>
      <c r="AK16" s="9" t="s">
        <v>148</v>
      </c>
    </row>
    <row r="17" spans="2:37" ht="15" customHeight="1">
      <c r="M17" s="529" t="str">
        <f>IF($M$15="","",VLOOKUP($M$15,'担当登録(代理設計監理)'!$C$11:$K$30,6,FALSE))</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137</v>
      </c>
      <c r="F18" s="6" t="s">
        <v>136</v>
      </c>
      <c r="L18" s="6" t="s">
        <v>130</v>
      </c>
      <c r="M18" s="61" t="s">
        <v>1295</v>
      </c>
      <c r="N18" s="529" t="str">
        <f>IF($M$15="","",VLOOKUP($M$15,'担当登録(代理設計監理)'!$C$11:$N$30,10,FALSE))</f>
        <v/>
      </c>
      <c r="O18" s="529"/>
      <c r="P18" s="529"/>
      <c r="Q18" s="529"/>
      <c r="R18" s="529"/>
      <c r="S18" s="76"/>
    </row>
    <row r="19" spans="2:37" ht="15" customHeight="1">
      <c r="D19" s="6" t="s">
        <v>128</v>
      </c>
      <c r="E19" s="6" t="s">
        <v>133</v>
      </c>
      <c r="F19" s="6" t="s">
        <v>143</v>
      </c>
      <c r="L19" s="6" t="s">
        <v>130</v>
      </c>
      <c r="M19" s="529" t="str">
        <f>IF($M$15="","",VLOOKUP($M$15,'担当登録(代理設計監理)'!$C$11:$N$30,11,FALSE))</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B20" s="30"/>
      <c r="C20" s="30"/>
      <c r="D20" s="30" t="s">
        <v>128</v>
      </c>
      <c r="E20" s="30" t="s">
        <v>144</v>
      </c>
      <c r="F20" s="30" t="s">
        <v>139</v>
      </c>
      <c r="G20" s="30"/>
      <c r="H20" s="30"/>
      <c r="I20" s="30"/>
      <c r="J20" s="30"/>
      <c r="K20" s="30"/>
      <c r="L20" s="30" t="s">
        <v>130</v>
      </c>
      <c r="M20" s="535" t="str">
        <f>IF($M$15="","",VLOOKUP($M$15,'担当登録(代理設計監理)'!$C$11:$N$30,12,FALSE))</f>
        <v/>
      </c>
      <c r="N20" s="535"/>
      <c r="O20" s="535"/>
      <c r="P20" s="535"/>
      <c r="Q20" s="535"/>
      <c r="R20" s="535"/>
      <c r="S20" s="77"/>
      <c r="T20" s="32"/>
      <c r="U20" s="77"/>
      <c r="V20" s="77"/>
      <c r="W20" s="77"/>
      <c r="X20" s="30"/>
      <c r="Y20" s="30"/>
      <c r="Z20" s="30"/>
      <c r="AA20" s="30"/>
      <c r="AB20" s="30"/>
      <c r="AC20" s="30"/>
      <c r="AD20" s="30"/>
      <c r="AE20" s="30"/>
      <c r="AF20" s="30"/>
      <c r="AG20" s="30"/>
      <c r="AH20" s="30"/>
      <c r="AI20" s="30"/>
      <c r="AJ20" s="30"/>
      <c r="AK20" s="30"/>
    </row>
    <row r="21" spans="2:37" ht="15" customHeight="1">
      <c r="B21" s="6" t="s">
        <v>152</v>
      </c>
    </row>
    <row r="22" spans="2:37" ht="15" customHeight="1">
      <c r="D22" s="6" t="s">
        <v>425</v>
      </c>
    </row>
    <row r="23" spans="2:37" ht="15" customHeight="1">
      <c r="D23" s="6" t="s">
        <v>128</v>
      </c>
      <c r="E23" s="6" t="s">
        <v>129</v>
      </c>
      <c r="F23" s="6" t="s">
        <v>141</v>
      </c>
      <c r="L23" s="6" t="s">
        <v>130</v>
      </c>
      <c r="M23" s="9" t="s">
        <v>1296</v>
      </c>
      <c r="N23" s="528" t="str">
        <f>IF($M$24="","",VLOOKUP($M$24,'担当登録(代理設計監理)'!$C$11:$K$30,2,FALSE))</f>
        <v/>
      </c>
      <c r="O23" s="528"/>
      <c r="P23" s="528"/>
      <c r="Q23" s="528"/>
      <c r="R23" s="9" t="s">
        <v>146</v>
      </c>
      <c r="S23" s="6" t="s">
        <v>150</v>
      </c>
      <c r="X23" s="9" t="s">
        <v>145</v>
      </c>
      <c r="Y23" s="528" t="str">
        <f>IF($M$24="","",VLOOKUP($M$24,'担当登録(代理設計監理)'!$C$11:$K$30,3,FALSE))</f>
        <v/>
      </c>
      <c r="Z23" s="528"/>
      <c r="AA23" s="528"/>
      <c r="AB23" s="528"/>
      <c r="AC23" s="9" t="s">
        <v>146</v>
      </c>
      <c r="AG23" s="33" t="s">
        <v>151</v>
      </c>
      <c r="AH23" s="528" t="str">
        <f>IF($M$24="","",VLOOKUP($M$24,'担当登録(代理設計監理)'!$C$11:$K$30,4,FALSE))</f>
        <v/>
      </c>
      <c r="AI23" s="528"/>
      <c r="AJ23" s="528"/>
      <c r="AK23" s="9" t="s">
        <v>148</v>
      </c>
    </row>
    <row r="24" spans="2:37" ht="15" customHeight="1">
      <c r="D24" s="6" t="s">
        <v>128</v>
      </c>
      <c r="E24" s="6" t="s">
        <v>131</v>
      </c>
      <c r="F24" s="6" t="s">
        <v>135</v>
      </c>
      <c r="L24" s="6" t="s">
        <v>130</v>
      </c>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row>
    <row r="25" spans="2:37" ht="15" customHeight="1">
      <c r="D25" s="6" t="s">
        <v>128</v>
      </c>
      <c r="E25" s="6" t="s">
        <v>132</v>
      </c>
      <c r="F25" s="6" t="s">
        <v>142</v>
      </c>
      <c r="L25" s="6" t="s">
        <v>130</v>
      </c>
      <c r="M25" s="9" t="s">
        <v>145</v>
      </c>
      <c r="N25" s="528" t="str">
        <f>IF($M$24="","",VLOOKUP($M$24,'担当登録(代理設計監理)'!$C$11:$K$30,7,FALSE))</f>
        <v/>
      </c>
      <c r="O25" s="528"/>
      <c r="P25" s="528"/>
      <c r="Q25" s="528"/>
      <c r="R25" s="9" t="s">
        <v>146</v>
      </c>
      <c r="S25" s="6" t="s">
        <v>147</v>
      </c>
      <c r="X25" s="9" t="s">
        <v>145</v>
      </c>
      <c r="Y25" s="528" t="str">
        <f>IF($M$24="","",VLOOKUP($M$24,'担当登録(代理設計監理)'!$C$11:$K$30,8,FALSE))</f>
        <v/>
      </c>
      <c r="Z25" s="528"/>
      <c r="AA25" s="528"/>
      <c r="AB25" s="528"/>
      <c r="AC25" s="9" t="s">
        <v>146</v>
      </c>
      <c r="AG25" s="33" t="s">
        <v>149</v>
      </c>
      <c r="AH25" s="528" t="str">
        <f>IF($M$24="","",VLOOKUP($M$24,'担当登録(代理設計監理)'!$C$11:$K$30,9,FALSE))</f>
        <v/>
      </c>
      <c r="AI25" s="528"/>
      <c r="AJ25" s="528"/>
      <c r="AK25" s="9" t="s">
        <v>148</v>
      </c>
    </row>
    <row r="26" spans="2:37" ht="15" customHeight="1">
      <c r="M26" s="529" t="str">
        <f>IF($M$24="","",VLOOKUP($M$24,'担当登録(代理設計監理)'!$C$11:$K$30,6,FALSE))</f>
        <v/>
      </c>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row>
    <row r="27" spans="2:37" ht="15" customHeight="1">
      <c r="D27" s="6" t="s">
        <v>128</v>
      </c>
      <c r="E27" s="6" t="s">
        <v>137</v>
      </c>
      <c r="F27" s="6" t="s">
        <v>136</v>
      </c>
      <c r="L27" s="6" t="s">
        <v>130</v>
      </c>
      <c r="M27" s="61" t="s">
        <v>1295</v>
      </c>
      <c r="N27" s="529" t="str">
        <f>IF($M$24="","",VLOOKUP($M$24,'担当登録(代理設計監理)'!$C$11:$N$30,10,FALSE))</f>
        <v/>
      </c>
      <c r="O27" s="529"/>
      <c r="P27" s="529"/>
      <c r="Q27" s="529"/>
      <c r="R27" s="529"/>
      <c r="S27" s="76"/>
    </row>
    <row r="28" spans="2:37" ht="15" customHeight="1">
      <c r="D28" s="6" t="s">
        <v>128</v>
      </c>
      <c r="E28" s="6" t="s">
        <v>133</v>
      </c>
      <c r="F28" s="6" t="s">
        <v>143</v>
      </c>
      <c r="L28" s="6" t="s">
        <v>130</v>
      </c>
      <c r="M28" s="529" t="str">
        <f>IF($M$24="","",VLOOKUP($M$24,'担当登録(代理設計監理)'!$C$11:$N$30,11,FALSE))</f>
        <v/>
      </c>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row>
    <row r="29" spans="2:37" ht="15" customHeight="1">
      <c r="D29" s="6" t="s">
        <v>128</v>
      </c>
      <c r="E29" s="6" t="s">
        <v>144</v>
      </c>
      <c r="F29" s="6" t="s">
        <v>139</v>
      </c>
      <c r="L29" s="6" t="s">
        <v>130</v>
      </c>
      <c r="M29" s="529" t="str">
        <f>IF($M$24="","",VLOOKUP($M$24,'担当登録(代理設計監理)'!$C$11:$N$30,12,FALSE))</f>
        <v/>
      </c>
      <c r="N29" s="529"/>
      <c r="O29" s="529"/>
      <c r="P29" s="529"/>
      <c r="Q29" s="529"/>
      <c r="R29" s="529"/>
      <c r="S29" s="76"/>
      <c r="T29" s="9"/>
      <c r="U29" s="76"/>
      <c r="V29" s="76"/>
      <c r="W29" s="76"/>
    </row>
    <row r="30" spans="2:37" ht="15" customHeight="1">
      <c r="D30" s="6" t="s">
        <v>128</v>
      </c>
      <c r="E30" s="6" t="s">
        <v>153</v>
      </c>
      <c r="F30" s="6" t="s">
        <v>154</v>
      </c>
      <c r="O30" s="6" t="s">
        <v>130</v>
      </c>
      <c r="P30" s="525"/>
      <c r="Q30" s="525"/>
      <c r="R30" s="525"/>
      <c r="S30" s="525"/>
      <c r="T30" s="525"/>
      <c r="U30" s="525"/>
      <c r="V30" s="525"/>
      <c r="W30" s="525"/>
      <c r="X30" s="525"/>
      <c r="Y30" s="525"/>
      <c r="Z30" s="525"/>
      <c r="AA30" s="525"/>
      <c r="AB30" s="525"/>
      <c r="AC30" s="525"/>
      <c r="AD30" s="525"/>
      <c r="AE30" s="525"/>
      <c r="AF30" s="525"/>
      <c r="AG30" s="525"/>
      <c r="AH30" s="525"/>
      <c r="AI30" s="525"/>
    </row>
    <row r="31" spans="2:37" ht="9.9499999999999993" customHeight="1"/>
    <row r="32" spans="2:37" ht="15" customHeight="1">
      <c r="D32" s="6" t="s">
        <v>426</v>
      </c>
    </row>
    <row r="33" spans="4:37" ht="15" customHeight="1">
      <c r="D33" s="6" t="s">
        <v>128</v>
      </c>
      <c r="E33" s="6" t="s">
        <v>129</v>
      </c>
      <c r="F33" s="6" t="s">
        <v>141</v>
      </c>
      <c r="L33" s="6" t="s">
        <v>130</v>
      </c>
      <c r="M33" s="9" t="s">
        <v>1296</v>
      </c>
      <c r="N33" s="528" t="str">
        <f>IF($M$34="","",VLOOKUP($M$34,'担当登録(代理設計監理)'!$C$11:$K$30,2,FALSE))</f>
        <v/>
      </c>
      <c r="O33" s="528"/>
      <c r="P33" s="528"/>
      <c r="Q33" s="528"/>
      <c r="R33" s="9" t="s">
        <v>146</v>
      </c>
      <c r="S33" s="6" t="s">
        <v>150</v>
      </c>
      <c r="X33" s="9" t="s">
        <v>145</v>
      </c>
      <c r="Y33" s="528" t="str">
        <f>IF($M$34="","",VLOOKUP($M$34,'担当登録(代理設計監理)'!$C$11:$K$30,3,FALSE))</f>
        <v/>
      </c>
      <c r="Z33" s="528"/>
      <c r="AA33" s="528"/>
      <c r="AB33" s="528"/>
      <c r="AC33" s="9" t="s">
        <v>146</v>
      </c>
      <c r="AG33" s="33" t="s">
        <v>151</v>
      </c>
      <c r="AH33" s="528" t="str">
        <f>IF($M$34="","",VLOOKUP($M$34,'担当登録(代理設計監理)'!$C$11:$K$30,4,FALSE))</f>
        <v/>
      </c>
      <c r="AI33" s="528"/>
      <c r="AJ33" s="528"/>
      <c r="AK33" s="9" t="s">
        <v>148</v>
      </c>
    </row>
    <row r="34" spans="4:37" ht="15" customHeight="1">
      <c r="D34" s="6" t="s">
        <v>128</v>
      </c>
      <c r="E34" s="6" t="s">
        <v>131</v>
      </c>
      <c r="F34" s="6" t="s">
        <v>135</v>
      </c>
      <c r="L34" s="6" t="s">
        <v>130</v>
      </c>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row>
    <row r="35" spans="4:37" ht="15" customHeight="1">
      <c r="D35" s="6" t="s">
        <v>128</v>
      </c>
      <c r="E35" s="6" t="s">
        <v>132</v>
      </c>
      <c r="F35" s="6" t="s">
        <v>142</v>
      </c>
      <c r="L35" s="6" t="s">
        <v>130</v>
      </c>
      <c r="M35" s="9" t="s">
        <v>145</v>
      </c>
      <c r="N35" s="528" t="str">
        <f>IF($M$34="","",VLOOKUP($M$34,'担当登録(代理設計監理)'!$C$11:$K$30,7,FALSE))</f>
        <v/>
      </c>
      <c r="O35" s="528"/>
      <c r="P35" s="528"/>
      <c r="Q35" s="528"/>
      <c r="R35" s="9" t="s">
        <v>146</v>
      </c>
      <c r="S35" s="6" t="s">
        <v>147</v>
      </c>
      <c r="X35" s="9" t="s">
        <v>145</v>
      </c>
      <c r="Y35" s="528" t="str">
        <f>IF($M$34="","",VLOOKUP($M$34,'担当登録(代理設計監理)'!$C$11:$K$30,8,FALSE))</f>
        <v/>
      </c>
      <c r="Z35" s="528"/>
      <c r="AA35" s="528"/>
      <c r="AB35" s="528"/>
      <c r="AC35" s="9" t="s">
        <v>146</v>
      </c>
      <c r="AG35" s="33" t="s">
        <v>149</v>
      </c>
      <c r="AH35" s="528" t="str">
        <f>IF($M$34="","",VLOOKUP($M$34,'担当登録(代理設計監理)'!$C$11:$K$30,9,FALSE))</f>
        <v/>
      </c>
      <c r="AI35" s="528"/>
      <c r="AJ35" s="528"/>
      <c r="AK35" s="9" t="s">
        <v>148</v>
      </c>
    </row>
    <row r="36" spans="4:37" ht="15" customHeight="1">
      <c r="M36" s="529" t="str">
        <f>IF($M$34="","",VLOOKUP($M$34,'担当登録(代理設計監理)'!$C$11:$K$30,6,FALSE))</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row>
    <row r="37" spans="4:37" ht="15" customHeight="1">
      <c r="D37" s="6" t="s">
        <v>128</v>
      </c>
      <c r="E37" s="6" t="s">
        <v>137</v>
      </c>
      <c r="F37" s="6" t="s">
        <v>136</v>
      </c>
      <c r="L37" s="6" t="s">
        <v>130</v>
      </c>
      <c r="M37" s="61" t="s">
        <v>1295</v>
      </c>
      <c r="N37" s="529" t="str">
        <f>IF($M$34="","",VLOOKUP($M$34,'担当登録(代理設計監理)'!$C$11:$N$30,10,FALSE))</f>
        <v/>
      </c>
      <c r="O37" s="529"/>
      <c r="P37" s="529"/>
      <c r="Q37" s="529"/>
      <c r="R37" s="529"/>
      <c r="S37" s="76"/>
    </row>
    <row r="38" spans="4:37" ht="15" customHeight="1">
      <c r="D38" s="6" t="s">
        <v>128</v>
      </c>
      <c r="E38" s="6" t="s">
        <v>133</v>
      </c>
      <c r="F38" s="6" t="s">
        <v>143</v>
      </c>
      <c r="L38" s="6" t="s">
        <v>130</v>
      </c>
      <c r="M38" s="529" t="str">
        <f>IF($M$34="","",VLOOKUP($M$34,'担当登録(代理設計監理)'!$C$11:$N$30,11,FALSE))</f>
        <v/>
      </c>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row>
    <row r="39" spans="4:37" ht="15" customHeight="1">
      <c r="D39" s="6" t="s">
        <v>128</v>
      </c>
      <c r="E39" s="6" t="s">
        <v>144</v>
      </c>
      <c r="F39" s="6" t="s">
        <v>139</v>
      </c>
      <c r="L39" s="6" t="s">
        <v>130</v>
      </c>
      <c r="M39" s="529" t="str">
        <f>IF($M$34="","",VLOOKUP($M$34,'担当登録(代理設計監理)'!$C$11:$N$30,12,FALSE))</f>
        <v/>
      </c>
      <c r="N39" s="529"/>
      <c r="O39" s="529"/>
      <c r="P39" s="529"/>
      <c r="Q39" s="529"/>
      <c r="R39" s="529"/>
      <c r="S39" s="76"/>
      <c r="T39" s="9"/>
      <c r="U39" s="76"/>
      <c r="V39" s="76"/>
      <c r="W39" s="76"/>
    </row>
    <row r="40" spans="4:37" ht="15" customHeight="1">
      <c r="D40" s="6" t="s">
        <v>128</v>
      </c>
      <c r="E40" s="6" t="s">
        <v>153</v>
      </c>
      <c r="F40" s="6" t="s">
        <v>154</v>
      </c>
      <c r="O40" s="6" t="s">
        <v>130</v>
      </c>
      <c r="P40" s="525"/>
      <c r="Q40" s="525"/>
      <c r="R40" s="525"/>
      <c r="S40" s="525"/>
      <c r="T40" s="525"/>
      <c r="U40" s="525"/>
      <c r="V40" s="525"/>
      <c r="W40" s="525"/>
      <c r="X40" s="525"/>
      <c r="Y40" s="525"/>
      <c r="Z40" s="525"/>
      <c r="AA40" s="525"/>
      <c r="AB40" s="525"/>
      <c r="AC40" s="525"/>
      <c r="AD40" s="525"/>
      <c r="AE40" s="525"/>
      <c r="AF40" s="525"/>
      <c r="AG40" s="525"/>
      <c r="AH40" s="525"/>
      <c r="AI40" s="525"/>
    </row>
    <row r="41" spans="4:37" ht="9.9499999999999993" customHeight="1"/>
    <row r="42" spans="4:37" ht="15" customHeight="1">
      <c r="D42" s="6" t="s">
        <v>128</v>
      </c>
      <c r="E42" s="6" t="s">
        <v>129</v>
      </c>
      <c r="F42" s="6" t="s">
        <v>141</v>
      </c>
      <c r="L42" s="6" t="s">
        <v>130</v>
      </c>
      <c r="M42" s="9" t="s">
        <v>1296</v>
      </c>
      <c r="N42" s="528" t="str">
        <f>IF($M$43="","",VLOOKUP($M$43,'担当登録(代理設計監理)'!$C$11:$K$30,2,FALSE))</f>
        <v/>
      </c>
      <c r="O42" s="528"/>
      <c r="P42" s="528"/>
      <c r="Q42" s="528"/>
      <c r="R42" s="9" t="s">
        <v>146</v>
      </c>
      <c r="S42" s="6" t="s">
        <v>150</v>
      </c>
      <c r="X42" s="9" t="s">
        <v>145</v>
      </c>
      <c r="Y42" s="528" t="str">
        <f>IF($M$43="","",VLOOKUP($M$43,'担当登録(代理設計監理)'!$C$11:$K$30,3,FALSE))</f>
        <v/>
      </c>
      <c r="Z42" s="528"/>
      <c r="AA42" s="528"/>
      <c r="AB42" s="528"/>
      <c r="AC42" s="9" t="s">
        <v>146</v>
      </c>
      <c r="AG42" s="33" t="s">
        <v>151</v>
      </c>
      <c r="AH42" s="528" t="str">
        <f>IF($M$43="","",VLOOKUP($M$43,'担当登録(代理設計監理)'!$C$11:$K$30,4,FALSE))</f>
        <v/>
      </c>
      <c r="AI42" s="528"/>
      <c r="AJ42" s="528"/>
      <c r="AK42" s="9" t="s">
        <v>148</v>
      </c>
    </row>
    <row r="43" spans="4:37" ht="15" customHeight="1">
      <c r="D43" s="6" t="s">
        <v>128</v>
      </c>
      <c r="E43" s="6" t="s">
        <v>131</v>
      </c>
      <c r="F43" s="6" t="s">
        <v>135</v>
      </c>
      <c r="L43" s="6" t="s">
        <v>130</v>
      </c>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row>
    <row r="44" spans="4:37" ht="15" customHeight="1">
      <c r="D44" s="6" t="s">
        <v>128</v>
      </c>
      <c r="E44" s="6" t="s">
        <v>132</v>
      </c>
      <c r="F44" s="6" t="s">
        <v>142</v>
      </c>
      <c r="L44" s="6" t="s">
        <v>130</v>
      </c>
      <c r="M44" s="9" t="s">
        <v>145</v>
      </c>
      <c r="N44" s="528" t="str">
        <f>IF($M$43="","",VLOOKUP($M$43,'担当登録(代理設計監理)'!$C$11:$K$30,7,FALSE))</f>
        <v/>
      </c>
      <c r="O44" s="528"/>
      <c r="P44" s="528"/>
      <c r="Q44" s="528"/>
      <c r="R44" s="9" t="s">
        <v>146</v>
      </c>
      <c r="S44" s="6" t="s">
        <v>147</v>
      </c>
      <c r="X44" s="9" t="s">
        <v>145</v>
      </c>
      <c r="Y44" s="528" t="str">
        <f>IF($M$43="","",VLOOKUP($M$43,'担当登録(代理設計監理)'!$C$11:$K$30,8,FALSE))</f>
        <v/>
      </c>
      <c r="Z44" s="528"/>
      <c r="AA44" s="528"/>
      <c r="AB44" s="528"/>
      <c r="AC44" s="9" t="s">
        <v>146</v>
      </c>
      <c r="AG44" s="33" t="s">
        <v>149</v>
      </c>
      <c r="AH44" s="528" t="str">
        <f>IF($M$43="","",VLOOKUP($M$43,'担当登録(代理設計監理)'!$C$11:$K$30,9,FALSE))</f>
        <v/>
      </c>
      <c r="AI44" s="528"/>
      <c r="AJ44" s="528"/>
      <c r="AK44" s="9" t="s">
        <v>148</v>
      </c>
    </row>
    <row r="45" spans="4:37" ht="15" customHeight="1">
      <c r="M45" s="529" t="str">
        <f>IF($M$43="","",VLOOKUP($M$43,'担当登録(代理設計監理)'!$C$11:$K$30,6,FALSE))</f>
        <v/>
      </c>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row>
    <row r="46" spans="4:37" ht="15" customHeight="1">
      <c r="D46" s="6" t="s">
        <v>128</v>
      </c>
      <c r="E46" s="6" t="s">
        <v>137</v>
      </c>
      <c r="F46" s="6" t="s">
        <v>136</v>
      </c>
      <c r="L46" s="6" t="s">
        <v>130</v>
      </c>
      <c r="M46" s="61" t="s">
        <v>1295</v>
      </c>
      <c r="N46" s="529" t="str">
        <f>IF($M$43="","",VLOOKUP($M$43,'担当登録(代理設計監理)'!$C$11:$N$30,10,FALSE))</f>
        <v/>
      </c>
      <c r="O46" s="529"/>
      <c r="P46" s="529"/>
      <c r="Q46" s="529"/>
      <c r="R46" s="529"/>
      <c r="S46" s="76"/>
    </row>
    <row r="47" spans="4:37" ht="15" customHeight="1">
      <c r="D47" s="6" t="s">
        <v>128</v>
      </c>
      <c r="E47" s="6" t="s">
        <v>133</v>
      </c>
      <c r="F47" s="6" t="s">
        <v>143</v>
      </c>
      <c r="L47" s="6" t="s">
        <v>130</v>
      </c>
      <c r="M47" s="529" t="str">
        <f>IF($M$43="","",VLOOKUP($M$43,'担当登録(代理設計監理)'!$C$11:$N$30,11,FALSE))</f>
        <v/>
      </c>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row>
    <row r="48" spans="4:37" ht="15" customHeight="1">
      <c r="D48" s="6" t="s">
        <v>128</v>
      </c>
      <c r="E48" s="6" t="s">
        <v>144</v>
      </c>
      <c r="F48" s="6" t="s">
        <v>139</v>
      </c>
      <c r="L48" s="6" t="s">
        <v>130</v>
      </c>
      <c r="M48" s="529" t="str">
        <f>IF($M$43="","",VLOOKUP($M$43,'担当登録(代理設計監理)'!$C$11:$N$30,12,FALSE))</f>
        <v/>
      </c>
      <c r="N48" s="529"/>
      <c r="O48" s="529"/>
      <c r="P48" s="529"/>
      <c r="Q48" s="529"/>
      <c r="R48" s="529"/>
      <c r="S48" s="76"/>
      <c r="T48" s="9"/>
      <c r="U48" s="76"/>
      <c r="V48" s="76"/>
      <c r="W48" s="76"/>
    </row>
    <row r="49" spans="4:37" ht="15" customHeight="1">
      <c r="D49" s="6" t="s">
        <v>128</v>
      </c>
      <c r="E49" s="6" t="s">
        <v>153</v>
      </c>
      <c r="F49" s="6" t="s">
        <v>154</v>
      </c>
      <c r="O49" s="6" t="s">
        <v>130</v>
      </c>
      <c r="P49" s="525"/>
      <c r="Q49" s="525"/>
      <c r="R49" s="525"/>
      <c r="S49" s="525"/>
      <c r="T49" s="525"/>
      <c r="U49" s="525"/>
      <c r="V49" s="525"/>
      <c r="W49" s="525"/>
      <c r="X49" s="525"/>
      <c r="Y49" s="525"/>
      <c r="Z49" s="525"/>
      <c r="AA49" s="525"/>
      <c r="AB49" s="525"/>
      <c r="AC49" s="525"/>
      <c r="AD49" s="525"/>
      <c r="AE49" s="525"/>
      <c r="AF49" s="525"/>
      <c r="AG49" s="525"/>
      <c r="AH49" s="525"/>
      <c r="AI49" s="525"/>
    </row>
    <row r="50" spans="4:37" ht="9.9499999999999993" customHeight="1"/>
    <row r="51" spans="4:37" ht="15" customHeight="1">
      <c r="D51" s="6" t="s">
        <v>128</v>
      </c>
      <c r="E51" s="6" t="s">
        <v>129</v>
      </c>
      <c r="F51" s="6" t="s">
        <v>141</v>
      </c>
      <c r="L51" s="6" t="s">
        <v>130</v>
      </c>
      <c r="M51" s="9" t="s">
        <v>1296</v>
      </c>
      <c r="N51" s="528" t="str">
        <f>IF($M$52="","",VLOOKUP($M$52,'担当登録(代理設計監理)'!$C$11:$K$30,2,FALSE))</f>
        <v/>
      </c>
      <c r="O51" s="528"/>
      <c r="P51" s="528"/>
      <c r="Q51" s="528"/>
      <c r="R51" s="9" t="s">
        <v>146</v>
      </c>
      <c r="S51" s="6" t="s">
        <v>150</v>
      </c>
      <c r="X51" s="9" t="s">
        <v>145</v>
      </c>
      <c r="Y51" s="528" t="str">
        <f>IF($M$52="","",VLOOKUP($M$52,'担当登録(代理設計監理)'!$C$11:$K$30,3,FALSE))</f>
        <v/>
      </c>
      <c r="Z51" s="528"/>
      <c r="AA51" s="528"/>
      <c r="AB51" s="528"/>
      <c r="AC51" s="9" t="s">
        <v>146</v>
      </c>
      <c r="AG51" s="33" t="s">
        <v>151</v>
      </c>
      <c r="AH51" s="528" t="str">
        <f>IF($M$52="","",VLOOKUP($M$52,'担当登録(代理設計監理)'!$C$11:$K$30,4,FALSE))</f>
        <v/>
      </c>
      <c r="AI51" s="528"/>
      <c r="AJ51" s="528"/>
      <c r="AK51" s="9" t="s">
        <v>148</v>
      </c>
    </row>
    <row r="52" spans="4:37" ht="15" customHeight="1">
      <c r="D52" s="6" t="s">
        <v>128</v>
      </c>
      <c r="E52" s="6" t="s">
        <v>131</v>
      </c>
      <c r="F52" s="6" t="s">
        <v>135</v>
      </c>
      <c r="L52" s="6" t="s">
        <v>130</v>
      </c>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row>
    <row r="53" spans="4:37" ht="15" customHeight="1">
      <c r="D53" s="6" t="s">
        <v>128</v>
      </c>
      <c r="E53" s="6" t="s">
        <v>132</v>
      </c>
      <c r="F53" s="6" t="s">
        <v>142</v>
      </c>
      <c r="L53" s="6" t="s">
        <v>130</v>
      </c>
      <c r="M53" s="9" t="s">
        <v>145</v>
      </c>
      <c r="N53" s="528" t="str">
        <f>IF($M$52="","",VLOOKUP($M$52,'担当登録(代理設計監理)'!$C$11:$K$30,7,FALSE))</f>
        <v/>
      </c>
      <c r="O53" s="528"/>
      <c r="P53" s="528"/>
      <c r="Q53" s="528"/>
      <c r="R53" s="9" t="s">
        <v>146</v>
      </c>
      <c r="S53" s="6" t="s">
        <v>147</v>
      </c>
      <c r="X53" s="9" t="s">
        <v>145</v>
      </c>
      <c r="Y53" s="528" t="str">
        <f>IF($M$52="","",VLOOKUP($M$52,'担当登録(代理設計監理)'!$C$11:$K$30,8,FALSE))</f>
        <v/>
      </c>
      <c r="Z53" s="528"/>
      <c r="AA53" s="528"/>
      <c r="AB53" s="528"/>
      <c r="AC53" s="9" t="s">
        <v>146</v>
      </c>
      <c r="AG53" s="33" t="s">
        <v>149</v>
      </c>
      <c r="AH53" s="528" t="str">
        <f>IF($M$52="","",VLOOKUP($M$52,'担当登録(代理設計監理)'!$C$11:$K$30,9,FALSE))</f>
        <v/>
      </c>
      <c r="AI53" s="528"/>
      <c r="AJ53" s="528"/>
      <c r="AK53" s="9" t="s">
        <v>148</v>
      </c>
    </row>
    <row r="54" spans="4:37" ht="15" customHeight="1">
      <c r="M54" s="529" t="str">
        <f>IF($M$52="","",VLOOKUP($M$52,'担当登録(代理設計監理)'!$C$11:$K$30,6,FALSE))</f>
        <v/>
      </c>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row>
    <row r="55" spans="4:37" ht="15" customHeight="1">
      <c r="D55" s="6" t="s">
        <v>128</v>
      </c>
      <c r="E55" s="6" t="s">
        <v>137</v>
      </c>
      <c r="F55" s="6" t="s">
        <v>136</v>
      </c>
      <c r="L55" s="6" t="s">
        <v>130</v>
      </c>
      <c r="M55" s="61" t="s">
        <v>1295</v>
      </c>
      <c r="N55" s="529" t="str">
        <f>IF($M$52="","",VLOOKUP($M$52,'担当登録(代理設計監理)'!$C$11:$N$30,10,FALSE))</f>
        <v/>
      </c>
      <c r="O55" s="529"/>
      <c r="P55" s="529"/>
      <c r="Q55" s="529"/>
      <c r="R55" s="529"/>
      <c r="S55" s="76"/>
    </row>
    <row r="56" spans="4:37" ht="15" customHeight="1">
      <c r="D56" s="6" t="s">
        <v>128</v>
      </c>
      <c r="E56" s="6" t="s">
        <v>133</v>
      </c>
      <c r="F56" s="6" t="s">
        <v>143</v>
      </c>
      <c r="L56" s="6" t="s">
        <v>130</v>
      </c>
      <c r="M56" s="529" t="str">
        <f>IF($M$52="","",VLOOKUP($M$52,'担当登録(代理設計監理)'!$C$11:$N$30,11,FALSE))</f>
        <v/>
      </c>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row>
    <row r="57" spans="4:37" ht="15" customHeight="1">
      <c r="D57" s="6" t="s">
        <v>128</v>
      </c>
      <c r="E57" s="6" t="s">
        <v>144</v>
      </c>
      <c r="F57" s="6" t="s">
        <v>139</v>
      </c>
      <c r="L57" s="6" t="s">
        <v>130</v>
      </c>
      <c r="M57" s="529" t="str">
        <f>IF($M$52="","",VLOOKUP($M$52,'担当登録(代理設計監理)'!$C$11:$N$30,12,FALSE))</f>
        <v/>
      </c>
      <c r="N57" s="529"/>
      <c r="O57" s="529"/>
      <c r="P57" s="529"/>
      <c r="Q57" s="529"/>
      <c r="R57" s="529"/>
      <c r="S57" s="76"/>
      <c r="T57" s="9"/>
      <c r="U57" s="76"/>
      <c r="V57" s="76"/>
      <c r="W57" s="76"/>
    </row>
    <row r="58" spans="4:37" ht="15" customHeight="1">
      <c r="D58" s="6" t="s">
        <v>128</v>
      </c>
      <c r="E58" s="6" t="s">
        <v>153</v>
      </c>
      <c r="F58" s="6" t="s">
        <v>154</v>
      </c>
      <c r="O58" s="6" t="s">
        <v>130</v>
      </c>
      <c r="P58" s="525"/>
      <c r="Q58" s="525"/>
      <c r="R58" s="525"/>
      <c r="S58" s="525"/>
      <c r="T58" s="525"/>
      <c r="U58" s="525"/>
      <c r="V58" s="525"/>
      <c r="W58" s="525"/>
      <c r="X58" s="525"/>
      <c r="Y58" s="525"/>
      <c r="Z58" s="525"/>
      <c r="AA58" s="525"/>
      <c r="AB58" s="525"/>
      <c r="AC58" s="525"/>
      <c r="AD58" s="525"/>
      <c r="AE58" s="525"/>
      <c r="AF58" s="525"/>
      <c r="AG58" s="525"/>
      <c r="AH58" s="525"/>
      <c r="AI58" s="525"/>
    </row>
    <row r="63" spans="4:37" ht="15" customHeight="1">
      <c r="D63" s="6" t="s">
        <v>427</v>
      </c>
    </row>
    <row r="64" spans="4:37" ht="15" customHeight="1">
      <c r="D64" s="6" t="s">
        <v>428</v>
      </c>
    </row>
    <row r="65" spans="4:37" ht="15" customHeight="1">
      <c r="D65" s="36" t="s">
        <v>171</v>
      </c>
      <c r="E65" s="6" t="s">
        <v>430</v>
      </c>
    </row>
    <row r="66" spans="4:37" ht="15" customHeight="1">
      <c r="D66" s="6" t="s">
        <v>128</v>
      </c>
      <c r="E66" s="6" t="s">
        <v>129</v>
      </c>
      <c r="F66" s="6" t="s">
        <v>135</v>
      </c>
      <c r="L66" s="6" t="s">
        <v>130</v>
      </c>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row>
    <row r="67" spans="4:37" ht="15" customHeight="1">
      <c r="D67" s="6" t="s">
        <v>128</v>
      </c>
      <c r="E67" s="6" t="s">
        <v>131</v>
      </c>
      <c r="F67" s="6" t="s">
        <v>141</v>
      </c>
      <c r="L67" s="6" t="s">
        <v>130</v>
      </c>
      <c r="M67" s="6" t="s">
        <v>429</v>
      </c>
      <c r="U67" s="531"/>
      <c r="V67" s="531"/>
      <c r="W67" s="531"/>
      <c r="X67" s="531"/>
      <c r="Y67" s="531"/>
      <c r="Z67" s="9" t="s">
        <v>148</v>
      </c>
    </row>
    <row r="68" spans="4:37" ht="9.9499999999999993" customHeight="1"/>
    <row r="69" spans="4:37" ht="15" customHeight="1">
      <c r="D69" s="36" t="s">
        <v>171</v>
      </c>
      <c r="E69" s="6" t="s">
        <v>431</v>
      </c>
    </row>
    <row r="70" spans="4:37" ht="15" customHeight="1">
      <c r="D70" s="6" t="s">
        <v>128</v>
      </c>
      <c r="E70" s="6" t="s">
        <v>129</v>
      </c>
      <c r="F70" s="6" t="s">
        <v>135</v>
      </c>
      <c r="L70" s="6" t="s">
        <v>130</v>
      </c>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row>
    <row r="71" spans="4:37" ht="15" customHeight="1">
      <c r="D71" s="6" t="s">
        <v>128</v>
      </c>
      <c r="E71" s="6" t="s">
        <v>131</v>
      </c>
      <c r="F71" s="6" t="s">
        <v>141</v>
      </c>
      <c r="L71" s="6" t="s">
        <v>130</v>
      </c>
      <c r="M71" s="6" t="s">
        <v>429</v>
      </c>
      <c r="U71" s="531"/>
      <c r="V71" s="531"/>
      <c r="W71" s="531"/>
      <c r="X71" s="531"/>
      <c r="Y71" s="531"/>
      <c r="Z71" s="9" t="s">
        <v>148</v>
      </c>
    </row>
    <row r="72" spans="4:37" ht="9.9499999999999993" customHeight="1"/>
    <row r="73" spans="4:37" ht="15" customHeight="1">
      <c r="D73" s="36" t="s">
        <v>171</v>
      </c>
      <c r="E73" s="6" t="s">
        <v>432</v>
      </c>
    </row>
    <row r="74" spans="4:37" ht="15" customHeight="1">
      <c r="D74" s="6" t="s">
        <v>128</v>
      </c>
      <c r="E74" s="6" t="s">
        <v>129</v>
      </c>
      <c r="F74" s="6" t="s">
        <v>135</v>
      </c>
      <c r="L74" s="6" t="s">
        <v>130</v>
      </c>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row>
    <row r="75" spans="4:37" ht="15" customHeight="1">
      <c r="D75" s="6" t="s">
        <v>128</v>
      </c>
      <c r="E75" s="6" t="s">
        <v>131</v>
      </c>
      <c r="F75" s="6" t="s">
        <v>141</v>
      </c>
      <c r="L75" s="6" t="s">
        <v>130</v>
      </c>
      <c r="M75" s="6" t="s">
        <v>433</v>
      </c>
      <c r="U75" s="531"/>
      <c r="V75" s="531"/>
      <c r="W75" s="531"/>
      <c r="X75" s="531"/>
      <c r="Y75" s="531"/>
      <c r="Z75" s="9" t="s">
        <v>148</v>
      </c>
    </row>
    <row r="76" spans="4:37" ht="15" customHeight="1">
      <c r="D76" s="6" t="s">
        <v>128</v>
      </c>
      <c r="E76" s="6" t="s">
        <v>129</v>
      </c>
      <c r="F76" s="6" t="s">
        <v>135</v>
      </c>
      <c r="L76" s="6" t="s">
        <v>130</v>
      </c>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row>
    <row r="77" spans="4:37" ht="15" customHeight="1">
      <c r="D77" s="6" t="s">
        <v>128</v>
      </c>
      <c r="E77" s="6" t="s">
        <v>131</v>
      </c>
      <c r="F77" s="6" t="s">
        <v>141</v>
      </c>
      <c r="L77" s="6" t="s">
        <v>130</v>
      </c>
      <c r="M77" s="6" t="s">
        <v>433</v>
      </c>
      <c r="U77" s="531"/>
      <c r="V77" s="531"/>
      <c r="W77" s="531"/>
      <c r="X77" s="531"/>
      <c r="Y77" s="531"/>
      <c r="Z77" s="9" t="s">
        <v>148</v>
      </c>
    </row>
    <row r="78" spans="4:37" ht="15" customHeight="1">
      <c r="D78" s="6" t="s">
        <v>128</v>
      </c>
      <c r="E78" s="6" t="s">
        <v>129</v>
      </c>
      <c r="F78" s="6" t="s">
        <v>135</v>
      </c>
      <c r="L78" s="6" t="s">
        <v>130</v>
      </c>
      <c r="M78" s="525"/>
      <c r="N78" s="525"/>
      <c r="O78" s="525"/>
      <c r="P78" s="525"/>
      <c r="Q78" s="525"/>
      <c r="R78" s="525"/>
      <c r="S78" s="525"/>
      <c r="T78" s="525"/>
      <c r="U78" s="525"/>
      <c r="V78" s="525"/>
      <c r="W78" s="525"/>
      <c r="X78" s="525"/>
      <c r="Y78" s="525"/>
      <c r="Z78" s="525"/>
      <c r="AA78" s="525"/>
      <c r="AB78" s="525"/>
      <c r="AC78" s="525"/>
      <c r="AD78" s="525"/>
      <c r="AE78" s="525"/>
      <c r="AF78" s="525"/>
      <c r="AG78" s="525"/>
      <c r="AH78" s="525"/>
      <c r="AI78" s="525"/>
      <c r="AJ78" s="525"/>
      <c r="AK78" s="525"/>
    </row>
    <row r="79" spans="4:37" ht="15" customHeight="1">
      <c r="D79" s="6" t="s">
        <v>128</v>
      </c>
      <c r="E79" s="6" t="s">
        <v>131</v>
      </c>
      <c r="F79" s="6" t="s">
        <v>141</v>
      </c>
      <c r="L79" s="6" t="s">
        <v>130</v>
      </c>
      <c r="M79" s="6" t="s">
        <v>433</v>
      </c>
      <c r="U79" s="531"/>
      <c r="V79" s="531"/>
      <c r="W79" s="531"/>
      <c r="X79" s="531"/>
      <c r="Y79" s="531"/>
      <c r="Z79" s="9" t="s">
        <v>148</v>
      </c>
    </row>
    <row r="80" spans="4:37" ht="9.9499999999999993" customHeight="1"/>
    <row r="81" spans="2:37" ht="15" customHeight="1">
      <c r="D81" s="36" t="s">
        <v>171</v>
      </c>
      <c r="E81" s="6" t="s">
        <v>434</v>
      </c>
    </row>
    <row r="82" spans="2:37" ht="15" customHeight="1">
      <c r="D82" s="6" t="s">
        <v>128</v>
      </c>
      <c r="E82" s="6" t="s">
        <v>129</v>
      </c>
      <c r="F82" s="6" t="s">
        <v>135</v>
      </c>
      <c r="L82" s="6" t="s">
        <v>130</v>
      </c>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row>
    <row r="83" spans="2:37" ht="15" customHeight="1">
      <c r="D83" s="6" t="s">
        <v>128</v>
      </c>
      <c r="E83" s="6" t="s">
        <v>131</v>
      </c>
      <c r="F83" s="6" t="s">
        <v>141</v>
      </c>
      <c r="L83" s="6" t="s">
        <v>130</v>
      </c>
      <c r="M83" s="6" t="s">
        <v>433</v>
      </c>
      <c r="U83" s="531"/>
      <c r="V83" s="531"/>
      <c r="W83" s="531"/>
      <c r="X83" s="531"/>
      <c r="Y83" s="531"/>
      <c r="Z83" s="9" t="s">
        <v>148</v>
      </c>
    </row>
    <row r="84" spans="2:37" ht="15" customHeight="1">
      <c r="D84" s="6" t="s">
        <v>128</v>
      </c>
      <c r="E84" s="6" t="s">
        <v>129</v>
      </c>
      <c r="F84" s="6" t="s">
        <v>135</v>
      </c>
      <c r="L84" s="6" t="s">
        <v>130</v>
      </c>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row>
    <row r="85" spans="2:37" ht="15" customHeight="1">
      <c r="D85" s="6" t="s">
        <v>128</v>
      </c>
      <c r="E85" s="6" t="s">
        <v>131</v>
      </c>
      <c r="F85" s="6" t="s">
        <v>141</v>
      </c>
      <c r="L85" s="6" t="s">
        <v>130</v>
      </c>
      <c r="M85" s="6" t="s">
        <v>433</v>
      </c>
      <c r="U85" s="531"/>
      <c r="V85" s="531"/>
      <c r="W85" s="531"/>
      <c r="X85" s="531"/>
      <c r="Y85" s="531"/>
      <c r="Z85" s="9" t="s">
        <v>148</v>
      </c>
    </row>
    <row r="86" spans="2:37" ht="15" customHeight="1">
      <c r="D86" s="6" t="s">
        <v>128</v>
      </c>
      <c r="E86" s="6" t="s">
        <v>129</v>
      </c>
      <c r="F86" s="6" t="s">
        <v>135</v>
      </c>
      <c r="L86" s="6" t="s">
        <v>130</v>
      </c>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row>
    <row r="87" spans="2:37" ht="15" customHeight="1">
      <c r="B87" s="30"/>
      <c r="C87" s="30"/>
      <c r="D87" s="30" t="s">
        <v>128</v>
      </c>
      <c r="E87" s="30" t="s">
        <v>131</v>
      </c>
      <c r="F87" s="30" t="s">
        <v>141</v>
      </c>
      <c r="G87" s="30"/>
      <c r="H87" s="30"/>
      <c r="I87" s="30"/>
      <c r="J87" s="30"/>
      <c r="K87" s="30"/>
      <c r="L87" s="30" t="s">
        <v>130</v>
      </c>
      <c r="M87" s="30" t="s">
        <v>433</v>
      </c>
      <c r="N87" s="30"/>
      <c r="O87" s="30"/>
      <c r="P87" s="30"/>
      <c r="Q87" s="30"/>
      <c r="R87" s="30"/>
      <c r="S87" s="30"/>
      <c r="T87" s="30"/>
      <c r="U87" s="532"/>
      <c r="V87" s="532"/>
      <c r="W87" s="532"/>
      <c r="X87" s="532"/>
      <c r="Y87" s="532"/>
      <c r="Z87" s="32" t="s">
        <v>148</v>
      </c>
      <c r="AA87" s="30"/>
      <c r="AB87" s="30"/>
      <c r="AC87" s="30"/>
      <c r="AD87" s="30"/>
      <c r="AE87" s="30"/>
      <c r="AF87" s="30"/>
      <c r="AG87" s="30"/>
      <c r="AH87" s="30"/>
      <c r="AI87" s="30"/>
      <c r="AJ87" s="30"/>
      <c r="AK87" s="30"/>
    </row>
    <row r="88" spans="2:37" ht="15" customHeight="1">
      <c r="B88" s="6" t="s">
        <v>435</v>
      </c>
    </row>
    <row r="89" spans="2:37" ht="15" customHeight="1">
      <c r="D89" s="6" t="s">
        <v>973</v>
      </c>
    </row>
    <row r="90" spans="2:37" ht="15" customHeight="1">
      <c r="D90" s="6" t="s">
        <v>128</v>
      </c>
      <c r="E90" s="6" t="s">
        <v>129</v>
      </c>
      <c r="F90" s="6" t="s">
        <v>135</v>
      </c>
      <c r="L90" s="6" t="s">
        <v>130</v>
      </c>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row>
    <row r="91" spans="2:37" ht="15" customHeight="1">
      <c r="D91" s="6" t="s">
        <v>128</v>
      </c>
      <c r="E91" s="6" t="s">
        <v>131</v>
      </c>
      <c r="F91" s="6" t="s">
        <v>436</v>
      </c>
      <c r="L91" s="6" t="s">
        <v>130</v>
      </c>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525"/>
      <c r="AK91" s="525"/>
    </row>
    <row r="92" spans="2:37" ht="15" customHeight="1">
      <c r="D92" s="6" t="s">
        <v>128</v>
      </c>
      <c r="E92" s="6" t="s">
        <v>132</v>
      </c>
      <c r="F92" s="6" t="s">
        <v>136</v>
      </c>
      <c r="L92" s="6" t="s">
        <v>130</v>
      </c>
      <c r="M92" s="61" t="s">
        <v>1295</v>
      </c>
      <c r="N92" s="530"/>
      <c r="O92" s="530"/>
      <c r="P92" s="530"/>
      <c r="Q92" s="530"/>
      <c r="R92" s="530"/>
      <c r="S92" s="12"/>
    </row>
    <row r="93" spans="2:37" ht="15" customHeight="1">
      <c r="D93" s="6" t="s">
        <v>128</v>
      </c>
      <c r="E93" s="6" t="s">
        <v>137</v>
      </c>
      <c r="F93" s="6" t="s">
        <v>143</v>
      </c>
      <c r="L93" s="6" t="s">
        <v>130</v>
      </c>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row>
    <row r="94" spans="2:37" ht="15" customHeight="1">
      <c r="D94" s="6" t="s">
        <v>128</v>
      </c>
      <c r="E94" s="6" t="s">
        <v>133</v>
      </c>
      <c r="F94" s="6" t="s">
        <v>139</v>
      </c>
      <c r="L94" s="6" t="s">
        <v>130</v>
      </c>
      <c r="M94" s="530"/>
      <c r="N94" s="530"/>
      <c r="O94" s="530"/>
      <c r="P94" s="530"/>
      <c r="Q94" s="530"/>
      <c r="R94" s="530"/>
      <c r="S94" s="12"/>
      <c r="T94" s="9"/>
      <c r="U94" s="12"/>
      <c r="V94" s="12"/>
      <c r="W94" s="12"/>
    </row>
    <row r="95" spans="2:37" ht="15" customHeight="1">
      <c r="D95" s="6" t="s">
        <v>128</v>
      </c>
      <c r="E95" s="6" t="s">
        <v>144</v>
      </c>
      <c r="F95" s="6" t="s">
        <v>437</v>
      </c>
      <c r="L95" s="6" t="s">
        <v>130</v>
      </c>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row>
    <row r="96" spans="2:37" ht="15" customHeight="1">
      <c r="D96" s="6" t="s">
        <v>128</v>
      </c>
      <c r="E96" s="6" t="s">
        <v>153</v>
      </c>
      <c r="F96" s="6" t="s">
        <v>438</v>
      </c>
      <c r="N96" s="6" t="s">
        <v>130</v>
      </c>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row>
    <row r="97" spans="4:37" ht="9.9499999999999993" customHeight="1"/>
    <row r="98" spans="4:37" ht="15" customHeight="1">
      <c r="D98" s="6" t="s">
        <v>439</v>
      </c>
    </row>
    <row r="99" spans="4:37" ht="15" customHeight="1">
      <c r="D99" s="6" t="s">
        <v>128</v>
      </c>
      <c r="E99" s="6" t="s">
        <v>129</v>
      </c>
      <c r="F99" s="6" t="s">
        <v>135</v>
      </c>
      <c r="L99" s="6" t="s">
        <v>130</v>
      </c>
      <c r="M99" s="525"/>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row>
    <row r="100" spans="4:37" ht="15" customHeight="1">
      <c r="D100" s="6" t="s">
        <v>128</v>
      </c>
      <c r="E100" s="6" t="s">
        <v>131</v>
      </c>
      <c r="F100" s="6" t="s">
        <v>436</v>
      </c>
      <c r="L100" s="6" t="s">
        <v>130</v>
      </c>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5"/>
      <c r="AK100" s="525"/>
    </row>
    <row r="101" spans="4:37" ht="15" customHeight="1">
      <c r="D101" s="6" t="s">
        <v>128</v>
      </c>
      <c r="E101" s="6" t="s">
        <v>132</v>
      </c>
      <c r="F101" s="6" t="s">
        <v>136</v>
      </c>
      <c r="L101" s="6" t="s">
        <v>130</v>
      </c>
      <c r="M101" s="61" t="s">
        <v>1295</v>
      </c>
      <c r="N101" s="530"/>
      <c r="O101" s="530"/>
      <c r="P101" s="530"/>
      <c r="Q101" s="530"/>
      <c r="R101" s="530"/>
      <c r="S101" s="12"/>
    </row>
    <row r="102" spans="4:37" ht="15" customHeight="1">
      <c r="D102" s="6" t="s">
        <v>128</v>
      </c>
      <c r="E102" s="6" t="s">
        <v>137</v>
      </c>
      <c r="F102" s="6" t="s">
        <v>143</v>
      </c>
      <c r="L102" s="6" t="s">
        <v>130</v>
      </c>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row>
    <row r="103" spans="4:37" ht="15" customHeight="1">
      <c r="D103" s="6" t="s">
        <v>128</v>
      </c>
      <c r="E103" s="6" t="s">
        <v>133</v>
      </c>
      <c r="F103" s="6" t="s">
        <v>139</v>
      </c>
      <c r="L103" s="6" t="s">
        <v>130</v>
      </c>
      <c r="M103" s="530"/>
      <c r="N103" s="530"/>
      <c r="O103" s="530"/>
      <c r="P103" s="530"/>
      <c r="Q103" s="530"/>
      <c r="R103" s="530"/>
      <c r="S103" s="12"/>
      <c r="T103" s="9"/>
      <c r="U103" s="12"/>
      <c r="V103" s="12"/>
      <c r="W103" s="12"/>
    </row>
    <row r="104" spans="4:37" ht="15" customHeight="1">
      <c r="D104" s="6" t="s">
        <v>128</v>
      </c>
      <c r="E104" s="6" t="s">
        <v>144</v>
      </c>
      <c r="F104" s="6" t="s">
        <v>437</v>
      </c>
      <c r="L104" s="6" t="s">
        <v>130</v>
      </c>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row>
    <row r="105" spans="4:37" ht="15" customHeight="1">
      <c r="D105" s="6" t="s">
        <v>128</v>
      </c>
      <c r="E105" s="6" t="s">
        <v>153</v>
      </c>
      <c r="F105" s="6" t="s">
        <v>438</v>
      </c>
      <c r="N105" s="6" t="s">
        <v>130</v>
      </c>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row>
    <row r="106" spans="4:37" ht="9.9499999999999993" customHeight="1"/>
    <row r="107" spans="4:37" ht="15" customHeight="1">
      <c r="D107" s="6" t="s">
        <v>128</v>
      </c>
      <c r="E107" s="6" t="s">
        <v>129</v>
      </c>
      <c r="F107" s="6" t="s">
        <v>135</v>
      </c>
      <c r="L107" s="6" t="s">
        <v>130</v>
      </c>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row>
    <row r="108" spans="4:37" ht="15" customHeight="1">
      <c r="D108" s="6" t="s">
        <v>128</v>
      </c>
      <c r="E108" s="6" t="s">
        <v>131</v>
      </c>
      <c r="F108" s="6" t="s">
        <v>436</v>
      </c>
      <c r="L108" s="6" t="s">
        <v>130</v>
      </c>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row>
    <row r="109" spans="4:37" ht="15" customHeight="1">
      <c r="D109" s="6" t="s">
        <v>128</v>
      </c>
      <c r="E109" s="6" t="s">
        <v>132</v>
      </c>
      <c r="F109" s="6" t="s">
        <v>136</v>
      </c>
      <c r="L109" s="6" t="s">
        <v>130</v>
      </c>
      <c r="M109" s="61" t="s">
        <v>1295</v>
      </c>
      <c r="N109" s="530"/>
      <c r="O109" s="530"/>
      <c r="P109" s="530"/>
      <c r="Q109" s="530"/>
      <c r="R109" s="530"/>
      <c r="S109" s="12"/>
    </row>
    <row r="110" spans="4:37" ht="15" customHeight="1">
      <c r="D110" s="6" t="s">
        <v>128</v>
      </c>
      <c r="E110" s="6" t="s">
        <v>137</v>
      </c>
      <c r="F110" s="6" t="s">
        <v>143</v>
      </c>
      <c r="L110" s="6" t="s">
        <v>130</v>
      </c>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row>
    <row r="111" spans="4:37" ht="15" customHeight="1">
      <c r="D111" s="6" t="s">
        <v>128</v>
      </c>
      <c r="E111" s="6" t="s">
        <v>133</v>
      </c>
      <c r="F111" s="6" t="s">
        <v>139</v>
      </c>
      <c r="L111" s="6" t="s">
        <v>130</v>
      </c>
      <c r="M111" s="530"/>
      <c r="N111" s="530"/>
      <c r="O111" s="530"/>
      <c r="P111" s="530"/>
      <c r="Q111" s="530"/>
      <c r="R111" s="530"/>
      <c r="S111" s="12"/>
      <c r="T111" s="9"/>
      <c r="U111" s="12"/>
      <c r="V111" s="12"/>
      <c r="W111" s="12"/>
    </row>
    <row r="112" spans="4:37" ht="15" customHeight="1">
      <c r="D112" s="6" t="s">
        <v>128</v>
      </c>
      <c r="E112" s="6" t="s">
        <v>144</v>
      </c>
      <c r="F112" s="6" t="s">
        <v>437</v>
      </c>
      <c r="L112" s="6" t="s">
        <v>130</v>
      </c>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row>
    <row r="113" spans="2:37" ht="15" customHeight="1">
      <c r="D113" s="6" t="s">
        <v>128</v>
      </c>
      <c r="E113" s="6" t="s">
        <v>153</v>
      </c>
      <c r="F113" s="6" t="s">
        <v>438</v>
      </c>
      <c r="N113" s="6" t="s">
        <v>130</v>
      </c>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row>
    <row r="114" spans="2:37" ht="9.9499999999999993" customHeight="1"/>
    <row r="115" spans="2:37" ht="15" customHeight="1">
      <c r="D115" s="6" t="s">
        <v>128</v>
      </c>
      <c r="E115" s="6" t="s">
        <v>129</v>
      </c>
      <c r="F115" s="6" t="s">
        <v>135</v>
      </c>
      <c r="L115" s="6" t="s">
        <v>130</v>
      </c>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row>
    <row r="116" spans="2:37" ht="15" customHeight="1">
      <c r="D116" s="6" t="s">
        <v>128</v>
      </c>
      <c r="E116" s="6" t="s">
        <v>131</v>
      </c>
      <c r="F116" s="6" t="s">
        <v>436</v>
      </c>
      <c r="L116" s="6" t="s">
        <v>130</v>
      </c>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row>
    <row r="117" spans="2:37" ht="15" customHeight="1">
      <c r="D117" s="6" t="s">
        <v>128</v>
      </c>
      <c r="E117" s="6" t="s">
        <v>132</v>
      </c>
      <c r="F117" s="6" t="s">
        <v>136</v>
      </c>
      <c r="L117" s="6" t="s">
        <v>130</v>
      </c>
      <c r="M117" s="61" t="s">
        <v>1295</v>
      </c>
      <c r="N117" s="530"/>
      <c r="O117" s="530"/>
      <c r="P117" s="530"/>
      <c r="Q117" s="530"/>
      <c r="R117" s="530"/>
      <c r="S117" s="78"/>
    </row>
    <row r="118" spans="2:37" ht="15" customHeight="1">
      <c r="D118" s="6" t="s">
        <v>128</v>
      </c>
      <c r="E118" s="6" t="s">
        <v>137</v>
      </c>
      <c r="F118" s="6" t="s">
        <v>143</v>
      </c>
      <c r="L118" s="6" t="s">
        <v>130</v>
      </c>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row>
    <row r="119" spans="2:37" ht="15" customHeight="1">
      <c r="D119" s="6" t="s">
        <v>128</v>
      </c>
      <c r="E119" s="6" t="s">
        <v>133</v>
      </c>
      <c r="F119" s="6" t="s">
        <v>139</v>
      </c>
      <c r="L119" s="6" t="s">
        <v>130</v>
      </c>
      <c r="M119" s="530"/>
      <c r="N119" s="530"/>
      <c r="O119" s="530"/>
      <c r="P119" s="530"/>
      <c r="Q119" s="530"/>
      <c r="R119" s="530"/>
      <c r="S119" s="12"/>
      <c r="T119" s="9"/>
      <c r="U119" s="12"/>
      <c r="V119" s="12"/>
      <c r="W119" s="12"/>
    </row>
    <row r="120" spans="2:37" ht="15" customHeight="1">
      <c r="D120" s="6" t="s">
        <v>128</v>
      </c>
      <c r="E120" s="6" t="s">
        <v>144</v>
      </c>
      <c r="F120" s="6" t="s">
        <v>437</v>
      </c>
      <c r="L120" s="6" t="s">
        <v>130</v>
      </c>
      <c r="M120" s="530"/>
      <c r="N120" s="530"/>
      <c r="O120" s="530"/>
      <c r="P120" s="530"/>
      <c r="Q120" s="530"/>
      <c r="R120" s="530"/>
      <c r="S120" s="530"/>
      <c r="T120" s="530"/>
      <c r="U120" s="530"/>
      <c r="V120" s="530"/>
      <c r="W120" s="530"/>
      <c r="X120" s="530"/>
      <c r="Y120" s="530"/>
      <c r="Z120" s="530"/>
      <c r="AA120" s="530"/>
      <c r="AB120" s="530"/>
      <c r="AC120" s="530"/>
      <c r="AD120" s="530"/>
      <c r="AE120" s="530"/>
      <c r="AF120" s="530"/>
      <c r="AG120" s="530"/>
      <c r="AH120" s="530"/>
      <c r="AI120" s="530"/>
      <c r="AJ120" s="530"/>
      <c r="AK120" s="530"/>
    </row>
    <row r="121" spans="2:37" ht="15" customHeight="1">
      <c r="D121" s="6" t="s">
        <v>128</v>
      </c>
      <c r="E121" s="6" t="s">
        <v>153</v>
      </c>
      <c r="F121" s="6" t="s">
        <v>438</v>
      </c>
      <c r="N121" s="6" t="s">
        <v>130</v>
      </c>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440</v>
      </c>
    </row>
    <row r="125" spans="2:37" ht="15" customHeight="1">
      <c r="D125" s="6" t="s">
        <v>441</v>
      </c>
    </row>
    <row r="126" spans="2:37" ht="15" customHeight="1">
      <c r="D126" s="6" t="s">
        <v>128</v>
      </c>
      <c r="E126" s="6" t="s">
        <v>129</v>
      </c>
      <c r="F126" s="6" t="s">
        <v>141</v>
      </c>
      <c r="L126" s="6" t="s">
        <v>130</v>
      </c>
      <c r="M126" s="9" t="s">
        <v>1296</v>
      </c>
      <c r="N126" s="528" t="str">
        <f>IF($M$127="","",VLOOKUP($M$127,'担当登録(代理設計監理)'!$C$11:$K$30,2,FALSE))</f>
        <v/>
      </c>
      <c r="O126" s="528"/>
      <c r="P126" s="528"/>
      <c r="Q126" s="528"/>
      <c r="R126" s="9" t="s">
        <v>146</v>
      </c>
      <c r="S126" s="6" t="s">
        <v>150</v>
      </c>
      <c r="X126" s="9" t="s">
        <v>145</v>
      </c>
      <c r="Y126" s="528" t="str">
        <f>IF($M$127="","",VLOOKUP($M$127,'担当登録(代理設計監理)'!$C$11:$K$30,3,FALSE))</f>
        <v/>
      </c>
      <c r="Z126" s="528"/>
      <c r="AA126" s="528"/>
      <c r="AB126" s="528"/>
      <c r="AC126" s="9" t="s">
        <v>146</v>
      </c>
      <c r="AG126" s="33" t="s">
        <v>151</v>
      </c>
      <c r="AH126" s="528" t="str">
        <f>IF($M$127="","",VLOOKUP($M$127,'担当登録(代理設計監理)'!$C$11:$K$30,4,FALSE))</f>
        <v/>
      </c>
      <c r="AI126" s="528"/>
      <c r="AJ126" s="528"/>
      <c r="AK126" s="9" t="s">
        <v>148</v>
      </c>
    </row>
    <row r="127" spans="2:37" ht="15" customHeight="1">
      <c r="D127" s="6" t="s">
        <v>128</v>
      </c>
      <c r="E127" s="6" t="s">
        <v>131</v>
      </c>
      <c r="F127" s="6" t="s">
        <v>135</v>
      </c>
      <c r="L127" s="6" t="s">
        <v>130</v>
      </c>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row>
    <row r="128" spans="2:37" ht="15" customHeight="1">
      <c r="D128" s="6" t="s">
        <v>128</v>
      </c>
      <c r="E128" s="6" t="s">
        <v>132</v>
      </c>
      <c r="F128" s="6" t="s">
        <v>142</v>
      </c>
      <c r="L128" s="6" t="s">
        <v>130</v>
      </c>
      <c r="M128" s="9" t="s">
        <v>145</v>
      </c>
      <c r="N128" s="528" t="str">
        <f>IF($M$127="","",VLOOKUP($M$127,'担当登録(代理設計監理)'!$C$11:$K$30,7,FALSE))</f>
        <v/>
      </c>
      <c r="O128" s="528"/>
      <c r="P128" s="528"/>
      <c r="Q128" s="528"/>
      <c r="R128" s="9" t="s">
        <v>146</v>
      </c>
      <c r="S128" s="6" t="s">
        <v>147</v>
      </c>
      <c r="X128" s="9" t="s">
        <v>145</v>
      </c>
      <c r="Y128" s="528" t="str">
        <f>IF($M$127="","",VLOOKUP($M$127,'担当登録(代理設計監理)'!$C$11:$K$30,8,FALSE))</f>
        <v/>
      </c>
      <c r="Z128" s="528"/>
      <c r="AA128" s="528"/>
      <c r="AB128" s="528"/>
      <c r="AC128" s="9" t="s">
        <v>146</v>
      </c>
      <c r="AG128" s="33" t="s">
        <v>149</v>
      </c>
      <c r="AH128" s="528" t="str">
        <f>IF($M$127="","",VLOOKUP($M$127,'担当登録(代理設計監理)'!$C$11:$K$30,9,FALSE))</f>
        <v/>
      </c>
      <c r="AI128" s="528"/>
      <c r="AJ128" s="528"/>
      <c r="AK128" s="9" t="s">
        <v>148</v>
      </c>
    </row>
    <row r="129" spans="4:37" ht="15" customHeight="1">
      <c r="M129" s="529" t="str">
        <f>IF($M$127="","",VLOOKUP($M$127,'担当登録(代理設計監理)'!$C$11:$K$30,6,FALSE))</f>
        <v/>
      </c>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row>
    <row r="130" spans="4:37" ht="15" customHeight="1">
      <c r="D130" s="6" t="s">
        <v>128</v>
      </c>
      <c r="E130" s="6" t="s">
        <v>137</v>
      </c>
      <c r="F130" s="6" t="s">
        <v>136</v>
      </c>
      <c r="L130" s="6" t="s">
        <v>130</v>
      </c>
      <c r="M130" s="61" t="s">
        <v>1295</v>
      </c>
      <c r="N130" s="529" t="str">
        <f>IF($M$127="","",VLOOKUP($M$127,'担当登録(代理設計監理)'!$C$11:$N$30,10,FALSE))</f>
        <v/>
      </c>
      <c r="O130" s="529"/>
      <c r="P130" s="529"/>
      <c r="Q130" s="529"/>
      <c r="R130" s="529"/>
      <c r="S130" s="76"/>
    </row>
    <row r="131" spans="4:37" ht="15" customHeight="1">
      <c r="D131" s="6" t="s">
        <v>128</v>
      </c>
      <c r="E131" s="6" t="s">
        <v>133</v>
      </c>
      <c r="F131" s="6" t="s">
        <v>143</v>
      </c>
      <c r="L131" s="6" t="s">
        <v>130</v>
      </c>
      <c r="M131" s="529" t="str">
        <f>IF($M$127="","",VLOOKUP($M$127,'担当登録(代理設計監理)'!$C$11:$N$30,11,FALSE))</f>
        <v/>
      </c>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row>
    <row r="132" spans="4:37" ht="15" customHeight="1">
      <c r="D132" s="6" t="s">
        <v>128</v>
      </c>
      <c r="E132" s="6" t="s">
        <v>144</v>
      </c>
      <c r="F132" s="6" t="s">
        <v>139</v>
      </c>
      <c r="L132" s="6" t="s">
        <v>130</v>
      </c>
      <c r="M132" s="529" t="str">
        <f>IF($M$127="","",VLOOKUP($M$127,'担当登録(代理設計監理)'!$C$11:$N$30,12,FALSE))</f>
        <v/>
      </c>
      <c r="N132" s="529"/>
      <c r="O132" s="529"/>
      <c r="P132" s="529"/>
      <c r="Q132" s="529"/>
      <c r="R132" s="529"/>
      <c r="S132" s="76"/>
      <c r="T132" s="9"/>
      <c r="U132" s="76"/>
      <c r="V132" s="76"/>
      <c r="W132" s="76"/>
    </row>
    <row r="133" spans="4:37" ht="15" customHeight="1">
      <c r="D133" s="6" t="s">
        <v>128</v>
      </c>
      <c r="E133" s="6" t="s">
        <v>153</v>
      </c>
      <c r="F133" s="6" t="s">
        <v>442</v>
      </c>
      <c r="O133" s="6" t="s">
        <v>130</v>
      </c>
      <c r="P133" s="525"/>
      <c r="Q133" s="525"/>
      <c r="R133" s="525"/>
      <c r="S133" s="525"/>
      <c r="T133" s="525"/>
      <c r="U133" s="525"/>
      <c r="V133" s="525"/>
      <c r="W133" s="525"/>
      <c r="X133" s="525"/>
      <c r="Y133" s="525"/>
      <c r="Z133" s="525"/>
      <c r="AA133" s="525"/>
      <c r="AB133" s="525"/>
      <c r="AC133" s="525"/>
      <c r="AD133" s="525"/>
      <c r="AE133" s="525"/>
      <c r="AF133" s="525"/>
      <c r="AG133" s="525"/>
      <c r="AH133" s="525"/>
      <c r="AI133" s="525"/>
    </row>
    <row r="134" spans="4:37" ht="9.9499999999999993" customHeight="1"/>
    <row r="135" spans="4:37" ht="15" customHeight="1">
      <c r="D135" s="6" t="s">
        <v>443</v>
      </c>
    </row>
    <row r="136" spans="4:37" ht="15" customHeight="1">
      <c r="D136" s="6" t="s">
        <v>128</v>
      </c>
      <c r="E136" s="6" t="s">
        <v>129</v>
      </c>
      <c r="F136" s="6" t="s">
        <v>141</v>
      </c>
      <c r="L136" s="6" t="s">
        <v>130</v>
      </c>
      <c r="M136" s="9" t="s">
        <v>1296</v>
      </c>
      <c r="N136" s="528" t="str">
        <f>IF($M$137="","",VLOOKUP($M$137,'担当登録(代理設計監理)'!$C$11:$K$30,2,FALSE))</f>
        <v/>
      </c>
      <c r="O136" s="528"/>
      <c r="P136" s="528"/>
      <c r="Q136" s="528"/>
      <c r="R136" s="9" t="s">
        <v>146</v>
      </c>
      <c r="S136" s="6" t="s">
        <v>150</v>
      </c>
      <c r="X136" s="9" t="s">
        <v>145</v>
      </c>
      <c r="Y136" s="528" t="str">
        <f>IF($M$137="","",VLOOKUP($M$137,'担当登録(代理設計監理)'!$C$11:$K$30,3,FALSE))</f>
        <v/>
      </c>
      <c r="Z136" s="528"/>
      <c r="AA136" s="528"/>
      <c r="AB136" s="528"/>
      <c r="AC136" s="9" t="s">
        <v>146</v>
      </c>
      <c r="AG136" s="33" t="s">
        <v>151</v>
      </c>
      <c r="AH136" s="528" t="str">
        <f>IF($M$137="","",VLOOKUP($M$137,'担当登録(代理設計監理)'!$C$11:$K$30,4,FALSE))</f>
        <v/>
      </c>
      <c r="AI136" s="528"/>
      <c r="AJ136" s="528"/>
      <c r="AK136" s="9" t="s">
        <v>148</v>
      </c>
    </row>
    <row r="137" spans="4:37" ht="15" customHeight="1">
      <c r="D137" s="6" t="s">
        <v>128</v>
      </c>
      <c r="E137" s="6" t="s">
        <v>131</v>
      </c>
      <c r="F137" s="6" t="s">
        <v>135</v>
      </c>
      <c r="L137" s="6" t="s">
        <v>130</v>
      </c>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row>
    <row r="138" spans="4:37" ht="15" customHeight="1">
      <c r="D138" s="6" t="s">
        <v>128</v>
      </c>
      <c r="E138" s="6" t="s">
        <v>132</v>
      </c>
      <c r="F138" s="6" t="s">
        <v>142</v>
      </c>
      <c r="L138" s="6" t="s">
        <v>130</v>
      </c>
      <c r="M138" s="9" t="s">
        <v>145</v>
      </c>
      <c r="N138" s="528" t="str">
        <f>IF($M$137="","",VLOOKUP($M$137,'担当登録(代理設計監理)'!$C$11:$K$30,7,FALSE))</f>
        <v/>
      </c>
      <c r="O138" s="528"/>
      <c r="P138" s="528"/>
      <c r="Q138" s="528"/>
      <c r="R138" s="9" t="s">
        <v>146</v>
      </c>
      <c r="S138" s="6" t="s">
        <v>147</v>
      </c>
      <c r="X138" s="9" t="s">
        <v>145</v>
      </c>
      <c r="Y138" s="528" t="str">
        <f>IF($M$137="","",VLOOKUP($M$137,'担当登録(代理設計監理)'!$C$11:$K$30,8,FALSE))</f>
        <v/>
      </c>
      <c r="Z138" s="528"/>
      <c r="AA138" s="528"/>
      <c r="AB138" s="528"/>
      <c r="AC138" s="9" t="s">
        <v>146</v>
      </c>
      <c r="AG138" s="33" t="s">
        <v>149</v>
      </c>
      <c r="AH138" s="528" t="str">
        <f>IF($M$137="","",VLOOKUP($M$137,'担当登録(代理設計監理)'!$C$11:$K$30,9,FALSE))</f>
        <v/>
      </c>
      <c r="AI138" s="528"/>
      <c r="AJ138" s="528"/>
      <c r="AK138" s="9" t="s">
        <v>148</v>
      </c>
    </row>
    <row r="139" spans="4:37" ht="15" customHeight="1">
      <c r="M139" s="529" t="str">
        <f>IF($M$137="","",VLOOKUP($M$137,'担当登録(代理設計監理)'!$C$11:$K$30,6,FALSE))</f>
        <v/>
      </c>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row>
    <row r="140" spans="4:37" ht="15" customHeight="1">
      <c r="D140" s="6" t="s">
        <v>128</v>
      </c>
      <c r="E140" s="6" t="s">
        <v>137</v>
      </c>
      <c r="F140" s="6" t="s">
        <v>136</v>
      </c>
      <c r="L140" s="6" t="s">
        <v>130</v>
      </c>
      <c r="M140" s="61" t="s">
        <v>1295</v>
      </c>
      <c r="N140" s="529" t="str">
        <f>IF($M$137="","",VLOOKUP($M$137,'担当登録(代理設計監理)'!$C$11:$N$30,10,FALSE))</f>
        <v/>
      </c>
      <c r="O140" s="529"/>
      <c r="P140" s="529"/>
      <c r="Q140" s="529"/>
      <c r="R140" s="529"/>
      <c r="S140" s="76"/>
    </row>
    <row r="141" spans="4:37" ht="15" customHeight="1">
      <c r="D141" s="6" t="s">
        <v>128</v>
      </c>
      <c r="E141" s="6" t="s">
        <v>133</v>
      </c>
      <c r="F141" s="6" t="s">
        <v>143</v>
      </c>
      <c r="L141" s="6" t="s">
        <v>130</v>
      </c>
      <c r="M141" s="529" t="str">
        <f>IF($M$137="","",VLOOKUP($M$137,'担当登録(代理設計監理)'!$C$11:$N$30,11,FALSE))</f>
        <v/>
      </c>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row>
    <row r="142" spans="4:37" ht="15" customHeight="1">
      <c r="D142" s="6" t="s">
        <v>128</v>
      </c>
      <c r="E142" s="6" t="s">
        <v>144</v>
      </c>
      <c r="F142" s="6" t="s">
        <v>139</v>
      </c>
      <c r="L142" s="6" t="s">
        <v>130</v>
      </c>
      <c r="M142" s="529" t="str">
        <f>IF($M$137="","",VLOOKUP($M$137,'担当登録(代理設計監理)'!$C$11:$N$30,12,FALSE))</f>
        <v/>
      </c>
      <c r="N142" s="529"/>
      <c r="O142" s="529"/>
      <c r="P142" s="529"/>
      <c r="Q142" s="529"/>
      <c r="R142" s="529"/>
      <c r="S142" s="76"/>
      <c r="T142" s="9"/>
      <c r="U142" s="76"/>
      <c r="V142" s="76"/>
      <c r="W142" s="76"/>
    </row>
    <row r="143" spans="4:37" ht="15" customHeight="1">
      <c r="D143" s="6" t="s">
        <v>128</v>
      </c>
      <c r="E143" s="6" t="s">
        <v>153</v>
      </c>
      <c r="F143" s="6" t="s">
        <v>442</v>
      </c>
      <c r="O143" s="6" t="s">
        <v>130</v>
      </c>
      <c r="P143" s="525"/>
      <c r="Q143" s="525"/>
      <c r="R143" s="525"/>
      <c r="S143" s="525"/>
      <c r="T143" s="525"/>
      <c r="U143" s="525"/>
      <c r="V143" s="525"/>
      <c r="W143" s="525"/>
      <c r="X143" s="525"/>
      <c r="Y143" s="525"/>
      <c r="Z143" s="525"/>
      <c r="AA143" s="525"/>
      <c r="AB143" s="525"/>
      <c r="AC143" s="525"/>
      <c r="AD143" s="525"/>
      <c r="AE143" s="525"/>
      <c r="AF143" s="525"/>
      <c r="AG143" s="525"/>
      <c r="AH143" s="525"/>
      <c r="AI143" s="525"/>
    </row>
    <row r="144" spans="4:37" ht="9.9499999999999993" customHeight="1"/>
    <row r="145" spans="4:37" ht="15" customHeight="1">
      <c r="D145" s="6" t="s">
        <v>128</v>
      </c>
      <c r="E145" s="6" t="s">
        <v>129</v>
      </c>
      <c r="F145" s="6" t="s">
        <v>141</v>
      </c>
      <c r="L145" s="6" t="s">
        <v>130</v>
      </c>
      <c r="M145" s="9" t="s">
        <v>1296</v>
      </c>
      <c r="N145" s="528" t="str">
        <f>IF($M$146="","",VLOOKUP($M$146,'担当登録(代理設計監理)'!$C$11:$K$30,2,FALSE))</f>
        <v/>
      </c>
      <c r="O145" s="528"/>
      <c r="P145" s="528"/>
      <c r="Q145" s="528"/>
      <c r="R145" s="9" t="s">
        <v>146</v>
      </c>
      <c r="S145" s="6" t="s">
        <v>150</v>
      </c>
      <c r="X145" s="9" t="s">
        <v>145</v>
      </c>
      <c r="Y145" s="528" t="str">
        <f>IF($M$146="","",VLOOKUP($M$146,'担当登録(代理設計監理)'!$C$11:$K$30,3,FALSE))</f>
        <v/>
      </c>
      <c r="Z145" s="528"/>
      <c r="AA145" s="528"/>
      <c r="AB145" s="528"/>
      <c r="AC145" s="9" t="s">
        <v>146</v>
      </c>
      <c r="AG145" s="33" t="s">
        <v>151</v>
      </c>
      <c r="AH145" s="528" t="str">
        <f>IF($M$146="","",VLOOKUP($M$146,'担当登録(代理設計監理)'!$C$11:$K$30,4,FALSE))</f>
        <v/>
      </c>
      <c r="AI145" s="528"/>
      <c r="AJ145" s="528"/>
      <c r="AK145" s="9" t="s">
        <v>148</v>
      </c>
    </row>
    <row r="146" spans="4:37" ht="15" customHeight="1">
      <c r="D146" s="6" t="s">
        <v>128</v>
      </c>
      <c r="E146" s="6" t="s">
        <v>131</v>
      </c>
      <c r="F146" s="6" t="s">
        <v>135</v>
      </c>
      <c r="L146" s="6" t="s">
        <v>130</v>
      </c>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row>
    <row r="147" spans="4:37" ht="15" customHeight="1">
      <c r="D147" s="6" t="s">
        <v>128</v>
      </c>
      <c r="E147" s="6" t="s">
        <v>132</v>
      </c>
      <c r="F147" s="6" t="s">
        <v>142</v>
      </c>
      <c r="L147" s="6" t="s">
        <v>130</v>
      </c>
      <c r="M147" s="9" t="s">
        <v>145</v>
      </c>
      <c r="N147" s="528" t="str">
        <f>IF($M$146="","",VLOOKUP($M$146,'担当登録(代理設計監理)'!$C$11:$K$30,7,FALSE))</f>
        <v/>
      </c>
      <c r="O147" s="528"/>
      <c r="P147" s="528"/>
      <c r="Q147" s="528"/>
      <c r="R147" s="9" t="s">
        <v>146</v>
      </c>
      <c r="S147" s="6" t="s">
        <v>147</v>
      </c>
      <c r="X147" s="9" t="s">
        <v>145</v>
      </c>
      <c r="Y147" s="528" t="str">
        <f>IF($M$146="","",VLOOKUP($M$146,'担当登録(代理設計監理)'!$C$11:$K$30,8,FALSE))</f>
        <v/>
      </c>
      <c r="Z147" s="528"/>
      <c r="AA147" s="528"/>
      <c r="AB147" s="528"/>
      <c r="AC147" s="9" t="s">
        <v>146</v>
      </c>
      <c r="AG147" s="33" t="s">
        <v>149</v>
      </c>
      <c r="AH147" s="528" t="str">
        <f>IF($M$146="","",VLOOKUP($M$146,'担当登録(代理設計監理)'!$C$11:$K$30,9,FALSE))</f>
        <v/>
      </c>
      <c r="AI147" s="528"/>
      <c r="AJ147" s="528"/>
      <c r="AK147" s="9" t="s">
        <v>148</v>
      </c>
    </row>
    <row r="148" spans="4:37" ht="15" customHeight="1">
      <c r="M148" s="529" t="str">
        <f>IF($M$146="","",VLOOKUP($M$146,'担当登録(代理設計監理)'!$C$11:$K$30,6,FALSE))</f>
        <v/>
      </c>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row>
    <row r="149" spans="4:37" ht="15" customHeight="1">
      <c r="D149" s="6" t="s">
        <v>128</v>
      </c>
      <c r="E149" s="6" t="s">
        <v>137</v>
      </c>
      <c r="F149" s="6" t="s">
        <v>136</v>
      </c>
      <c r="L149" s="6" t="s">
        <v>130</v>
      </c>
      <c r="M149" s="61" t="s">
        <v>1295</v>
      </c>
      <c r="N149" s="529" t="str">
        <f>IF($M$146="","",VLOOKUP($M$146,'担当登録(代理設計監理)'!$C$11:$N$30,10,FALSE))</f>
        <v/>
      </c>
      <c r="O149" s="529"/>
      <c r="P149" s="529"/>
      <c r="Q149" s="529"/>
      <c r="R149" s="529"/>
      <c r="S149" s="76"/>
    </row>
    <row r="150" spans="4:37" ht="9.9499999999999993" customHeight="1">
      <c r="D150" s="6" t="s">
        <v>128</v>
      </c>
      <c r="E150" s="6" t="s">
        <v>133</v>
      </c>
      <c r="F150" s="6" t="s">
        <v>143</v>
      </c>
      <c r="L150" s="6" t="s">
        <v>130</v>
      </c>
      <c r="M150" s="529" t="str">
        <f>IF($M$146="","",VLOOKUP($M$146,'担当登録(代理設計監理)'!$C$11:$N$30,11,FALSE))</f>
        <v/>
      </c>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row>
    <row r="151" spans="4:37" ht="15" customHeight="1">
      <c r="D151" s="6" t="s">
        <v>128</v>
      </c>
      <c r="E151" s="6" t="s">
        <v>144</v>
      </c>
      <c r="F151" s="6" t="s">
        <v>139</v>
      </c>
      <c r="L151" s="6" t="s">
        <v>130</v>
      </c>
      <c r="M151" s="529" t="str">
        <f>IF($M$146="","",VLOOKUP($M$146,'担当登録(代理設計監理)'!$C$11:$N$30,12,FALSE))</f>
        <v/>
      </c>
      <c r="N151" s="529"/>
      <c r="O151" s="529"/>
      <c r="P151" s="529"/>
      <c r="Q151" s="529"/>
      <c r="R151" s="529"/>
      <c r="S151" s="76"/>
      <c r="T151" s="9"/>
      <c r="U151" s="76"/>
      <c r="V151" s="76"/>
      <c r="W151" s="76"/>
    </row>
    <row r="152" spans="4:37" ht="15" customHeight="1">
      <c r="D152" s="6" t="s">
        <v>128</v>
      </c>
      <c r="E152" s="6" t="s">
        <v>153</v>
      </c>
      <c r="F152" s="6" t="s">
        <v>442</v>
      </c>
      <c r="O152" s="6" t="s">
        <v>130</v>
      </c>
      <c r="P152" s="525"/>
      <c r="Q152" s="525"/>
      <c r="R152" s="525"/>
      <c r="S152" s="525"/>
      <c r="T152" s="525"/>
      <c r="U152" s="525"/>
      <c r="V152" s="525"/>
      <c r="W152" s="525"/>
      <c r="X152" s="525"/>
      <c r="Y152" s="525"/>
      <c r="Z152" s="525"/>
      <c r="AA152" s="525"/>
      <c r="AB152" s="525"/>
      <c r="AC152" s="525"/>
      <c r="AD152" s="525"/>
      <c r="AE152" s="525"/>
      <c r="AF152" s="525"/>
      <c r="AG152" s="525"/>
      <c r="AH152" s="525"/>
      <c r="AI152" s="525"/>
    </row>
    <row r="153" spans="4:37" ht="9.9499999999999993" customHeight="1"/>
    <row r="154" spans="4:37" ht="15" customHeight="1">
      <c r="D154" s="6" t="s">
        <v>128</v>
      </c>
      <c r="E154" s="6" t="s">
        <v>129</v>
      </c>
      <c r="F154" s="6" t="s">
        <v>141</v>
      </c>
      <c r="L154" s="6" t="s">
        <v>130</v>
      </c>
      <c r="M154" s="9" t="s">
        <v>1296</v>
      </c>
      <c r="N154" s="528" t="str">
        <f>IF($M$155="","",VLOOKUP($M$155,'担当登録(代理設計監理)'!$C$11:$K$30,2,FALSE))</f>
        <v/>
      </c>
      <c r="O154" s="528"/>
      <c r="P154" s="528"/>
      <c r="Q154" s="528"/>
      <c r="R154" s="9" t="s">
        <v>146</v>
      </c>
      <c r="S154" s="6" t="s">
        <v>150</v>
      </c>
      <c r="X154" s="9" t="s">
        <v>145</v>
      </c>
      <c r="Y154" s="528" t="str">
        <f>IF($M$155="","",VLOOKUP($M$155,'担当登録(代理設計監理)'!$C$11:$K$30,3,FALSE))</f>
        <v/>
      </c>
      <c r="Z154" s="528"/>
      <c r="AA154" s="528"/>
      <c r="AB154" s="528"/>
      <c r="AC154" s="9" t="s">
        <v>146</v>
      </c>
      <c r="AG154" s="33" t="s">
        <v>151</v>
      </c>
      <c r="AH154" s="528" t="str">
        <f>IF($M$155="","",VLOOKUP($M$155,'担当登録(代理設計監理)'!$C$11:$K$30,4,FALSE))</f>
        <v/>
      </c>
      <c r="AI154" s="528"/>
      <c r="AJ154" s="528"/>
      <c r="AK154" s="9" t="s">
        <v>148</v>
      </c>
    </row>
    <row r="155" spans="4:37" ht="15" customHeight="1">
      <c r="D155" s="6" t="s">
        <v>128</v>
      </c>
      <c r="E155" s="6" t="s">
        <v>131</v>
      </c>
      <c r="F155" s="6" t="s">
        <v>135</v>
      </c>
      <c r="L155" s="6" t="s">
        <v>130</v>
      </c>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row>
    <row r="156" spans="4:37" ht="15" customHeight="1">
      <c r="D156" s="6" t="s">
        <v>128</v>
      </c>
      <c r="E156" s="6" t="s">
        <v>132</v>
      </c>
      <c r="F156" s="6" t="s">
        <v>142</v>
      </c>
      <c r="L156" s="6" t="s">
        <v>130</v>
      </c>
      <c r="M156" s="9" t="s">
        <v>145</v>
      </c>
      <c r="N156" s="528" t="str">
        <f>IF($M$155="","",VLOOKUP($M$155,'担当登録(代理設計監理)'!$C$11:$K$30,7,FALSE))</f>
        <v/>
      </c>
      <c r="O156" s="528"/>
      <c r="P156" s="528"/>
      <c r="Q156" s="528"/>
      <c r="R156" s="9" t="s">
        <v>146</v>
      </c>
      <c r="S156" s="6" t="s">
        <v>147</v>
      </c>
      <c r="X156" s="9" t="s">
        <v>145</v>
      </c>
      <c r="Y156" s="528" t="str">
        <f>IF($M$155="","",VLOOKUP($M$155,'担当登録(代理設計監理)'!$C$11:$K$30,8,FALSE))</f>
        <v/>
      </c>
      <c r="Z156" s="528"/>
      <c r="AA156" s="528"/>
      <c r="AB156" s="528"/>
      <c r="AC156" s="9" t="s">
        <v>146</v>
      </c>
      <c r="AG156" s="33" t="s">
        <v>149</v>
      </c>
      <c r="AH156" s="528" t="str">
        <f>IF($M$155="","",VLOOKUP($M$155,'担当登録(代理設計監理)'!$C$11:$K$30,9,FALSE))</f>
        <v/>
      </c>
      <c r="AI156" s="528"/>
      <c r="AJ156" s="528"/>
      <c r="AK156" s="9" t="s">
        <v>148</v>
      </c>
    </row>
    <row r="157" spans="4:37" ht="15" customHeight="1">
      <c r="M157" s="529" t="str">
        <f>IF($M$155="","",VLOOKUP($M$155,'担当登録(代理設計監理)'!$C$11:$K$30,6,FALSE))</f>
        <v/>
      </c>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row>
    <row r="158" spans="4:37" ht="15" customHeight="1">
      <c r="D158" s="6" t="s">
        <v>128</v>
      </c>
      <c r="E158" s="6" t="s">
        <v>137</v>
      </c>
      <c r="F158" s="6" t="s">
        <v>136</v>
      </c>
      <c r="L158" s="6" t="s">
        <v>130</v>
      </c>
      <c r="M158" s="61" t="s">
        <v>1295</v>
      </c>
      <c r="N158" s="529" t="str">
        <f>IF($M$155="","",VLOOKUP($M$155,'担当登録(代理設計監理)'!$C$11:$N$30,10,FALSE))</f>
        <v/>
      </c>
      <c r="O158" s="529"/>
      <c r="P158" s="529"/>
      <c r="Q158" s="529"/>
      <c r="R158" s="529"/>
      <c r="S158" s="76"/>
    </row>
    <row r="159" spans="4:37" ht="15" customHeight="1">
      <c r="D159" s="6" t="s">
        <v>128</v>
      </c>
      <c r="E159" s="6" t="s">
        <v>133</v>
      </c>
      <c r="F159" s="6" t="s">
        <v>143</v>
      </c>
      <c r="L159" s="6" t="s">
        <v>130</v>
      </c>
      <c r="M159" s="529" t="str">
        <f>IF($M$155="","",VLOOKUP($M$155,'担当登録(代理設計監理)'!$C$11:$N$30,11,FALSE))</f>
        <v/>
      </c>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row>
    <row r="160" spans="4:37" ht="15" customHeight="1">
      <c r="D160" s="6" t="s">
        <v>128</v>
      </c>
      <c r="E160" s="6" t="s">
        <v>144</v>
      </c>
      <c r="F160" s="6" t="s">
        <v>139</v>
      </c>
      <c r="L160" s="6" t="s">
        <v>130</v>
      </c>
      <c r="M160" s="529" t="str">
        <f>IF($M$155="","",VLOOKUP($M$155,'担当登録(代理設計監理)'!$C$11:$N$30,12,FALSE))</f>
        <v/>
      </c>
      <c r="N160" s="529"/>
      <c r="O160" s="529"/>
      <c r="P160" s="529"/>
      <c r="Q160" s="529"/>
      <c r="R160" s="529"/>
      <c r="S160" s="76"/>
      <c r="T160" s="9"/>
      <c r="U160" s="76"/>
      <c r="V160" s="76"/>
      <c r="W160" s="76"/>
    </row>
    <row r="161" spans="2:37" ht="15" customHeight="1">
      <c r="B161" s="30"/>
      <c r="C161" s="30"/>
      <c r="D161" s="30" t="s">
        <v>128</v>
      </c>
      <c r="E161" s="30" t="s">
        <v>153</v>
      </c>
      <c r="F161" s="30" t="s">
        <v>442</v>
      </c>
      <c r="G161" s="30"/>
      <c r="H161" s="30"/>
      <c r="I161" s="30"/>
      <c r="J161" s="30"/>
      <c r="K161" s="30"/>
      <c r="L161" s="30"/>
      <c r="M161" s="30"/>
      <c r="N161" s="30"/>
      <c r="O161" s="30" t="s">
        <v>130</v>
      </c>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30"/>
      <c r="AK161" s="30"/>
    </row>
    <row r="162" spans="2:37" ht="15" customHeight="1">
      <c r="B162" s="6" t="s">
        <v>444</v>
      </c>
    </row>
    <row r="163" spans="2:37" ht="15" customHeight="1">
      <c r="D163" s="6" t="s">
        <v>128</v>
      </c>
      <c r="E163" s="6" t="s">
        <v>129</v>
      </c>
      <c r="F163" s="6" t="s">
        <v>135</v>
      </c>
      <c r="L163" s="6" t="s">
        <v>130</v>
      </c>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row>
    <row r="164" spans="2:37" ht="15" customHeight="1">
      <c r="D164" s="6" t="s">
        <v>128</v>
      </c>
      <c r="E164" s="6" t="s">
        <v>131</v>
      </c>
      <c r="F164" s="6" t="s">
        <v>445</v>
      </c>
      <c r="L164" s="6" t="s">
        <v>130</v>
      </c>
      <c r="M164" s="6" t="s">
        <v>446</v>
      </c>
      <c r="R164" s="9" t="s">
        <v>145</v>
      </c>
      <c r="S164" s="528" t="str">
        <f>IF($M$163="","",VLOOKUP($M$163,'担当登録(施工)'!$C$11:$K$30,2,FALSE))</f>
        <v/>
      </c>
      <c r="T164" s="528"/>
      <c r="U164" s="528"/>
      <c r="V164" s="528"/>
      <c r="W164" s="528"/>
      <c r="X164" s="528"/>
      <c r="Y164" s="9" t="s">
        <v>146</v>
      </c>
      <c r="Z164" s="33" t="s">
        <v>447</v>
      </c>
      <c r="AA164" s="528" t="str">
        <f>IF($M$163="","",VLOOKUP($M$163,'担当登録(施工)'!$C$11:$K$30,3,FALSE))</f>
        <v/>
      </c>
      <c r="AB164" s="528"/>
      <c r="AC164" s="528"/>
      <c r="AD164" s="528" t="str">
        <f>IF($M$163="","",VLOOKUP($M$163,'担当登録(施工)'!$C$11:$K$30,4,FALSE))</f>
        <v/>
      </c>
      <c r="AE164" s="528"/>
      <c r="AF164" s="528"/>
      <c r="AG164" s="9" t="s">
        <v>148</v>
      </c>
      <c r="AI164" s="9"/>
    </row>
    <row r="165" spans="2:37" ht="15" customHeight="1">
      <c r="M165" s="525" t="str">
        <f>IF($M$163="","",VLOOKUP($M$163,'担当登録(施工)'!$C$11:$K$30,6,FALSE))</f>
        <v/>
      </c>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row>
    <row r="166" spans="2:37" ht="15" customHeight="1">
      <c r="D166" s="6" t="s">
        <v>128</v>
      </c>
      <c r="E166" s="6" t="s">
        <v>1405</v>
      </c>
      <c r="F166" s="6" t="s">
        <v>136</v>
      </c>
      <c r="L166" s="6" t="s">
        <v>130</v>
      </c>
      <c r="M166" s="61" t="s">
        <v>1295</v>
      </c>
      <c r="N166" s="529" t="str">
        <f>IF($M$163="","",VLOOKUP($M$163,'担当登録(施工)'!$C$11:$K$30,7,FALSE))</f>
        <v/>
      </c>
      <c r="O166" s="529"/>
      <c r="P166" s="529"/>
      <c r="Q166" s="529"/>
      <c r="R166" s="529"/>
      <c r="S166" s="76"/>
    </row>
    <row r="167" spans="2:37" ht="15" customHeight="1">
      <c r="D167" s="6" t="s">
        <v>128</v>
      </c>
      <c r="E167" s="6" t="s">
        <v>1406</v>
      </c>
      <c r="F167" s="6" t="s">
        <v>143</v>
      </c>
      <c r="L167" s="6" t="s">
        <v>130</v>
      </c>
      <c r="M167" s="529" t="str">
        <f>IF($M$163="","",VLOOKUP($M$163,'担当登録(施工)'!$C$11:$K$30,8,FALSE))</f>
        <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row>
    <row r="168" spans="2:37" ht="15" customHeight="1">
      <c r="B168" s="30"/>
      <c r="C168" s="30"/>
      <c r="D168" s="30" t="s">
        <v>128</v>
      </c>
      <c r="E168" s="30" t="s">
        <v>1407</v>
      </c>
      <c r="F168" s="30" t="s">
        <v>139</v>
      </c>
      <c r="G168" s="30"/>
      <c r="H168" s="30"/>
      <c r="I168" s="30"/>
      <c r="J168" s="30"/>
      <c r="K168" s="30"/>
      <c r="L168" s="30" t="s">
        <v>130</v>
      </c>
      <c r="M168" s="535" t="str">
        <f>IF($M$163="","",VLOOKUP($M$163,'担当登録(施工)'!$C$11:$K$30,9,FALSE))</f>
        <v/>
      </c>
      <c r="N168" s="535"/>
      <c r="O168" s="535"/>
      <c r="P168" s="535"/>
      <c r="Q168" s="535"/>
      <c r="R168" s="535"/>
      <c r="S168" s="77"/>
      <c r="T168" s="32"/>
      <c r="U168" s="77"/>
      <c r="V168" s="77"/>
      <c r="W168" s="77"/>
      <c r="X168" s="30"/>
      <c r="Y168" s="30"/>
      <c r="Z168" s="30"/>
      <c r="AA168" s="30"/>
      <c r="AB168" s="30"/>
      <c r="AC168" s="30"/>
      <c r="AD168" s="30"/>
      <c r="AE168" s="30"/>
      <c r="AF168" s="30"/>
      <c r="AG168" s="30"/>
      <c r="AH168" s="30"/>
      <c r="AI168" s="30"/>
      <c r="AJ168" s="30"/>
      <c r="AK168" s="30"/>
    </row>
    <row r="169" spans="2:37" ht="15" customHeight="1">
      <c r="B169" s="6" t="s">
        <v>479</v>
      </c>
    </row>
    <row r="170" spans="2:37" ht="15" customHeight="1">
      <c r="E170" s="36" t="s">
        <v>171</v>
      </c>
      <c r="F170" s="6" t="s">
        <v>448</v>
      </c>
      <c r="M170" s="9" t="s">
        <v>145</v>
      </c>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9" t="s">
        <v>146</v>
      </c>
    </row>
    <row r="171" spans="2:37" ht="15" customHeight="1">
      <c r="E171" s="36" t="s">
        <v>171</v>
      </c>
      <c r="F171" s="6" t="s">
        <v>449</v>
      </c>
      <c r="M171" s="9" t="s">
        <v>145</v>
      </c>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9" t="s">
        <v>146</v>
      </c>
    </row>
    <row r="172" spans="2:37" ht="15" customHeight="1">
      <c r="B172" s="30"/>
      <c r="C172" s="30"/>
      <c r="D172" s="30"/>
      <c r="E172" s="5" t="s">
        <v>171</v>
      </c>
      <c r="F172" s="30" t="s">
        <v>450</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1076</v>
      </c>
    </row>
    <row r="174" spans="2:37" ht="15" customHeight="1">
      <c r="E174" s="36" t="s">
        <v>171</v>
      </c>
      <c r="F174" s="6" t="s">
        <v>480</v>
      </c>
      <c r="M174" s="9" t="s">
        <v>145</v>
      </c>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9" t="s">
        <v>146</v>
      </c>
    </row>
    <row r="175" spans="2:37" ht="15" customHeight="1">
      <c r="E175" s="36" t="s">
        <v>171</v>
      </c>
      <c r="F175" s="6" t="s">
        <v>481</v>
      </c>
      <c r="M175" s="9" t="s">
        <v>145</v>
      </c>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9" t="s">
        <v>146</v>
      </c>
    </row>
    <row r="176" spans="2:37" ht="15" customHeight="1">
      <c r="B176" s="30"/>
      <c r="C176" s="30"/>
      <c r="D176" s="30"/>
      <c r="E176" s="5" t="s">
        <v>171</v>
      </c>
      <c r="F176" s="30" t="s">
        <v>482</v>
      </c>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row>
    <row r="177" spans="2:37" ht="15" customHeight="1">
      <c r="B177" s="6" t="s">
        <v>483</v>
      </c>
      <c r="M177" s="527"/>
      <c r="N177" s="527"/>
      <c r="O177" s="527"/>
      <c r="P177" s="527"/>
      <c r="Q177" s="527"/>
      <c r="R177" s="527"/>
      <c r="S177" s="527"/>
      <c r="T177" s="527"/>
      <c r="U177" s="527"/>
      <c r="V177" s="527"/>
      <c r="W177" s="527"/>
      <c r="X177" s="527"/>
      <c r="Y177" s="527"/>
      <c r="Z177" s="527"/>
      <c r="AA177" s="527"/>
      <c r="AB177" s="34" t="s">
        <v>484</v>
      </c>
      <c r="AC177" s="35"/>
      <c r="AD177" s="35"/>
      <c r="AE177" s="35"/>
      <c r="AF177" s="35"/>
      <c r="AG177" s="35"/>
      <c r="AH177" s="35"/>
    </row>
    <row r="178" spans="2:37" ht="15" customHeight="1">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row>
    <row r="179" spans="2:37" ht="15" customHeight="1">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row>
    <row r="180" spans="2:37" ht="15" customHeight="1">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row>
    <row r="181" spans="2:37" ht="15" customHeight="1">
      <c r="B181" s="30"/>
      <c r="C181" s="30"/>
      <c r="D181" s="30"/>
      <c r="E181" s="30"/>
      <c r="F181" s="30"/>
      <c r="G181" s="30"/>
      <c r="H181" s="30"/>
      <c r="I181" s="30"/>
      <c r="J181" s="30"/>
      <c r="K181" s="30"/>
      <c r="L181" s="30"/>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row>
  </sheetData>
  <mergeCells count="199">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129:AK129"/>
    <mergeCell ref="Y136:AB136"/>
    <mergeCell ref="AH136:AJ136"/>
    <mergeCell ref="M137:AK137"/>
    <mergeCell ref="P133:T133"/>
    <mergeCell ref="U133:Y133"/>
    <mergeCell ref="Z133:AD133"/>
    <mergeCell ref="AE133:AI133"/>
    <mergeCell ref="N136:Q136"/>
    <mergeCell ref="M131:AK131"/>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50:AK150"/>
    <mergeCell ref="P152:T152"/>
    <mergeCell ref="U152:Y152"/>
    <mergeCell ref="Z152:AD152"/>
    <mergeCell ref="AE152:AI152"/>
    <mergeCell ref="M148:AK148"/>
    <mergeCell ref="N154:Q154"/>
    <mergeCell ref="Y154:AB154"/>
    <mergeCell ref="AH154:AJ154"/>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80:AK180"/>
    <mergeCell ref="M181:AK181"/>
    <mergeCell ref="M177:AA177"/>
    <mergeCell ref="N170:AJ170"/>
    <mergeCell ref="N171:AJ171"/>
    <mergeCell ref="M178:AK178"/>
    <mergeCell ref="M179:AK179"/>
    <mergeCell ref="N174:AJ174"/>
    <mergeCell ref="N175:AJ175"/>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8"/>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row>
    <row r="8" spans="2:37" ht="15" customHeight="1">
      <c r="D8" s="6" t="s">
        <v>128</v>
      </c>
      <c r="E8" s="6" t="s">
        <v>131</v>
      </c>
      <c r="F8" s="6" t="s">
        <v>135</v>
      </c>
      <c r="L8" s="6" t="s">
        <v>130</v>
      </c>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row>
    <row r="9" spans="2:37" ht="15" customHeight="1">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row>
    <row r="10" spans="2:37" ht="15" customHeight="1">
      <c r="D10" s="6" t="s">
        <v>128</v>
      </c>
      <c r="E10" s="6" t="s">
        <v>132</v>
      </c>
      <c r="F10" s="6" t="s">
        <v>136</v>
      </c>
      <c r="L10" s="6" t="s">
        <v>130</v>
      </c>
      <c r="M10" s="61" t="s">
        <v>1295</v>
      </c>
      <c r="N10" s="530"/>
      <c r="O10" s="530"/>
      <c r="P10" s="530"/>
      <c r="Q10" s="530"/>
      <c r="R10" s="530"/>
      <c r="S10" s="12"/>
    </row>
    <row r="11" spans="2:37" ht="15" customHeight="1">
      <c r="D11" s="6" t="s">
        <v>128</v>
      </c>
      <c r="E11" s="6" t="s">
        <v>137</v>
      </c>
      <c r="F11" s="6" t="s">
        <v>138</v>
      </c>
      <c r="L11" s="6" t="s">
        <v>130</v>
      </c>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row>
    <row r="12" spans="2:37" ht="15" customHeight="1">
      <c r="B12" s="30"/>
      <c r="C12" s="30"/>
      <c r="D12" s="30" t="s">
        <v>128</v>
      </c>
      <c r="E12" s="30" t="s">
        <v>133</v>
      </c>
      <c r="F12" s="30" t="s">
        <v>139</v>
      </c>
      <c r="G12" s="30"/>
      <c r="H12" s="30"/>
      <c r="I12" s="30"/>
      <c r="J12" s="30"/>
      <c r="K12" s="30"/>
      <c r="L12" s="30" t="s">
        <v>130</v>
      </c>
      <c r="M12" s="534"/>
      <c r="N12" s="534"/>
      <c r="O12" s="534"/>
      <c r="P12" s="534"/>
      <c r="Q12" s="534"/>
      <c r="R12" s="534"/>
      <c r="S12" s="51"/>
      <c r="T12" s="32"/>
      <c r="U12" s="77"/>
      <c r="V12" s="77"/>
      <c r="W12" s="77"/>
      <c r="X12" s="30"/>
      <c r="Y12" s="30"/>
      <c r="Z12" s="30"/>
      <c r="AA12" s="30"/>
      <c r="AB12" s="30"/>
      <c r="AC12" s="30"/>
      <c r="AD12" s="30"/>
      <c r="AE12" s="30"/>
      <c r="AF12" s="30"/>
      <c r="AG12" s="30"/>
      <c r="AH12" s="30"/>
      <c r="AI12" s="30"/>
      <c r="AJ12" s="30"/>
      <c r="AK12" s="30"/>
    </row>
    <row r="14" spans="2:37" ht="15" customHeight="1">
      <c r="B14" s="6" t="s">
        <v>127</v>
      </c>
    </row>
    <row r="15" spans="2:37" ht="15" customHeight="1">
      <c r="D15" s="6" t="s">
        <v>128</v>
      </c>
      <c r="E15" s="6" t="s">
        <v>129</v>
      </c>
      <c r="F15" s="6" t="s">
        <v>134</v>
      </c>
      <c r="L15" s="6" t="s">
        <v>130</v>
      </c>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row>
    <row r="16" spans="2:37" ht="15" customHeight="1">
      <c r="D16" s="6" t="s">
        <v>128</v>
      </c>
      <c r="E16" s="6" t="s">
        <v>131</v>
      </c>
      <c r="F16" s="6" t="s">
        <v>135</v>
      </c>
      <c r="L16" s="6" t="s">
        <v>130</v>
      </c>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row>
    <row r="17" spans="2:37" ht="15" customHeight="1">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132</v>
      </c>
      <c r="F18" s="6" t="s">
        <v>136</v>
      </c>
      <c r="L18" s="6" t="s">
        <v>130</v>
      </c>
      <c r="M18" s="61" t="s">
        <v>1295</v>
      </c>
      <c r="N18" s="530"/>
      <c r="O18" s="530"/>
      <c r="P18" s="530"/>
      <c r="Q18" s="530"/>
      <c r="R18" s="530"/>
      <c r="S18" s="12"/>
    </row>
    <row r="19" spans="2:37" ht="15" customHeight="1">
      <c r="D19" s="6" t="s">
        <v>128</v>
      </c>
      <c r="E19" s="6" t="s">
        <v>137</v>
      </c>
      <c r="F19" s="6" t="s">
        <v>138</v>
      </c>
      <c r="L19" s="6" t="s">
        <v>130</v>
      </c>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row>
    <row r="20" spans="2:37" ht="15" customHeight="1">
      <c r="B20" s="30"/>
      <c r="C20" s="30"/>
      <c r="D20" s="30" t="s">
        <v>128</v>
      </c>
      <c r="E20" s="30" t="s">
        <v>133</v>
      </c>
      <c r="F20" s="30" t="s">
        <v>139</v>
      </c>
      <c r="G20" s="30"/>
      <c r="H20" s="30"/>
      <c r="I20" s="30"/>
      <c r="J20" s="30"/>
      <c r="K20" s="30"/>
      <c r="L20" s="30" t="s">
        <v>130</v>
      </c>
      <c r="M20" s="534"/>
      <c r="N20" s="534"/>
      <c r="O20" s="534"/>
      <c r="P20" s="534"/>
      <c r="Q20" s="534"/>
      <c r="R20" s="534"/>
      <c r="S20" s="51"/>
      <c r="T20" s="32"/>
      <c r="U20" s="77"/>
      <c r="V20" s="77"/>
      <c r="W20" s="77"/>
      <c r="X20" s="30"/>
      <c r="Y20" s="30"/>
      <c r="Z20" s="30"/>
      <c r="AA20" s="30"/>
      <c r="AB20" s="30"/>
      <c r="AC20" s="30"/>
      <c r="AD20" s="30"/>
      <c r="AE20" s="30"/>
      <c r="AF20" s="30"/>
      <c r="AG20" s="30"/>
      <c r="AH20" s="30"/>
      <c r="AI20" s="30"/>
      <c r="AJ20" s="30"/>
      <c r="AK20" s="30"/>
    </row>
    <row r="22" spans="2:37" ht="15" customHeight="1">
      <c r="B22" s="6" t="s">
        <v>127</v>
      </c>
    </row>
    <row r="23" spans="2:37" ht="15" customHeight="1">
      <c r="D23" s="6" t="s">
        <v>128</v>
      </c>
      <c r="E23" s="6" t="s">
        <v>129</v>
      </c>
      <c r="F23" s="6" t="s">
        <v>134</v>
      </c>
      <c r="L23" s="6" t="s">
        <v>130</v>
      </c>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row>
    <row r="24" spans="2:37" ht="15" customHeight="1">
      <c r="D24" s="6" t="s">
        <v>128</v>
      </c>
      <c r="E24" s="6" t="s">
        <v>131</v>
      </c>
      <c r="F24" s="6" t="s">
        <v>135</v>
      </c>
      <c r="L24" s="6" t="s">
        <v>130</v>
      </c>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row>
    <row r="25" spans="2:37" ht="15" customHeight="1">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5" customHeight="1">
      <c r="D26" s="6" t="s">
        <v>128</v>
      </c>
      <c r="E26" s="6" t="s">
        <v>132</v>
      </c>
      <c r="F26" s="6" t="s">
        <v>136</v>
      </c>
      <c r="L26" s="6" t="s">
        <v>130</v>
      </c>
      <c r="M26" s="61" t="s">
        <v>1295</v>
      </c>
      <c r="N26" s="530"/>
      <c r="O26" s="530"/>
      <c r="P26" s="530"/>
      <c r="Q26" s="530"/>
      <c r="R26" s="530"/>
      <c r="S26" s="12"/>
    </row>
    <row r="27" spans="2:37" ht="15" customHeight="1">
      <c r="D27" s="6" t="s">
        <v>128</v>
      </c>
      <c r="E27" s="6" t="s">
        <v>137</v>
      </c>
      <c r="F27" s="6" t="s">
        <v>138</v>
      </c>
      <c r="L27" s="6" t="s">
        <v>130</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row>
    <row r="28" spans="2:37" ht="15" customHeight="1">
      <c r="B28" s="30"/>
      <c r="C28" s="30"/>
      <c r="D28" s="30" t="s">
        <v>128</v>
      </c>
      <c r="E28" s="30" t="s">
        <v>133</v>
      </c>
      <c r="F28" s="30" t="s">
        <v>139</v>
      </c>
      <c r="G28" s="30"/>
      <c r="H28" s="30"/>
      <c r="I28" s="30"/>
      <c r="J28" s="30"/>
      <c r="K28" s="30"/>
      <c r="L28" s="30" t="s">
        <v>130</v>
      </c>
      <c r="M28" s="534"/>
      <c r="N28" s="534"/>
      <c r="O28" s="534"/>
      <c r="P28" s="534"/>
      <c r="Q28" s="534"/>
      <c r="R28" s="534"/>
      <c r="S28" s="51"/>
      <c r="T28" s="32"/>
      <c r="U28" s="77"/>
      <c r="V28" s="77"/>
      <c r="W28" s="77"/>
      <c r="X28" s="30"/>
      <c r="Y28" s="30"/>
      <c r="Z28" s="30"/>
      <c r="AA28" s="30"/>
      <c r="AB28" s="30"/>
      <c r="AC28" s="30"/>
      <c r="AD28" s="30"/>
      <c r="AE28" s="30"/>
      <c r="AF28" s="30"/>
      <c r="AG28" s="30"/>
      <c r="AH28" s="30"/>
      <c r="AI28" s="30"/>
      <c r="AJ28" s="30"/>
      <c r="AK28" s="30"/>
    </row>
  </sheetData>
  <mergeCells count="19">
    <mergeCell ref="M17:AK17"/>
    <mergeCell ref="M19:AK19"/>
    <mergeCell ref="N18:R18"/>
    <mergeCell ref="M20:R20"/>
    <mergeCell ref="M23:AK23"/>
    <mergeCell ref="M24:AK24"/>
    <mergeCell ref="M28:R28"/>
    <mergeCell ref="B4:AK4"/>
    <mergeCell ref="M7:AK7"/>
    <mergeCell ref="M8:AK8"/>
    <mergeCell ref="M11:AK11"/>
    <mergeCell ref="N10:R10"/>
    <mergeCell ref="M9:AK9"/>
    <mergeCell ref="M15:AK15"/>
    <mergeCell ref="M16:AK16"/>
    <mergeCell ref="M12:R12"/>
    <mergeCell ref="M25:AK25"/>
    <mergeCell ref="M27:AK27"/>
    <mergeCell ref="N26:R26"/>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U78"/>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3" width="2.5" style="6" customWidth="1"/>
    <col min="74" max="16384" width="2.5" style="7"/>
  </cols>
  <sheetData>
    <row r="4" spans="2:37" ht="15" customHeight="1">
      <c r="B4" s="523" t="s">
        <v>498</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499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500</v>
      </c>
      <c r="C6" s="27"/>
      <c r="D6" s="27"/>
      <c r="E6" s="27"/>
      <c r="F6" s="27"/>
      <c r="G6" s="27"/>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row>
    <row r="7" spans="2:37" ht="12" customHeight="1">
      <c r="B7" s="27" t="s">
        <v>501</v>
      </c>
      <c r="C7" s="27"/>
      <c r="D7" s="27"/>
      <c r="E7" s="27"/>
      <c r="F7" s="27"/>
      <c r="G7" s="27"/>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row>
    <row r="8" spans="2:37" ht="12" customHeight="1">
      <c r="B8" s="6" t="s">
        <v>502</v>
      </c>
    </row>
    <row r="9" spans="2:37" ht="12" customHeight="1">
      <c r="H9" s="128" t="s">
        <v>171</v>
      </c>
      <c r="I9" s="6" t="s">
        <v>503</v>
      </c>
      <c r="N9" s="9" t="s">
        <v>145</v>
      </c>
      <c r="O9" s="128" t="s">
        <v>171</v>
      </c>
      <c r="P9" s="6" t="s">
        <v>504</v>
      </c>
      <c r="T9" s="128" t="s">
        <v>171</v>
      </c>
      <c r="U9" s="6" t="s">
        <v>505</v>
      </c>
      <c r="Z9" s="128" t="s">
        <v>171</v>
      </c>
      <c r="AA9" s="6" t="s">
        <v>506</v>
      </c>
      <c r="AF9" s="9" t="s">
        <v>146</v>
      </c>
    </row>
    <row r="10" spans="2:37" ht="12" customHeight="1">
      <c r="B10" s="30"/>
      <c r="C10" s="30"/>
      <c r="D10" s="30"/>
      <c r="E10" s="30"/>
      <c r="F10" s="30"/>
      <c r="G10" s="30"/>
      <c r="H10" s="127" t="s">
        <v>171</v>
      </c>
      <c r="I10" s="30" t="s">
        <v>507</v>
      </c>
      <c r="J10" s="30"/>
      <c r="K10" s="30"/>
      <c r="L10" s="30"/>
      <c r="M10" s="30"/>
      <c r="N10" s="30"/>
      <c r="O10" s="127" t="s">
        <v>171</v>
      </c>
      <c r="P10" s="30" t="s">
        <v>508</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509</v>
      </c>
      <c r="C11" s="30"/>
      <c r="D11" s="30"/>
      <c r="E11" s="30"/>
      <c r="F11" s="30"/>
      <c r="G11" s="30"/>
      <c r="H11" s="128" t="s">
        <v>171</v>
      </c>
      <c r="I11" s="30" t="s">
        <v>510</v>
      </c>
      <c r="J11" s="30"/>
      <c r="K11" s="30"/>
      <c r="L11" s="30"/>
      <c r="M11" s="128" t="s">
        <v>171</v>
      </c>
      <c r="N11" s="30" t="s">
        <v>511</v>
      </c>
      <c r="O11" s="30"/>
      <c r="P11" s="30"/>
      <c r="Q11" s="30"/>
      <c r="R11" s="128" t="s">
        <v>171</v>
      </c>
      <c r="S11" s="30" t="s">
        <v>512</v>
      </c>
      <c r="T11" s="30"/>
      <c r="U11" s="30"/>
      <c r="V11" s="30"/>
      <c r="W11" s="30"/>
      <c r="X11" s="30"/>
      <c r="Y11" s="30"/>
      <c r="Z11" s="30"/>
      <c r="AA11" s="30"/>
      <c r="AB11" s="30"/>
      <c r="AC11" s="30"/>
      <c r="AD11" s="30"/>
      <c r="AE11" s="30"/>
      <c r="AF11" s="30"/>
      <c r="AG11" s="30"/>
      <c r="AH11" s="30"/>
      <c r="AI11" s="30"/>
      <c r="AJ11" s="30"/>
      <c r="AK11" s="30"/>
    </row>
    <row r="12" spans="2:37" ht="12" customHeight="1">
      <c r="B12" s="27" t="s">
        <v>513</v>
      </c>
      <c r="C12" s="27"/>
      <c r="D12" s="27"/>
      <c r="E12" s="27"/>
      <c r="F12" s="27"/>
      <c r="G12" s="27"/>
      <c r="H12" s="27"/>
      <c r="I12" s="27"/>
      <c r="J12" s="27"/>
      <c r="K12" s="27"/>
      <c r="L12" s="27"/>
      <c r="M12" s="27"/>
      <c r="N12" s="27"/>
      <c r="O12" s="27"/>
      <c r="P12" s="560"/>
      <c r="Q12" s="560"/>
      <c r="R12" s="560"/>
      <c r="S12" s="560"/>
      <c r="T12" s="560"/>
      <c r="U12" s="560" t="s">
        <v>1517</v>
      </c>
      <c r="V12" s="560"/>
      <c r="W12" s="560"/>
      <c r="X12" s="560"/>
      <c r="Y12" s="560"/>
      <c r="Z12" s="560" t="s">
        <v>1517</v>
      </c>
      <c r="AA12" s="560"/>
      <c r="AB12" s="560"/>
      <c r="AC12" s="560"/>
      <c r="AD12" s="560"/>
      <c r="AE12" s="560"/>
      <c r="AF12" s="560"/>
      <c r="AG12" s="560"/>
      <c r="AH12" s="560"/>
      <c r="AI12" s="560"/>
      <c r="AJ12" s="27"/>
      <c r="AK12" s="27"/>
    </row>
    <row r="13" spans="2:37" ht="12" customHeight="1">
      <c r="B13" s="6" t="s">
        <v>514</v>
      </c>
    </row>
    <row r="14" spans="2:37" ht="12" customHeight="1">
      <c r="D14" s="6" t="s">
        <v>128</v>
      </c>
      <c r="E14" s="6" t="s">
        <v>129</v>
      </c>
      <c r="F14" s="6" t="s">
        <v>515</v>
      </c>
      <c r="K14" s="6" t="s">
        <v>130</v>
      </c>
      <c r="P14" s="561"/>
      <c r="Q14" s="561"/>
      <c r="R14" s="561"/>
      <c r="S14" s="561"/>
      <c r="T14" s="561"/>
      <c r="U14" s="34" t="s">
        <v>518</v>
      </c>
    </row>
    <row r="15" spans="2:37" ht="12" customHeight="1">
      <c r="B15" s="30"/>
      <c r="C15" s="30"/>
      <c r="D15" s="30" t="s">
        <v>128</v>
      </c>
      <c r="E15" s="30" t="s">
        <v>131</v>
      </c>
      <c r="F15" s="30" t="s">
        <v>517</v>
      </c>
      <c r="G15" s="30"/>
      <c r="H15" s="30"/>
      <c r="I15" s="30"/>
      <c r="J15" s="30"/>
      <c r="K15" s="30"/>
      <c r="L15" s="30"/>
      <c r="M15" s="30"/>
      <c r="N15" s="30"/>
      <c r="O15" s="30" t="s">
        <v>130</v>
      </c>
      <c r="P15" s="562"/>
      <c r="Q15" s="562"/>
      <c r="R15" s="562"/>
      <c r="S15" s="562"/>
      <c r="T15" s="562"/>
      <c r="U15" s="55" t="s">
        <v>518</v>
      </c>
      <c r="V15" s="30"/>
      <c r="W15" s="30"/>
      <c r="X15" s="30"/>
      <c r="Y15" s="30"/>
      <c r="Z15" s="30"/>
      <c r="AA15" s="30"/>
      <c r="AB15" s="30"/>
      <c r="AC15" s="30"/>
      <c r="AD15" s="30"/>
      <c r="AE15" s="30"/>
      <c r="AF15" s="30"/>
      <c r="AG15" s="30"/>
      <c r="AH15" s="30"/>
      <c r="AI15" s="30"/>
      <c r="AJ15" s="30"/>
      <c r="AK15" s="30"/>
    </row>
    <row r="16" spans="2:37" ht="12" customHeight="1">
      <c r="B16" s="6" t="s">
        <v>519</v>
      </c>
    </row>
    <row r="17" spans="2:37" ht="12" customHeight="1">
      <c r="D17" s="6" t="s">
        <v>128</v>
      </c>
      <c r="E17" s="6" t="s">
        <v>129</v>
      </c>
      <c r="F17" s="6" t="s">
        <v>520</v>
      </c>
      <c r="K17" s="6" t="s">
        <v>130</v>
      </c>
      <c r="L17" s="556" t="s">
        <v>521</v>
      </c>
      <c r="M17" s="556"/>
      <c r="N17" s="39" t="s">
        <v>145</v>
      </c>
      <c r="O17" s="551"/>
      <c r="P17" s="551"/>
      <c r="Q17" s="551"/>
      <c r="R17" s="551"/>
      <c r="S17" s="34" t="s">
        <v>1336</v>
      </c>
      <c r="T17" s="39" t="s">
        <v>145</v>
      </c>
      <c r="U17" s="551"/>
      <c r="V17" s="551"/>
      <c r="W17" s="551"/>
      <c r="X17" s="551"/>
      <c r="Y17" s="34" t="s">
        <v>1336</v>
      </c>
      <c r="Z17" s="39" t="s">
        <v>145</v>
      </c>
      <c r="AA17" s="551"/>
      <c r="AB17" s="551"/>
      <c r="AC17" s="551"/>
      <c r="AD17" s="551"/>
      <c r="AE17" s="34" t="s">
        <v>1336</v>
      </c>
      <c r="AF17" s="39" t="s">
        <v>145</v>
      </c>
      <c r="AG17" s="551"/>
      <c r="AH17" s="551"/>
      <c r="AI17" s="551"/>
      <c r="AJ17" s="551"/>
      <c r="AK17" s="34" t="s">
        <v>1336</v>
      </c>
    </row>
    <row r="18" spans="2:37" ht="12" customHeight="1">
      <c r="L18" s="556" t="s">
        <v>522</v>
      </c>
      <c r="M18" s="556"/>
      <c r="N18" s="39" t="s">
        <v>145</v>
      </c>
      <c r="O18" s="551"/>
      <c r="P18" s="551"/>
      <c r="Q18" s="551"/>
      <c r="R18" s="551"/>
      <c r="S18" s="34" t="s">
        <v>1336</v>
      </c>
      <c r="T18" s="39" t="s">
        <v>145</v>
      </c>
      <c r="U18" s="551"/>
      <c r="V18" s="551"/>
      <c r="W18" s="551"/>
      <c r="X18" s="551"/>
      <c r="Y18" s="34" t="s">
        <v>1336</v>
      </c>
      <c r="Z18" s="39" t="s">
        <v>145</v>
      </c>
      <c r="AA18" s="551"/>
      <c r="AB18" s="551"/>
      <c r="AC18" s="551"/>
      <c r="AD18" s="551"/>
      <c r="AE18" s="34" t="s">
        <v>1336</v>
      </c>
      <c r="AF18" s="39" t="s">
        <v>145</v>
      </c>
      <c r="AG18" s="551"/>
      <c r="AH18" s="551"/>
      <c r="AI18" s="551"/>
      <c r="AJ18" s="551"/>
      <c r="AK18" s="34" t="s">
        <v>1336</v>
      </c>
    </row>
    <row r="19" spans="2:37" ht="12" customHeight="1">
      <c r="D19" s="6" t="s">
        <v>128</v>
      </c>
      <c r="E19" s="6" t="s">
        <v>131</v>
      </c>
      <c r="F19" s="6" t="s">
        <v>1134</v>
      </c>
      <c r="K19" s="6" t="s">
        <v>130</v>
      </c>
      <c r="N19" s="39" t="s">
        <v>145</v>
      </c>
      <c r="O19" s="553"/>
      <c r="P19" s="553"/>
      <c r="Q19" s="553"/>
      <c r="R19" s="553"/>
      <c r="S19" s="9" t="s">
        <v>523</v>
      </c>
      <c r="T19" s="39" t="s">
        <v>145</v>
      </c>
      <c r="U19" s="553"/>
      <c r="V19" s="553"/>
      <c r="W19" s="553"/>
      <c r="X19" s="553"/>
      <c r="Y19" s="9" t="s">
        <v>523</v>
      </c>
      <c r="Z19" s="39" t="s">
        <v>145</v>
      </c>
      <c r="AA19" s="553"/>
      <c r="AB19" s="553"/>
      <c r="AC19" s="553"/>
      <c r="AD19" s="553"/>
      <c r="AE19" s="9" t="s">
        <v>523</v>
      </c>
      <c r="AF19" s="39" t="s">
        <v>145</v>
      </c>
      <c r="AG19" s="553"/>
      <c r="AH19" s="553"/>
      <c r="AI19" s="553"/>
      <c r="AJ19" s="553"/>
      <c r="AK19" s="9" t="s">
        <v>523</v>
      </c>
    </row>
    <row r="20" spans="2:37" ht="12" customHeight="1">
      <c r="D20" s="6" t="s">
        <v>128</v>
      </c>
      <c r="E20" s="6" t="s">
        <v>132</v>
      </c>
      <c r="F20" s="6" t="s">
        <v>1140</v>
      </c>
    </row>
    <row r="21" spans="2:37" ht="12" customHeight="1">
      <c r="N21" s="39" t="s">
        <v>145</v>
      </c>
      <c r="O21" s="551"/>
      <c r="P21" s="551"/>
      <c r="Q21" s="551"/>
      <c r="R21" s="551"/>
      <c r="S21" s="34" t="s">
        <v>1344</v>
      </c>
      <c r="T21" s="39" t="s">
        <v>145</v>
      </c>
      <c r="U21" s="551"/>
      <c r="V21" s="551"/>
      <c r="W21" s="551"/>
      <c r="X21" s="551"/>
      <c r="Y21" s="34" t="s">
        <v>1344</v>
      </c>
      <c r="Z21" s="39" t="s">
        <v>145</v>
      </c>
      <c r="AA21" s="551"/>
      <c r="AB21" s="551"/>
      <c r="AC21" s="551"/>
      <c r="AD21" s="551"/>
      <c r="AE21" s="34" t="s">
        <v>1344</v>
      </c>
      <c r="AF21" s="39" t="s">
        <v>145</v>
      </c>
      <c r="AG21" s="551"/>
      <c r="AH21" s="551"/>
      <c r="AI21" s="551"/>
      <c r="AJ21" s="551"/>
      <c r="AK21" s="34" t="s">
        <v>1344</v>
      </c>
    </row>
    <row r="22" spans="2:37" ht="12" customHeight="1">
      <c r="D22" s="6" t="s">
        <v>128</v>
      </c>
      <c r="E22" s="6" t="s">
        <v>137</v>
      </c>
      <c r="F22" s="6" t="s">
        <v>544</v>
      </c>
    </row>
    <row r="23" spans="2:37" ht="12" customHeight="1">
      <c r="N23" s="39" t="s">
        <v>145</v>
      </c>
      <c r="O23" s="551"/>
      <c r="P23" s="551"/>
      <c r="Q23" s="551"/>
      <c r="R23" s="551"/>
      <c r="S23" s="34" t="s">
        <v>1344</v>
      </c>
      <c r="T23" s="39" t="s">
        <v>145</v>
      </c>
      <c r="U23" s="551"/>
      <c r="V23" s="551"/>
      <c r="W23" s="551"/>
      <c r="X23" s="551"/>
      <c r="Y23" s="34" t="s">
        <v>1344</v>
      </c>
      <c r="Z23" s="39" t="s">
        <v>145</v>
      </c>
      <c r="AA23" s="551"/>
      <c r="AB23" s="551"/>
      <c r="AC23" s="551"/>
      <c r="AD23" s="551"/>
      <c r="AE23" s="34" t="s">
        <v>1344</v>
      </c>
      <c r="AF23" s="39" t="s">
        <v>145</v>
      </c>
      <c r="AG23" s="551"/>
      <c r="AH23" s="551"/>
      <c r="AI23" s="551"/>
      <c r="AJ23" s="551"/>
      <c r="AK23" s="34" t="s">
        <v>1344</v>
      </c>
    </row>
    <row r="24" spans="2:37" ht="12" customHeight="1">
      <c r="D24" s="6" t="s">
        <v>128</v>
      </c>
      <c r="E24" s="6" t="s">
        <v>133</v>
      </c>
      <c r="F24" s="6" t="s">
        <v>524</v>
      </c>
      <c r="K24" s="6" t="s">
        <v>130</v>
      </c>
      <c r="L24" s="556" t="s">
        <v>521</v>
      </c>
      <c r="M24" s="556"/>
      <c r="O24" s="557">
        <f>SUM($O$17,$U$17,$AA$17,$AG$17)</f>
        <v>0</v>
      </c>
      <c r="P24" s="557"/>
      <c r="Q24" s="557"/>
      <c r="R24" s="557"/>
      <c r="S24" s="34" t="s">
        <v>1337</v>
      </c>
    </row>
    <row r="25" spans="2:37" ht="12" customHeight="1">
      <c r="L25" s="556" t="s">
        <v>522</v>
      </c>
      <c r="M25" s="556"/>
      <c r="O25" s="557">
        <f>SUM($O$18,$U$18,$AA$18,$AG$18)</f>
        <v>0</v>
      </c>
      <c r="P25" s="557"/>
      <c r="Q25" s="557"/>
      <c r="R25" s="557"/>
      <c r="S25" s="34" t="s">
        <v>1337</v>
      </c>
    </row>
    <row r="26" spans="2:37" ht="12" customHeight="1">
      <c r="D26" s="6" t="s">
        <v>128</v>
      </c>
      <c r="E26" s="6" t="s">
        <v>525</v>
      </c>
      <c r="F26" s="6" t="s">
        <v>545</v>
      </c>
      <c r="W26" s="551"/>
      <c r="X26" s="551"/>
      <c r="Y26" s="551"/>
      <c r="Z26" s="551"/>
      <c r="AA26" s="34" t="s">
        <v>1345</v>
      </c>
    </row>
    <row r="27" spans="2:37" ht="12" customHeight="1">
      <c r="D27" s="6" t="s">
        <v>128</v>
      </c>
      <c r="E27" s="6" t="s">
        <v>153</v>
      </c>
      <c r="F27" s="6" t="s">
        <v>546</v>
      </c>
      <c r="W27" s="551"/>
      <c r="X27" s="551"/>
      <c r="Y27" s="551"/>
      <c r="Z27" s="551"/>
      <c r="AA27" s="34" t="s">
        <v>1345</v>
      </c>
    </row>
    <row r="28" spans="2:37" ht="12" customHeight="1">
      <c r="B28" s="30"/>
      <c r="C28" s="30"/>
      <c r="D28" s="30" t="s">
        <v>128</v>
      </c>
      <c r="E28" s="30" t="s">
        <v>526</v>
      </c>
      <c r="F28" s="30" t="s">
        <v>162</v>
      </c>
      <c r="G28" s="30"/>
      <c r="H28" s="30"/>
      <c r="I28" s="30"/>
      <c r="J28" s="30"/>
      <c r="K28" s="30" t="s">
        <v>130</v>
      </c>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row>
    <row r="29" spans="2:37" ht="12" customHeight="1">
      <c r="B29" s="6" t="s">
        <v>527</v>
      </c>
      <c r="H29" s="33" t="s">
        <v>530</v>
      </c>
      <c r="I29" s="558" t="str">
        <f>IF($L$29="","",VLOOKUP($L$29,LIST!$B$237:'LIST'!$C$380,2,0))</f>
        <v/>
      </c>
      <c r="J29" s="558"/>
      <c r="K29" s="558"/>
      <c r="L29" s="559"/>
      <c r="M29" s="559"/>
      <c r="N29" s="559"/>
      <c r="O29" s="559"/>
      <c r="P29" s="559"/>
      <c r="Q29" s="559"/>
      <c r="R29" s="559"/>
      <c r="S29" s="559"/>
      <c r="T29" s="559"/>
      <c r="U29" s="559"/>
      <c r="V29" s="40" t="s">
        <v>523</v>
      </c>
      <c r="W29" s="40" t="s">
        <v>529</v>
      </c>
      <c r="X29" s="558" t="str">
        <f>IF($AA$29="","",VLOOKUP($AA$29,LIST!$B$237:'LIST'!$C$380,2,0))</f>
        <v/>
      </c>
      <c r="Y29" s="558"/>
      <c r="Z29" s="558"/>
      <c r="AA29" s="559"/>
      <c r="AB29" s="559"/>
      <c r="AC29" s="559"/>
      <c r="AD29" s="559"/>
      <c r="AE29" s="559"/>
      <c r="AF29" s="559"/>
      <c r="AG29" s="559"/>
      <c r="AH29" s="559"/>
      <c r="AI29" s="559"/>
      <c r="AJ29" s="559"/>
      <c r="AK29" s="6" t="s">
        <v>523</v>
      </c>
    </row>
    <row r="30" spans="2:37" ht="12" customHeight="1">
      <c r="B30" s="30"/>
      <c r="C30" s="30"/>
      <c r="D30" s="30"/>
      <c r="E30" s="30"/>
      <c r="F30" s="30"/>
      <c r="G30" s="30"/>
      <c r="H30" s="41" t="s">
        <v>530</v>
      </c>
      <c r="I30" s="554" t="str">
        <f>IF($L$30="","",VLOOKUP($L$30,LIST!$B$237:'LIST'!$C$380,2,0))</f>
        <v/>
      </c>
      <c r="J30" s="554"/>
      <c r="K30" s="554"/>
      <c r="L30" s="541"/>
      <c r="M30" s="541"/>
      <c r="N30" s="541"/>
      <c r="O30" s="541"/>
      <c r="P30" s="541"/>
      <c r="Q30" s="541"/>
      <c r="R30" s="541"/>
      <c r="S30" s="541"/>
      <c r="T30" s="541"/>
      <c r="U30" s="541"/>
      <c r="V30" s="30" t="s">
        <v>523</v>
      </c>
      <c r="W30" s="30" t="s">
        <v>529</v>
      </c>
      <c r="X30" s="554" t="str">
        <f>IF($AA$30="","",VLOOKUP($AA$30,LIST!$B$237:'LIST'!$C$380,2,0))</f>
        <v/>
      </c>
      <c r="Y30" s="554"/>
      <c r="Z30" s="554"/>
      <c r="AA30" s="541"/>
      <c r="AB30" s="541"/>
      <c r="AC30" s="541"/>
      <c r="AD30" s="541"/>
      <c r="AE30" s="541"/>
      <c r="AF30" s="541"/>
      <c r="AG30" s="541"/>
      <c r="AH30" s="541"/>
      <c r="AI30" s="541"/>
      <c r="AJ30" s="541"/>
      <c r="AK30" s="30" t="s">
        <v>523</v>
      </c>
    </row>
    <row r="31" spans="2:37" ht="12" customHeight="1">
      <c r="B31" s="27" t="s">
        <v>1168</v>
      </c>
      <c r="C31" s="27"/>
      <c r="D31" s="27"/>
      <c r="E31" s="27"/>
      <c r="F31" s="27"/>
      <c r="G31" s="27"/>
      <c r="H31" s="129" t="s">
        <v>171</v>
      </c>
      <c r="I31" s="27" t="s">
        <v>531</v>
      </c>
      <c r="J31" s="27"/>
      <c r="K31" s="129" t="s">
        <v>171</v>
      </c>
      <c r="L31" s="27" t="s">
        <v>532</v>
      </c>
      <c r="M31" s="27"/>
      <c r="N31" s="129" t="s">
        <v>171</v>
      </c>
      <c r="O31" s="27" t="s">
        <v>533</v>
      </c>
      <c r="P31" s="27"/>
      <c r="Q31" s="129" t="s">
        <v>171</v>
      </c>
      <c r="R31" s="27" t="s">
        <v>534</v>
      </c>
      <c r="S31" s="27"/>
      <c r="T31" s="129" t="s">
        <v>171</v>
      </c>
      <c r="U31" s="27" t="s">
        <v>535</v>
      </c>
      <c r="V31" s="27"/>
      <c r="W31" s="27"/>
      <c r="X31" s="129" t="s">
        <v>171</v>
      </c>
      <c r="Y31" s="27" t="s">
        <v>536</v>
      </c>
      <c r="Z31" s="27"/>
      <c r="AA31" s="27"/>
      <c r="AB31" s="27"/>
      <c r="AC31" s="27"/>
      <c r="AD31" s="129" t="s">
        <v>171</v>
      </c>
      <c r="AE31" s="27" t="s">
        <v>537</v>
      </c>
      <c r="AF31" s="27"/>
      <c r="AG31" s="27"/>
      <c r="AH31" s="27"/>
      <c r="AI31" s="27"/>
      <c r="AJ31" s="27"/>
      <c r="AK31" s="27"/>
    </row>
    <row r="32" spans="2:37" ht="12" customHeight="1">
      <c r="B32" s="6" t="s">
        <v>538</v>
      </c>
      <c r="N32" s="39" t="s">
        <v>145</v>
      </c>
      <c r="O32" s="516" t="s">
        <v>539</v>
      </c>
      <c r="P32" s="516"/>
      <c r="Q32" s="516"/>
      <c r="R32" s="516"/>
      <c r="S32" s="516"/>
      <c r="T32" s="516"/>
      <c r="U32" s="9" t="s">
        <v>523</v>
      </c>
      <c r="V32" s="39" t="s">
        <v>145</v>
      </c>
      <c r="W32" s="516" t="s">
        <v>540</v>
      </c>
      <c r="X32" s="516"/>
      <c r="Y32" s="516"/>
      <c r="Z32" s="516"/>
      <c r="AA32" s="516"/>
      <c r="AB32" s="516"/>
      <c r="AC32" s="9" t="s">
        <v>523</v>
      </c>
      <c r="AD32" s="39" t="s">
        <v>145</v>
      </c>
      <c r="AE32" s="516" t="s">
        <v>542</v>
      </c>
      <c r="AF32" s="516"/>
      <c r="AG32" s="516"/>
      <c r="AH32" s="516"/>
      <c r="AI32" s="516"/>
      <c r="AJ32" s="516"/>
      <c r="AK32" s="9" t="s">
        <v>523</v>
      </c>
    </row>
    <row r="33" spans="2:53" ht="12" customHeight="1">
      <c r="D33" s="135" t="s">
        <v>128</v>
      </c>
      <c r="E33" s="135" t="s">
        <v>129</v>
      </c>
      <c r="F33" s="135" t="s">
        <v>1923</v>
      </c>
      <c r="G33" s="135"/>
      <c r="H33" s="135"/>
      <c r="I33" s="135"/>
      <c r="J33" s="135"/>
      <c r="K33" s="135" t="s">
        <v>130</v>
      </c>
      <c r="L33" s="135"/>
      <c r="M33" s="135"/>
      <c r="N33" s="39" t="s">
        <v>145</v>
      </c>
      <c r="O33" s="551"/>
      <c r="P33" s="551"/>
      <c r="Q33" s="551"/>
      <c r="R33" s="551"/>
      <c r="S33" s="551"/>
      <c r="T33" s="551"/>
      <c r="U33" s="34" t="s">
        <v>1336</v>
      </c>
      <c r="V33" s="39" t="s">
        <v>145</v>
      </c>
      <c r="W33" s="551"/>
      <c r="X33" s="551"/>
      <c r="Y33" s="551"/>
      <c r="Z33" s="551"/>
      <c r="AA33" s="551"/>
      <c r="AB33" s="551"/>
      <c r="AC33" s="34" t="s">
        <v>1336</v>
      </c>
      <c r="AD33" s="39" t="s">
        <v>145</v>
      </c>
      <c r="AE33" s="552" t="str">
        <f>IF($O$33="","",SUM($O$33,$W$33))</f>
        <v/>
      </c>
      <c r="AF33" s="552"/>
      <c r="AG33" s="552"/>
      <c r="AH33" s="552"/>
      <c r="AI33" s="552"/>
      <c r="AJ33" s="552"/>
      <c r="AK33" s="34" t="s">
        <v>1336</v>
      </c>
    </row>
    <row r="34" spans="2:53" ht="12" customHeight="1">
      <c r="D34" s="135" t="s">
        <v>128</v>
      </c>
      <c r="E34" s="135" t="s">
        <v>1924</v>
      </c>
      <c r="F34" s="555" t="s">
        <v>1925</v>
      </c>
      <c r="G34" s="555"/>
      <c r="H34" s="555"/>
      <c r="I34" s="555"/>
      <c r="J34" s="555"/>
      <c r="K34" s="555"/>
      <c r="L34" s="555"/>
      <c r="M34" s="135" t="s">
        <v>805</v>
      </c>
      <c r="N34" s="39" t="s">
        <v>145</v>
      </c>
      <c r="O34" s="551"/>
      <c r="P34" s="551"/>
      <c r="Q34" s="551"/>
      <c r="R34" s="551"/>
      <c r="S34" s="551"/>
      <c r="T34" s="551"/>
      <c r="U34" s="34" t="s">
        <v>1336</v>
      </c>
      <c r="V34" s="39" t="s">
        <v>145</v>
      </c>
      <c r="W34" s="551"/>
      <c r="X34" s="551"/>
      <c r="Y34" s="551"/>
      <c r="Z34" s="551"/>
      <c r="AA34" s="551"/>
      <c r="AB34" s="551"/>
      <c r="AC34" s="34" t="s">
        <v>1336</v>
      </c>
      <c r="AD34" s="39" t="s">
        <v>145</v>
      </c>
      <c r="AE34" s="552" t="str">
        <f>IF($O$34="","",SUM($O$34,$W$34))</f>
        <v/>
      </c>
      <c r="AF34" s="552"/>
      <c r="AG34" s="552"/>
      <c r="AH34" s="552"/>
      <c r="AI34" s="552"/>
      <c r="AJ34" s="552"/>
      <c r="AK34" s="34" t="s">
        <v>1336</v>
      </c>
    </row>
    <row r="35" spans="2:53" ht="12" customHeight="1">
      <c r="B35" s="30"/>
      <c r="C35" s="30"/>
      <c r="D35" s="150" t="s">
        <v>128</v>
      </c>
      <c r="E35" s="150" t="s">
        <v>1926</v>
      </c>
      <c r="F35" s="150" t="s">
        <v>800</v>
      </c>
      <c r="G35" s="150"/>
      <c r="H35" s="150"/>
      <c r="I35" s="150"/>
      <c r="J35" s="150"/>
      <c r="K35" s="150" t="s">
        <v>130</v>
      </c>
      <c r="L35" s="150"/>
      <c r="M35" s="150"/>
      <c r="N35" s="30"/>
      <c r="O35" s="547" t="e">
        <f>IF(calculation_first!$C$4="","",ROUNDUP(calculation_first!$C$4,2))</f>
        <v>#VALUE!</v>
      </c>
      <c r="P35" s="547"/>
      <c r="Q35" s="547"/>
      <c r="R35" s="547"/>
      <c r="S35" s="547"/>
      <c r="T35" s="547"/>
      <c r="U35" s="55" t="s">
        <v>1345</v>
      </c>
      <c r="V35" s="30"/>
      <c r="W35" s="30"/>
      <c r="X35" s="30"/>
      <c r="Y35" s="30"/>
      <c r="Z35" s="30"/>
      <c r="AA35" s="30"/>
      <c r="AB35" s="30"/>
      <c r="AC35" s="30"/>
      <c r="AD35" s="30"/>
      <c r="AE35" s="30"/>
      <c r="AF35" s="30"/>
      <c r="AG35" s="30"/>
      <c r="AH35" s="30"/>
      <c r="AI35" s="30"/>
      <c r="AJ35" s="30"/>
      <c r="AK35" s="30"/>
    </row>
    <row r="36" spans="2:53" ht="12" customHeight="1">
      <c r="B36" s="6" t="s">
        <v>1179</v>
      </c>
      <c r="N36" s="39" t="s">
        <v>145</v>
      </c>
      <c r="O36" s="549" t="s">
        <v>539</v>
      </c>
      <c r="P36" s="549"/>
      <c r="Q36" s="549"/>
      <c r="R36" s="549"/>
      <c r="S36" s="549"/>
      <c r="T36" s="549"/>
      <c r="U36" s="9" t="s">
        <v>523</v>
      </c>
      <c r="V36" s="39" t="s">
        <v>145</v>
      </c>
      <c r="W36" s="549" t="s">
        <v>540</v>
      </c>
      <c r="X36" s="549"/>
      <c r="Y36" s="549"/>
      <c r="Z36" s="549"/>
      <c r="AA36" s="549"/>
      <c r="AB36" s="549"/>
      <c r="AC36" s="9" t="s">
        <v>523</v>
      </c>
      <c r="AD36" s="39" t="s">
        <v>145</v>
      </c>
      <c r="AE36" s="549" t="s">
        <v>542</v>
      </c>
      <c r="AF36" s="549"/>
      <c r="AG36" s="549"/>
      <c r="AH36" s="549"/>
      <c r="AI36" s="549"/>
      <c r="AJ36" s="549"/>
      <c r="AK36" s="9" t="s">
        <v>523</v>
      </c>
    </row>
    <row r="37" spans="2:53" ht="12" customHeight="1">
      <c r="D37" s="135" t="s">
        <v>128</v>
      </c>
      <c r="E37" s="135" t="s">
        <v>129</v>
      </c>
      <c r="F37" s="135" t="s">
        <v>543</v>
      </c>
      <c r="G37" s="135"/>
      <c r="H37" s="135"/>
      <c r="I37" s="135"/>
      <c r="J37" s="135"/>
      <c r="K37" s="135" t="s">
        <v>130</v>
      </c>
      <c r="L37" s="135"/>
      <c r="M37" s="135"/>
      <c r="N37" s="39" t="s">
        <v>145</v>
      </c>
      <c r="O37" s="551"/>
      <c r="P37" s="551"/>
      <c r="Q37" s="551"/>
      <c r="R37" s="551"/>
      <c r="S37" s="551"/>
      <c r="T37" s="551"/>
      <c r="U37" s="34" t="s">
        <v>1336</v>
      </c>
      <c r="V37" s="39" t="s">
        <v>145</v>
      </c>
      <c r="W37" s="551"/>
      <c r="X37" s="551"/>
      <c r="Y37" s="551"/>
      <c r="Z37" s="551"/>
      <c r="AA37" s="551"/>
      <c r="AB37" s="551"/>
      <c r="AC37" s="34" t="s">
        <v>1336</v>
      </c>
      <c r="AD37" s="39" t="s">
        <v>145</v>
      </c>
      <c r="AE37" s="552" t="str">
        <f>IF($O$37="","",SUM($O$37,$W$37))</f>
        <v/>
      </c>
      <c r="AF37" s="552"/>
      <c r="AG37" s="552"/>
      <c r="AH37" s="552"/>
      <c r="AI37" s="552"/>
      <c r="AJ37" s="552"/>
      <c r="AK37" s="34" t="s">
        <v>1336</v>
      </c>
      <c r="AN37" s="130" t="s">
        <v>1506</v>
      </c>
      <c r="AO37" s="130"/>
      <c r="AU37" s="120"/>
      <c r="AV37" s="120"/>
      <c r="AW37" s="121"/>
      <c r="AX37" s="122"/>
      <c r="AY37" s="120"/>
    </row>
    <row r="38" spans="2:53" ht="12" customHeight="1">
      <c r="D38" s="135" t="s">
        <v>128</v>
      </c>
      <c r="E38" s="135" t="s">
        <v>131</v>
      </c>
      <c r="F38" s="555" t="s">
        <v>1503</v>
      </c>
      <c r="G38" s="555"/>
      <c r="H38" s="555"/>
      <c r="I38" s="555"/>
      <c r="J38" s="555"/>
      <c r="K38" s="555"/>
      <c r="L38" s="555"/>
      <c r="M38" s="135" t="s">
        <v>805</v>
      </c>
      <c r="N38" s="39" t="s">
        <v>145</v>
      </c>
      <c r="O38" s="551"/>
      <c r="P38" s="551"/>
      <c r="Q38" s="551"/>
      <c r="R38" s="551"/>
      <c r="S38" s="551"/>
      <c r="T38" s="551"/>
      <c r="U38" s="34" t="s">
        <v>1336</v>
      </c>
      <c r="V38" s="39" t="s">
        <v>145</v>
      </c>
      <c r="W38" s="551"/>
      <c r="X38" s="551"/>
      <c r="Y38" s="551"/>
      <c r="Z38" s="551"/>
      <c r="AA38" s="551"/>
      <c r="AB38" s="551"/>
      <c r="AC38" s="34" t="s">
        <v>1336</v>
      </c>
      <c r="AD38" s="39" t="s">
        <v>145</v>
      </c>
      <c r="AE38" s="552" t="str">
        <f>IF($O$38="","",SUM($O$38,$W$38))</f>
        <v/>
      </c>
      <c r="AF38" s="552"/>
      <c r="AG38" s="552"/>
      <c r="AH38" s="552"/>
      <c r="AI38" s="552"/>
      <c r="AJ38" s="552"/>
      <c r="AK38" s="34" t="s">
        <v>1336</v>
      </c>
      <c r="AN38" s="130" t="s">
        <v>1508</v>
      </c>
      <c r="AO38" s="130"/>
      <c r="AP38" s="130">
        <v>1</v>
      </c>
      <c r="AQ38" s="130"/>
      <c r="AR38" s="536">
        <f>MIN(AR50,AR51)</f>
        <v>0</v>
      </c>
      <c r="AS38" s="537"/>
      <c r="AT38" s="537"/>
      <c r="AU38" s="120"/>
    </row>
    <row r="39" spans="2:53" ht="12" customHeight="1">
      <c r="D39" s="135" t="s">
        <v>128</v>
      </c>
      <c r="E39" s="135" t="s">
        <v>132</v>
      </c>
      <c r="F39" s="555" t="s">
        <v>549</v>
      </c>
      <c r="G39" s="555"/>
      <c r="H39" s="555"/>
      <c r="I39" s="555"/>
      <c r="J39" s="555"/>
      <c r="K39" s="555"/>
      <c r="L39" s="555"/>
      <c r="M39" s="135" t="s">
        <v>130</v>
      </c>
      <c r="N39" s="39" t="s">
        <v>145</v>
      </c>
      <c r="O39" s="551"/>
      <c r="P39" s="551"/>
      <c r="Q39" s="551"/>
      <c r="R39" s="551"/>
      <c r="S39" s="551"/>
      <c r="T39" s="551"/>
      <c r="U39" s="34" t="s">
        <v>1336</v>
      </c>
      <c r="V39" s="39" t="s">
        <v>145</v>
      </c>
      <c r="W39" s="551"/>
      <c r="X39" s="551"/>
      <c r="Y39" s="551"/>
      <c r="Z39" s="551"/>
      <c r="AA39" s="551"/>
      <c r="AB39" s="551"/>
      <c r="AC39" s="34" t="s">
        <v>1336</v>
      </c>
      <c r="AD39" s="39" t="s">
        <v>145</v>
      </c>
      <c r="AE39" s="552" t="str">
        <f>IF($O$39="","",SUM($O$39,$W$39))</f>
        <v/>
      </c>
      <c r="AF39" s="552"/>
      <c r="AG39" s="552"/>
      <c r="AH39" s="552"/>
      <c r="AI39" s="552"/>
      <c r="AJ39" s="552"/>
      <c r="AK39" s="34" t="s">
        <v>1336</v>
      </c>
      <c r="AN39" s="130" t="s">
        <v>1509</v>
      </c>
      <c r="AO39" s="130"/>
      <c r="AU39" s="120"/>
    </row>
    <row r="40" spans="2:53" ht="12" customHeight="1">
      <c r="D40" s="135" t="s">
        <v>128</v>
      </c>
      <c r="E40" s="135" t="s">
        <v>1498</v>
      </c>
      <c r="F40" s="135" t="s">
        <v>1645</v>
      </c>
      <c r="G40" s="156"/>
      <c r="H40" s="156"/>
      <c r="I40" s="156"/>
      <c r="J40" s="156"/>
      <c r="K40" s="156"/>
      <c r="L40" s="156"/>
      <c r="M40" s="135"/>
      <c r="AE40" s="125"/>
      <c r="AF40" s="125"/>
      <c r="AG40" s="125"/>
      <c r="AH40" s="125"/>
      <c r="AI40" s="125"/>
      <c r="AJ40" s="125"/>
      <c r="AK40" s="34"/>
      <c r="AN40" s="130"/>
      <c r="AO40" s="130"/>
      <c r="AU40" s="120"/>
    </row>
    <row r="41" spans="2:53" ht="12" customHeight="1">
      <c r="D41" s="135"/>
      <c r="E41" s="135"/>
      <c r="F41" s="555"/>
      <c r="G41" s="555"/>
      <c r="H41" s="555"/>
      <c r="I41" s="555"/>
      <c r="J41" s="555"/>
      <c r="K41" s="555"/>
      <c r="L41" s="555"/>
      <c r="M41" s="135"/>
      <c r="N41" s="39" t="s">
        <v>145</v>
      </c>
      <c r="O41" s="551"/>
      <c r="P41" s="551"/>
      <c r="Q41" s="551"/>
      <c r="R41" s="551"/>
      <c r="S41" s="551"/>
      <c r="T41" s="551"/>
      <c r="U41" s="34" t="s">
        <v>1336</v>
      </c>
      <c r="V41" s="39" t="s">
        <v>145</v>
      </c>
      <c r="W41" s="551"/>
      <c r="X41" s="551"/>
      <c r="Y41" s="551"/>
      <c r="Z41" s="551"/>
      <c r="AA41" s="551"/>
      <c r="AB41" s="551"/>
      <c r="AC41" s="34" t="s">
        <v>1336</v>
      </c>
      <c r="AD41" s="39" t="s">
        <v>145</v>
      </c>
      <c r="AE41" s="552" t="str">
        <f>IF($O$41="","",SUM($O$41,$W$41))</f>
        <v/>
      </c>
      <c r="AF41" s="552"/>
      <c r="AG41" s="552"/>
      <c r="AH41" s="552"/>
      <c r="AI41" s="552"/>
      <c r="AJ41" s="552"/>
      <c r="AK41" s="34" t="s">
        <v>1336</v>
      </c>
      <c r="AN41" s="130" t="s">
        <v>1510</v>
      </c>
      <c r="AO41" s="130"/>
      <c r="AU41" s="120"/>
    </row>
    <row r="42" spans="2:53" ht="12" customHeight="1">
      <c r="D42" s="135" t="s">
        <v>128</v>
      </c>
      <c r="E42" s="135" t="s">
        <v>133</v>
      </c>
      <c r="F42" s="555" t="s">
        <v>1927</v>
      </c>
      <c r="G42" s="555"/>
      <c r="H42" s="555"/>
      <c r="I42" s="555"/>
      <c r="J42" s="555"/>
      <c r="K42" s="555"/>
      <c r="L42" s="555"/>
      <c r="M42" s="135" t="s">
        <v>130</v>
      </c>
      <c r="N42" s="39" t="s">
        <v>145</v>
      </c>
      <c r="O42" s="551"/>
      <c r="P42" s="551"/>
      <c r="Q42" s="551"/>
      <c r="R42" s="551"/>
      <c r="S42" s="551"/>
      <c r="T42" s="551"/>
      <c r="U42" s="34" t="s">
        <v>1336</v>
      </c>
      <c r="V42" s="39" t="s">
        <v>145</v>
      </c>
      <c r="W42" s="551"/>
      <c r="X42" s="551"/>
      <c r="Y42" s="551"/>
      <c r="Z42" s="551"/>
      <c r="AA42" s="551"/>
      <c r="AB42" s="551"/>
      <c r="AC42" s="34" t="s">
        <v>1336</v>
      </c>
      <c r="AD42" s="39" t="s">
        <v>145</v>
      </c>
      <c r="AE42" s="552" t="str">
        <f>IF($O$42="","",SUM($O$42,$W$42))</f>
        <v/>
      </c>
      <c r="AF42" s="552"/>
      <c r="AG42" s="552"/>
      <c r="AH42" s="552"/>
      <c r="AI42" s="552"/>
      <c r="AJ42" s="552"/>
      <c r="AK42" s="34" t="s">
        <v>1336</v>
      </c>
      <c r="AN42" s="130" t="s">
        <v>1934</v>
      </c>
      <c r="AO42" s="130"/>
      <c r="AU42" s="120"/>
    </row>
    <row r="43" spans="2:53" ht="12" customHeight="1">
      <c r="D43" s="135" t="s">
        <v>128</v>
      </c>
      <c r="E43" s="135" t="s">
        <v>525</v>
      </c>
      <c r="F43" s="555" t="s">
        <v>550</v>
      </c>
      <c r="G43" s="555"/>
      <c r="H43" s="555"/>
      <c r="I43" s="555"/>
      <c r="J43" s="555"/>
      <c r="K43" s="555"/>
      <c r="L43" s="555"/>
      <c r="M43" s="135" t="s">
        <v>130</v>
      </c>
      <c r="N43" s="39" t="s">
        <v>145</v>
      </c>
      <c r="O43" s="551"/>
      <c r="P43" s="551"/>
      <c r="Q43" s="551"/>
      <c r="R43" s="551"/>
      <c r="S43" s="551"/>
      <c r="T43" s="551"/>
      <c r="U43" s="34" t="s">
        <v>1336</v>
      </c>
      <c r="V43" s="39" t="s">
        <v>145</v>
      </c>
      <c r="W43" s="551"/>
      <c r="X43" s="551"/>
      <c r="Y43" s="551"/>
      <c r="Z43" s="551"/>
      <c r="AA43" s="551"/>
      <c r="AB43" s="551"/>
      <c r="AC43" s="34" t="s">
        <v>1336</v>
      </c>
      <c r="AD43" s="39" t="s">
        <v>145</v>
      </c>
      <c r="AE43" s="552" t="str">
        <f>IF($O$43="","",SUM($O$43,$W$43))</f>
        <v/>
      </c>
      <c r="AF43" s="552"/>
      <c r="AG43" s="552"/>
      <c r="AH43" s="552"/>
      <c r="AI43" s="552"/>
      <c r="AJ43" s="552"/>
      <c r="AK43" s="34" t="s">
        <v>1336</v>
      </c>
      <c r="AN43" s="130" t="s">
        <v>1511</v>
      </c>
      <c r="AO43" s="130"/>
      <c r="AP43" s="130">
        <v>2</v>
      </c>
      <c r="AQ43" s="130"/>
      <c r="AR43" s="536" t="str">
        <f>IF(AE43="","",MIN($AE$37/5,AE43))</f>
        <v/>
      </c>
      <c r="AS43" s="537"/>
      <c r="AT43" s="537"/>
      <c r="AU43" s="120"/>
    </row>
    <row r="44" spans="2:53" ht="12" customHeight="1">
      <c r="D44" s="135" t="s">
        <v>128</v>
      </c>
      <c r="E44" s="135" t="s">
        <v>153</v>
      </c>
      <c r="F44" s="555" t="s">
        <v>551</v>
      </c>
      <c r="G44" s="555"/>
      <c r="H44" s="555"/>
      <c r="I44" s="555"/>
      <c r="J44" s="555"/>
      <c r="K44" s="555"/>
      <c r="L44" s="555"/>
      <c r="M44" s="135" t="s">
        <v>130</v>
      </c>
      <c r="N44" s="39" t="s">
        <v>145</v>
      </c>
      <c r="O44" s="551"/>
      <c r="P44" s="551"/>
      <c r="Q44" s="551"/>
      <c r="R44" s="551"/>
      <c r="S44" s="551"/>
      <c r="T44" s="551"/>
      <c r="U44" s="34" t="s">
        <v>1336</v>
      </c>
      <c r="V44" s="39" t="s">
        <v>145</v>
      </c>
      <c r="W44" s="551"/>
      <c r="X44" s="551"/>
      <c r="Y44" s="551"/>
      <c r="Z44" s="551"/>
      <c r="AA44" s="551"/>
      <c r="AB44" s="551"/>
      <c r="AC44" s="34" t="s">
        <v>1336</v>
      </c>
      <c r="AD44" s="39" t="s">
        <v>145</v>
      </c>
      <c r="AE44" s="552" t="str">
        <f>IF($O$44="","",SUM($O$44,$W$44))</f>
        <v/>
      </c>
      <c r="AF44" s="552"/>
      <c r="AG44" s="552"/>
      <c r="AH44" s="552"/>
      <c r="AI44" s="552"/>
      <c r="AJ44" s="552"/>
      <c r="AK44" s="34" t="s">
        <v>1336</v>
      </c>
      <c r="AN44" s="130" t="s">
        <v>1512</v>
      </c>
      <c r="AO44" s="130"/>
      <c r="AP44" s="130">
        <v>3</v>
      </c>
      <c r="AQ44" s="130"/>
      <c r="AR44" s="536" t="str">
        <f>IF(AE44="","",MIN($AE$37/50,AE44))</f>
        <v/>
      </c>
      <c r="AS44" s="537"/>
      <c r="AT44" s="537"/>
      <c r="AU44" s="120"/>
    </row>
    <row r="45" spans="2:53" ht="12" customHeight="1">
      <c r="D45" s="135" t="s">
        <v>128</v>
      </c>
      <c r="E45" s="135" t="s">
        <v>526</v>
      </c>
      <c r="F45" s="555" t="s">
        <v>552</v>
      </c>
      <c r="G45" s="555"/>
      <c r="H45" s="555"/>
      <c r="I45" s="555"/>
      <c r="J45" s="555"/>
      <c r="K45" s="555"/>
      <c r="L45" s="555"/>
      <c r="M45" s="135" t="s">
        <v>130</v>
      </c>
      <c r="N45" s="39" t="s">
        <v>145</v>
      </c>
      <c r="O45" s="551"/>
      <c r="P45" s="551"/>
      <c r="Q45" s="551"/>
      <c r="R45" s="551"/>
      <c r="S45" s="551"/>
      <c r="T45" s="551"/>
      <c r="U45" s="34" t="s">
        <v>1336</v>
      </c>
      <c r="V45" s="39" t="s">
        <v>145</v>
      </c>
      <c r="W45" s="551"/>
      <c r="X45" s="551"/>
      <c r="Y45" s="551"/>
      <c r="Z45" s="551"/>
      <c r="AA45" s="551"/>
      <c r="AB45" s="551"/>
      <c r="AC45" s="34" t="s">
        <v>1336</v>
      </c>
      <c r="AD45" s="39" t="s">
        <v>145</v>
      </c>
      <c r="AE45" s="552" t="str">
        <f>IF($O$45="","",SUM($O$45,$W$45))</f>
        <v/>
      </c>
      <c r="AF45" s="552"/>
      <c r="AG45" s="552"/>
      <c r="AH45" s="552"/>
      <c r="AI45" s="552"/>
      <c r="AJ45" s="552"/>
      <c r="AK45" s="34" t="s">
        <v>1336</v>
      </c>
      <c r="AN45" s="130" t="s">
        <v>1513</v>
      </c>
      <c r="AO45" s="130"/>
      <c r="AP45" s="130">
        <v>4</v>
      </c>
      <c r="AQ45" s="130"/>
      <c r="AR45" s="536" t="str">
        <f>IF(AE45="","",MIN($AE$37/50,AE45))</f>
        <v/>
      </c>
      <c r="AS45" s="537"/>
      <c r="AT45" s="537"/>
      <c r="AU45" s="120"/>
      <c r="AV45" s="120"/>
      <c r="AW45" s="120"/>
      <c r="AX45" s="120"/>
      <c r="AY45" s="123"/>
      <c r="AZ45" s="124"/>
      <c r="BA45" s="124"/>
    </row>
    <row r="46" spans="2:53" ht="12" customHeight="1">
      <c r="D46" s="135" t="s">
        <v>128</v>
      </c>
      <c r="E46" s="135" t="s">
        <v>548</v>
      </c>
      <c r="F46" s="555" t="s">
        <v>553</v>
      </c>
      <c r="G46" s="555"/>
      <c r="H46" s="555"/>
      <c r="I46" s="555"/>
      <c r="J46" s="555"/>
      <c r="K46" s="555"/>
      <c r="L46" s="555"/>
      <c r="M46" s="135" t="s">
        <v>130</v>
      </c>
      <c r="N46" s="39" t="s">
        <v>145</v>
      </c>
      <c r="O46" s="551"/>
      <c r="P46" s="551"/>
      <c r="Q46" s="551"/>
      <c r="R46" s="551"/>
      <c r="S46" s="551"/>
      <c r="T46" s="551"/>
      <c r="U46" s="34" t="s">
        <v>1336</v>
      </c>
      <c r="V46" s="39" t="s">
        <v>145</v>
      </c>
      <c r="W46" s="551"/>
      <c r="X46" s="551"/>
      <c r="Y46" s="551"/>
      <c r="Z46" s="551"/>
      <c r="AA46" s="551"/>
      <c r="AB46" s="551"/>
      <c r="AC46" s="34" t="s">
        <v>1336</v>
      </c>
      <c r="AD46" s="39" t="s">
        <v>145</v>
      </c>
      <c r="AE46" s="552" t="str">
        <f>IF($O$46="","",SUM($O$46,$W$46))</f>
        <v/>
      </c>
      <c r="AF46" s="552"/>
      <c r="AG46" s="552"/>
      <c r="AH46" s="552"/>
      <c r="AI46" s="552"/>
      <c r="AJ46" s="552"/>
      <c r="AK46" s="34" t="s">
        <v>1336</v>
      </c>
      <c r="AN46" s="130" t="s">
        <v>1514</v>
      </c>
      <c r="AO46" s="130"/>
      <c r="AP46" s="130">
        <v>5</v>
      </c>
      <c r="AQ46" s="130"/>
      <c r="AR46" s="536" t="str">
        <f>IF(AE46="","",MIN($AE$37/100,AE46))</f>
        <v/>
      </c>
      <c r="AS46" s="537"/>
      <c r="AT46" s="537"/>
      <c r="AU46" s="120"/>
      <c r="AV46" s="120"/>
      <c r="AW46" s="120"/>
      <c r="AX46" s="120"/>
      <c r="AY46" s="123"/>
      <c r="AZ46" s="124"/>
      <c r="BA46" s="124"/>
    </row>
    <row r="47" spans="2:53" ht="12" customHeight="1">
      <c r="D47" s="135" t="s">
        <v>128</v>
      </c>
      <c r="E47" s="135" t="s">
        <v>1499</v>
      </c>
      <c r="F47" s="555" t="s">
        <v>554</v>
      </c>
      <c r="G47" s="555"/>
      <c r="H47" s="555"/>
      <c r="I47" s="555"/>
      <c r="J47" s="555"/>
      <c r="K47" s="555"/>
      <c r="L47" s="555"/>
      <c r="M47" s="135" t="s">
        <v>130</v>
      </c>
      <c r="N47" s="39" t="s">
        <v>145</v>
      </c>
      <c r="O47" s="551"/>
      <c r="P47" s="551"/>
      <c r="Q47" s="551"/>
      <c r="R47" s="551"/>
      <c r="S47" s="551"/>
      <c r="T47" s="551"/>
      <c r="U47" s="34" t="s">
        <v>1336</v>
      </c>
      <c r="V47" s="39" t="s">
        <v>145</v>
      </c>
      <c r="W47" s="551"/>
      <c r="X47" s="551"/>
      <c r="Y47" s="551"/>
      <c r="Z47" s="551"/>
      <c r="AA47" s="551"/>
      <c r="AB47" s="551"/>
      <c r="AC47" s="34" t="s">
        <v>1336</v>
      </c>
      <c r="AD47" s="39" t="s">
        <v>145</v>
      </c>
      <c r="AE47" s="552" t="str">
        <f>IF($O$47="","",SUM($O$47,$W$47))</f>
        <v/>
      </c>
      <c r="AF47" s="552"/>
      <c r="AG47" s="552"/>
      <c r="AH47" s="552"/>
      <c r="AI47" s="552"/>
      <c r="AJ47" s="552"/>
      <c r="AK47" s="34" t="s">
        <v>1336</v>
      </c>
      <c r="AN47" s="130" t="s">
        <v>1515</v>
      </c>
      <c r="AO47" s="130"/>
      <c r="AP47" s="130">
        <v>6</v>
      </c>
      <c r="AQ47" s="130"/>
      <c r="AR47" s="536" t="str">
        <f>IF(AE47="","",MIN($AE$37/100,AE47))</f>
        <v/>
      </c>
      <c r="AS47" s="537"/>
      <c r="AT47" s="537"/>
      <c r="AU47" s="120"/>
      <c r="AV47" s="120"/>
      <c r="AW47" s="120"/>
      <c r="AX47" s="120"/>
      <c r="AY47" s="123"/>
      <c r="AZ47" s="124"/>
      <c r="BA47" s="124"/>
    </row>
    <row r="48" spans="2:53" ht="12" customHeight="1">
      <c r="D48" s="135" t="s">
        <v>128</v>
      </c>
      <c r="E48" s="135" t="s">
        <v>1928</v>
      </c>
      <c r="F48" s="555" t="s">
        <v>1500</v>
      </c>
      <c r="G48" s="555"/>
      <c r="H48" s="555"/>
      <c r="I48" s="555"/>
      <c r="J48" s="555"/>
      <c r="K48" s="555"/>
      <c r="L48" s="555"/>
      <c r="M48" s="135" t="s">
        <v>130</v>
      </c>
      <c r="N48" s="39" t="s">
        <v>145</v>
      </c>
      <c r="O48" s="551"/>
      <c r="P48" s="551"/>
      <c r="Q48" s="551"/>
      <c r="R48" s="551"/>
      <c r="S48" s="551"/>
      <c r="T48" s="551"/>
      <c r="U48" s="34" t="s">
        <v>1336</v>
      </c>
      <c r="V48" s="39" t="s">
        <v>145</v>
      </c>
      <c r="W48" s="551"/>
      <c r="X48" s="551"/>
      <c r="Y48" s="551"/>
      <c r="Z48" s="551"/>
      <c r="AA48" s="551"/>
      <c r="AB48" s="551"/>
      <c r="AC48" s="34" t="s">
        <v>1336</v>
      </c>
      <c r="AD48" s="39" t="s">
        <v>145</v>
      </c>
      <c r="AE48" s="552" t="str">
        <f>IF($O$48="","",SUM($O$48,$W$48))</f>
        <v/>
      </c>
      <c r="AF48" s="552"/>
      <c r="AG48" s="552"/>
      <c r="AH48" s="552"/>
      <c r="AI48" s="552"/>
      <c r="AJ48" s="552"/>
      <c r="AK48" s="34" t="s">
        <v>1336</v>
      </c>
      <c r="AN48" s="130" t="s">
        <v>1516</v>
      </c>
      <c r="AO48" s="130"/>
      <c r="AP48" s="130">
        <v>7</v>
      </c>
      <c r="AQ48" s="130"/>
      <c r="AR48" s="536" t="str">
        <f>IF(AE48="","",MIN($AE$37/100,AE48))</f>
        <v/>
      </c>
      <c r="AS48" s="537"/>
      <c r="AT48" s="537"/>
      <c r="AU48" s="120"/>
      <c r="AV48" s="120"/>
      <c r="AW48" s="120"/>
      <c r="AX48" s="120"/>
      <c r="AY48" s="120"/>
    </row>
    <row r="49" spans="2:51" ht="12" customHeight="1">
      <c r="D49" s="135" t="s">
        <v>128</v>
      </c>
      <c r="E49" s="135" t="s">
        <v>1501</v>
      </c>
      <c r="F49" s="135" t="s">
        <v>1929</v>
      </c>
      <c r="G49" s="135"/>
      <c r="H49" s="135"/>
      <c r="I49" s="135"/>
      <c r="J49" s="135"/>
      <c r="K49" s="135"/>
      <c r="L49" s="135"/>
      <c r="M49" s="135"/>
      <c r="N49" s="39" t="s">
        <v>145</v>
      </c>
      <c r="O49" s="551"/>
      <c r="P49" s="551"/>
      <c r="Q49" s="551"/>
      <c r="R49" s="551"/>
      <c r="S49" s="551"/>
      <c r="T49" s="551"/>
      <c r="U49" s="34" t="s">
        <v>1336</v>
      </c>
      <c r="V49" s="39" t="s">
        <v>145</v>
      </c>
      <c r="W49" s="551"/>
      <c r="X49" s="551"/>
      <c r="Y49" s="551"/>
      <c r="Z49" s="551"/>
      <c r="AA49" s="551"/>
      <c r="AB49" s="551"/>
      <c r="AC49" s="34" t="s">
        <v>1336</v>
      </c>
      <c r="AD49" s="39" t="s">
        <v>145</v>
      </c>
      <c r="AE49" s="552" t="str">
        <f>IF($O$49="","",SUM($O$49,$W$49))</f>
        <v/>
      </c>
      <c r="AF49" s="552"/>
      <c r="AG49" s="552"/>
      <c r="AH49" s="552"/>
      <c r="AI49" s="552"/>
      <c r="AJ49" s="552"/>
      <c r="AK49" s="34" t="s">
        <v>1336</v>
      </c>
      <c r="AN49" s="130" t="s">
        <v>1935</v>
      </c>
      <c r="AO49" s="130"/>
      <c r="AP49" s="130"/>
      <c r="AQ49" s="130"/>
      <c r="AR49" s="153"/>
      <c r="AS49" s="154"/>
      <c r="AT49" s="154"/>
      <c r="AU49" s="120"/>
      <c r="AV49" s="120"/>
      <c r="AW49" s="120"/>
      <c r="AX49" s="120"/>
      <c r="AY49" s="120"/>
    </row>
    <row r="50" spans="2:51" ht="12" customHeight="1">
      <c r="D50" s="135" t="s">
        <v>128</v>
      </c>
      <c r="E50" s="135" t="s">
        <v>1930</v>
      </c>
      <c r="F50" s="135" t="s">
        <v>804</v>
      </c>
      <c r="G50" s="135"/>
      <c r="H50" s="135"/>
      <c r="I50" s="135"/>
      <c r="J50" s="135"/>
      <c r="K50" s="135" t="s">
        <v>130</v>
      </c>
      <c r="L50" s="135"/>
      <c r="M50" s="135"/>
      <c r="N50" s="39" t="s">
        <v>145</v>
      </c>
      <c r="O50" s="551"/>
      <c r="P50" s="551"/>
      <c r="Q50" s="551"/>
      <c r="R50" s="551"/>
      <c r="S50" s="551"/>
      <c r="T50" s="551"/>
      <c r="U50" s="34" t="s">
        <v>1336</v>
      </c>
      <c r="V50" s="39" t="s">
        <v>145</v>
      </c>
      <c r="W50" s="551"/>
      <c r="X50" s="551"/>
      <c r="Y50" s="551"/>
      <c r="Z50" s="551"/>
      <c r="AA50" s="551"/>
      <c r="AB50" s="551"/>
      <c r="AC50" s="34" t="s">
        <v>1336</v>
      </c>
      <c r="AD50" s="39" t="s">
        <v>145</v>
      </c>
      <c r="AE50" s="552" t="str">
        <f>IF($O$50="","",SUM($O$50,$W$50))</f>
        <v/>
      </c>
      <c r="AF50" s="552"/>
      <c r="AG50" s="552"/>
      <c r="AH50" s="552"/>
      <c r="AI50" s="552"/>
      <c r="AJ50" s="552"/>
      <c r="AK50" s="34" t="s">
        <v>1336</v>
      </c>
      <c r="AN50" s="130" t="s">
        <v>1976</v>
      </c>
      <c r="AO50" s="130"/>
      <c r="AP50" s="157" t="s">
        <v>1978</v>
      </c>
      <c r="AQ50" s="130"/>
      <c r="AR50" s="536" t="str">
        <f>IF(AE50="","",MIN(AE50/3,AE38))</f>
        <v/>
      </c>
      <c r="AS50" s="537"/>
      <c r="AT50" s="537"/>
      <c r="AU50" s="120"/>
      <c r="AV50" s="120"/>
      <c r="AW50" s="120"/>
      <c r="AX50" s="120"/>
      <c r="AY50" s="120"/>
    </row>
    <row r="51" spans="2:51" ht="12" customHeight="1">
      <c r="D51" s="135" t="s">
        <v>128</v>
      </c>
      <c r="E51" s="135" t="s">
        <v>1931</v>
      </c>
      <c r="F51" s="135" t="s">
        <v>1502</v>
      </c>
      <c r="G51" s="135"/>
      <c r="H51" s="135"/>
      <c r="I51" s="135"/>
      <c r="J51" s="135"/>
      <c r="K51" s="135"/>
      <c r="L51" s="135"/>
      <c r="M51" s="135"/>
      <c r="N51" s="39" t="s">
        <v>145</v>
      </c>
      <c r="O51" s="551"/>
      <c r="P51" s="551"/>
      <c r="Q51" s="551"/>
      <c r="R51" s="551"/>
      <c r="S51" s="551"/>
      <c r="T51" s="551"/>
      <c r="U51" s="34" t="s">
        <v>1336</v>
      </c>
      <c r="V51" s="39" t="s">
        <v>145</v>
      </c>
      <c r="W51" s="551"/>
      <c r="X51" s="551"/>
      <c r="Y51" s="551"/>
      <c r="Z51" s="551"/>
      <c r="AA51" s="551"/>
      <c r="AB51" s="551"/>
      <c r="AC51" s="34" t="s">
        <v>1336</v>
      </c>
      <c r="AD51" s="39" t="s">
        <v>145</v>
      </c>
      <c r="AE51" s="552" t="str">
        <f>IF($O$51="","",SUM($O$51,$W$51))</f>
        <v/>
      </c>
      <c r="AF51" s="552"/>
      <c r="AG51" s="552"/>
      <c r="AH51" s="552"/>
      <c r="AI51" s="552"/>
      <c r="AJ51" s="552"/>
      <c r="AK51" s="34" t="s">
        <v>1336</v>
      </c>
      <c r="AN51" s="130" t="s">
        <v>1977</v>
      </c>
      <c r="AO51" s="130"/>
      <c r="AP51" s="157" t="s">
        <v>1978</v>
      </c>
      <c r="AQ51" s="130"/>
      <c r="AR51" s="536" t="str">
        <f>IF(AE51="","",MIN(AE51/3,AE38))</f>
        <v/>
      </c>
      <c r="AS51" s="537"/>
      <c r="AT51" s="537"/>
      <c r="AU51" s="120"/>
      <c r="AV51" s="120"/>
      <c r="AW51" s="120"/>
      <c r="AX51" s="120"/>
      <c r="AY51" s="120"/>
    </row>
    <row r="52" spans="2:51" ht="12" customHeight="1">
      <c r="D52" s="135" t="s">
        <v>128</v>
      </c>
      <c r="E52" s="135" t="s">
        <v>1932</v>
      </c>
      <c r="F52" s="135" t="s">
        <v>555</v>
      </c>
      <c r="G52" s="135"/>
      <c r="H52" s="135"/>
      <c r="I52" s="135"/>
      <c r="J52" s="135"/>
      <c r="K52" s="135" t="s">
        <v>805</v>
      </c>
      <c r="L52" s="135"/>
      <c r="M52" s="135"/>
      <c r="O52" s="552" t="e">
        <f>AE37-AR52</f>
        <v>#VALUE!</v>
      </c>
      <c r="P52" s="552"/>
      <c r="Q52" s="552"/>
      <c r="R52" s="552"/>
      <c r="S52" s="552"/>
      <c r="T52" s="552"/>
      <c r="U52" s="34" t="s">
        <v>1338</v>
      </c>
      <c r="AP52" s="157" t="s">
        <v>906</v>
      </c>
      <c r="AQ52" s="130"/>
      <c r="AR52" s="536">
        <f>calculation_first!C31</f>
        <v>0</v>
      </c>
      <c r="AS52" s="537"/>
      <c r="AT52" s="537"/>
    </row>
    <row r="53" spans="2:51" ht="12" customHeight="1">
      <c r="B53" s="30"/>
      <c r="C53" s="30"/>
      <c r="D53" s="150" t="s">
        <v>128</v>
      </c>
      <c r="E53" s="150" t="s">
        <v>1933</v>
      </c>
      <c r="F53" s="150" t="s">
        <v>497</v>
      </c>
      <c r="G53" s="150"/>
      <c r="H53" s="150"/>
      <c r="I53" s="150"/>
      <c r="J53" s="150"/>
      <c r="K53" s="150" t="s">
        <v>130</v>
      </c>
      <c r="L53" s="150"/>
      <c r="M53" s="150"/>
      <c r="N53" s="30"/>
      <c r="O53" s="547" t="e">
        <f>IF(calculation_first!$C$33="","",ROUNDUP(calculation_first!$C$33,2))</f>
        <v>#VALUE!</v>
      </c>
      <c r="P53" s="547"/>
      <c r="Q53" s="547"/>
      <c r="R53" s="547"/>
      <c r="S53" s="547"/>
      <c r="T53" s="547"/>
      <c r="U53" s="55" t="s">
        <v>1345</v>
      </c>
      <c r="V53" s="30"/>
      <c r="W53" s="30"/>
      <c r="X53" s="30"/>
      <c r="Y53" s="30"/>
      <c r="Z53" s="30"/>
      <c r="AA53" s="30"/>
      <c r="AB53" s="30"/>
      <c r="AC53" s="30"/>
      <c r="AD53" s="30"/>
      <c r="AE53" s="30"/>
      <c r="AF53" s="30"/>
      <c r="AG53" s="30"/>
      <c r="AH53" s="30"/>
      <c r="AI53" s="30"/>
      <c r="AJ53" s="30"/>
      <c r="AK53" s="30"/>
    </row>
    <row r="54" spans="2:51" ht="12" customHeight="1">
      <c r="B54" s="6" t="s">
        <v>1216</v>
      </c>
    </row>
    <row r="55" spans="2:51" ht="12" customHeight="1">
      <c r="D55" s="6" t="s">
        <v>128</v>
      </c>
      <c r="E55" s="6" t="s">
        <v>129</v>
      </c>
      <c r="F55" s="6" t="s">
        <v>1218</v>
      </c>
      <c r="M55" s="6" t="s">
        <v>570</v>
      </c>
      <c r="P55" s="543"/>
      <c r="Q55" s="543"/>
      <c r="R55" s="543"/>
      <c r="S55" s="543"/>
    </row>
    <row r="56" spans="2:51" ht="12" customHeight="1">
      <c r="B56" s="30"/>
      <c r="C56" s="30"/>
      <c r="D56" s="30" t="s">
        <v>128</v>
      </c>
      <c r="E56" s="30" t="s">
        <v>131</v>
      </c>
      <c r="F56" s="30" t="s">
        <v>1220</v>
      </c>
      <c r="G56" s="30"/>
      <c r="H56" s="30"/>
      <c r="I56" s="30"/>
      <c r="J56" s="30"/>
      <c r="K56" s="30"/>
      <c r="L56" s="30"/>
      <c r="M56" s="30"/>
      <c r="N56" s="30"/>
      <c r="O56" s="30" t="s">
        <v>130</v>
      </c>
      <c r="P56" s="548"/>
      <c r="Q56" s="548"/>
      <c r="R56" s="548"/>
      <c r="S56" s="548"/>
      <c r="T56" s="30"/>
      <c r="U56" s="30"/>
      <c r="V56" s="30"/>
      <c r="W56" s="30"/>
      <c r="X56" s="30"/>
      <c r="Y56" s="30"/>
      <c r="Z56" s="30"/>
      <c r="AA56" s="30"/>
      <c r="AB56" s="30"/>
      <c r="AC56" s="30"/>
      <c r="AD56" s="30"/>
      <c r="AE56" s="30"/>
      <c r="AF56" s="30"/>
      <c r="AG56" s="30"/>
      <c r="AH56" s="30"/>
      <c r="AI56" s="30"/>
      <c r="AJ56" s="30"/>
      <c r="AK56" s="30"/>
    </row>
    <row r="57" spans="2:51" ht="12" customHeight="1">
      <c r="B57" s="6" t="s">
        <v>1222</v>
      </c>
      <c r="N57" s="39" t="s">
        <v>145</v>
      </c>
      <c r="O57" s="549" t="s">
        <v>559</v>
      </c>
      <c r="P57" s="549"/>
      <c r="Q57" s="549"/>
      <c r="R57" s="549"/>
      <c r="S57" s="549"/>
      <c r="T57" s="549"/>
      <c r="U57" s="9" t="s">
        <v>523</v>
      </c>
      <c r="V57" s="39" t="s">
        <v>145</v>
      </c>
      <c r="W57" s="549" t="s">
        <v>560</v>
      </c>
      <c r="X57" s="549"/>
      <c r="Y57" s="549"/>
      <c r="Z57" s="549"/>
      <c r="AA57" s="549"/>
      <c r="AB57" s="549"/>
      <c r="AC57" s="9" t="s">
        <v>523</v>
      </c>
    </row>
    <row r="58" spans="2:51" ht="12" customHeight="1">
      <c r="D58" s="6" t="s">
        <v>128</v>
      </c>
      <c r="E58" s="6" t="s">
        <v>129</v>
      </c>
      <c r="F58" s="6" t="s">
        <v>558</v>
      </c>
      <c r="K58" s="6" t="s">
        <v>130</v>
      </c>
      <c r="N58" s="39" t="s">
        <v>145</v>
      </c>
      <c r="O58" s="550"/>
      <c r="P58" s="550"/>
      <c r="Q58" s="550"/>
      <c r="R58" s="550"/>
      <c r="S58" s="550"/>
      <c r="T58" s="126" t="s">
        <v>1340</v>
      </c>
      <c r="U58" s="9" t="s">
        <v>1339</v>
      </c>
      <c r="V58" s="39" t="s">
        <v>145</v>
      </c>
      <c r="W58" s="550"/>
      <c r="X58" s="550"/>
      <c r="Y58" s="550"/>
      <c r="Z58" s="550"/>
      <c r="AA58" s="550"/>
      <c r="AB58" s="126" t="s">
        <v>1340</v>
      </c>
      <c r="AC58" s="9" t="s">
        <v>523</v>
      </c>
    </row>
    <row r="59" spans="2:51" ht="12" customHeight="1">
      <c r="D59" s="6" t="s">
        <v>128</v>
      </c>
      <c r="E59" s="6" t="s">
        <v>131</v>
      </c>
      <c r="F59" s="6" t="s">
        <v>561</v>
      </c>
      <c r="K59" s="6" t="s">
        <v>130</v>
      </c>
      <c r="M59" s="33" t="s">
        <v>562</v>
      </c>
      <c r="N59" s="39" t="s">
        <v>145</v>
      </c>
      <c r="O59" s="543"/>
      <c r="P59" s="543"/>
      <c r="Q59" s="543"/>
      <c r="R59" s="543"/>
      <c r="S59" s="543"/>
      <c r="T59" s="9" t="s">
        <v>564</v>
      </c>
      <c r="U59" s="9" t="s">
        <v>523</v>
      </c>
      <c r="V59" s="39" t="s">
        <v>145</v>
      </c>
      <c r="W59" s="543"/>
      <c r="X59" s="543"/>
      <c r="Y59" s="543"/>
      <c r="Z59" s="543"/>
      <c r="AA59" s="543"/>
      <c r="AB59" s="9" t="s">
        <v>564</v>
      </c>
      <c r="AC59" s="9" t="s">
        <v>523</v>
      </c>
    </row>
    <row r="60" spans="2:51" ht="12" customHeight="1">
      <c r="M60" s="33" t="s">
        <v>563</v>
      </c>
      <c r="N60" s="39" t="s">
        <v>145</v>
      </c>
      <c r="O60" s="543"/>
      <c r="P60" s="543"/>
      <c r="Q60" s="543"/>
      <c r="R60" s="543"/>
      <c r="S60" s="543"/>
      <c r="T60" s="9" t="s">
        <v>564</v>
      </c>
      <c r="U60" s="9" t="s">
        <v>523</v>
      </c>
      <c r="V60" s="39" t="s">
        <v>145</v>
      </c>
      <c r="W60" s="543"/>
      <c r="X60" s="543"/>
      <c r="Y60" s="543"/>
      <c r="Z60" s="543"/>
      <c r="AA60" s="543"/>
      <c r="AB60" s="9" t="s">
        <v>564</v>
      </c>
      <c r="AC60" s="9" t="s">
        <v>523</v>
      </c>
    </row>
    <row r="61" spans="2:51" ht="12" customHeight="1">
      <c r="D61" s="6" t="s">
        <v>128</v>
      </c>
      <c r="E61" s="6" t="s">
        <v>132</v>
      </c>
      <c r="F61" s="6" t="s">
        <v>406</v>
      </c>
      <c r="K61" s="6" t="s">
        <v>567</v>
      </c>
      <c r="L61" s="544"/>
      <c r="M61" s="544"/>
      <c r="N61" s="544"/>
      <c r="O61" s="544"/>
      <c r="P61" s="544"/>
      <c r="Q61" s="544"/>
      <c r="R61" s="544"/>
      <c r="S61" s="544"/>
      <c r="T61" s="61" t="s">
        <v>565</v>
      </c>
      <c r="U61" s="528" t="s">
        <v>566</v>
      </c>
      <c r="V61" s="528"/>
      <c r="W61" s="544"/>
      <c r="X61" s="544"/>
      <c r="Y61" s="544"/>
      <c r="Z61" s="544"/>
      <c r="AA61" s="544"/>
      <c r="AB61" s="544"/>
      <c r="AC61" s="544"/>
      <c r="AD61" s="544"/>
      <c r="AE61" s="9" t="s">
        <v>565</v>
      </c>
    </row>
    <row r="62" spans="2:51" ht="12" customHeight="1">
      <c r="D62" s="6" t="s">
        <v>128</v>
      </c>
      <c r="E62" s="6" t="s">
        <v>137</v>
      </c>
      <c r="F62" s="152" t="s">
        <v>1232</v>
      </c>
      <c r="W62" s="128" t="s">
        <v>171</v>
      </c>
      <c r="X62" s="9" t="s">
        <v>568</v>
      </c>
      <c r="Z62" s="128" t="s">
        <v>171</v>
      </c>
      <c r="AA62" s="9" t="s">
        <v>569</v>
      </c>
    </row>
    <row r="63" spans="2:51" ht="12" customHeight="1">
      <c r="B63" s="30"/>
      <c r="C63" s="30"/>
      <c r="D63" s="30" t="s">
        <v>128</v>
      </c>
      <c r="E63" s="30" t="s">
        <v>133</v>
      </c>
      <c r="F63" s="42" t="s">
        <v>1235</v>
      </c>
      <c r="G63" s="30"/>
      <c r="H63" s="30"/>
      <c r="I63" s="30"/>
      <c r="J63" s="30"/>
      <c r="K63" s="30"/>
      <c r="L63" s="30"/>
      <c r="M63" s="30"/>
      <c r="N63" s="30"/>
      <c r="O63" s="30" t="s">
        <v>570</v>
      </c>
      <c r="P63" s="127" t="s">
        <v>171</v>
      </c>
      <c r="Q63" s="42" t="s">
        <v>1236</v>
      </c>
      <c r="R63" s="30"/>
      <c r="S63" s="30"/>
      <c r="T63" s="30"/>
      <c r="U63" s="30"/>
      <c r="V63" s="30"/>
      <c r="W63" s="127" t="s">
        <v>171</v>
      </c>
      <c r="X63" s="42" t="s">
        <v>1238</v>
      </c>
      <c r="Y63" s="30"/>
      <c r="Z63" s="30"/>
      <c r="AA63" s="30"/>
      <c r="AB63" s="30"/>
      <c r="AC63" s="30"/>
      <c r="AD63" s="127" t="s">
        <v>171</v>
      </c>
      <c r="AE63" s="42" t="s">
        <v>1240</v>
      </c>
      <c r="AF63" s="30"/>
      <c r="AG63" s="30"/>
      <c r="AH63" s="30"/>
      <c r="AI63" s="30"/>
      <c r="AJ63" s="30"/>
      <c r="AK63" s="30"/>
    </row>
    <row r="64" spans="2:51" ht="12" customHeight="1">
      <c r="B64" s="6" t="s">
        <v>1242</v>
      </c>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row>
    <row r="65" spans="2:37" ht="12" customHeight="1">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row>
    <row r="66" spans="2:37" ht="12" customHeight="1">
      <c r="B66" s="30"/>
      <c r="C66" s="30"/>
      <c r="D66" s="30"/>
      <c r="E66" s="30"/>
      <c r="F66" s="30"/>
      <c r="G66" s="30"/>
      <c r="H66" s="30"/>
      <c r="I66" s="30"/>
      <c r="J66" s="30"/>
      <c r="K66" s="30"/>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row>
    <row r="67" spans="2:37" ht="12" customHeight="1">
      <c r="B67" s="27" t="s">
        <v>1247</v>
      </c>
      <c r="C67" s="27"/>
      <c r="D67" s="27"/>
      <c r="E67" s="27"/>
      <c r="F67" s="27"/>
      <c r="G67" s="27"/>
      <c r="H67" s="27"/>
      <c r="I67" s="27"/>
      <c r="J67" s="27"/>
      <c r="K67" s="27"/>
      <c r="L67" s="515" t="s">
        <v>1521</v>
      </c>
      <c r="M67" s="515"/>
      <c r="N67" s="546"/>
      <c r="O67" s="546"/>
      <c r="P67" s="22" t="s">
        <v>6</v>
      </c>
      <c r="Q67" s="546"/>
      <c r="R67" s="546"/>
      <c r="S67" s="22" t="s">
        <v>7</v>
      </c>
      <c r="T67" s="546"/>
      <c r="U67" s="546"/>
      <c r="V67" s="22" t="s">
        <v>8</v>
      </c>
      <c r="W67" s="27"/>
      <c r="X67" s="27"/>
      <c r="Y67" s="27"/>
      <c r="Z67" s="27"/>
      <c r="AA67" s="27"/>
      <c r="AB67" s="27"/>
      <c r="AC67" s="27"/>
      <c r="AD67" s="27"/>
      <c r="AE67" s="27"/>
      <c r="AF67" s="27"/>
      <c r="AG67" s="27"/>
      <c r="AH67" s="27"/>
      <c r="AI67" s="27"/>
      <c r="AJ67" s="27"/>
      <c r="AK67" s="27"/>
    </row>
    <row r="68" spans="2:37" ht="12" customHeight="1">
      <c r="B68" s="27" t="s">
        <v>1248</v>
      </c>
      <c r="C68" s="27"/>
      <c r="D68" s="27"/>
      <c r="E68" s="27"/>
      <c r="F68" s="27"/>
      <c r="G68" s="27"/>
      <c r="H68" s="27"/>
      <c r="I68" s="27"/>
      <c r="J68" s="27"/>
      <c r="K68" s="27"/>
      <c r="L68" s="515" t="s">
        <v>1521</v>
      </c>
      <c r="M68" s="515"/>
      <c r="N68" s="546"/>
      <c r="O68" s="546"/>
      <c r="P68" s="22" t="s">
        <v>6</v>
      </c>
      <c r="Q68" s="546"/>
      <c r="R68" s="546"/>
      <c r="S68" s="22" t="s">
        <v>7</v>
      </c>
      <c r="T68" s="546"/>
      <c r="U68" s="546"/>
      <c r="V68" s="22" t="s">
        <v>8</v>
      </c>
      <c r="W68" s="27"/>
      <c r="X68" s="27"/>
      <c r="Y68" s="27"/>
      <c r="Z68" s="27"/>
      <c r="AA68" s="27"/>
      <c r="AB68" s="27"/>
      <c r="AC68" s="27"/>
      <c r="AD68" s="27"/>
      <c r="AE68" s="27"/>
      <c r="AF68" s="27"/>
      <c r="AG68" s="27"/>
      <c r="AH68" s="27"/>
      <c r="AI68" s="27"/>
      <c r="AJ68" s="27"/>
      <c r="AK68" s="27"/>
    </row>
    <row r="69" spans="2:37" ht="12" customHeight="1">
      <c r="B69" s="40" t="s">
        <v>1257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572</v>
      </c>
      <c r="H70" s="538"/>
      <c r="I70" s="538"/>
      <c r="J70" s="9" t="s">
        <v>571</v>
      </c>
      <c r="K70" s="9" t="s">
        <v>523</v>
      </c>
      <c r="L70" s="516" t="s">
        <v>1521</v>
      </c>
      <c r="M70" s="516"/>
      <c r="N70" s="538"/>
      <c r="O70" s="538"/>
      <c r="P70" s="9" t="s">
        <v>6</v>
      </c>
      <c r="Q70" s="538"/>
      <c r="R70" s="538"/>
      <c r="S70" s="9" t="s">
        <v>7</v>
      </c>
      <c r="T70" s="538"/>
      <c r="U70" s="538"/>
      <c r="V70" s="9" t="s">
        <v>8</v>
      </c>
      <c r="W70" s="39" t="s">
        <v>145</v>
      </c>
      <c r="X70" s="542"/>
      <c r="Y70" s="542"/>
      <c r="Z70" s="542"/>
      <c r="AA70" s="542"/>
      <c r="AB70" s="542"/>
      <c r="AC70" s="542"/>
      <c r="AD70" s="542"/>
      <c r="AE70" s="542"/>
      <c r="AF70" s="542"/>
      <c r="AG70" s="542"/>
      <c r="AH70" s="542"/>
      <c r="AI70" s="542"/>
      <c r="AJ70" s="542"/>
      <c r="AK70" s="9" t="s">
        <v>523</v>
      </c>
    </row>
    <row r="71" spans="2:37" ht="12" customHeight="1">
      <c r="F71" s="39" t="s">
        <v>145</v>
      </c>
      <c r="G71" s="9" t="s">
        <v>572</v>
      </c>
      <c r="H71" s="538"/>
      <c r="I71" s="538"/>
      <c r="J71" s="9" t="s">
        <v>571</v>
      </c>
      <c r="K71" s="9" t="s">
        <v>523</v>
      </c>
      <c r="L71" s="516" t="s">
        <v>1521</v>
      </c>
      <c r="M71" s="516"/>
      <c r="N71" s="538"/>
      <c r="O71" s="538"/>
      <c r="P71" s="9" t="s">
        <v>6</v>
      </c>
      <c r="Q71" s="538"/>
      <c r="R71" s="538"/>
      <c r="S71" s="9" t="s">
        <v>7</v>
      </c>
      <c r="T71" s="538"/>
      <c r="U71" s="538"/>
      <c r="V71" s="9" t="s">
        <v>8</v>
      </c>
      <c r="W71" s="39" t="s">
        <v>145</v>
      </c>
      <c r="X71" s="542"/>
      <c r="Y71" s="542"/>
      <c r="Z71" s="542"/>
      <c r="AA71" s="542"/>
      <c r="AB71" s="542"/>
      <c r="AC71" s="542"/>
      <c r="AD71" s="542"/>
      <c r="AE71" s="542"/>
      <c r="AF71" s="542"/>
      <c r="AG71" s="542"/>
      <c r="AH71" s="542"/>
      <c r="AI71" s="542"/>
      <c r="AJ71" s="542"/>
      <c r="AK71" s="9" t="s">
        <v>523</v>
      </c>
    </row>
    <row r="72" spans="2:37" ht="12" customHeight="1">
      <c r="B72" s="30"/>
      <c r="C72" s="30"/>
      <c r="D72" s="30"/>
      <c r="E72" s="30"/>
      <c r="F72" s="43" t="s">
        <v>145</v>
      </c>
      <c r="G72" s="32" t="s">
        <v>572</v>
      </c>
      <c r="H72" s="539"/>
      <c r="I72" s="539"/>
      <c r="J72" s="32" t="s">
        <v>571</v>
      </c>
      <c r="K72" s="32" t="s">
        <v>523</v>
      </c>
      <c r="L72" s="545" t="s">
        <v>1523</v>
      </c>
      <c r="M72" s="545"/>
      <c r="N72" s="539"/>
      <c r="O72" s="539"/>
      <c r="P72" s="32" t="s">
        <v>6</v>
      </c>
      <c r="Q72" s="539"/>
      <c r="R72" s="539"/>
      <c r="S72" s="32" t="s">
        <v>7</v>
      </c>
      <c r="T72" s="539"/>
      <c r="U72" s="539"/>
      <c r="V72" s="32" t="s">
        <v>8</v>
      </c>
      <c r="W72" s="43" t="s">
        <v>145</v>
      </c>
      <c r="X72" s="541"/>
      <c r="Y72" s="541"/>
      <c r="Z72" s="541"/>
      <c r="AA72" s="541"/>
      <c r="AB72" s="541"/>
      <c r="AC72" s="541"/>
      <c r="AD72" s="541"/>
      <c r="AE72" s="541"/>
      <c r="AF72" s="541"/>
      <c r="AG72" s="541"/>
      <c r="AH72" s="541"/>
      <c r="AI72" s="541"/>
      <c r="AJ72" s="541"/>
      <c r="AK72" s="32" t="s">
        <v>523</v>
      </c>
    </row>
    <row r="73" spans="2:37" ht="12" customHeight="1">
      <c r="B73" s="6" t="s">
        <v>573</v>
      </c>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row>
    <row r="74" spans="2:37" ht="12" customHeight="1">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row>
    <row r="75" spans="2:37" ht="12" customHeight="1">
      <c r="B75" s="30"/>
      <c r="C75" s="30"/>
      <c r="D75" s="30"/>
      <c r="E75" s="30"/>
      <c r="F75" s="30"/>
      <c r="G75" s="30"/>
      <c r="H75" s="30"/>
      <c r="I75" s="30"/>
      <c r="J75" s="30"/>
      <c r="K75" s="30"/>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row>
    <row r="76" spans="2:37" ht="12" customHeight="1">
      <c r="B76" s="40" t="s">
        <v>574</v>
      </c>
      <c r="C76" s="40"/>
      <c r="D76" s="40"/>
      <c r="E76" s="40"/>
      <c r="F76" s="40"/>
      <c r="G76" s="40"/>
      <c r="H76" s="40"/>
      <c r="I76" s="40"/>
      <c r="J76" s="40"/>
      <c r="K76" s="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row>
    <row r="77" spans="2:37" ht="12" customHeight="1">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row>
    <row r="78" spans="2:37" ht="12" customHeight="1">
      <c r="B78" s="30"/>
      <c r="C78" s="30"/>
      <c r="D78" s="30"/>
      <c r="E78" s="30"/>
      <c r="F78" s="30"/>
      <c r="G78" s="30"/>
      <c r="H78" s="30"/>
      <c r="I78" s="30"/>
      <c r="J78" s="30"/>
      <c r="K78" s="30"/>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row>
  </sheetData>
  <mergeCells count="172">
    <mergeCell ref="AR38:AT38"/>
    <mergeCell ref="AR43:AT43"/>
    <mergeCell ref="AR44:AT44"/>
    <mergeCell ref="AR45:AT45"/>
    <mergeCell ref="AR46:AT46"/>
    <mergeCell ref="AR47:AT47"/>
    <mergeCell ref="AR48:AT48"/>
    <mergeCell ref="AR52:AT52"/>
    <mergeCell ref="F38:L38"/>
    <mergeCell ref="F42:L42"/>
    <mergeCell ref="O42:T42"/>
    <mergeCell ref="W42:AB42"/>
    <mergeCell ref="AE42:AJ42"/>
    <mergeCell ref="O49:T49"/>
    <mergeCell ref="W49:AB49"/>
    <mergeCell ref="AE49:AJ49"/>
    <mergeCell ref="F47:L47"/>
    <mergeCell ref="O47:T47"/>
    <mergeCell ref="W47:AB47"/>
    <mergeCell ref="AE47:AJ47"/>
    <mergeCell ref="F48:L48"/>
    <mergeCell ref="W48:AB48"/>
    <mergeCell ref="AE51:AJ51"/>
    <mergeCell ref="O52:T52"/>
    <mergeCell ref="B4:AK4"/>
    <mergeCell ref="H6:AK6"/>
    <mergeCell ref="H7:AK7"/>
    <mergeCell ref="P12:T12"/>
    <mergeCell ref="U12:Y12"/>
    <mergeCell ref="Z12:AD12"/>
    <mergeCell ref="AE12:AI12"/>
    <mergeCell ref="P14:T14"/>
    <mergeCell ref="L17:M17"/>
    <mergeCell ref="P15:T15"/>
    <mergeCell ref="L18:M18"/>
    <mergeCell ref="O46:T46"/>
    <mergeCell ref="W46:AB46"/>
    <mergeCell ref="AE46:AJ46"/>
    <mergeCell ref="F43:L43"/>
    <mergeCell ref="F44:L44"/>
    <mergeCell ref="I29:K29"/>
    <mergeCell ref="L29:U29"/>
    <mergeCell ref="X29:Z29"/>
    <mergeCell ref="AA29:AJ29"/>
    <mergeCell ref="I30:K30"/>
    <mergeCell ref="O45:T45"/>
    <mergeCell ref="W45:AB45"/>
    <mergeCell ref="O44:T44"/>
    <mergeCell ref="W44:AB44"/>
    <mergeCell ref="F39:L39"/>
    <mergeCell ref="F41:L41"/>
    <mergeCell ref="F45:L45"/>
    <mergeCell ref="F46:L46"/>
    <mergeCell ref="O41:T41"/>
    <mergeCell ref="O39:T39"/>
    <mergeCell ref="W39:AB39"/>
    <mergeCell ref="L28:AK28"/>
    <mergeCell ref="AE33:AJ33"/>
    <mergeCell ref="L24:M24"/>
    <mergeCell ref="L25:M25"/>
    <mergeCell ref="O25:R25"/>
    <mergeCell ref="W26:Z26"/>
    <mergeCell ref="W27:Z27"/>
    <mergeCell ref="O24:R24"/>
    <mergeCell ref="O33:T33"/>
    <mergeCell ref="AE45:AJ45"/>
    <mergeCell ref="O48:T48"/>
    <mergeCell ref="W41:AB41"/>
    <mergeCell ref="AE41:AJ41"/>
    <mergeCell ref="O43:T43"/>
    <mergeCell ref="W43:AB43"/>
    <mergeCell ref="AE48:AJ48"/>
    <mergeCell ref="AE39:AJ39"/>
    <mergeCell ref="O38:T38"/>
    <mergeCell ref="W38:AB38"/>
    <mergeCell ref="AE44:AJ44"/>
    <mergeCell ref="AE38:AJ38"/>
    <mergeCell ref="AE43:AJ43"/>
    <mergeCell ref="W36:AB36"/>
    <mergeCell ref="AE36:AJ36"/>
    <mergeCell ref="O37:T37"/>
    <mergeCell ref="W37:AB37"/>
    <mergeCell ref="AE37:AJ37"/>
    <mergeCell ref="L30:U30"/>
    <mergeCell ref="X30:Z30"/>
    <mergeCell ref="AA30:AJ30"/>
    <mergeCell ref="O36:T36"/>
    <mergeCell ref="AE32:AJ32"/>
    <mergeCell ref="W33:AB33"/>
    <mergeCell ref="O32:T32"/>
    <mergeCell ref="O34:T34"/>
    <mergeCell ref="W34:AB34"/>
    <mergeCell ref="AE34:AJ34"/>
    <mergeCell ref="F34:L34"/>
    <mergeCell ref="W32:AB32"/>
    <mergeCell ref="AG21:AJ21"/>
    <mergeCell ref="O19:R19"/>
    <mergeCell ref="U19:X19"/>
    <mergeCell ref="AA19:AD19"/>
    <mergeCell ref="AG19:AJ19"/>
    <mergeCell ref="O23:R23"/>
    <mergeCell ref="U23:X23"/>
    <mergeCell ref="AA23:AD23"/>
    <mergeCell ref="AG23:AJ23"/>
    <mergeCell ref="O53:T53"/>
    <mergeCell ref="P55:S55"/>
    <mergeCell ref="P56:S56"/>
    <mergeCell ref="O57:T57"/>
    <mergeCell ref="O58:S58"/>
    <mergeCell ref="W58:AA58"/>
    <mergeCell ref="AG17:AJ17"/>
    <mergeCell ref="AG18:AJ18"/>
    <mergeCell ref="W57:AB57"/>
    <mergeCell ref="O50:T50"/>
    <mergeCell ref="W50:AB50"/>
    <mergeCell ref="AE50:AJ50"/>
    <mergeCell ref="O51:T51"/>
    <mergeCell ref="W51:AB51"/>
    <mergeCell ref="O35:T35"/>
    <mergeCell ref="O17:R17"/>
    <mergeCell ref="O18:R18"/>
    <mergeCell ref="U17:X17"/>
    <mergeCell ref="U18:X18"/>
    <mergeCell ref="AA17:AD17"/>
    <mergeCell ref="AA18:AD18"/>
    <mergeCell ref="O21:R21"/>
    <mergeCell ref="U21:X21"/>
    <mergeCell ref="AA21:AD21"/>
    <mergeCell ref="O59:S59"/>
    <mergeCell ref="N67:O67"/>
    <mergeCell ref="Q67:R67"/>
    <mergeCell ref="T67:U67"/>
    <mergeCell ref="L68:M68"/>
    <mergeCell ref="N68:O68"/>
    <mergeCell ref="Q68:R68"/>
    <mergeCell ref="T68:U68"/>
    <mergeCell ref="Q70:R70"/>
    <mergeCell ref="T70:U70"/>
    <mergeCell ref="L78:AK78"/>
    <mergeCell ref="L71:M71"/>
    <mergeCell ref="N71:O71"/>
    <mergeCell ref="Q71:R71"/>
    <mergeCell ref="T71:U71"/>
    <mergeCell ref="L72:M72"/>
    <mergeCell ref="N72:O72"/>
    <mergeCell ref="Q72:R72"/>
    <mergeCell ref="L74:AK74"/>
    <mergeCell ref="L77:AK77"/>
    <mergeCell ref="AR50:AT50"/>
    <mergeCell ref="AR51:AT51"/>
    <mergeCell ref="H70:I70"/>
    <mergeCell ref="H71:I71"/>
    <mergeCell ref="H72:I72"/>
    <mergeCell ref="L73:AK73"/>
    <mergeCell ref="L75:AK75"/>
    <mergeCell ref="L76:AK76"/>
    <mergeCell ref="X70:AJ70"/>
    <mergeCell ref="X72:AJ72"/>
    <mergeCell ref="T72:U72"/>
    <mergeCell ref="X71:AJ71"/>
    <mergeCell ref="O60:S60"/>
    <mergeCell ref="L66:AK66"/>
    <mergeCell ref="L67:M67"/>
    <mergeCell ref="L65:AK65"/>
    <mergeCell ref="L70:M70"/>
    <mergeCell ref="N70:O70"/>
    <mergeCell ref="W61:AD61"/>
    <mergeCell ref="L64:AK64"/>
    <mergeCell ref="W59:AA59"/>
    <mergeCell ref="W60:AA60"/>
    <mergeCell ref="L61:S61"/>
    <mergeCell ref="U61:V61"/>
  </mergeCells>
  <phoneticPr fontId="20"/>
  <dataValidations xWindow="512" yWindow="623" count="9">
    <dataValidation type="list" allowBlank="1" showInputMessage="1" showErrorMessage="1" prompt="選択" sqref="H9:H11 O9:O10 T9 Z9 M11 R11 H31 K31 N31 Q31 T31 X31 AD31 P63 W62:W63 Z62 AD6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L29:U30 AA29:AJ30" xr:uid="{00000000-0002-0000-0D00-000004000000}">
      <formula1>用途</formula1>
    </dataValidation>
    <dataValidation type="list" allowBlank="1" showInputMessage="1" prompt="選択" sqref="L61:S61 W61:AD61" xr:uid="{00000000-0002-0000-0D00-000005000000}">
      <formula1>構造</formula1>
    </dataValidation>
    <dataValidation type="list" allowBlank="1" showInputMessage="1" prompt="選択" sqref="X70:AJ72" xr:uid="{00000000-0002-0000-0D00-000006000000}">
      <formula1>特定工程</formula1>
    </dataValidation>
    <dataValidation type="list" allowBlank="1" showInputMessage="1" prompt="選択" sqref="P55:S56" xr:uid="{00000000-0002-0000-0D00-000007000000}">
      <formula1>数字</formula1>
    </dataValidation>
    <dataValidation type="list" allowBlank="1" showInputMessage="1" prompt="選択" sqref="X29:Z30 I29:K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21"/>
  <sheetViews>
    <sheetView zoomScaleNormal="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576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578</v>
      </c>
      <c r="C6" s="27"/>
      <c r="D6" s="27"/>
      <c r="E6" s="27"/>
      <c r="F6" s="27"/>
      <c r="G6" s="27"/>
      <c r="H6" s="27"/>
      <c r="I6" s="27"/>
      <c r="J6" s="46"/>
      <c r="K6" s="46"/>
      <c r="L6" s="565"/>
      <c r="M6" s="565"/>
      <c r="N6" s="565"/>
      <c r="O6" s="565"/>
      <c r="P6" s="565"/>
      <c r="Q6" s="565"/>
      <c r="R6" s="565"/>
      <c r="S6" s="565"/>
      <c r="T6" s="565"/>
      <c r="U6" s="565"/>
      <c r="V6" s="565"/>
      <c r="W6" s="565"/>
      <c r="X6" s="565"/>
      <c r="Y6" s="565"/>
      <c r="Z6" s="565"/>
      <c r="AA6" s="565"/>
      <c r="AB6" s="565"/>
      <c r="AC6" s="565"/>
      <c r="AD6" s="27"/>
      <c r="AE6" s="27"/>
      <c r="AF6" s="27"/>
      <c r="AG6" s="27"/>
      <c r="AH6" s="27"/>
      <c r="AI6" s="27"/>
      <c r="AJ6" s="27"/>
      <c r="AK6" s="27"/>
    </row>
    <row r="7" spans="2:37" ht="15" customHeight="1">
      <c r="B7" s="40" t="s">
        <v>579</v>
      </c>
      <c r="C7" s="40"/>
      <c r="D7" s="40"/>
      <c r="E7" s="40"/>
      <c r="F7" s="40"/>
      <c r="G7" s="40"/>
      <c r="H7" s="40"/>
      <c r="I7" s="40"/>
      <c r="J7" s="40"/>
      <c r="K7" s="47" t="s">
        <v>528</v>
      </c>
      <c r="L7" s="577" t="str">
        <f>IF(O7="","",VLOOKUP(O7,LIST!$B$237:'LIST'!$C$380,2,0))</f>
        <v/>
      </c>
      <c r="M7" s="577"/>
      <c r="N7" s="577"/>
      <c r="O7" s="527"/>
      <c r="P7" s="527"/>
      <c r="Q7" s="527"/>
      <c r="R7" s="527"/>
      <c r="S7" s="527"/>
      <c r="T7" s="527"/>
      <c r="U7" s="527"/>
      <c r="V7" s="527"/>
      <c r="W7" s="527"/>
      <c r="X7" s="527"/>
      <c r="Y7" s="527"/>
      <c r="Z7" s="527"/>
      <c r="AA7" s="527"/>
      <c r="AB7" s="527"/>
      <c r="AC7" s="527"/>
      <c r="AD7" s="40" t="s">
        <v>523</v>
      </c>
      <c r="AE7" s="40"/>
      <c r="AF7" s="40"/>
      <c r="AG7" s="40"/>
      <c r="AH7" s="40"/>
      <c r="AI7" s="40"/>
      <c r="AJ7" s="40"/>
      <c r="AK7" s="40"/>
    </row>
    <row r="8" spans="2:37" ht="15" customHeight="1">
      <c r="K8" s="33" t="s">
        <v>528</v>
      </c>
      <c r="L8" s="574" t="str">
        <f>IF(O8="","",VLOOKUP(O8,LIST!$B$237:'LIST'!$C$380,2,0))</f>
        <v/>
      </c>
      <c r="M8" s="574"/>
      <c r="N8" s="574"/>
      <c r="O8" s="525"/>
      <c r="P8" s="525"/>
      <c r="Q8" s="525"/>
      <c r="R8" s="525"/>
      <c r="S8" s="525"/>
      <c r="T8" s="525"/>
      <c r="U8" s="525"/>
      <c r="V8" s="525"/>
      <c r="W8" s="525"/>
      <c r="X8" s="525"/>
      <c r="Y8" s="525"/>
      <c r="Z8" s="525"/>
      <c r="AA8" s="525"/>
      <c r="AB8" s="525"/>
      <c r="AC8" s="525"/>
      <c r="AD8" s="6" t="s">
        <v>523</v>
      </c>
    </row>
    <row r="9" spans="2:37" ht="15" customHeight="1">
      <c r="K9" s="33" t="s">
        <v>528</v>
      </c>
      <c r="L9" s="574" t="str">
        <f>IF(O9="","",VLOOKUP(O9,LIST!$B$237:'LIST'!$C$380,2,0))</f>
        <v/>
      </c>
      <c r="M9" s="574"/>
      <c r="N9" s="574"/>
      <c r="O9" s="525"/>
      <c r="P9" s="525"/>
      <c r="Q9" s="525"/>
      <c r="R9" s="525"/>
      <c r="S9" s="525"/>
      <c r="T9" s="525"/>
      <c r="U9" s="525"/>
      <c r="V9" s="525"/>
      <c r="W9" s="525"/>
      <c r="X9" s="525"/>
      <c r="Y9" s="525"/>
      <c r="Z9" s="525"/>
      <c r="AA9" s="525"/>
      <c r="AB9" s="525"/>
      <c r="AC9" s="525"/>
      <c r="AD9" s="6" t="s">
        <v>523</v>
      </c>
    </row>
    <row r="10" spans="2:37" ht="15" customHeight="1">
      <c r="K10" s="33" t="s">
        <v>528</v>
      </c>
      <c r="L10" s="574" t="str">
        <f>IF(O10="","",VLOOKUP(O10,LIST!$B$237:'LIST'!$C$380,2,0))</f>
        <v/>
      </c>
      <c r="M10" s="574"/>
      <c r="N10" s="574"/>
      <c r="O10" s="525"/>
      <c r="P10" s="525"/>
      <c r="Q10" s="525"/>
      <c r="R10" s="525"/>
      <c r="S10" s="525"/>
      <c r="T10" s="525"/>
      <c r="U10" s="525"/>
      <c r="V10" s="525"/>
      <c r="W10" s="525"/>
      <c r="X10" s="525"/>
      <c r="Y10" s="525"/>
      <c r="Z10" s="525"/>
      <c r="AA10" s="525"/>
      <c r="AB10" s="525"/>
      <c r="AC10" s="525"/>
      <c r="AD10" s="6" t="s">
        <v>523</v>
      </c>
    </row>
    <row r="11" spans="2:37" ht="15" customHeight="1">
      <c r="B11" s="30"/>
      <c r="C11" s="30"/>
      <c r="D11" s="30"/>
      <c r="E11" s="30"/>
      <c r="F11" s="30"/>
      <c r="G11" s="30"/>
      <c r="H11" s="30"/>
      <c r="I11" s="30"/>
      <c r="J11" s="30"/>
      <c r="K11" s="41" t="s">
        <v>528</v>
      </c>
      <c r="L11" s="575" t="str">
        <f>IF(O11="","",VLOOKUP(O11,LIST!$B$237:'LIST'!$C$380,2,0))</f>
        <v/>
      </c>
      <c r="M11" s="575"/>
      <c r="N11" s="575"/>
      <c r="O11" s="526"/>
      <c r="P11" s="526"/>
      <c r="Q11" s="526"/>
      <c r="R11" s="526"/>
      <c r="S11" s="526"/>
      <c r="T11" s="526"/>
      <c r="U11" s="526"/>
      <c r="V11" s="526"/>
      <c r="W11" s="526"/>
      <c r="X11" s="526"/>
      <c r="Y11" s="526"/>
      <c r="Z11" s="526"/>
      <c r="AA11" s="526"/>
      <c r="AB11" s="526"/>
      <c r="AC11" s="526"/>
      <c r="AD11" s="30" t="s">
        <v>523</v>
      </c>
      <c r="AE11" s="30"/>
      <c r="AF11" s="30"/>
      <c r="AG11" s="30"/>
      <c r="AH11" s="30"/>
      <c r="AI11" s="30"/>
      <c r="AJ11" s="30"/>
      <c r="AK11" s="30"/>
    </row>
    <row r="12" spans="2:37" ht="15" customHeight="1">
      <c r="B12" s="6" t="s">
        <v>580</v>
      </c>
      <c r="J12" s="36" t="s">
        <v>171</v>
      </c>
      <c r="K12" s="6" t="s">
        <v>531</v>
      </c>
      <c r="M12" s="36" t="s">
        <v>171</v>
      </c>
      <c r="N12" s="6" t="s">
        <v>532</v>
      </c>
      <c r="P12" s="36" t="s">
        <v>171</v>
      </c>
      <c r="Q12" s="6" t="s">
        <v>533</v>
      </c>
      <c r="S12" s="36" t="s">
        <v>171</v>
      </c>
      <c r="T12" s="6" t="s">
        <v>534</v>
      </c>
      <c r="V12" s="36" t="s">
        <v>171</v>
      </c>
      <c r="W12" s="6" t="s">
        <v>535</v>
      </c>
      <c r="Z12" s="36" t="s">
        <v>171</v>
      </c>
      <c r="AA12" s="6" t="s">
        <v>536</v>
      </c>
      <c r="AF12" s="36" t="s">
        <v>171</v>
      </c>
      <c r="AG12" s="6" t="s">
        <v>537</v>
      </c>
    </row>
    <row r="13" spans="2:37" ht="15" customHeight="1">
      <c r="B13" s="27" t="s">
        <v>581</v>
      </c>
      <c r="C13" s="27"/>
      <c r="D13" s="27"/>
      <c r="E13" s="27"/>
      <c r="F13" s="27"/>
      <c r="G13" s="27"/>
      <c r="H13" s="27"/>
      <c r="I13" s="27"/>
      <c r="J13" s="576"/>
      <c r="K13" s="576"/>
      <c r="L13" s="576"/>
      <c r="M13" s="576"/>
      <c r="N13" s="576"/>
      <c r="O13" s="576"/>
      <c r="P13" s="576"/>
      <c r="Q13" s="576"/>
      <c r="R13" s="22" t="s">
        <v>565</v>
      </c>
      <c r="S13" s="515" t="s">
        <v>566</v>
      </c>
      <c r="T13" s="515"/>
      <c r="U13" s="576"/>
      <c r="V13" s="576"/>
      <c r="W13" s="576"/>
      <c r="X13" s="576"/>
      <c r="Y13" s="576"/>
      <c r="Z13" s="576"/>
      <c r="AA13" s="576"/>
      <c r="AB13" s="576"/>
      <c r="AC13" s="22" t="s">
        <v>565</v>
      </c>
      <c r="AD13" s="27"/>
      <c r="AE13" s="27"/>
      <c r="AF13" s="27"/>
      <c r="AG13" s="27"/>
      <c r="AH13" s="27"/>
      <c r="AI13" s="27"/>
      <c r="AJ13" s="27"/>
      <c r="AK13" s="27"/>
    </row>
    <row r="14" spans="2:37" ht="15" customHeight="1">
      <c r="B14" s="6" t="s">
        <v>1563</v>
      </c>
      <c r="J14" s="36" t="s">
        <v>171</v>
      </c>
      <c r="K14" s="6" t="s">
        <v>1980</v>
      </c>
    </row>
    <row r="15" spans="2:37" ht="15" customHeight="1">
      <c r="J15" s="36" t="s">
        <v>171</v>
      </c>
      <c r="K15" s="6" t="s">
        <v>1981</v>
      </c>
    </row>
    <row r="16" spans="2:37" ht="15" customHeight="1">
      <c r="J16" s="36" t="s">
        <v>171</v>
      </c>
      <c r="K16" s="6" t="s">
        <v>1982</v>
      </c>
    </row>
    <row r="17" spans="2:37" ht="15" customHeight="1">
      <c r="J17" s="36" t="s">
        <v>171</v>
      </c>
      <c r="K17" s="6" t="s">
        <v>1535</v>
      </c>
      <c r="Q17" s="36" t="s">
        <v>171</v>
      </c>
      <c r="R17" s="6" t="s">
        <v>1536</v>
      </c>
    </row>
    <row r="18" spans="2:37" ht="15" customHeight="1">
      <c r="J18" s="36" t="s">
        <v>171</v>
      </c>
      <c r="K18" s="6" t="s">
        <v>1537</v>
      </c>
      <c r="AB18" s="36" t="s">
        <v>171</v>
      </c>
      <c r="AC18" s="6" t="s">
        <v>1531</v>
      </c>
    </row>
    <row r="19" spans="2:37" ht="15" customHeight="1">
      <c r="B19" s="40" t="s">
        <v>1564</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33"/>
      <c r="AD19" s="40"/>
      <c r="AE19" s="40"/>
      <c r="AF19" s="40"/>
      <c r="AG19" s="40"/>
      <c r="AH19" s="40"/>
      <c r="AI19" s="133"/>
      <c r="AJ19" s="40"/>
      <c r="AK19" s="133"/>
    </row>
    <row r="20" spans="2:37" ht="15" customHeight="1">
      <c r="J20" s="36" t="s">
        <v>171</v>
      </c>
      <c r="K20" s="6" t="s">
        <v>1532</v>
      </c>
      <c r="AC20" s="9"/>
    </row>
    <row r="21" spans="2:37" ht="15" customHeight="1">
      <c r="J21" s="36" t="s">
        <v>171</v>
      </c>
      <c r="K21" s="6" t="s">
        <v>1533</v>
      </c>
      <c r="AC21" s="9"/>
    </row>
    <row r="22" spans="2:37" ht="15" customHeight="1">
      <c r="J22" s="36" t="s">
        <v>171</v>
      </c>
      <c r="K22" s="6" t="s">
        <v>1983</v>
      </c>
      <c r="AC22" s="9"/>
    </row>
    <row r="23" spans="2:37" ht="15" customHeight="1">
      <c r="J23" s="36" t="s">
        <v>171</v>
      </c>
      <c r="K23" s="6" t="s">
        <v>1534</v>
      </c>
      <c r="AC23" s="9"/>
    </row>
    <row r="24" spans="2:37" ht="15" customHeight="1">
      <c r="J24" s="36" t="s">
        <v>171</v>
      </c>
      <c r="K24" s="6" t="s">
        <v>1531</v>
      </c>
      <c r="Q24" s="36" t="s">
        <v>171</v>
      </c>
      <c r="R24" s="6" t="s">
        <v>1559</v>
      </c>
      <c r="AC24" s="9"/>
    </row>
    <row r="25" spans="2:37" ht="15" customHeight="1">
      <c r="B25" s="40" t="s">
        <v>1562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33"/>
      <c r="AD25" s="40"/>
      <c r="AE25" s="40"/>
      <c r="AF25" s="40"/>
      <c r="AG25" s="40"/>
      <c r="AH25" s="40"/>
      <c r="AI25" s="40"/>
      <c r="AJ25" s="40"/>
      <c r="AK25" s="133"/>
    </row>
    <row r="26" spans="2:37" ht="15" customHeight="1">
      <c r="J26" s="36" t="s">
        <v>171</v>
      </c>
      <c r="K26" s="6" t="s">
        <v>1565</v>
      </c>
      <c r="Q26" s="36" t="s">
        <v>171</v>
      </c>
      <c r="R26" s="6" t="s">
        <v>1529</v>
      </c>
      <c r="X26" s="36" t="s">
        <v>171</v>
      </c>
      <c r="Y26" s="6" t="s">
        <v>1561</v>
      </c>
      <c r="AC26" s="9"/>
      <c r="AK26" s="9"/>
    </row>
    <row r="27" spans="2:37" ht="15" customHeight="1">
      <c r="B27" s="30"/>
      <c r="C27" s="30"/>
      <c r="D27" s="30"/>
      <c r="E27" s="30"/>
      <c r="F27" s="30"/>
      <c r="G27" s="30"/>
      <c r="H27" s="30"/>
      <c r="I27" s="30"/>
      <c r="J27" s="36" t="s">
        <v>171</v>
      </c>
      <c r="K27" s="6" t="s">
        <v>1530</v>
      </c>
      <c r="L27" s="30"/>
      <c r="M27" s="30"/>
      <c r="N27" s="30"/>
      <c r="O27" s="30"/>
      <c r="P27" s="30"/>
      <c r="Q27" s="36" t="s">
        <v>171</v>
      </c>
      <c r="R27" s="6" t="s">
        <v>1531</v>
      </c>
      <c r="S27" s="30"/>
      <c r="T27" s="30"/>
      <c r="U27" s="30"/>
      <c r="V27" s="30"/>
      <c r="W27" s="30"/>
      <c r="X27" s="36" t="s">
        <v>171</v>
      </c>
      <c r="Y27" s="30" t="s">
        <v>1560</v>
      </c>
      <c r="AB27" s="30"/>
      <c r="AC27" s="32"/>
      <c r="AD27" s="30"/>
      <c r="AE27" s="30"/>
      <c r="AF27" s="30"/>
      <c r="AG27" s="30"/>
      <c r="AH27" s="30"/>
      <c r="AI27" s="30"/>
      <c r="AJ27" s="30"/>
      <c r="AK27" s="32"/>
    </row>
    <row r="28" spans="2:37" ht="15" customHeight="1">
      <c r="B28" s="40" t="s">
        <v>1538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D29" s="6" t="s">
        <v>128</v>
      </c>
      <c r="E29" s="6" t="s">
        <v>129</v>
      </c>
      <c r="F29" s="6" t="s">
        <v>1670</v>
      </c>
      <c r="K29" s="6" t="s">
        <v>567</v>
      </c>
      <c r="N29" s="569"/>
      <c r="O29" s="569"/>
      <c r="P29" s="569"/>
      <c r="Q29" s="569"/>
    </row>
    <row r="30" spans="2:37" ht="15" customHeight="1">
      <c r="D30" s="6" t="s">
        <v>128</v>
      </c>
      <c r="E30" s="6" t="s">
        <v>131</v>
      </c>
      <c r="F30" s="6" t="s">
        <v>1672</v>
      </c>
      <c r="K30" s="6" t="s">
        <v>130</v>
      </c>
      <c r="N30" s="569"/>
      <c r="O30" s="569"/>
      <c r="P30" s="569"/>
      <c r="Q30" s="569"/>
    </row>
    <row r="31" spans="2:37" ht="15" customHeight="1">
      <c r="D31" s="6" t="s">
        <v>128</v>
      </c>
      <c r="E31" s="6" t="s">
        <v>132</v>
      </c>
      <c r="F31" s="6" t="s">
        <v>1674</v>
      </c>
      <c r="M31" s="6" t="s">
        <v>130</v>
      </c>
      <c r="N31" s="569"/>
      <c r="O31" s="569"/>
      <c r="P31" s="569"/>
      <c r="Q31" s="569"/>
    </row>
    <row r="32" spans="2:37" ht="15" customHeight="1">
      <c r="B32" s="30"/>
      <c r="C32" s="30"/>
      <c r="D32" s="30" t="s">
        <v>128</v>
      </c>
      <c r="E32" s="30" t="s">
        <v>137</v>
      </c>
      <c r="F32" s="30" t="s">
        <v>1676</v>
      </c>
      <c r="G32" s="30"/>
      <c r="H32" s="30"/>
      <c r="I32" s="30"/>
      <c r="J32" s="30"/>
      <c r="K32" s="30"/>
      <c r="L32" s="30"/>
      <c r="M32" s="30" t="s">
        <v>130</v>
      </c>
      <c r="N32" s="570"/>
      <c r="O32" s="570"/>
      <c r="P32" s="570"/>
      <c r="Q32" s="570"/>
      <c r="R32" s="30"/>
      <c r="S32" s="30"/>
      <c r="T32" s="30"/>
      <c r="U32" s="30"/>
      <c r="V32" s="30"/>
      <c r="W32" s="30"/>
      <c r="X32" s="30"/>
      <c r="Y32" s="30"/>
      <c r="Z32" s="30"/>
      <c r="AA32" s="30"/>
      <c r="AB32" s="30"/>
      <c r="AC32" s="30"/>
      <c r="AD32" s="30"/>
      <c r="AE32" s="30"/>
      <c r="AF32" s="30"/>
      <c r="AG32" s="30"/>
      <c r="AH32" s="30"/>
      <c r="AI32" s="30"/>
      <c r="AJ32" s="30"/>
      <c r="AK32" s="30"/>
    </row>
    <row r="33" spans="2:37" ht="15" customHeight="1">
      <c r="B33" s="6" t="s">
        <v>1539</v>
      </c>
    </row>
    <row r="34" spans="2:37" ht="15" customHeight="1">
      <c r="D34" s="6" t="s">
        <v>128</v>
      </c>
      <c r="E34" s="6" t="s">
        <v>129</v>
      </c>
      <c r="F34" s="6" t="s">
        <v>1679</v>
      </c>
      <c r="K34" s="6" t="s">
        <v>130</v>
      </c>
      <c r="N34" s="550"/>
      <c r="O34" s="550"/>
      <c r="P34" s="550"/>
      <c r="Q34" s="550"/>
      <c r="R34" s="81" t="s">
        <v>518</v>
      </c>
      <c r="S34" s="48"/>
    </row>
    <row r="35" spans="2:37" ht="15" customHeight="1">
      <c r="B35" s="30"/>
      <c r="C35" s="30"/>
      <c r="D35" s="30" t="s">
        <v>128</v>
      </c>
      <c r="E35" s="30" t="s">
        <v>131</v>
      </c>
      <c r="F35" s="30" t="s">
        <v>1681</v>
      </c>
      <c r="G35" s="30"/>
      <c r="H35" s="30"/>
      <c r="I35" s="30"/>
      <c r="J35" s="30"/>
      <c r="K35" s="30" t="s">
        <v>130</v>
      </c>
      <c r="L35" s="30"/>
      <c r="M35" s="30"/>
      <c r="N35" s="550"/>
      <c r="O35" s="550"/>
      <c r="P35" s="550"/>
      <c r="Q35" s="550"/>
      <c r="R35" s="55" t="s">
        <v>518</v>
      </c>
      <c r="S35" s="30"/>
      <c r="T35" s="30"/>
      <c r="U35" s="30"/>
      <c r="V35" s="30"/>
      <c r="W35" s="30"/>
      <c r="X35" s="30"/>
      <c r="Y35" s="30"/>
      <c r="Z35" s="30"/>
      <c r="AA35" s="30"/>
      <c r="AB35" s="30"/>
      <c r="AC35" s="30"/>
      <c r="AD35" s="30"/>
      <c r="AE35" s="30"/>
      <c r="AF35" s="30"/>
      <c r="AG35" s="30"/>
      <c r="AH35" s="30"/>
      <c r="AI35" s="30"/>
      <c r="AJ35" s="30"/>
      <c r="AK35" s="30"/>
    </row>
    <row r="36" spans="2:37" ht="15" customHeight="1">
      <c r="B36" s="27" t="s">
        <v>1540</v>
      </c>
      <c r="C36" s="27"/>
      <c r="D36" s="27"/>
      <c r="E36" s="27"/>
      <c r="F36" s="27"/>
      <c r="G36" s="27"/>
      <c r="H36" s="27"/>
      <c r="I36" s="27"/>
      <c r="J36" s="27"/>
      <c r="K36" s="27"/>
      <c r="L36" s="27"/>
      <c r="M36" s="27"/>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row>
    <row r="37" spans="2:37" ht="15" customHeight="1">
      <c r="B37" s="6" t="s">
        <v>1541</v>
      </c>
    </row>
    <row r="38" spans="2:37" ht="15" customHeight="1">
      <c r="D38" s="6" t="s">
        <v>128</v>
      </c>
      <c r="E38" s="6" t="s">
        <v>129</v>
      </c>
      <c r="F38" s="49" t="s">
        <v>2426</v>
      </c>
      <c r="AC38" s="6" t="s">
        <v>567</v>
      </c>
      <c r="AD38" s="36" t="s">
        <v>171</v>
      </c>
      <c r="AE38" s="9" t="s">
        <v>568</v>
      </c>
      <c r="AG38" s="36" t="s">
        <v>171</v>
      </c>
      <c r="AH38" s="9" t="s">
        <v>569</v>
      </c>
    </row>
    <row r="39" spans="2:37" ht="15" customHeight="1">
      <c r="D39" s="6" t="s">
        <v>128</v>
      </c>
      <c r="E39" s="6" t="s">
        <v>131</v>
      </c>
      <c r="F39" s="6" t="s">
        <v>588</v>
      </c>
      <c r="AC39" s="6" t="s">
        <v>567</v>
      </c>
      <c r="AD39" s="36" t="s">
        <v>171</v>
      </c>
      <c r="AE39" s="9" t="s">
        <v>568</v>
      </c>
      <c r="AG39" s="36" t="s">
        <v>171</v>
      </c>
      <c r="AH39" s="9" t="s">
        <v>569</v>
      </c>
    </row>
    <row r="40" spans="2:37" ht="15" customHeight="1">
      <c r="D40" s="6" t="s">
        <v>128</v>
      </c>
      <c r="E40" s="6" t="s">
        <v>132</v>
      </c>
      <c r="F40" s="6" t="s">
        <v>589</v>
      </c>
      <c r="V40" s="6" t="s">
        <v>567</v>
      </c>
      <c r="AD40" s="9" t="s">
        <v>572</v>
      </c>
      <c r="AE40" s="572"/>
      <c r="AF40" s="572"/>
      <c r="AG40" s="572"/>
      <c r="AH40" s="572"/>
      <c r="AI40" s="572"/>
      <c r="AJ40" s="572"/>
      <c r="AK40" s="9" t="s">
        <v>592</v>
      </c>
    </row>
    <row r="41" spans="2:37" ht="15" customHeight="1">
      <c r="D41" s="6" t="s">
        <v>128</v>
      </c>
      <c r="E41" s="6" t="s">
        <v>547</v>
      </c>
      <c r="F41" s="6" t="s">
        <v>590</v>
      </c>
      <c r="N41" s="6" t="s">
        <v>567</v>
      </c>
      <c r="AD41" s="9" t="s">
        <v>572</v>
      </c>
      <c r="AE41" s="531"/>
      <c r="AF41" s="531"/>
      <c r="AG41" s="531"/>
      <c r="AH41" s="531"/>
      <c r="AI41" s="531"/>
      <c r="AJ41" s="531"/>
      <c r="AK41" s="9" t="s">
        <v>592</v>
      </c>
    </row>
    <row r="42" spans="2:37" ht="15" customHeight="1">
      <c r="D42" s="6" t="s">
        <v>128</v>
      </c>
      <c r="E42" s="6" t="s">
        <v>133</v>
      </c>
      <c r="F42" s="6" t="s">
        <v>591</v>
      </c>
      <c r="N42" s="6" t="s">
        <v>567</v>
      </c>
    </row>
    <row r="43" spans="2:37" ht="15" customHeight="1">
      <c r="E43" s="36" t="s">
        <v>171</v>
      </c>
      <c r="F43" s="6" t="s">
        <v>595</v>
      </c>
    </row>
    <row r="44" spans="2:37" ht="15" customHeight="1">
      <c r="E44" s="36" t="s">
        <v>171</v>
      </c>
      <c r="F44" s="6" t="s">
        <v>594</v>
      </c>
    </row>
    <row r="45" spans="2:37" ht="15" customHeight="1">
      <c r="B45" s="30"/>
      <c r="C45" s="30"/>
      <c r="D45" s="30" t="s">
        <v>128</v>
      </c>
      <c r="E45" s="30" t="s">
        <v>525</v>
      </c>
      <c r="F45" s="30" t="s">
        <v>596</v>
      </c>
      <c r="G45" s="30"/>
      <c r="H45" s="30"/>
      <c r="I45" s="30"/>
      <c r="J45" s="30"/>
      <c r="K45" s="30"/>
      <c r="L45" s="30"/>
      <c r="M45" s="30"/>
      <c r="N45" s="30" t="s">
        <v>567</v>
      </c>
      <c r="O45" s="30"/>
      <c r="P45" s="30"/>
      <c r="Q45" s="30"/>
      <c r="R45" s="30"/>
      <c r="S45" s="30"/>
      <c r="T45" s="30"/>
      <c r="U45" s="30"/>
      <c r="V45" s="30"/>
      <c r="W45" s="30"/>
      <c r="X45" s="30"/>
      <c r="Y45" s="30"/>
      <c r="Z45" s="30"/>
      <c r="AA45" s="30"/>
      <c r="AB45" s="30"/>
      <c r="AC45" s="30"/>
      <c r="AD45" s="30"/>
      <c r="AE45" s="573"/>
      <c r="AF45" s="573"/>
      <c r="AG45" s="573"/>
      <c r="AH45" s="573"/>
      <c r="AI45" s="573"/>
      <c r="AJ45" s="573"/>
      <c r="AK45" s="30"/>
    </row>
    <row r="46" spans="2:37" ht="15" customHeight="1">
      <c r="B46" s="6" t="s">
        <v>1567</v>
      </c>
      <c r="P46" s="9" t="s">
        <v>529</v>
      </c>
      <c r="Q46" s="549" t="s">
        <v>598</v>
      </c>
      <c r="R46" s="549"/>
      <c r="S46" s="549"/>
      <c r="T46" s="549"/>
      <c r="U46" s="549"/>
      <c r="V46" s="9" t="s">
        <v>523</v>
      </c>
      <c r="W46" s="9" t="s">
        <v>529</v>
      </c>
      <c r="X46" s="549" t="s">
        <v>540</v>
      </c>
      <c r="Y46" s="549"/>
      <c r="Z46" s="549"/>
      <c r="AA46" s="549"/>
      <c r="AB46" s="549"/>
      <c r="AC46" s="9" t="s">
        <v>523</v>
      </c>
      <c r="AD46" s="9" t="s">
        <v>529</v>
      </c>
      <c r="AE46" s="549" t="s">
        <v>542</v>
      </c>
      <c r="AF46" s="549"/>
      <c r="AG46" s="549"/>
      <c r="AH46" s="549"/>
      <c r="AI46" s="549"/>
      <c r="AJ46" s="9" t="s">
        <v>523</v>
      </c>
    </row>
    <row r="47" spans="2:37" ht="15" customHeight="1">
      <c r="D47" s="6" t="s">
        <v>128</v>
      </c>
      <c r="E47" s="6" t="s">
        <v>129</v>
      </c>
      <c r="F47" s="6" t="s">
        <v>597</v>
      </c>
      <c r="K47" s="6" t="s">
        <v>567</v>
      </c>
      <c r="L47" s="9" t="s">
        <v>529</v>
      </c>
      <c r="M47" s="50"/>
      <c r="N47" s="9" t="s">
        <v>564</v>
      </c>
      <c r="O47" s="9" t="s">
        <v>523</v>
      </c>
      <c r="P47" s="9" t="s">
        <v>529</v>
      </c>
      <c r="Q47" s="568"/>
      <c r="R47" s="568"/>
      <c r="S47" s="568"/>
      <c r="T47" s="568"/>
      <c r="U47" s="568"/>
      <c r="V47" s="34" t="s">
        <v>1336</v>
      </c>
      <c r="W47" s="9" t="s">
        <v>529</v>
      </c>
      <c r="X47" s="568"/>
      <c r="Y47" s="568"/>
      <c r="Z47" s="568"/>
      <c r="AA47" s="568"/>
      <c r="AB47" s="568"/>
      <c r="AC47" s="34" t="s">
        <v>1336</v>
      </c>
      <c r="AD47" s="9" t="s">
        <v>529</v>
      </c>
      <c r="AE47" s="564">
        <f t="shared" ref="AE47:AE53" si="0">SUM(Q47,X47)</f>
        <v>0</v>
      </c>
      <c r="AF47" s="564"/>
      <c r="AG47" s="564"/>
      <c r="AH47" s="564"/>
      <c r="AI47" s="564"/>
      <c r="AJ47" s="34" t="s">
        <v>1336</v>
      </c>
    </row>
    <row r="48" spans="2:37" ht="15" customHeight="1">
      <c r="L48" s="9" t="s">
        <v>529</v>
      </c>
      <c r="M48" s="50"/>
      <c r="N48" s="9" t="s">
        <v>564</v>
      </c>
      <c r="O48" s="9" t="s">
        <v>523</v>
      </c>
      <c r="P48" s="9" t="s">
        <v>529</v>
      </c>
      <c r="Q48" s="568"/>
      <c r="R48" s="568"/>
      <c r="S48" s="568"/>
      <c r="T48" s="568"/>
      <c r="U48" s="568"/>
      <c r="V48" s="34" t="s">
        <v>1336</v>
      </c>
      <c r="W48" s="9" t="s">
        <v>529</v>
      </c>
      <c r="X48" s="568"/>
      <c r="Y48" s="568"/>
      <c r="Z48" s="568"/>
      <c r="AA48" s="568"/>
      <c r="AB48" s="568"/>
      <c r="AC48" s="34" t="s">
        <v>1336</v>
      </c>
      <c r="AD48" s="9" t="s">
        <v>529</v>
      </c>
      <c r="AE48" s="564">
        <f t="shared" si="0"/>
        <v>0</v>
      </c>
      <c r="AF48" s="564"/>
      <c r="AG48" s="564"/>
      <c r="AH48" s="564"/>
      <c r="AI48" s="564"/>
      <c r="AJ48" s="34" t="s">
        <v>1336</v>
      </c>
    </row>
    <row r="49" spans="2:37" ht="15" customHeight="1">
      <c r="L49" s="9" t="s">
        <v>529</v>
      </c>
      <c r="M49" s="50"/>
      <c r="N49" s="9" t="s">
        <v>564</v>
      </c>
      <c r="O49" s="9" t="s">
        <v>523</v>
      </c>
      <c r="P49" s="9" t="s">
        <v>529</v>
      </c>
      <c r="Q49" s="568"/>
      <c r="R49" s="568"/>
      <c r="S49" s="568"/>
      <c r="T49" s="568"/>
      <c r="U49" s="568"/>
      <c r="V49" s="34" t="s">
        <v>1336</v>
      </c>
      <c r="W49" s="9" t="s">
        <v>529</v>
      </c>
      <c r="X49" s="568"/>
      <c r="Y49" s="568"/>
      <c r="Z49" s="568"/>
      <c r="AA49" s="568"/>
      <c r="AB49" s="568"/>
      <c r="AC49" s="34" t="s">
        <v>1336</v>
      </c>
      <c r="AD49" s="9" t="s">
        <v>529</v>
      </c>
      <c r="AE49" s="564">
        <f t="shared" si="0"/>
        <v>0</v>
      </c>
      <c r="AF49" s="564"/>
      <c r="AG49" s="564"/>
      <c r="AH49" s="564"/>
      <c r="AI49" s="564"/>
      <c r="AJ49" s="34" t="s">
        <v>1336</v>
      </c>
    </row>
    <row r="50" spans="2:37" ht="15" customHeight="1">
      <c r="L50" s="9" t="s">
        <v>529</v>
      </c>
      <c r="M50" s="50"/>
      <c r="N50" s="9" t="s">
        <v>564</v>
      </c>
      <c r="O50" s="9" t="s">
        <v>523</v>
      </c>
      <c r="P50" s="9" t="s">
        <v>529</v>
      </c>
      <c r="Q50" s="568"/>
      <c r="R50" s="568"/>
      <c r="S50" s="568"/>
      <c r="T50" s="568"/>
      <c r="U50" s="568"/>
      <c r="V50" s="34" t="s">
        <v>1336</v>
      </c>
      <c r="W50" s="9" t="s">
        <v>529</v>
      </c>
      <c r="X50" s="568"/>
      <c r="Y50" s="568"/>
      <c r="Z50" s="568"/>
      <c r="AA50" s="568"/>
      <c r="AB50" s="568"/>
      <c r="AC50" s="34" t="s">
        <v>1336</v>
      </c>
      <c r="AD50" s="9" t="s">
        <v>529</v>
      </c>
      <c r="AE50" s="564">
        <f t="shared" si="0"/>
        <v>0</v>
      </c>
      <c r="AF50" s="564"/>
      <c r="AG50" s="564"/>
      <c r="AH50" s="564"/>
      <c r="AI50" s="564"/>
      <c r="AJ50" s="34" t="s">
        <v>1336</v>
      </c>
    </row>
    <row r="51" spans="2:37" ht="15" customHeight="1">
      <c r="L51" s="9" t="s">
        <v>529</v>
      </c>
      <c r="M51" s="50"/>
      <c r="N51" s="9" t="s">
        <v>564</v>
      </c>
      <c r="O51" s="9" t="s">
        <v>523</v>
      </c>
      <c r="P51" s="9" t="s">
        <v>529</v>
      </c>
      <c r="Q51" s="568"/>
      <c r="R51" s="568"/>
      <c r="S51" s="568"/>
      <c r="T51" s="568"/>
      <c r="U51" s="568"/>
      <c r="V51" s="34" t="s">
        <v>1336</v>
      </c>
      <c r="W51" s="9" t="s">
        <v>529</v>
      </c>
      <c r="X51" s="568"/>
      <c r="Y51" s="568"/>
      <c r="Z51" s="568"/>
      <c r="AA51" s="568"/>
      <c r="AB51" s="568"/>
      <c r="AC51" s="34" t="s">
        <v>1336</v>
      </c>
      <c r="AD51" s="9" t="s">
        <v>529</v>
      </c>
      <c r="AE51" s="564">
        <f t="shared" si="0"/>
        <v>0</v>
      </c>
      <c r="AF51" s="564"/>
      <c r="AG51" s="564"/>
      <c r="AH51" s="564"/>
      <c r="AI51" s="564"/>
      <c r="AJ51" s="34" t="s">
        <v>1336</v>
      </c>
    </row>
    <row r="52" spans="2:37" ht="15" customHeight="1">
      <c r="L52" s="9" t="s">
        <v>529</v>
      </c>
      <c r="M52" s="50"/>
      <c r="N52" s="9" t="s">
        <v>564</v>
      </c>
      <c r="O52" s="9" t="s">
        <v>523</v>
      </c>
      <c r="P52" s="9" t="s">
        <v>529</v>
      </c>
      <c r="Q52" s="568"/>
      <c r="R52" s="568"/>
      <c r="S52" s="568"/>
      <c r="T52" s="568"/>
      <c r="U52" s="568"/>
      <c r="V52" s="34" t="s">
        <v>1336</v>
      </c>
      <c r="W52" s="9" t="s">
        <v>529</v>
      </c>
      <c r="X52" s="568"/>
      <c r="Y52" s="568"/>
      <c r="Z52" s="568"/>
      <c r="AA52" s="568"/>
      <c r="AB52" s="568"/>
      <c r="AC52" s="34" t="s">
        <v>1336</v>
      </c>
      <c r="AD52" s="9" t="s">
        <v>529</v>
      </c>
      <c r="AE52" s="564">
        <f t="shared" si="0"/>
        <v>0</v>
      </c>
      <c r="AF52" s="564"/>
      <c r="AG52" s="564"/>
      <c r="AH52" s="564"/>
      <c r="AI52" s="564"/>
      <c r="AJ52" s="34" t="s">
        <v>1336</v>
      </c>
    </row>
    <row r="53" spans="2:37" ht="15" customHeight="1">
      <c r="B53" s="30"/>
      <c r="C53" s="30"/>
      <c r="D53" s="30" t="s">
        <v>128</v>
      </c>
      <c r="E53" s="30" t="s">
        <v>131</v>
      </c>
      <c r="F53" s="30" t="s">
        <v>541</v>
      </c>
      <c r="G53" s="30"/>
      <c r="H53" s="30"/>
      <c r="I53" s="30"/>
      <c r="J53" s="30"/>
      <c r="K53" s="30" t="s">
        <v>567</v>
      </c>
      <c r="L53" s="30"/>
      <c r="M53" s="30"/>
      <c r="N53" s="30"/>
      <c r="O53" s="30"/>
      <c r="P53" s="32" t="s">
        <v>529</v>
      </c>
      <c r="Q53" s="563">
        <f>SUM(Q47:U52)</f>
        <v>0</v>
      </c>
      <c r="R53" s="563"/>
      <c r="S53" s="563"/>
      <c r="T53" s="563"/>
      <c r="U53" s="563"/>
      <c r="V53" s="34" t="s">
        <v>1336</v>
      </c>
      <c r="W53" s="32" t="s">
        <v>529</v>
      </c>
      <c r="X53" s="563">
        <f>SUM(X47:AB52)</f>
        <v>0</v>
      </c>
      <c r="Y53" s="563"/>
      <c r="Z53" s="563"/>
      <c r="AA53" s="563"/>
      <c r="AB53" s="563"/>
      <c r="AC53" s="34" t="s">
        <v>1336</v>
      </c>
      <c r="AD53" s="32" t="s">
        <v>529</v>
      </c>
      <c r="AE53" s="564">
        <f t="shared" si="0"/>
        <v>0</v>
      </c>
      <c r="AF53" s="564"/>
      <c r="AG53" s="564"/>
      <c r="AH53" s="564"/>
      <c r="AI53" s="564"/>
      <c r="AJ53" s="34" t="s">
        <v>1336</v>
      </c>
      <c r="AK53" s="30"/>
    </row>
    <row r="54" spans="2:37" ht="15" customHeight="1">
      <c r="B54" s="27" t="s">
        <v>1543</v>
      </c>
      <c r="C54" s="27"/>
      <c r="D54" s="27"/>
      <c r="E54" s="27"/>
      <c r="F54" s="27"/>
      <c r="G54" s="27"/>
      <c r="H54" s="27"/>
      <c r="I54" s="27"/>
      <c r="J54" s="27"/>
      <c r="K54" s="27"/>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row>
    <row r="55" spans="2:37" ht="15" customHeight="1">
      <c r="B55" s="27" t="s">
        <v>1544</v>
      </c>
      <c r="C55" s="27"/>
      <c r="D55" s="27"/>
      <c r="E55" s="27"/>
      <c r="F55" s="27"/>
      <c r="G55" s="27"/>
      <c r="H55" s="27"/>
      <c r="I55" s="27"/>
      <c r="J55" s="27"/>
      <c r="K55" s="27"/>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row>
    <row r="56" spans="2:37" ht="15" customHeight="1">
      <c r="B56" s="27" t="s">
        <v>1545</v>
      </c>
      <c r="C56" s="27"/>
      <c r="D56" s="27"/>
      <c r="E56" s="27"/>
      <c r="F56" s="27"/>
      <c r="G56" s="27"/>
      <c r="H56" s="27"/>
      <c r="I56" s="27"/>
      <c r="J56" s="27"/>
      <c r="K56" s="27"/>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row>
    <row r="57" spans="2:37" ht="15" customHeight="1">
      <c r="B57" s="27" t="s">
        <v>1546</v>
      </c>
      <c r="C57" s="27"/>
      <c r="D57" s="27"/>
      <c r="E57" s="27"/>
      <c r="F57" s="27"/>
      <c r="G57" s="27"/>
      <c r="H57" s="27"/>
      <c r="I57" s="27"/>
      <c r="J57" s="27"/>
      <c r="K57" s="27"/>
      <c r="L57" s="566"/>
      <c r="M57" s="566"/>
      <c r="N57" s="566"/>
      <c r="O57" s="566"/>
      <c r="P57" s="27" t="s">
        <v>518</v>
      </c>
      <c r="Q57" s="27"/>
      <c r="R57" s="27"/>
      <c r="S57" s="27"/>
      <c r="T57" s="27"/>
      <c r="U57" s="27"/>
      <c r="V57" s="27"/>
      <c r="W57" s="27"/>
      <c r="X57" s="27"/>
      <c r="Y57" s="27"/>
      <c r="Z57" s="27"/>
      <c r="AA57" s="27"/>
      <c r="AB57" s="27"/>
      <c r="AC57" s="27"/>
      <c r="AD57" s="27"/>
      <c r="AE57" s="27"/>
      <c r="AF57" s="27"/>
      <c r="AG57" s="27"/>
      <c r="AH57" s="27"/>
      <c r="AI57" s="27"/>
      <c r="AJ57" s="27"/>
      <c r="AK57" s="27"/>
    </row>
    <row r="58" spans="2:37" ht="15" customHeight="1">
      <c r="B58" s="27" t="s">
        <v>1547</v>
      </c>
      <c r="C58" s="27"/>
      <c r="D58" s="27"/>
      <c r="E58" s="27"/>
      <c r="F58" s="27"/>
      <c r="G58" s="27"/>
      <c r="H58" s="27"/>
      <c r="I58" s="27"/>
      <c r="J58" s="27"/>
      <c r="K58" s="27"/>
      <c r="L58" s="567"/>
      <c r="M58" s="567"/>
      <c r="N58" s="567"/>
      <c r="O58" s="567"/>
      <c r="P58" s="567"/>
      <c r="Q58" s="567"/>
      <c r="R58" s="27"/>
      <c r="S58" s="27"/>
      <c r="T58" s="27"/>
      <c r="U58" s="27"/>
      <c r="V58" s="27"/>
      <c r="W58" s="27"/>
      <c r="X58" s="27"/>
      <c r="Y58" s="27"/>
      <c r="Z58" s="27"/>
      <c r="AA58" s="27"/>
      <c r="AB58" s="27"/>
      <c r="AC58" s="27"/>
      <c r="AD58" s="27"/>
      <c r="AE58" s="27"/>
      <c r="AF58" s="27"/>
      <c r="AG58" s="27"/>
      <c r="AH58" s="27"/>
      <c r="AI58" s="27"/>
      <c r="AJ58" s="27"/>
      <c r="AK58" s="27"/>
    </row>
    <row r="59" spans="2:37" ht="15" customHeight="1">
      <c r="B59" s="27" t="s">
        <v>573</v>
      </c>
      <c r="C59" s="27"/>
      <c r="D59" s="27"/>
      <c r="E59" s="27"/>
      <c r="F59" s="27"/>
      <c r="G59" s="27"/>
      <c r="H59" s="27"/>
      <c r="I59" s="27"/>
      <c r="J59" s="27"/>
      <c r="K59" s="27"/>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row>
    <row r="60" spans="2:37" ht="15" customHeight="1">
      <c r="B60" s="40" t="s">
        <v>1549</v>
      </c>
      <c r="C60" s="40"/>
      <c r="D60" s="40"/>
      <c r="E60" s="40"/>
      <c r="F60" s="40"/>
      <c r="G60" s="40"/>
      <c r="H60" s="40"/>
      <c r="I60" s="40"/>
      <c r="J60" s="40"/>
      <c r="K60" s="40"/>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row>
    <row r="61" spans="2:37" ht="15" customHeight="1">
      <c r="B61" s="30"/>
      <c r="C61" s="30"/>
      <c r="D61" s="30"/>
      <c r="E61" s="30"/>
      <c r="F61" s="30"/>
      <c r="G61" s="30"/>
      <c r="H61" s="30"/>
      <c r="I61" s="30"/>
      <c r="J61" s="30"/>
      <c r="K61" s="30"/>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row>
    <row r="64" spans="2:37" ht="15" customHeight="1">
      <c r="B64" s="523" t="s">
        <v>575</v>
      </c>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row>
    <row r="65" spans="2:37" ht="15" customHeight="1">
      <c r="B65" s="30" t="s">
        <v>576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578</v>
      </c>
      <c r="C66" s="27"/>
      <c r="D66" s="27"/>
      <c r="E66" s="27"/>
      <c r="F66" s="27"/>
      <c r="G66" s="27"/>
      <c r="H66" s="27"/>
      <c r="I66" s="27"/>
      <c r="J66" s="46"/>
      <c r="K66" s="46"/>
      <c r="L66" s="565"/>
      <c r="M66" s="565"/>
      <c r="N66" s="565"/>
      <c r="O66" s="565"/>
      <c r="P66" s="565"/>
      <c r="Q66" s="565"/>
      <c r="R66" s="565"/>
      <c r="S66" s="565"/>
      <c r="T66" s="565"/>
      <c r="U66" s="565"/>
      <c r="V66" s="565"/>
      <c r="W66" s="565"/>
      <c r="X66" s="565"/>
      <c r="Y66" s="565"/>
      <c r="Z66" s="565"/>
      <c r="AA66" s="565"/>
      <c r="AB66" s="565"/>
      <c r="AC66" s="565"/>
      <c r="AD66" s="27"/>
      <c r="AE66" s="27"/>
      <c r="AF66" s="27"/>
      <c r="AG66" s="27"/>
      <c r="AH66" s="27"/>
      <c r="AI66" s="27"/>
      <c r="AJ66" s="27"/>
      <c r="AK66" s="27"/>
    </row>
    <row r="67" spans="2:37" ht="15" customHeight="1">
      <c r="B67" s="40" t="s">
        <v>579</v>
      </c>
      <c r="C67" s="40"/>
      <c r="D67" s="40"/>
      <c r="E67" s="40"/>
      <c r="F67" s="40"/>
      <c r="G67" s="40"/>
      <c r="H67" s="40"/>
      <c r="I67" s="40"/>
      <c r="J67" s="40"/>
      <c r="K67" s="47" t="s">
        <v>528</v>
      </c>
      <c r="L67" s="577" t="str">
        <f>IF(O67="","",VLOOKUP(O67,LIST!$B$237:'LIST'!$C$380,2,0))</f>
        <v/>
      </c>
      <c r="M67" s="577"/>
      <c r="N67" s="577"/>
      <c r="O67" s="527"/>
      <c r="P67" s="527"/>
      <c r="Q67" s="527"/>
      <c r="R67" s="527"/>
      <c r="S67" s="527"/>
      <c r="T67" s="527"/>
      <c r="U67" s="527"/>
      <c r="V67" s="527"/>
      <c r="W67" s="527"/>
      <c r="X67" s="527"/>
      <c r="Y67" s="527"/>
      <c r="Z67" s="527"/>
      <c r="AA67" s="527"/>
      <c r="AB67" s="527"/>
      <c r="AC67" s="527"/>
      <c r="AD67" s="40" t="s">
        <v>523</v>
      </c>
      <c r="AE67" s="40"/>
      <c r="AF67" s="40"/>
      <c r="AG67" s="40"/>
      <c r="AH67" s="40"/>
      <c r="AI67" s="40"/>
      <c r="AJ67" s="40"/>
      <c r="AK67" s="40"/>
    </row>
    <row r="68" spans="2:37" ht="15" customHeight="1">
      <c r="K68" s="33" t="s">
        <v>528</v>
      </c>
      <c r="L68" s="574" t="str">
        <f>IF(O68="","",VLOOKUP(O68,LIST!$B$237:'LIST'!$C$380,2,0))</f>
        <v/>
      </c>
      <c r="M68" s="574"/>
      <c r="N68" s="574"/>
      <c r="O68" s="525"/>
      <c r="P68" s="525"/>
      <c r="Q68" s="525"/>
      <c r="R68" s="525"/>
      <c r="S68" s="525"/>
      <c r="T68" s="525"/>
      <c r="U68" s="525"/>
      <c r="V68" s="525"/>
      <c r="W68" s="525"/>
      <c r="X68" s="525"/>
      <c r="Y68" s="525"/>
      <c r="Z68" s="525"/>
      <c r="AA68" s="525"/>
      <c r="AB68" s="525"/>
      <c r="AC68" s="525"/>
      <c r="AD68" s="6" t="s">
        <v>523</v>
      </c>
    </row>
    <row r="69" spans="2:37" ht="15" customHeight="1">
      <c r="K69" s="33" t="s">
        <v>528</v>
      </c>
      <c r="L69" s="574" t="str">
        <f>IF(O69="","",VLOOKUP(O69,LIST!$B$237:'LIST'!$C$380,2,0))</f>
        <v/>
      </c>
      <c r="M69" s="574"/>
      <c r="N69" s="574"/>
      <c r="O69" s="525"/>
      <c r="P69" s="525"/>
      <c r="Q69" s="525"/>
      <c r="R69" s="525"/>
      <c r="S69" s="525"/>
      <c r="T69" s="525"/>
      <c r="U69" s="525"/>
      <c r="V69" s="525"/>
      <c r="W69" s="525"/>
      <c r="X69" s="525"/>
      <c r="Y69" s="525"/>
      <c r="Z69" s="525"/>
      <c r="AA69" s="525"/>
      <c r="AB69" s="525"/>
      <c r="AC69" s="525"/>
      <c r="AD69" s="6" t="s">
        <v>523</v>
      </c>
    </row>
    <row r="70" spans="2:37" ht="15" customHeight="1">
      <c r="K70" s="33" t="s">
        <v>528</v>
      </c>
      <c r="L70" s="574" t="str">
        <f>IF(O70="","",VLOOKUP(O70,LIST!$B$237:'LIST'!$C$380,2,0))</f>
        <v/>
      </c>
      <c r="M70" s="574"/>
      <c r="N70" s="574"/>
      <c r="O70" s="525"/>
      <c r="P70" s="525"/>
      <c r="Q70" s="525"/>
      <c r="R70" s="525"/>
      <c r="S70" s="525"/>
      <c r="T70" s="525"/>
      <c r="U70" s="525"/>
      <c r="V70" s="525"/>
      <c r="W70" s="525"/>
      <c r="X70" s="525"/>
      <c r="Y70" s="525"/>
      <c r="Z70" s="525"/>
      <c r="AA70" s="525"/>
      <c r="AB70" s="525"/>
      <c r="AC70" s="525"/>
      <c r="AD70" s="6" t="s">
        <v>523</v>
      </c>
    </row>
    <row r="71" spans="2:37" ht="15" customHeight="1">
      <c r="B71" s="30"/>
      <c r="C71" s="30"/>
      <c r="D71" s="30"/>
      <c r="E71" s="30"/>
      <c r="F71" s="30"/>
      <c r="G71" s="30"/>
      <c r="H71" s="30"/>
      <c r="I71" s="30"/>
      <c r="J71" s="30"/>
      <c r="K71" s="41" t="s">
        <v>528</v>
      </c>
      <c r="L71" s="575" t="str">
        <f>IF(O71="","",VLOOKUP(O71,LIST!$B$237:'LIST'!$C$380,2,0))</f>
        <v/>
      </c>
      <c r="M71" s="575"/>
      <c r="N71" s="575"/>
      <c r="O71" s="526"/>
      <c r="P71" s="526"/>
      <c r="Q71" s="526"/>
      <c r="R71" s="526"/>
      <c r="S71" s="526"/>
      <c r="T71" s="526"/>
      <c r="U71" s="526"/>
      <c r="V71" s="526"/>
      <c r="W71" s="526"/>
      <c r="X71" s="526"/>
      <c r="Y71" s="526"/>
      <c r="Z71" s="526"/>
      <c r="AA71" s="526"/>
      <c r="AB71" s="526"/>
      <c r="AC71" s="526"/>
      <c r="AD71" s="30" t="s">
        <v>523</v>
      </c>
      <c r="AE71" s="30"/>
      <c r="AF71" s="30"/>
      <c r="AG71" s="30"/>
      <c r="AH71" s="30"/>
      <c r="AI71" s="30"/>
      <c r="AJ71" s="30"/>
      <c r="AK71" s="30"/>
    </row>
    <row r="72" spans="2:37" ht="15" customHeight="1">
      <c r="B72" s="6" t="s">
        <v>580</v>
      </c>
      <c r="J72" s="36" t="s">
        <v>171</v>
      </c>
      <c r="K72" s="6" t="s">
        <v>531</v>
      </c>
      <c r="M72" s="36" t="s">
        <v>171</v>
      </c>
      <c r="N72" s="6" t="s">
        <v>532</v>
      </c>
      <c r="P72" s="36" t="s">
        <v>171</v>
      </c>
      <c r="Q72" s="6" t="s">
        <v>533</v>
      </c>
      <c r="S72" s="36" t="s">
        <v>171</v>
      </c>
      <c r="T72" s="6" t="s">
        <v>534</v>
      </c>
      <c r="V72" s="36" t="s">
        <v>171</v>
      </c>
      <c r="W72" s="6" t="s">
        <v>535</v>
      </c>
      <c r="Z72" s="36" t="s">
        <v>171</v>
      </c>
      <c r="AA72" s="6" t="s">
        <v>536</v>
      </c>
      <c r="AF72" s="36" t="s">
        <v>171</v>
      </c>
      <c r="AG72" s="6" t="s">
        <v>537</v>
      </c>
    </row>
    <row r="73" spans="2:37" ht="15" customHeight="1">
      <c r="B73" s="27" t="s">
        <v>581</v>
      </c>
      <c r="C73" s="27"/>
      <c r="D73" s="27"/>
      <c r="E73" s="27"/>
      <c r="F73" s="27"/>
      <c r="G73" s="27"/>
      <c r="H73" s="27"/>
      <c r="I73" s="27"/>
      <c r="J73" s="576"/>
      <c r="K73" s="576"/>
      <c r="L73" s="576"/>
      <c r="M73" s="576"/>
      <c r="N73" s="576"/>
      <c r="O73" s="576"/>
      <c r="P73" s="576"/>
      <c r="Q73" s="576"/>
      <c r="R73" s="22" t="s">
        <v>565</v>
      </c>
      <c r="S73" s="515" t="s">
        <v>566</v>
      </c>
      <c r="T73" s="515"/>
      <c r="U73" s="576"/>
      <c r="V73" s="576"/>
      <c r="W73" s="576"/>
      <c r="X73" s="576"/>
      <c r="Y73" s="576"/>
      <c r="Z73" s="576"/>
      <c r="AA73" s="576"/>
      <c r="AB73" s="576"/>
      <c r="AC73" s="22" t="s">
        <v>565</v>
      </c>
      <c r="AD73" s="27"/>
      <c r="AE73" s="27"/>
      <c r="AF73" s="27"/>
      <c r="AG73" s="27"/>
      <c r="AH73" s="27"/>
      <c r="AI73" s="27"/>
      <c r="AJ73" s="27"/>
      <c r="AK73" s="27"/>
    </row>
    <row r="74" spans="2:37" ht="15" customHeight="1">
      <c r="B74" s="6" t="s">
        <v>1563</v>
      </c>
      <c r="J74" s="36" t="s">
        <v>171</v>
      </c>
      <c r="K74" s="6" t="s">
        <v>1980</v>
      </c>
    </row>
    <row r="75" spans="2:37" ht="15" customHeight="1">
      <c r="J75" s="36" t="s">
        <v>171</v>
      </c>
      <c r="K75" s="6" t="s">
        <v>1981</v>
      </c>
    </row>
    <row r="76" spans="2:37" ht="15" customHeight="1">
      <c r="J76" s="36" t="s">
        <v>171</v>
      </c>
      <c r="K76" s="6" t="s">
        <v>1982</v>
      </c>
    </row>
    <row r="77" spans="2:37" ht="15" customHeight="1">
      <c r="J77" s="36" t="s">
        <v>171</v>
      </c>
      <c r="K77" s="6" t="s">
        <v>1535</v>
      </c>
      <c r="Q77" s="36" t="s">
        <v>171</v>
      </c>
      <c r="R77" s="6" t="s">
        <v>1536</v>
      </c>
    </row>
    <row r="78" spans="2:37" ht="15" customHeight="1">
      <c r="J78" s="36" t="s">
        <v>171</v>
      </c>
      <c r="K78" s="6" t="s">
        <v>1537</v>
      </c>
      <c r="AB78" s="36" t="s">
        <v>171</v>
      </c>
      <c r="AC78" s="6" t="s">
        <v>1531</v>
      </c>
    </row>
    <row r="79" spans="2:37" ht="15" customHeight="1">
      <c r="B79" s="40" t="s">
        <v>1564</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133"/>
      <c r="AD79" s="40"/>
      <c r="AE79" s="40"/>
      <c r="AF79" s="40"/>
      <c r="AG79" s="40"/>
      <c r="AH79" s="40"/>
      <c r="AI79" s="133"/>
      <c r="AJ79" s="40"/>
      <c r="AK79" s="133"/>
    </row>
    <row r="80" spans="2:37" ht="15" customHeight="1">
      <c r="J80" s="36" t="s">
        <v>171</v>
      </c>
      <c r="K80" s="6" t="s">
        <v>1532</v>
      </c>
      <c r="AC80" s="9"/>
    </row>
    <row r="81" spans="2:37" ht="15" customHeight="1">
      <c r="J81" s="36" t="s">
        <v>171</v>
      </c>
      <c r="K81" s="6" t="s">
        <v>1533</v>
      </c>
      <c r="AC81" s="9"/>
    </row>
    <row r="82" spans="2:37" ht="15" customHeight="1">
      <c r="J82" s="36" t="s">
        <v>171</v>
      </c>
      <c r="K82" s="6" t="s">
        <v>1983</v>
      </c>
      <c r="AC82" s="9"/>
    </row>
    <row r="83" spans="2:37" ht="15" customHeight="1">
      <c r="J83" s="36" t="s">
        <v>171</v>
      </c>
      <c r="K83" s="6" t="s">
        <v>1534</v>
      </c>
      <c r="AC83" s="9"/>
    </row>
    <row r="84" spans="2:37" ht="15" customHeight="1">
      <c r="J84" s="36" t="s">
        <v>171</v>
      </c>
      <c r="K84" s="6" t="s">
        <v>1531</v>
      </c>
      <c r="Q84" s="36" t="s">
        <v>171</v>
      </c>
      <c r="R84" s="6" t="s">
        <v>1559</v>
      </c>
      <c r="AC84" s="9"/>
    </row>
    <row r="85" spans="2:37" ht="15" customHeight="1">
      <c r="B85" s="40" t="s">
        <v>1562</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133"/>
      <c r="AD85" s="40"/>
      <c r="AE85" s="40"/>
      <c r="AF85" s="40"/>
      <c r="AG85" s="40"/>
      <c r="AH85" s="40"/>
      <c r="AI85" s="40"/>
      <c r="AJ85" s="40"/>
      <c r="AK85" s="133"/>
    </row>
    <row r="86" spans="2:37" ht="15" customHeight="1">
      <c r="J86" s="36" t="s">
        <v>171</v>
      </c>
      <c r="K86" s="6" t="s">
        <v>1565</v>
      </c>
      <c r="Q86" s="36" t="s">
        <v>171</v>
      </c>
      <c r="R86" s="6" t="s">
        <v>1529</v>
      </c>
      <c r="X86" s="36" t="s">
        <v>171</v>
      </c>
      <c r="Y86" s="6" t="s">
        <v>1561</v>
      </c>
      <c r="AC86" s="9"/>
      <c r="AK86" s="9"/>
    </row>
    <row r="87" spans="2:37" ht="15" customHeight="1">
      <c r="B87" s="30"/>
      <c r="C87" s="30"/>
      <c r="D87" s="30"/>
      <c r="E87" s="30"/>
      <c r="F87" s="30"/>
      <c r="G87" s="30"/>
      <c r="H87" s="30"/>
      <c r="I87" s="30"/>
      <c r="J87" s="36" t="s">
        <v>171</v>
      </c>
      <c r="K87" s="6" t="s">
        <v>1530</v>
      </c>
      <c r="L87" s="30"/>
      <c r="M87" s="30"/>
      <c r="N87" s="30"/>
      <c r="O87" s="30"/>
      <c r="P87" s="30"/>
      <c r="Q87" s="36" t="s">
        <v>171</v>
      </c>
      <c r="R87" s="6" t="s">
        <v>1531</v>
      </c>
      <c r="S87" s="30"/>
      <c r="T87" s="30"/>
      <c r="U87" s="30"/>
      <c r="V87" s="30"/>
      <c r="W87" s="30"/>
      <c r="X87" s="36" t="s">
        <v>171</v>
      </c>
      <c r="Y87" s="30" t="s">
        <v>1560</v>
      </c>
      <c r="AB87" s="30"/>
      <c r="AC87" s="32"/>
      <c r="AD87" s="30"/>
      <c r="AE87" s="30"/>
      <c r="AF87" s="30"/>
      <c r="AG87" s="30"/>
      <c r="AH87" s="30"/>
      <c r="AI87" s="30"/>
      <c r="AJ87" s="30"/>
      <c r="AK87" s="32"/>
    </row>
    <row r="88" spans="2:37" ht="15" customHeight="1">
      <c r="B88" s="40" t="s">
        <v>1538</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row>
    <row r="89" spans="2:37" ht="15" customHeight="1">
      <c r="D89" s="6" t="s">
        <v>128</v>
      </c>
      <c r="E89" s="6" t="s">
        <v>129</v>
      </c>
      <c r="F89" s="6" t="s">
        <v>583</v>
      </c>
      <c r="K89" s="6" t="s">
        <v>567</v>
      </c>
      <c r="N89" s="569"/>
      <c r="O89" s="569"/>
      <c r="P89" s="569"/>
      <c r="Q89" s="569"/>
    </row>
    <row r="90" spans="2:37" ht="15" customHeight="1">
      <c r="D90" s="6" t="s">
        <v>128</v>
      </c>
      <c r="E90" s="6" t="s">
        <v>131</v>
      </c>
      <c r="F90" s="6" t="s">
        <v>584</v>
      </c>
      <c r="K90" s="6" t="s">
        <v>130</v>
      </c>
      <c r="N90" s="569"/>
      <c r="O90" s="569"/>
      <c r="P90" s="569"/>
      <c r="Q90" s="569"/>
    </row>
    <row r="91" spans="2:37" ht="15" customHeight="1">
      <c r="D91" s="6" t="s">
        <v>128</v>
      </c>
      <c r="E91" s="6" t="s">
        <v>132</v>
      </c>
      <c r="F91" s="6" t="s">
        <v>585</v>
      </c>
      <c r="M91" s="6" t="s">
        <v>130</v>
      </c>
      <c r="N91" s="569"/>
      <c r="O91" s="569"/>
      <c r="P91" s="569"/>
      <c r="Q91" s="569"/>
    </row>
    <row r="92" spans="2:37" ht="15" customHeight="1">
      <c r="B92" s="30"/>
      <c r="C92" s="30"/>
      <c r="D92" s="30" t="s">
        <v>128</v>
      </c>
      <c r="E92" s="30" t="s">
        <v>137</v>
      </c>
      <c r="F92" s="30" t="s">
        <v>586</v>
      </c>
      <c r="G92" s="30"/>
      <c r="H92" s="30"/>
      <c r="I92" s="30"/>
      <c r="J92" s="30"/>
      <c r="K92" s="30"/>
      <c r="L92" s="30"/>
      <c r="M92" s="30" t="s">
        <v>130</v>
      </c>
      <c r="N92" s="570"/>
      <c r="O92" s="570"/>
      <c r="P92" s="570"/>
      <c r="Q92" s="570"/>
      <c r="R92" s="30"/>
      <c r="S92" s="30"/>
      <c r="T92" s="30"/>
      <c r="U92" s="30"/>
      <c r="V92" s="30"/>
      <c r="W92" s="30"/>
      <c r="X92" s="30"/>
      <c r="Y92" s="30"/>
      <c r="Z92" s="30"/>
      <c r="AA92" s="30"/>
      <c r="AB92" s="30"/>
      <c r="AC92" s="30"/>
      <c r="AD92" s="30"/>
      <c r="AE92" s="30"/>
      <c r="AF92" s="30"/>
      <c r="AG92" s="30"/>
      <c r="AH92" s="30"/>
      <c r="AI92" s="30"/>
      <c r="AJ92" s="30"/>
      <c r="AK92" s="30"/>
    </row>
    <row r="93" spans="2:37" ht="15" customHeight="1">
      <c r="B93" s="6" t="s">
        <v>1539</v>
      </c>
    </row>
    <row r="94" spans="2:37" ht="15" customHeight="1">
      <c r="D94" s="6" t="s">
        <v>128</v>
      </c>
      <c r="E94" s="6" t="s">
        <v>129</v>
      </c>
      <c r="F94" s="6" t="s">
        <v>558</v>
      </c>
      <c r="K94" s="6" t="s">
        <v>130</v>
      </c>
      <c r="N94" s="550"/>
      <c r="O94" s="550"/>
      <c r="P94" s="550"/>
      <c r="Q94" s="550"/>
      <c r="R94" s="81" t="s">
        <v>518</v>
      </c>
      <c r="S94" s="48"/>
    </row>
    <row r="95" spans="2:37" ht="15" customHeight="1">
      <c r="B95" s="30"/>
      <c r="C95" s="30"/>
      <c r="D95" s="30" t="s">
        <v>128</v>
      </c>
      <c r="E95" s="30" t="s">
        <v>131</v>
      </c>
      <c r="F95" s="30" t="s">
        <v>587</v>
      </c>
      <c r="G95" s="30"/>
      <c r="H95" s="30"/>
      <c r="I95" s="30"/>
      <c r="J95" s="30"/>
      <c r="K95" s="30" t="s">
        <v>130</v>
      </c>
      <c r="L95" s="30"/>
      <c r="M95" s="30"/>
      <c r="N95" s="550"/>
      <c r="O95" s="550"/>
      <c r="P95" s="550"/>
      <c r="Q95" s="550"/>
      <c r="R95" s="55" t="s">
        <v>518</v>
      </c>
      <c r="S95" s="30"/>
      <c r="T95" s="30"/>
      <c r="U95" s="30"/>
      <c r="V95" s="30"/>
      <c r="W95" s="30"/>
      <c r="X95" s="30"/>
      <c r="Y95" s="30"/>
      <c r="Z95" s="30"/>
      <c r="AA95" s="30"/>
      <c r="AB95" s="30"/>
      <c r="AC95" s="30"/>
      <c r="AD95" s="30"/>
      <c r="AE95" s="30"/>
      <c r="AF95" s="30"/>
      <c r="AG95" s="30"/>
      <c r="AH95" s="30"/>
      <c r="AI95" s="30"/>
      <c r="AJ95" s="30"/>
      <c r="AK95" s="30"/>
    </row>
    <row r="96" spans="2:37" ht="15" customHeight="1">
      <c r="B96" s="27" t="s">
        <v>1540</v>
      </c>
      <c r="C96" s="27"/>
      <c r="D96" s="27"/>
      <c r="E96" s="27"/>
      <c r="F96" s="27"/>
      <c r="G96" s="27"/>
      <c r="H96" s="27"/>
      <c r="I96" s="27"/>
      <c r="J96" s="27"/>
      <c r="K96" s="27"/>
      <c r="L96" s="27"/>
      <c r="M96" s="27"/>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row>
    <row r="97" spans="2:37" ht="15" customHeight="1">
      <c r="B97" s="6" t="s">
        <v>1541</v>
      </c>
    </row>
    <row r="98" spans="2:37" ht="15" customHeight="1">
      <c r="D98" s="6" t="s">
        <v>128</v>
      </c>
      <c r="E98" s="6" t="s">
        <v>129</v>
      </c>
      <c r="F98" s="49" t="s">
        <v>2427</v>
      </c>
      <c r="AC98" s="6" t="s">
        <v>567</v>
      </c>
      <c r="AD98" s="36" t="s">
        <v>171</v>
      </c>
      <c r="AE98" s="9" t="s">
        <v>568</v>
      </c>
      <c r="AG98" s="36" t="s">
        <v>171</v>
      </c>
      <c r="AH98" s="9" t="s">
        <v>569</v>
      </c>
    </row>
    <row r="99" spans="2:37" ht="15" customHeight="1">
      <c r="D99" s="6" t="s">
        <v>128</v>
      </c>
      <c r="E99" s="6" t="s">
        <v>131</v>
      </c>
      <c r="F99" s="6" t="s">
        <v>588</v>
      </c>
      <c r="AC99" s="6" t="s">
        <v>567</v>
      </c>
      <c r="AD99" s="36" t="s">
        <v>171</v>
      </c>
      <c r="AE99" s="9" t="s">
        <v>568</v>
      </c>
      <c r="AG99" s="36" t="s">
        <v>171</v>
      </c>
      <c r="AH99" s="9" t="s">
        <v>569</v>
      </c>
    </row>
    <row r="100" spans="2:37" ht="15" customHeight="1">
      <c r="D100" s="6" t="s">
        <v>128</v>
      </c>
      <c r="E100" s="6" t="s">
        <v>132</v>
      </c>
      <c r="F100" s="6" t="s">
        <v>589</v>
      </c>
      <c r="V100" s="6" t="s">
        <v>567</v>
      </c>
      <c r="AD100" s="9" t="s">
        <v>572</v>
      </c>
      <c r="AE100" s="572"/>
      <c r="AF100" s="572"/>
      <c r="AG100" s="572"/>
      <c r="AH100" s="572"/>
      <c r="AI100" s="572"/>
      <c r="AJ100" s="572"/>
      <c r="AK100" s="9" t="s">
        <v>592</v>
      </c>
    </row>
    <row r="101" spans="2:37" ht="15" customHeight="1">
      <c r="D101" s="6" t="s">
        <v>128</v>
      </c>
      <c r="E101" s="6" t="s">
        <v>547</v>
      </c>
      <c r="F101" s="6" t="s">
        <v>590</v>
      </c>
      <c r="N101" s="6" t="s">
        <v>567</v>
      </c>
      <c r="AD101" s="9" t="s">
        <v>572</v>
      </c>
      <c r="AE101" s="531"/>
      <c r="AF101" s="531"/>
      <c r="AG101" s="531"/>
      <c r="AH101" s="531"/>
      <c r="AI101" s="531"/>
      <c r="AJ101" s="531"/>
      <c r="AK101" s="9" t="s">
        <v>592</v>
      </c>
    </row>
    <row r="102" spans="2:37" ht="15" customHeight="1">
      <c r="D102" s="6" t="s">
        <v>128</v>
      </c>
      <c r="E102" s="6" t="s">
        <v>133</v>
      </c>
      <c r="F102" s="6" t="s">
        <v>591</v>
      </c>
      <c r="N102" s="6" t="s">
        <v>567</v>
      </c>
    </row>
    <row r="103" spans="2:37" ht="15" customHeight="1">
      <c r="E103" s="36" t="s">
        <v>171</v>
      </c>
      <c r="F103" s="6" t="s">
        <v>595</v>
      </c>
    </row>
    <row r="104" spans="2:37" ht="15" customHeight="1">
      <c r="E104" s="36" t="s">
        <v>171</v>
      </c>
      <c r="F104" s="6" t="s">
        <v>594</v>
      </c>
    </row>
    <row r="105" spans="2:37" ht="15" customHeight="1">
      <c r="B105" s="30"/>
      <c r="C105" s="30"/>
      <c r="D105" s="30" t="s">
        <v>128</v>
      </c>
      <c r="E105" s="30" t="s">
        <v>525</v>
      </c>
      <c r="F105" s="30" t="s">
        <v>596</v>
      </c>
      <c r="G105" s="30"/>
      <c r="H105" s="30"/>
      <c r="I105" s="30"/>
      <c r="J105" s="30"/>
      <c r="K105" s="30"/>
      <c r="L105" s="30"/>
      <c r="M105" s="30"/>
      <c r="N105" s="30" t="s">
        <v>567</v>
      </c>
      <c r="O105" s="30"/>
      <c r="P105" s="30"/>
      <c r="Q105" s="30"/>
      <c r="R105" s="30"/>
      <c r="S105" s="30"/>
      <c r="T105" s="30"/>
      <c r="U105" s="30"/>
      <c r="V105" s="30"/>
      <c r="W105" s="30"/>
      <c r="X105" s="30"/>
      <c r="Y105" s="30"/>
      <c r="Z105" s="30"/>
      <c r="AA105" s="30"/>
      <c r="AB105" s="30"/>
      <c r="AC105" s="30"/>
      <c r="AD105" s="30"/>
      <c r="AE105" s="573"/>
      <c r="AF105" s="573"/>
      <c r="AG105" s="573"/>
      <c r="AH105" s="573"/>
      <c r="AI105" s="573"/>
      <c r="AJ105" s="573"/>
      <c r="AK105" s="30"/>
    </row>
    <row r="106" spans="2:37" ht="15" customHeight="1">
      <c r="B106" s="6" t="s">
        <v>1542</v>
      </c>
      <c r="P106" s="9" t="s">
        <v>529</v>
      </c>
      <c r="Q106" s="549" t="s">
        <v>539</v>
      </c>
      <c r="R106" s="549"/>
      <c r="S106" s="549"/>
      <c r="T106" s="549"/>
      <c r="U106" s="549"/>
      <c r="V106" s="9" t="s">
        <v>523</v>
      </c>
      <c r="W106" s="9" t="s">
        <v>529</v>
      </c>
      <c r="X106" s="549" t="s">
        <v>540</v>
      </c>
      <c r="Y106" s="549"/>
      <c r="Z106" s="549"/>
      <c r="AA106" s="549"/>
      <c r="AB106" s="549"/>
      <c r="AC106" s="9" t="s">
        <v>523</v>
      </c>
      <c r="AD106" s="9" t="s">
        <v>529</v>
      </c>
      <c r="AE106" s="549" t="s">
        <v>542</v>
      </c>
      <c r="AF106" s="549"/>
      <c r="AG106" s="549"/>
      <c r="AH106" s="549"/>
      <c r="AI106" s="549"/>
      <c r="AJ106" s="9" t="s">
        <v>523</v>
      </c>
    </row>
    <row r="107" spans="2:37" ht="15" customHeight="1">
      <c r="D107" s="6" t="s">
        <v>128</v>
      </c>
      <c r="E107" s="6" t="s">
        <v>129</v>
      </c>
      <c r="F107" s="6" t="s">
        <v>597</v>
      </c>
      <c r="K107" s="6" t="s">
        <v>567</v>
      </c>
      <c r="L107" s="9" t="s">
        <v>529</v>
      </c>
      <c r="M107" s="50"/>
      <c r="N107" s="9" t="s">
        <v>564</v>
      </c>
      <c r="O107" s="9" t="s">
        <v>523</v>
      </c>
      <c r="P107" s="9" t="s">
        <v>529</v>
      </c>
      <c r="Q107" s="568"/>
      <c r="R107" s="568"/>
      <c r="S107" s="568"/>
      <c r="T107" s="568"/>
      <c r="U107" s="568"/>
      <c r="V107" s="34" t="s">
        <v>1336</v>
      </c>
      <c r="W107" s="9" t="s">
        <v>529</v>
      </c>
      <c r="X107" s="568"/>
      <c r="Y107" s="568"/>
      <c r="Z107" s="568"/>
      <c r="AA107" s="568"/>
      <c r="AB107" s="568"/>
      <c r="AC107" s="34" t="s">
        <v>1336</v>
      </c>
      <c r="AD107" s="9" t="s">
        <v>529</v>
      </c>
      <c r="AE107" s="564">
        <f t="shared" ref="AE107:AE113" si="1">SUM(Q107,X107)</f>
        <v>0</v>
      </c>
      <c r="AF107" s="564"/>
      <c r="AG107" s="564"/>
      <c r="AH107" s="564"/>
      <c r="AI107" s="564"/>
      <c r="AJ107" s="34" t="s">
        <v>1336</v>
      </c>
    </row>
    <row r="108" spans="2:37" ht="15" customHeight="1">
      <c r="L108" s="9" t="s">
        <v>529</v>
      </c>
      <c r="M108" s="50"/>
      <c r="N108" s="9" t="s">
        <v>564</v>
      </c>
      <c r="O108" s="9" t="s">
        <v>523</v>
      </c>
      <c r="P108" s="9" t="s">
        <v>529</v>
      </c>
      <c r="Q108" s="568"/>
      <c r="R108" s="568"/>
      <c r="S108" s="568"/>
      <c r="T108" s="568"/>
      <c r="U108" s="568"/>
      <c r="V108" s="34" t="s">
        <v>1336</v>
      </c>
      <c r="W108" s="9" t="s">
        <v>529</v>
      </c>
      <c r="X108" s="568"/>
      <c r="Y108" s="568"/>
      <c r="Z108" s="568"/>
      <c r="AA108" s="568"/>
      <c r="AB108" s="568"/>
      <c r="AC108" s="34" t="s">
        <v>1336</v>
      </c>
      <c r="AD108" s="9" t="s">
        <v>529</v>
      </c>
      <c r="AE108" s="564">
        <f t="shared" si="1"/>
        <v>0</v>
      </c>
      <c r="AF108" s="564"/>
      <c r="AG108" s="564"/>
      <c r="AH108" s="564"/>
      <c r="AI108" s="564"/>
      <c r="AJ108" s="34" t="s">
        <v>1336</v>
      </c>
    </row>
    <row r="109" spans="2:37" ht="15" customHeight="1">
      <c r="L109" s="9" t="s">
        <v>529</v>
      </c>
      <c r="M109" s="50"/>
      <c r="N109" s="9" t="s">
        <v>564</v>
      </c>
      <c r="O109" s="9" t="s">
        <v>523</v>
      </c>
      <c r="P109" s="9" t="s">
        <v>529</v>
      </c>
      <c r="Q109" s="568"/>
      <c r="R109" s="568"/>
      <c r="S109" s="568"/>
      <c r="T109" s="568"/>
      <c r="U109" s="568"/>
      <c r="V109" s="34" t="s">
        <v>1336</v>
      </c>
      <c r="W109" s="9" t="s">
        <v>529</v>
      </c>
      <c r="X109" s="568"/>
      <c r="Y109" s="568"/>
      <c r="Z109" s="568"/>
      <c r="AA109" s="568"/>
      <c r="AB109" s="568"/>
      <c r="AC109" s="34" t="s">
        <v>1336</v>
      </c>
      <c r="AD109" s="9" t="s">
        <v>529</v>
      </c>
      <c r="AE109" s="564">
        <f t="shared" si="1"/>
        <v>0</v>
      </c>
      <c r="AF109" s="564"/>
      <c r="AG109" s="564"/>
      <c r="AH109" s="564"/>
      <c r="AI109" s="564"/>
      <c r="AJ109" s="34" t="s">
        <v>1336</v>
      </c>
    </row>
    <row r="110" spans="2:37" ht="15" customHeight="1">
      <c r="L110" s="9" t="s">
        <v>529</v>
      </c>
      <c r="M110" s="50"/>
      <c r="N110" s="9" t="s">
        <v>564</v>
      </c>
      <c r="O110" s="9" t="s">
        <v>523</v>
      </c>
      <c r="P110" s="9" t="s">
        <v>529</v>
      </c>
      <c r="Q110" s="568"/>
      <c r="R110" s="568"/>
      <c r="S110" s="568"/>
      <c r="T110" s="568"/>
      <c r="U110" s="568"/>
      <c r="V110" s="34" t="s">
        <v>1336</v>
      </c>
      <c r="W110" s="9" t="s">
        <v>529</v>
      </c>
      <c r="X110" s="568"/>
      <c r="Y110" s="568"/>
      <c r="Z110" s="568"/>
      <c r="AA110" s="568"/>
      <c r="AB110" s="568"/>
      <c r="AC110" s="34" t="s">
        <v>1336</v>
      </c>
      <c r="AD110" s="9" t="s">
        <v>529</v>
      </c>
      <c r="AE110" s="564">
        <f t="shared" si="1"/>
        <v>0</v>
      </c>
      <c r="AF110" s="564"/>
      <c r="AG110" s="564"/>
      <c r="AH110" s="564"/>
      <c r="AI110" s="564"/>
      <c r="AJ110" s="34" t="s">
        <v>1336</v>
      </c>
    </row>
    <row r="111" spans="2:37" ht="15" customHeight="1">
      <c r="L111" s="9" t="s">
        <v>529</v>
      </c>
      <c r="M111" s="50"/>
      <c r="N111" s="9" t="s">
        <v>564</v>
      </c>
      <c r="O111" s="9" t="s">
        <v>523</v>
      </c>
      <c r="P111" s="9" t="s">
        <v>529</v>
      </c>
      <c r="Q111" s="568"/>
      <c r="R111" s="568"/>
      <c r="S111" s="568"/>
      <c r="T111" s="568"/>
      <c r="U111" s="568"/>
      <c r="V111" s="34" t="s">
        <v>1336</v>
      </c>
      <c r="W111" s="9" t="s">
        <v>529</v>
      </c>
      <c r="X111" s="568"/>
      <c r="Y111" s="568"/>
      <c r="Z111" s="568"/>
      <c r="AA111" s="568"/>
      <c r="AB111" s="568"/>
      <c r="AC111" s="34" t="s">
        <v>1336</v>
      </c>
      <c r="AD111" s="9" t="s">
        <v>529</v>
      </c>
      <c r="AE111" s="564">
        <f t="shared" si="1"/>
        <v>0</v>
      </c>
      <c r="AF111" s="564"/>
      <c r="AG111" s="564"/>
      <c r="AH111" s="564"/>
      <c r="AI111" s="564"/>
      <c r="AJ111" s="34" t="s">
        <v>1336</v>
      </c>
    </row>
    <row r="112" spans="2:37" ht="15" customHeight="1">
      <c r="L112" s="9" t="s">
        <v>529</v>
      </c>
      <c r="M112" s="50"/>
      <c r="N112" s="9" t="s">
        <v>564</v>
      </c>
      <c r="O112" s="9" t="s">
        <v>523</v>
      </c>
      <c r="P112" s="9" t="s">
        <v>529</v>
      </c>
      <c r="Q112" s="568"/>
      <c r="R112" s="568"/>
      <c r="S112" s="568"/>
      <c r="T112" s="568"/>
      <c r="U112" s="568"/>
      <c r="V112" s="34" t="s">
        <v>1336</v>
      </c>
      <c r="W112" s="9" t="s">
        <v>529</v>
      </c>
      <c r="X112" s="568"/>
      <c r="Y112" s="568"/>
      <c r="Z112" s="568"/>
      <c r="AA112" s="568"/>
      <c r="AB112" s="568"/>
      <c r="AC112" s="34" t="s">
        <v>1336</v>
      </c>
      <c r="AD112" s="9" t="s">
        <v>529</v>
      </c>
      <c r="AE112" s="564">
        <f t="shared" si="1"/>
        <v>0</v>
      </c>
      <c r="AF112" s="564"/>
      <c r="AG112" s="564"/>
      <c r="AH112" s="564"/>
      <c r="AI112" s="564"/>
      <c r="AJ112" s="34" t="s">
        <v>1336</v>
      </c>
    </row>
    <row r="113" spans="2:37" ht="15" customHeight="1">
      <c r="B113" s="30"/>
      <c r="C113" s="30"/>
      <c r="D113" s="30" t="s">
        <v>128</v>
      </c>
      <c r="E113" s="30" t="s">
        <v>131</v>
      </c>
      <c r="F113" s="30" t="s">
        <v>541</v>
      </c>
      <c r="G113" s="30"/>
      <c r="H113" s="30"/>
      <c r="I113" s="30"/>
      <c r="J113" s="30"/>
      <c r="K113" s="30" t="s">
        <v>567</v>
      </c>
      <c r="L113" s="30"/>
      <c r="M113" s="30"/>
      <c r="N113" s="30"/>
      <c r="O113" s="30"/>
      <c r="P113" s="32" t="s">
        <v>529</v>
      </c>
      <c r="Q113" s="563">
        <f>SUM(Q107:U112)</f>
        <v>0</v>
      </c>
      <c r="R113" s="563"/>
      <c r="S113" s="563"/>
      <c r="T113" s="563"/>
      <c r="U113" s="563"/>
      <c r="V113" s="34" t="s">
        <v>1336</v>
      </c>
      <c r="W113" s="32" t="s">
        <v>529</v>
      </c>
      <c r="X113" s="563">
        <f>SUM(X107:AB112)</f>
        <v>0</v>
      </c>
      <c r="Y113" s="563"/>
      <c r="Z113" s="563"/>
      <c r="AA113" s="563"/>
      <c r="AB113" s="563"/>
      <c r="AC113" s="34" t="s">
        <v>1336</v>
      </c>
      <c r="AD113" s="32" t="s">
        <v>529</v>
      </c>
      <c r="AE113" s="564">
        <f t="shared" si="1"/>
        <v>0</v>
      </c>
      <c r="AF113" s="564"/>
      <c r="AG113" s="564"/>
      <c r="AH113" s="564"/>
      <c r="AI113" s="564"/>
      <c r="AJ113" s="34" t="s">
        <v>1336</v>
      </c>
      <c r="AK113" s="30"/>
    </row>
    <row r="114" spans="2:37" ht="15" customHeight="1">
      <c r="B114" s="27" t="s">
        <v>1543</v>
      </c>
      <c r="C114" s="27"/>
      <c r="D114" s="27"/>
      <c r="E114" s="27"/>
      <c r="F114" s="27"/>
      <c r="G114" s="27"/>
      <c r="H114" s="27"/>
      <c r="I114" s="27"/>
      <c r="J114" s="27"/>
      <c r="K114" s="27"/>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row>
    <row r="115" spans="2:37" ht="15" customHeight="1">
      <c r="B115" s="27" t="s">
        <v>1544</v>
      </c>
      <c r="C115" s="27"/>
      <c r="D115" s="27"/>
      <c r="E115" s="27"/>
      <c r="F115" s="27"/>
      <c r="G115" s="27"/>
      <c r="H115" s="27"/>
      <c r="I115" s="27"/>
      <c r="J115" s="27"/>
      <c r="K115" s="27"/>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row>
    <row r="116" spans="2:37" ht="15" customHeight="1">
      <c r="B116" s="27" t="s">
        <v>1545</v>
      </c>
      <c r="C116" s="27"/>
      <c r="D116" s="27"/>
      <c r="E116" s="27"/>
      <c r="F116" s="27"/>
      <c r="G116" s="27"/>
      <c r="H116" s="27"/>
      <c r="I116" s="27"/>
      <c r="J116" s="27"/>
      <c r="K116" s="27"/>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row>
    <row r="117" spans="2:37" ht="15" customHeight="1">
      <c r="B117" s="27" t="s">
        <v>1546</v>
      </c>
      <c r="C117" s="27"/>
      <c r="D117" s="27"/>
      <c r="E117" s="27"/>
      <c r="F117" s="27"/>
      <c r="G117" s="27"/>
      <c r="H117" s="27"/>
      <c r="I117" s="27"/>
      <c r="J117" s="27"/>
      <c r="K117" s="27"/>
      <c r="L117" s="566"/>
      <c r="M117" s="566"/>
      <c r="N117" s="566"/>
      <c r="O117" s="566"/>
      <c r="P117" s="27" t="s">
        <v>518</v>
      </c>
      <c r="Q117" s="27"/>
      <c r="R117" s="27"/>
      <c r="S117" s="27"/>
      <c r="T117" s="27"/>
      <c r="U117" s="27"/>
      <c r="V117" s="27"/>
      <c r="W117" s="27"/>
      <c r="X117" s="27"/>
      <c r="Y117" s="27"/>
      <c r="Z117" s="27"/>
      <c r="AA117" s="27"/>
      <c r="AB117" s="27"/>
      <c r="AC117" s="27"/>
      <c r="AD117" s="27"/>
      <c r="AE117" s="27"/>
      <c r="AF117" s="27"/>
      <c r="AG117" s="27"/>
      <c r="AH117" s="27"/>
      <c r="AI117" s="27"/>
      <c r="AJ117" s="27"/>
      <c r="AK117" s="27"/>
    </row>
    <row r="118" spans="2:37" ht="15" customHeight="1">
      <c r="B118" s="27" t="s">
        <v>1547</v>
      </c>
      <c r="C118" s="27"/>
      <c r="D118" s="27"/>
      <c r="E118" s="27"/>
      <c r="F118" s="27"/>
      <c r="G118" s="27"/>
      <c r="H118" s="27"/>
      <c r="I118" s="27"/>
      <c r="J118" s="27"/>
      <c r="K118" s="27"/>
      <c r="L118" s="567"/>
      <c r="M118" s="567"/>
      <c r="N118" s="567"/>
      <c r="O118" s="567"/>
      <c r="P118" s="567"/>
      <c r="Q118" s="567"/>
      <c r="R118" s="27"/>
      <c r="S118" s="27"/>
      <c r="T118" s="27"/>
      <c r="U118" s="27"/>
      <c r="V118" s="27"/>
      <c r="W118" s="27"/>
      <c r="X118" s="27"/>
      <c r="Y118" s="27"/>
      <c r="Z118" s="27"/>
      <c r="AA118" s="27"/>
      <c r="AB118" s="27"/>
      <c r="AC118" s="27"/>
      <c r="AD118" s="27"/>
      <c r="AE118" s="27"/>
      <c r="AF118" s="27"/>
      <c r="AG118" s="27"/>
      <c r="AH118" s="27"/>
      <c r="AI118" s="27"/>
      <c r="AJ118" s="27"/>
      <c r="AK118" s="27"/>
    </row>
    <row r="119" spans="2:37" ht="15" customHeight="1">
      <c r="B119" s="27" t="s">
        <v>1548</v>
      </c>
      <c r="C119" s="27"/>
      <c r="D119" s="27"/>
      <c r="E119" s="27"/>
      <c r="F119" s="27"/>
      <c r="G119" s="27"/>
      <c r="H119" s="27"/>
      <c r="I119" s="27"/>
      <c r="J119" s="27"/>
      <c r="K119" s="27"/>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5"/>
    </row>
    <row r="120" spans="2:37" ht="15" customHeight="1">
      <c r="B120" s="40" t="s">
        <v>1549</v>
      </c>
      <c r="C120" s="40"/>
      <c r="D120" s="40"/>
      <c r="E120" s="40"/>
      <c r="F120" s="40"/>
      <c r="G120" s="40"/>
      <c r="H120" s="40"/>
      <c r="I120" s="40"/>
      <c r="J120" s="40"/>
      <c r="K120" s="40"/>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row>
    <row r="121" spans="2:37" ht="15" customHeight="1">
      <c r="B121" s="30"/>
      <c r="C121" s="30"/>
      <c r="D121" s="30"/>
      <c r="E121" s="30"/>
      <c r="F121" s="30"/>
      <c r="G121" s="30"/>
      <c r="H121" s="30"/>
      <c r="I121" s="30"/>
      <c r="J121" s="30"/>
      <c r="K121" s="30"/>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row>
  </sheetData>
  <mergeCells count="116">
    <mergeCell ref="AE41:AJ41"/>
    <mergeCell ref="AE47:AI47"/>
    <mergeCell ref="N35:Q35"/>
    <mergeCell ref="L6:AC6"/>
    <mergeCell ref="Q52:U52"/>
    <mergeCell ref="X52:AB52"/>
    <mergeCell ref="O7:AC7"/>
    <mergeCell ref="O8:AC8"/>
    <mergeCell ref="O9:AC9"/>
    <mergeCell ref="AE52:AI52"/>
    <mergeCell ref="Q51:U51"/>
    <mergeCell ref="X51:AB51"/>
    <mergeCell ref="AE51:AI51"/>
    <mergeCell ref="L10:N10"/>
    <mergeCell ref="L11:N11"/>
    <mergeCell ref="O10:AC10"/>
    <mergeCell ref="O11:AC11"/>
    <mergeCell ref="J13:Q13"/>
    <mergeCell ref="S13:T13"/>
    <mergeCell ref="U13:AB13"/>
    <mergeCell ref="Q50:U50"/>
    <mergeCell ref="X50:AB50"/>
    <mergeCell ref="X46:AB46"/>
    <mergeCell ref="N36:AK36"/>
    <mergeCell ref="AE40:AJ40"/>
    <mergeCell ref="L61:AK61"/>
    <mergeCell ref="L57:O57"/>
    <mergeCell ref="L58:Q58"/>
    <mergeCell ref="B4:AK4"/>
    <mergeCell ref="L7:N7"/>
    <mergeCell ref="L8:N8"/>
    <mergeCell ref="L9:N9"/>
    <mergeCell ref="AE50:AI50"/>
    <mergeCell ref="N34:Q34"/>
    <mergeCell ref="Q48:U48"/>
    <mergeCell ref="X48:AB48"/>
    <mergeCell ref="AE48:AI48"/>
    <mergeCell ref="Q49:U49"/>
    <mergeCell ref="X49:AB49"/>
    <mergeCell ref="AE49:AI49"/>
    <mergeCell ref="Q46:U46"/>
    <mergeCell ref="Q47:U47"/>
    <mergeCell ref="AE45:AJ45"/>
    <mergeCell ref="N29:Q29"/>
    <mergeCell ref="N30:Q30"/>
    <mergeCell ref="N31:Q31"/>
    <mergeCell ref="N32:Q32"/>
    <mergeCell ref="AE46:AI46"/>
    <mergeCell ref="J73:Q73"/>
    <mergeCell ref="S73:T73"/>
    <mergeCell ref="U73:AB73"/>
    <mergeCell ref="B64:AK64"/>
    <mergeCell ref="L66:AC66"/>
    <mergeCell ref="L67:N67"/>
    <mergeCell ref="O67:AC67"/>
    <mergeCell ref="L68:N68"/>
    <mergeCell ref="O68:AC68"/>
    <mergeCell ref="X47:AB47"/>
    <mergeCell ref="L69:N69"/>
    <mergeCell ref="O69:AC69"/>
    <mergeCell ref="L70:N70"/>
    <mergeCell ref="O70:AC70"/>
    <mergeCell ref="L71:N71"/>
    <mergeCell ref="O71:AC71"/>
    <mergeCell ref="L54:AK54"/>
    <mergeCell ref="Q53:U53"/>
    <mergeCell ref="X53:AB53"/>
    <mergeCell ref="AE53:AI53"/>
    <mergeCell ref="L55:AK55"/>
    <mergeCell ref="L56:AK56"/>
    <mergeCell ref="L60:AK60"/>
    <mergeCell ref="L59:X59"/>
    <mergeCell ref="Y59:AK59"/>
    <mergeCell ref="Q109:U109"/>
    <mergeCell ref="X109:AB109"/>
    <mergeCell ref="AE109:AI109"/>
    <mergeCell ref="AE101:AJ101"/>
    <mergeCell ref="N89:Q89"/>
    <mergeCell ref="N90:Q90"/>
    <mergeCell ref="N91:Q91"/>
    <mergeCell ref="N92:Q92"/>
    <mergeCell ref="N94:Q94"/>
    <mergeCell ref="N95:Q95"/>
    <mergeCell ref="N96:AK96"/>
    <mergeCell ref="AE100:AJ100"/>
    <mergeCell ref="Q106:U106"/>
    <mergeCell ref="X106:AB106"/>
    <mergeCell ref="AE106:AI106"/>
    <mergeCell ref="AE105:AJ105"/>
    <mergeCell ref="Q107:U107"/>
    <mergeCell ref="X107:AB107"/>
    <mergeCell ref="AE107:AI107"/>
    <mergeCell ref="Q108:U108"/>
    <mergeCell ref="X108:AB108"/>
    <mergeCell ref="AE108:AI108"/>
    <mergeCell ref="Q110:U110"/>
    <mergeCell ref="X110:AB110"/>
    <mergeCell ref="AE110:AI110"/>
    <mergeCell ref="Q111:U111"/>
    <mergeCell ref="X111:AB111"/>
    <mergeCell ref="AE111:AI111"/>
    <mergeCell ref="Q112:U112"/>
    <mergeCell ref="X112:AB112"/>
    <mergeCell ref="AE112:AI112"/>
    <mergeCell ref="L121:AK121"/>
    <mergeCell ref="Q113:U113"/>
    <mergeCell ref="X113:AB113"/>
    <mergeCell ref="AE113:AI113"/>
    <mergeCell ref="L115:AK115"/>
    <mergeCell ref="L116:AK116"/>
    <mergeCell ref="L117:O117"/>
    <mergeCell ref="L118:Q118"/>
    <mergeCell ref="L120:AK120"/>
    <mergeCell ref="L114:AK114"/>
    <mergeCell ref="L119:X119"/>
    <mergeCell ref="Y119:AK119"/>
  </mergeCells>
  <phoneticPr fontId="20"/>
  <dataValidations count="9">
    <dataValidation type="list" allowBlank="1" showInputMessage="1" showErrorMessage="1" prompt="選択" sqref="J12 M12 P12 S12 V12 Z12 AF12 AB78 Q86:Q87 AD38:AD39 AG38:AG39 E43:E44 J86:J87 X86:X87 J72 M72 P72 S72 V72 Z72 AF72 J80:J84 Q77 Q84 AD98:AD99 AG98:AG99 E103:E104 AB18 Q26:Q27 J26:J27 X26:X27 Q17 Q24 J14:J18 J20:J24 J74:J78" xr:uid="{00000000-0002-0000-0E00-000000000000}">
      <formula1>選択</formula1>
    </dataValidation>
    <dataValidation type="list" allowBlank="1" showInputMessage="1" prompt="選択" sqref="O7:AC11 O67:AC71" xr:uid="{00000000-0002-0000-0E00-000001000000}">
      <formula1>用途</formula1>
    </dataValidation>
    <dataValidation type="list" allowBlank="1" showInputMessage="1" prompt="選択" sqref="J13:Q13 U13:AB13 J73:Q73 U73:AB73" xr:uid="{00000000-0002-0000-0E00-000002000000}">
      <formula1>構造</formula1>
    </dataValidation>
    <dataValidation type="list" allowBlank="1" showInputMessage="1" prompt="選択" sqref="N29:Q32 N89:Q92" xr:uid="{00000000-0002-0000-0E00-000003000000}">
      <formula1>数字</formula1>
    </dataValidation>
    <dataValidation type="list" allowBlank="1" showInputMessage="1" prompt="選択" sqref="AE40:AJ40 AE100:AJ100" xr:uid="{00000000-0002-0000-0E00-000004000000}">
      <formula1>確認の特例</formula1>
    </dataValidation>
    <dataValidation type="list" allowBlank="1" showInputMessage="1" prompt="選択" sqref="L58:Q58 L118:Q118" xr:uid="{00000000-0002-0000-0E00-000005000000}">
      <formula1>便所</formula1>
    </dataValidation>
    <dataValidation type="list" allowBlank="1" showInputMessage="1" prompt="選択" sqref="L59 L119" xr:uid="{00000000-0002-0000-0E00-000006000000}">
      <formula1>住宅用火災警報器</formula1>
    </dataValidation>
    <dataValidation type="list" allowBlank="1" showInputMessage="1" prompt="選択" sqref="L7:N11 L67:N71" xr:uid="{00000000-0002-0000-0E00-000007000000}">
      <formula1>用途番号</formula1>
    </dataValidation>
    <dataValidation type="list" allowBlank="1" showInputMessage="1" prompt="選択" sqref="Y59:AK59 Y119:AK119"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2"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605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1566</v>
      </c>
      <c r="P6" s="9" t="s">
        <v>529</v>
      </c>
      <c r="Q6" s="549" t="s">
        <v>598</v>
      </c>
      <c r="R6" s="549"/>
      <c r="S6" s="549"/>
      <c r="T6" s="549"/>
      <c r="U6" s="549"/>
      <c r="V6" s="9" t="s">
        <v>523</v>
      </c>
      <c r="W6" s="9" t="s">
        <v>529</v>
      </c>
      <c r="X6" s="549" t="s">
        <v>540</v>
      </c>
      <c r="Y6" s="549"/>
      <c r="Z6" s="549"/>
      <c r="AA6" s="549"/>
      <c r="AB6" s="549"/>
      <c r="AC6" s="9" t="s">
        <v>523</v>
      </c>
      <c r="AD6" s="9" t="s">
        <v>529</v>
      </c>
      <c r="AE6" s="549" t="s">
        <v>542</v>
      </c>
      <c r="AF6" s="549"/>
      <c r="AG6" s="549"/>
      <c r="AH6" s="549"/>
      <c r="AI6" s="549"/>
      <c r="AJ6" s="9" t="s">
        <v>523</v>
      </c>
    </row>
    <row r="7" spans="2:37" ht="15" customHeight="1">
      <c r="D7" s="6" t="s">
        <v>128</v>
      </c>
      <c r="E7" s="6" t="s">
        <v>129</v>
      </c>
      <c r="F7" s="6" t="s">
        <v>597</v>
      </c>
      <c r="K7" s="6" t="s">
        <v>567</v>
      </c>
      <c r="L7" s="9" t="s">
        <v>529</v>
      </c>
      <c r="M7" s="50"/>
      <c r="N7" s="9" t="s">
        <v>564</v>
      </c>
      <c r="O7" s="9" t="s">
        <v>523</v>
      </c>
      <c r="P7" s="9" t="s">
        <v>529</v>
      </c>
      <c r="Q7" s="568"/>
      <c r="R7" s="568"/>
      <c r="S7" s="568"/>
      <c r="T7" s="568"/>
      <c r="U7" s="568"/>
      <c r="V7" s="34" t="s">
        <v>1336</v>
      </c>
      <c r="W7" s="9" t="s">
        <v>529</v>
      </c>
      <c r="X7" s="568"/>
      <c r="Y7" s="568"/>
      <c r="Z7" s="568"/>
      <c r="AA7" s="568"/>
      <c r="AB7" s="568"/>
      <c r="AC7" s="34" t="s">
        <v>1336</v>
      </c>
      <c r="AD7" s="9" t="s">
        <v>529</v>
      </c>
      <c r="AE7" s="564">
        <f>SUM(Q7,X7)</f>
        <v>0</v>
      </c>
      <c r="AF7" s="564"/>
      <c r="AG7" s="564"/>
      <c r="AH7" s="564"/>
      <c r="AI7" s="564"/>
      <c r="AJ7" s="34" t="s">
        <v>1336</v>
      </c>
    </row>
    <row r="8" spans="2:37" ht="15" customHeight="1">
      <c r="L8" s="9" t="s">
        <v>529</v>
      </c>
      <c r="M8" s="50"/>
      <c r="N8" s="9" t="s">
        <v>564</v>
      </c>
      <c r="O8" s="9" t="s">
        <v>523</v>
      </c>
      <c r="P8" s="9" t="s">
        <v>529</v>
      </c>
      <c r="Q8" s="568"/>
      <c r="R8" s="568"/>
      <c r="S8" s="568"/>
      <c r="T8" s="568"/>
      <c r="U8" s="568"/>
      <c r="V8" s="34" t="s">
        <v>1336</v>
      </c>
      <c r="W8" s="9" t="s">
        <v>529</v>
      </c>
      <c r="X8" s="568"/>
      <c r="Y8" s="568"/>
      <c r="Z8" s="568"/>
      <c r="AA8" s="568"/>
      <c r="AB8" s="568"/>
      <c r="AC8" s="34" t="s">
        <v>1336</v>
      </c>
      <c r="AD8" s="9" t="s">
        <v>529</v>
      </c>
      <c r="AE8" s="564">
        <f t="shared" ref="AE8:AE27" si="0">SUM(Q8,X8)</f>
        <v>0</v>
      </c>
      <c r="AF8" s="564"/>
      <c r="AG8" s="564"/>
      <c r="AH8" s="564"/>
      <c r="AI8" s="564"/>
      <c r="AJ8" s="34" t="s">
        <v>1336</v>
      </c>
    </row>
    <row r="9" spans="2:37" ht="15" customHeight="1">
      <c r="L9" s="9" t="s">
        <v>529</v>
      </c>
      <c r="M9" s="50"/>
      <c r="N9" s="9" t="s">
        <v>564</v>
      </c>
      <c r="O9" s="9" t="s">
        <v>523</v>
      </c>
      <c r="P9" s="9" t="s">
        <v>529</v>
      </c>
      <c r="Q9" s="568"/>
      <c r="R9" s="568"/>
      <c r="S9" s="568"/>
      <c r="T9" s="568"/>
      <c r="U9" s="568"/>
      <c r="V9" s="34" t="s">
        <v>1336</v>
      </c>
      <c r="W9" s="9" t="s">
        <v>529</v>
      </c>
      <c r="X9" s="568"/>
      <c r="Y9" s="568"/>
      <c r="Z9" s="568"/>
      <c r="AA9" s="568"/>
      <c r="AB9" s="568"/>
      <c r="AC9" s="34" t="s">
        <v>1336</v>
      </c>
      <c r="AD9" s="9" t="s">
        <v>529</v>
      </c>
      <c r="AE9" s="564">
        <f t="shared" si="0"/>
        <v>0</v>
      </c>
      <c r="AF9" s="564"/>
      <c r="AG9" s="564"/>
      <c r="AH9" s="564"/>
      <c r="AI9" s="564"/>
      <c r="AJ9" s="34" t="s">
        <v>1336</v>
      </c>
    </row>
    <row r="10" spans="2:37" ht="15" customHeight="1">
      <c r="L10" s="9" t="s">
        <v>529</v>
      </c>
      <c r="M10" s="50"/>
      <c r="N10" s="9" t="s">
        <v>564</v>
      </c>
      <c r="O10" s="9" t="s">
        <v>523</v>
      </c>
      <c r="P10" s="9" t="s">
        <v>529</v>
      </c>
      <c r="Q10" s="568"/>
      <c r="R10" s="568"/>
      <c r="S10" s="568"/>
      <c r="T10" s="568"/>
      <c r="U10" s="568"/>
      <c r="V10" s="34" t="s">
        <v>1336</v>
      </c>
      <c r="W10" s="9" t="s">
        <v>529</v>
      </c>
      <c r="X10" s="568"/>
      <c r="Y10" s="568"/>
      <c r="Z10" s="568"/>
      <c r="AA10" s="568"/>
      <c r="AB10" s="568"/>
      <c r="AC10" s="34" t="s">
        <v>1336</v>
      </c>
      <c r="AD10" s="9" t="s">
        <v>529</v>
      </c>
      <c r="AE10" s="564">
        <f t="shared" si="0"/>
        <v>0</v>
      </c>
      <c r="AF10" s="564"/>
      <c r="AG10" s="564"/>
      <c r="AH10" s="564"/>
      <c r="AI10" s="564"/>
      <c r="AJ10" s="34" t="s">
        <v>1336</v>
      </c>
    </row>
    <row r="11" spans="2:37" ht="15" customHeight="1">
      <c r="L11" s="9" t="s">
        <v>529</v>
      </c>
      <c r="M11" s="50"/>
      <c r="N11" s="9" t="s">
        <v>564</v>
      </c>
      <c r="O11" s="9" t="s">
        <v>523</v>
      </c>
      <c r="P11" s="9" t="s">
        <v>529</v>
      </c>
      <c r="Q11" s="568"/>
      <c r="R11" s="568"/>
      <c r="S11" s="568"/>
      <c r="T11" s="568"/>
      <c r="U11" s="568"/>
      <c r="V11" s="34" t="s">
        <v>1336</v>
      </c>
      <c r="W11" s="9" t="s">
        <v>529</v>
      </c>
      <c r="X11" s="568"/>
      <c r="Y11" s="568"/>
      <c r="Z11" s="568"/>
      <c r="AA11" s="568"/>
      <c r="AB11" s="568"/>
      <c r="AC11" s="34" t="s">
        <v>1336</v>
      </c>
      <c r="AD11" s="9" t="s">
        <v>529</v>
      </c>
      <c r="AE11" s="564">
        <f t="shared" si="0"/>
        <v>0</v>
      </c>
      <c r="AF11" s="564"/>
      <c r="AG11" s="564"/>
      <c r="AH11" s="564"/>
      <c r="AI11" s="564"/>
      <c r="AJ11" s="34" t="s">
        <v>1336</v>
      </c>
    </row>
    <row r="12" spans="2:37" ht="15" customHeight="1">
      <c r="L12" s="9" t="s">
        <v>529</v>
      </c>
      <c r="M12" s="50"/>
      <c r="N12" s="9" t="s">
        <v>564</v>
      </c>
      <c r="O12" s="9" t="s">
        <v>523</v>
      </c>
      <c r="P12" s="9" t="s">
        <v>529</v>
      </c>
      <c r="Q12" s="568"/>
      <c r="R12" s="568"/>
      <c r="S12" s="568"/>
      <c r="T12" s="568"/>
      <c r="U12" s="568"/>
      <c r="V12" s="34" t="s">
        <v>1336</v>
      </c>
      <c r="W12" s="9" t="s">
        <v>529</v>
      </c>
      <c r="X12" s="568"/>
      <c r="Y12" s="568"/>
      <c r="Z12" s="568"/>
      <c r="AA12" s="568"/>
      <c r="AB12" s="568"/>
      <c r="AC12" s="34" t="s">
        <v>1336</v>
      </c>
      <c r="AD12" s="9" t="s">
        <v>529</v>
      </c>
      <c r="AE12" s="564">
        <f t="shared" si="0"/>
        <v>0</v>
      </c>
      <c r="AF12" s="564"/>
      <c r="AG12" s="564"/>
      <c r="AH12" s="564"/>
      <c r="AI12" s="564"/>
      <c r="AJ12" s="34" t="s">
        <v>1336</v>
      </c>
    </row>
    <row r="13" spans="2:37" ht="15" customHeight="1">
      <c r="L13" s="9" t="s">
        <v>529</v>
      </c>
      <c r="M13" s="50"/>
      <c r="N13" s="9" t="s">
        <v>564</v>
      </c>
      <c r="O13" s="9" t="s">
        <v>523</v>
      </c>
      <c r="P13" s="9" t="s">
        <v>529</v>
      </c>
      <c r="Q13" s="568"/>
      <c r="R13" s="568"/>
      <c r="S13" s="568"/>
      <c r="T13" s="568"/>
      <c r="U13" s="568"/>
      <c r="V13" s="34" t="s">
        <v>1336</v>
      </c>
      <c r="W13" s="9" t="s">
        <v>529</v>
      </c>
      <c r="X13" s="568"/>
      <c r="Y13" s="568"/>
      <c r="Z13" s="568"/>
      <c r="AA13" s="568"/>
      <c r="AB13" s="568"/>
      <c r="AC13" s="34" t="s">
        <v>1336</v>
      </c>
      <c r="AD13" s="9" t="s">
        <v>529</v>
      </c>
      <c r="AE13" s="564">
        <f t="shared" si="0"/>
        <v>0</v>
      </c>
      <c r="AF13" s="564"/>
      <c r="AG13" s="564"/>
      <c r="AH13" s="564"/>
      <c r="AI13" s="564"/>
      <c r="AJ13" s="34" t="s">
        <v>1336</v>
      </c>
    </row>
    <row r="14" spans="2:37" ht="15" customHeight="1">
      <c r="L14" s="9" t="s">
        <v>529</v>
      </c>
      <c r="M14" s="50"/>
      <c r="N14" s="9" t="s">
        <v>564</v>
      </c>
      <c r="O14" s="9" t="s">
        <v>523</v>
      </c>
      <c r="P14" s="9" t="s">
        <v>529</v>
      </c>
      <c r="Q14" s="568"/>
      <c r="R14" s="568"/>
      <c r="S14" s="568"/>
      <c r="T14" s="568"/>
      <c r="U14" s="568"/>
      <c r="V14" s="34" t="s">
        <v>1336</v>
      </c>
      <c r="W14" s="9" t="s">
        <v>529</v>
      </c>
      <c r="X14" s="568"/>
      <c r="Y14" s="568"/>
      <c r="Z14" s="568"/>
      <c r="AA14" s="568"/>
      <c r="AB14" s="568"/>
      <c r="AC14" s="34" t="s">
        <v>1336</v>
      </c>
      <c r="AD14" s="9" t="s">
        <v>529</v>
      </c>
      <c r="AE14" s="564">
        <f t="shared" si="0"/>
        <v>0</v>
      </c>
      <c r="AF14" s="564"/>
      <c r="AG14" s="564"/>
      <c r="AH14" s="564"/>
      <c r="AI14" s="564"/>
      <c r="AJ14" s="34" t="s">
        <v>1336</v>
      </c>
    </row>
    <row r="15" spans="2:37" ht="15" customHeight="1">
      <c r="L15" s="9" t="s">
        <v>529</v>
      </c>
      <c r="M15" s="50"/>
      <c r="N15" s="9" t="s">
        <v>564</v>
      </c>
      <c r="O15" s="9" t="s">
        <v>523</v>
      </c>
      <c r="P15" s="9" t="s">
        <v>529</v>
      </c>
      <c r="Q15" s="568"/>
      <c r="R15" s="568"/>
      <c r="S15" s="568"/>
      <c r="T15" s="568"/>
      <c r="U15" s="568"/>
      <c r="V15" s="34" t="s">
        <v>1336</v>
      </c>
      <c r="W15" s="9" t="s">
        <v>529</v>
      </c>
      <c r="X15" s="568"/>
      <c r="Y15" s="568"/>
      <c r="Z15" s="568"/>
      <c r="AA15" s="568"/>
      <c r="AB15" s="568"/>
      <c r="AC15" s="34" t="s">
        <v>1336</v>
      </c>
      <c r="AD15" s="9" t="s">
        <v>529</v>
      </c>
      <c r="AE15" s="564">
        <f t="shared" si="0"/>
        <v>0</v>
      </c>
      <c r="AF15" s="564"/>
      <c r="AG15" s="564"/>
      <c r="AH15" s="564"/>
      <c r="AI15" s="564"/>
      <c r="AJ15" s="34" t="s">
        <v>1336</v>
      </c>
    </row>
    <row r="16" spans="2:37" ht="15" customHeight="1">
      <c r="L16" s="9" t="s">
        <v>529</v>
      </c>
      <c r="M16" s="50"/>
      <c r="N16" s="9" t="s">
        <v>564</v>
      </c>
      <c r="O16" s="9" t="s">
        <v>523</v>
      </c>
      <c r="P16" s="9" t="s">
        <v>529</v>
      </c>
      <c r="Q16" s="568"/>
      <c r="R16" s="568"/>
      <c r="S16" s="568"/>
      <c r="T16" s="568"/>
      <c r="U16" s="568"/>
      <c r="V16" s="34" t="s">
        <v>1336</v>
      </c>
      <c r="W16" s="9" t="s">
        <v>529</v>
      </c>
      <c r="X16" s="568"/>
      <c r="Y16" s="568"/>
      <c r="Z16" s="568"/>
      <c r="AA16" s="568"/>
      <c r="AB16" s="568"/>
      <c r="AC16" s="34" t="s">
        <v>1336</v>
      </c>
      <c r="AD16" s="9" t="s">
        <v>529</v>
      </c>
      <c r="AE16" s="564">
        <f t="shared" si="0"/>
        <v>0</v>
      </c>
      <c r="AF16" s="564"/>
      <c r="AG16" s="564"/>
      <c r="AH16" s="564"/>
      <c r="AI16" s="564"/>
      <c r="AJ16" s="34" t="s">
        <v>1336</v>
      </c>
    </row>
    <row r="17" spans="2:37" ht="15" customHeight="1">
      <c r="L17" s="9" t="s">
        <v>529</v>
      </c>
      <c r="M17" s="50"/>
      <c r="N17" s="9" t="s">
        <v>564</v>
      </c>
      <c r="O17" s="9" t="s">
        <v>523</v>
      </c>
      <c r="P17" s="9" t="s">
        <v>529</v>
      </c>
      <c r="Q17" s="568"/>
      <c r="R17" s="568"/>
      <c r="S17" s="568"/>
      <c r="T17" s="568"/>
      <c r="U17" s="568"/>
      <c r="V17" s="34" t="s">
        <v>1336</v>
      </c>
      <c r="W17" s="9" t="s">
        <v>529</v>
      </c>
      <c r="X17" s="568"/>
      <c r="Y17" s="568"/>
      <c r="Z17" s="568"/>
      <c r="AA17" s="568"/>
      <c r="AB17" s="568"/>
      <c r="AC17" s="34" t="s">
        <v>1336</v>
      </c>
      <c r="AD17" s="9" t="s">
        <v>529</v>
      </c>
      <c r="AE17" s="564">
        <f t="shared" si="0"/>
        <v>0</v>
      </c>
      <c r="AF17" s="564"/>
      <c r="AG17" s="564"/>
      <c r="AH17" s="564"/>
      <c r="AI17" s="564"/>
      <c r="AJ17" s="34" t="s">
        <v>1336</v>
      </c>
    </row>
    <row r="18" spans="2:37" ht="15" customHeight="1">
      <c r="L18" s="9" t="s">
        <v>529</v>
      </c>
      <c r="M18" s="50"/>
      <c r="N18" s="9" t="s">
        <v>564</v>
      </c>
      <c r="O18" s="9" t="s">
        <v>523</v>
      </c>
      <c r="P18" s="9" t="s">
        <v>529</v>
      </c>
      <c r="Q18" s="568"/>
      <c r="R18" s="568"/>
      <c r="S18" s="568"/>
      <c r="T18" s="568"/>
      <c r="U18" s="568"/>
      <c r="V18" s="34" t="s">
        <v>1336</v>
      </c>
      <c r="W18" s="9" t="s">
        <v>529</v>
      </c>
      <c r="X18" s="568"/>
      <c r="Y18" s="568"/>
      <c r="Z18" s="568"/>
      <c r="AA18" s="568"/>
      <c r="AB18" s="568"/>
      <c r="AC18" s="34" t="s">
        <v>1336</v>
      </c>
      <c r="AD18" s="9" t="s">
        <v>529</v>
      </c>
      <c r="AE18" s="564">
        <f t="shared" si="0"/>
        <v>0</v>
      </c>
      <c r="AF18" s="564"/>
      <c r="AG18" s="564"/>
      <c r="AH18" s="564"/>
      <c r="AI18" s="564"/>
      <c r="AJ18" s="34" t="s">
        <v>1336</v>
      </c>
    </row>
    <row r="19" spans="2:37" ht="15" customHeight="1">
      <c r="L19" s="9" t="s">
        <v>529</v>
      </c>
      <c r="M19" s="50"/>
      <c r="N19" s="9" t="s">
        <v>564</v>
      </c>
      <c r="O19" s="9" t="s">
        <v>523</v>
      </c>
      <c r="P19" s="9" t="s">
        <v>529</v>
      </c>
      <c r="Q19" s="568"/>
      <c r="R19" s="568"/>
      <c r="S19" s="568"/>
      <c r="T19" s="568"/>
      <c r="U19" s="568"/>
      <c r="V19" s="34" t="s">
        <v>1336</v>
      </c>
      <c r="W19" s="9" t="s">
        <v>529</v>
      </c>
      <c r="X19" s="568"/>
      <c r="Y19" s="568"/>
      <c r="Z19" s="568"/>
      <c r="AA19" s="568"/>
      <c r="AB19" s="568"/>
      <c r="AC19" s="34" t="s">
        <v>1336</v>
      </c>
      <c r="AD19" s="9" t="s">
        <v>529</v>
      </c>
      <c r="AE19" s="564">
        <f t="shared" si="0"/>
        <v>0</v>
      </c>
      <c r="AF19" s="564"/>
      <c r="AG19" s="564"/>
      <c r="AH19" s="564"/>
      <c r="AI19" s="564"/>
      <c r="AJ19" s="34" t="s">
        <v>1336</v>
      </c>
    </row>
    <row r="20" spans="2:37" ht="15" customHeight="1">
      <c r="L20" s="9" t="s">
        <v>529</v>
      </c>
      <c r="M20" s="50"/>
      <c r="N20" s="9" t="s">
        <v>564</v>
      </c>
      <c r="O20" s="9" t="s">
        <v>523</v>
      </c>
      <c r="P20" s="9" t="s">
        <v>529</v>
      </c>
      <c r="Q20" s="568"/>
      <c r="R20" s="568"/>
      <c r="S20" s="568"/>
      <c r="T20" s="568"/>
      <c r="U20" s="568"/>
      <c r="V20" s="34" t="s">
        <v>1336</v>
      </c>
      <c r="W20" s="9" t="s">
        <v>529</v>
      </c>
      <c r="X20" s="568"/>
      <c r="Y20" s="568"/>
      <c r="Z20" s="568"/>
      <c r="AA20" s="568"/>
      <c r="AB20" s="568"/>
      <c r="AC20" s="34" t="s">
        <v>1336</v>
      </c>
      <c r="AD20" s="9" t="s">
        <v>529</v>
      </c>
      <c r="AE20" s="564">
        <f t="shared" si="0"/>
        <v>0</v>
      </c>
      <c r="AF20" s="564"/>
      <c r="AG20" s="564"/>
      <c r="AH20" s="564"/>
      <c r="AI20" s="564"/>
      <c r="AJ20" s="34" t="s">
        <v>1336</v>
      </c>
    </row>
    <row r="21" spans="2:37" ht="15" customHeight="1">
      <c r="L21" s="9" t="s">
        <v>529</v>
      </c>
      <c r="M21" s="50"/>
      <c r="N21" s="9" t="s">
        <v>564</v>
      </c>
      <c r="O21" s="9" t="s">
        <v>523</v>
      </c>
      <c r="P21" s="9" t="s">
        <v>529</v>
      </c>
      <c r="Q21" s="568"/>
      <c r="R21" s="568"/>
      <c r="S21" s="568"/>
      <c r="T21" s="568"/>
      <c r="U21" s="568"/>
      <c r="V21" s="34" t="s">
        <v>1336</v>
      </c>
      <c r="W21" s="9" t="s">
        <v>529</v>
      </c>
      <c r="X21" s="568"/>
      <c r="Y21" s="568"/>
      <c r="Z21" s="568"/>
      <c r="AA21" s="568"/>
      <c r="AB21" s="568"/>
      <c r="AC21" s="34" t="s">
        <v>1336</v>
      </c>
      <c r="AD21" s="9" t="s">
        <v>529</v>
      </c>
      <c r="AE21" s="564">
        <f t="shared" si="0"/>
        <v>0</v>
      </c>
      <c r="AF21" s="564"/>
      <c r="AG21" s="564"/>
      <c r="AH21" s="564"/>
      <c r="AI21" s="564"/>
      <c r="AJ21" s="34" t="s">
        <v>1336</v>
      </c>
    </row>
    <row r="22" spans="2:37" ht="15" customHeight="1">
      <c r="L22" s="9" t="s">
        <v>529</v>
      </c>
      <c r="M22" s="50"/>
      <c r="N22" s="9" t="s">
        <v>564</v>
      </c>
      <c r="O22" s="9" t="s">
        <v>523</v>
      </c>
      <c r="P22" s="9" t="s">
        <v>529</v>
      </c>
      <c r="Q22" s="568"/>
      <c r="R22" s="568"/>
      <c r="S22" s="568"/>
      <c r="T22" s="568"/>
      <c r="U22" s="568"/>
      <c r="V22" s="34" t="s">
        <v>1336</v>
      </c>
      <c r="W22" s="9" t="s">
        <v>529</v>
      </c>
      <c r="X22" s="568"/>
      <c r="Y22" s="568"/>
      <c r="Z22" s="568"/>
      <c r="AA22" s="568"/>
      <c r="AB22" s="568"/>
      <c r="AC22" s="34" t="s">
        <v>1336</v>
      </c>
      <c r="AD22" s="9" t="s">
        <v>529</v>
      </c>
      <c r="AE22" s="564">
        <f t="shared" si="0"/>
        <v>0</v>
      </c>
      <c r="AF22" s="564"/>
      <c r="AG22" s="564"/>
      <c r="AH22" s="564"/>
      <c r="AI22" s="564"/>
      <c r="AJ22" s="34" t="s">
        <v>1336</v>
      </c>
    </row>
    <row r="23" spans="2:37" ht="15" customHeight="1">
      <c r="L23" s="9" t="s">
        <v>529</v>
      </c>
      <c r="M23" s="50"/>
      <c r="N23" s="9" t="s">
        <v>564</v>
      </c>
      <c r="O23" s="9" t="s">
        <v>523</v>
      </c>
      <c r="P23" s="9" t="s">
        <v>529</v>
      </c>
      <c r="Q23" s="568"/>
      <c r="R23" s="568"/>
      <c r="S23" s="568"/>
      <c r="T23" s="568"/>
      <c r="U23" s="568"/>
      <c r="V23" s="34" t="s">
        <v>1336</v>
      </c>
      <c r="W23" s="9" t="s">
        <v>529</v>
      </c>
      <c r="X23" s="568"/>
      <c r="Y23" s="568"/>
      <c r="Z23" s="568"/>
      <c r="AA23" s="568"/>
      <c r="AB23" s="568"/>
      <c r="AC23" s="34" t="s">
        <v>1336</v>
      </c>
      <c r="AD23" s="9" t="s">
        <v>529</v>
      </c>
      <c r="AE23" s="564">
        <f t="shared" si="0"/>
        <v>0</v>
      </c>
      <c r="AF23" s="564"/>
      <c r="AG23" s="564"/>
      <c r="AH23" s="564"/>
      <c r="AI23" s="564"/>
      <c r="AJ23" s="34" t="s">
        <v>1336</v>
      </c>
    </row>
    <row r="24" spans="2:37" ht="15" customHeight="1">
      <c r="L24" s="9" t="s">
        <v>529</v>
      </c>
      <c r="M24" s="50"/>
      <c r="N24" s="9" t="s">
        <v>564</v>
      </c>
      <c r="O24" s="9" t="s">
        <v>523</v>
      </c>
      <c r="P24" s="9" t="s">
        <v>529</v>
      </c>
      <c r="Q24" s="568"/>
      <c r="R24" s="568"/>
      <c r="S24" s="568"/>
      <c r="T24" s="568"/>
      <c r="U24" s="568"/>
      <c r="V24" s="34" t="s">
        <v>1336</v>
      </c>
      <c r="W24" s="9" t="s">
        <v>529</v>
      </c>
      <c r="X24" s="568"/>
      <c r="Y24" s="568"/>
      <c r="Z24" s="568"/>
      <c r="AA24" s="568"/>
      <c r="AB24" s="568"/>
      <c r="AC24" s="34" t="s">
        <v>1336</v>
      </c>
      <c r="AD24" s="9" t="s">
        <v>529</v>
      </c>
      <c r="AE24" s="564">
        <f t="shared" si="0"/>
        <v>0</v>
      </c>
      <c r="AF24" s="564"/>
      <c r="AG24" s="564"/>
      <c r="AH24" s="564"/>
      <c r="AI24" s="564"/>
      <c r="AJ24" s="34" t="s">
        <v>1336</v>
      </c>
    </row>
    <row r="25" spans="2:37" ht="15" customHeight="1">
      <c r="L25" s="9" t="s">
        <v>529</v>
      </c>
      <c r="M25" s="50"/>
      <c r="N25" s="9" t="s">
        <v>564</v>
      </c>
      <c r="O25" s="9" t="s">
        <v>523</v>
      </c>
      <c r="P25" s="9" t="s">
        <v>529</v>
      </c>
      <c r="Q25" s="568"/>
      <c r="R25" s="568"/>
      <c r="S25" s="568"/>
      <c r="T25" s="568"/>
      <c r="U25" s="568"/>
      <c r="V25" s="34" t="s">
        <v>1336</v>
      </c>
      <c r="W25" s="9" t="s">
        <v>529</v>
      </c>
      <c r="X25" s="568"/>
      <c r="Y25" s="568"/>
      <c r="Z25" s="568"/>
      <c r="AA25" s="568"/>
      <c r="AB25" s="568"/>
      <c r="AC25" s="34" t="s">
        <v>1336</v>
      </c>
      <c r="AD25" s="9" t="s">
        <v>529</v>
      </c>
      <c r="AE25" s="564">
        <f t="shared" si="0"/>
        <v>0</v>
      </c>
      <c r="AF25" s="564"/>
      <c r="AG25" s="564"/>
      <c r="AH25" s="564"/>
      <c r="AI25" s="564"/>
      <c r="AJ25" s="34" t="s">
        <v>1336</v>
      </c>
    </row>
    <row r="26" spans="2:37" ht="15" customHeight="1">
      <c r="L26" s="9" t="s">
        <v>529</v>
      </c>
      <c r="M26" s="50"/>
      <c r="N26" s="9" t="s">
        <v>564</v>
      </c>
      <c r="O26" s="9" t="s">
        <v>523</v>
      </c>
      <c r="P26" s="9" t="s">
        <v>529</v>
      </c>
      <c r="Q26" s="568"/>
      <c r="R26" s="568"/>
      <c r="S26" s="568"/>
      <c r="T26" s="568"/>
      <c r="U26" s="568"/>
      <c r="V26" s="34" t="s">
        <v>1336</v>
      </c>
      <c r="W26" s="9" t="s">
        <v>529</v>
      </c>
      <c r="X26" s="568"/>
      <c r="Y26" s="568"/>
      <c r="Z26" s="568"/>
      <c r="AA26" s="568"/>
      <c r="AB26" s="568"/>
      <c r="AC26" s="34" t="s">
        <v>1336</v>
      </c>
      <c r="AD26" s="9" t="s">
        <v>529</v>
      </c>
      <c r="AE26" s="564">
        <f t="shared" si="0"/>
        <v>0</v>
      </c>
      <c r="AF26" s="564"/>
      <c r="AG26" s="564"/>
      <c r="AH26" s="564"/>
      <c r="AI26" s="564"/>
      <c r="AJ26" s="34" t="s">
        <v>1336</v>
      </c>
    </row>
    <row r="27" spans="2:37" ht="15" customHeight="1">
      <c r="D27" s="6" t="s">
        <v>128</v>
      </c>
      <c r="E27" s="6" t="s">
        <v>131</v>
      </c>
      <c r="F27" s="6" t="s">
        <v>541</v>
      </c>
      <c r="K27" s="6" t="s">
        <v>567</v>
      </c>
      <c r="P27" s="9" t="s">
        <v>529</v>
      </c>
      <c r="Q27" s="564">
        <f>SUM(Q7:U26)</f>
        <v>0</v>
      </c>
      <c r="R27" s="564"/>
      <c r="S27" s="564"/>
      <c r="T27" s="564"/>
      <c r="U27" s="564"/>
      <c r="V27" s="34" t="s">
        <v>1336</v>
      </c>
      <c r="W27" s="9" t="s">
        <v>529</v>
      </c>
      <c r="X27" s="564">
        <f>SUM(X7:AB26)</f>
        <v>0</v>
      </c>
      <c r="Y27" s="564"/>
      <c r="Z27" s="564"/>
      <c r="AA27" s="564"/>
      <c r="AB27" s="564"/>
      <c r="AC27" s="34" t="s">
        <v>1336</v>
      </c>
      <c r="AD27" s="9" t="s">
        <v>529</v>
      </c>
      <c r="AE27" s="564">
        <f t="shared" si="0"/>
        <v>0</v>
      </c>
      <c r="AF27" s="564"/>
      <c r="AG27" s="564"/>
      <c r="AH27" s="564"/>
      <c r="AI27" s="564"/>
      <c r="AJ27" s="34" t="s">
        <v>1336</v>
      </c>
    </row>
    <row r="30" spans="2:37" ht="15" customHeight="1">
      <c r="B30" s="523" t="s">
        <v>575</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row>
    <row r="31" spans="2:37" ht="15" customHeight="1">
      <c r="B31" s="30" t="s">
        <v>605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1566</v>
      </c>
      <c r="P32" s="9" t="s">
        <v>529</v>
      </c>
      <c r="Q32" s="549" t="s">
        <v>539</v>
      </c>
      <c r="R32" s="549"/>
      <c r="S32" s="549"/>
      <c r="T32" s="549"/>
      <c r="U32" s="549"/>
      <c r="V32" s="9" t="s">
        <v>523</v>
      </c>
      <c r="W32" s="9" t="s">
        <v>529</v>
      </c>
      <c r="X32" s="549" t="s">
        <v>540</v>
      </c>
      <c r="Y32" s="549"/>
      <c r="Z32" s="549"/>
      <c r="AA32" s="549"/>
      <c r="AB32" s="549"/>
      <c r="AC32" s="9" t="s">
        <v>523</v>
      </c>
      <c r="AD32" s="9" t="s">
        <v>529</v>
      </c>
      <c r="AE32" s="549" t="s">
        <v>542</v>
      </c>
      <c r="AF32" s="549"/>
      <c r="AG32" s="549"/>
      <c r="AH32" s="549"/>
      <c r="AI32" s="549"/>
      <c r="AJ32" s="9" t="s">
        <v>523</v>
      </c>
    </row>
    <row r="33" spans="4:36" ht="15" customHeight="1">
      <c r="D33" s="6" t="s">
        <v>128</v>
      </c>
      <c r="E33" s="6" t="s">
        <v>129</v>
      </c>
      <c r="F33" s="6" t="s">
        <v>597</v>
      </c>
      <c r="K33" s="6" t="s">
        <v>567</v>
      </c>
      <c r="L33" s="9" t="s">
        <v>529</v>
      </c>
      <c r="M33" s="50"/>
      <c r="N33" s="9" t="s">
        <v>564</v>
      </c>
      <c r="O33" s="9" t="s">
        <v>523</v>
      </c>
      <c r="P33" s="9" t="s">
        <v>529</v>
      </c>
      <c r="Q33" s="568"/>
      <c r="R33" s="568"/>
      <c r="S33" s="568"/>
      <c r="T33" s="568"/>
      <c r="U33" s="568"/>
      <c r="V33" s="34" t="s">
        <v>1336</v>
      </c>
      <c r="W33" s="9" t="s">
        <v>529</v>
      </c>
      <c r="X33" s="568"/>
      <c r="Y33" s="568"/>
      <c r="Z33" s="568"/>
      <c r="AA33" s="568"/>
      <c r="AB33" s="568"/>
      <c r="AC33" s="34" t="s">
        <v>1336</v>
      </c>
      <c r="AD33" s="9" t="s">
        <v>529</v>
      </c>
      <c r="AE33" s="564">
        <f>SUM(Q33,X33)</f>
        <v>0</v>
      </c>
      <c r="AF33" s="564"/>
      <c r="AG33" s="564"/>
      <c r="AH33" s="564"/>
      <c r="AI33" s="564"/>
      <c r="AJ33" s="34" t="s">
        <v>1336</v>
      </c>
    </row>
    <row r="34" spans="4:36" ht="15" customHeight="1">
      <c r="L34" s="9" t="s">
        <v>529</v>
      </c>
      <c r="M34" s="50"/>
      <c r="N34" s="9" t="s">
        <v>564</v>
      </c>
      <c r="O34" s="9" t="s">
        <v>523</v>
      </c>
      <c r="P34" s="9" t="s">
        <v>529</v>
      </c>
      <c r="Q34" s="568"/>
      <c r="R34" s="568"/>
      <c r="S34" s="568"/>
      <c r="T34" s="568"/>
      <c r="U34" s="568"/>
      <c r="V34" s="34" t="s">
        <v>1336</v>
      </c>
      <c r="W34" s="9" t="s">
        <v>529</v>
      </c>
      <c r="X34" s="568"/>
      <c r="Y34" s="568"/>
      <c r="Z34" s="568"/>
      <c r="AA34" s="568"/>
      <c r="AB34" s="568"/>
      <c r="AC34" s="34" t="s">
        <v>1336</v>
      </c>
      <c r="AD34" s="9" t="s">
        <v>529</v>
      </c>
      <c r="AE34" s="564">
        <f t="shared" ref="AE34:AE53" si="1">SUM(Q34,X34)</f>
        <v>0</v>
      </c>
      <c r="AF34" s="564"/>
      <c r="AG34" s="564"/>
      <c r="AH34" s="564"/>
      <c r="AI34" s="564"/>
      <c r="AJ34" s="34" t="s">
        <v>1336</v>
      </c>
    </row>
    <row r="35" spans="4:36" ht="15" customHeight="1">
      <c r="L35" s="9" t="s">
        <v>529</v>
      </c>
      <c r="M35" s="50"/>
      <c r="N35" s="9" t="s">
        <v>564</v>
      </c>
      <c r="O35" s="9" t="s">
        <v>523</v>
      </c>
      <c r="P35" s="9" t="s">
        <v>529</v>
      </c>
      <c r="Q35" s="568"/>
      <c r="R35" s="568"/>
      <c r="S35" s="568"/>
      <c r="T35" s="568"/>
      <c r="U35" s="568"/>
      <c r="V35" s="34" t="s">
        <v>1336</v>
      </c>
      <c r="W35" s="9" t="s">
        <v>529</v>
      </c>
      <c r="X35" s="568"/>
      <c r="Y35" s="568"/>
      <c r="Z35" s="568"/>
      <c r="AA35" s="568"/>
      <c r="AB35" s="568"/>
      <c r="AC35" s="34" t="s">
        <v>1336</v>
      </c>
      <c r="AD35" s="9" t="s">
        <v>529</v>
      </c>
      <c r="AE35" s="564">
        <f t="shared" si="1"/>
        <v>0</v>
      </c>
      <c r="AF35" s="564"/>
      <c r="AG35" s="564"/>
      <c r="AH35" s="564"/>
      <c r="AI35" s="564"/>
      <c r="AJ35" s="34" t="s">
        <v>1336</v>
      </c>
    </row>
    <row r="36" spans="4:36" ht="15" customHeight="1">
      <c r="L36" s="9" t="s">
        <v>529</v>
      </c>
      <c r="M36" s="50"/>
      <c r="N36" s="9" t="s">
        <v>564</v>
      </c>
      <c r="O36" s="9" t="s">
        <v>523</v>
      </c>
      <c r="P36" s="9" t="s">
        <v>529</v>
      </c>
      <c r="Q36" s="568"/>
      <c r="R36" s="568"/>
      <c r="S36" s="568"/>
      <c r="T36" s="568"/>
      <c r="U36" s="568"/>
      <c r="V36" s="34" t="s">
        <v>1336</v>
      </c>
      <c r="W36" s="9" t="s">
        <v>529</v>
      </c>
      <c r="X36" s="568"/>
      <c r="Y36" s="568"/>
      <c r="Z36" s="568"/>
      <c r="AA36" s="568"/>
      <c r="AB36" s="568"/>
      <c r="AC36" s="34" t="s">
        <v>1336</v>
      </c>
      <c r="AD36" s="9" t="s">
        <v>529</v>
      </c>
      <c r="AE36" s="564">
        <f t="shared" si="1"/>
        <v>0</v>
      </c>
      <c r="AF36" s="564"/>
      <c r="AG36" s="564"/>
      <c r="AH36" s="564"/>
      <c r="AI36" s="564"/>
      <c r="AJ36" s="34" t="s">
        <v>1336</v>
      </c>
    </row>
    <row r="37" spans="4:36" ht="15" customHeight="1">
      <c r="L37" s="9" t="s">
        <v>529</v>
      </c>
      <c r="M37" s="50"/>
      <c r="N37" s="9" t="s">
        <v>564</v>
      </c>
      <c r="O37" s="9" t="s">
        <v>523</v>
      </c>
      <c r="P37" s="9" t="s">
        <v>529</v>
      </c>
      <c r="Q37" s="568"/>
      <c r="R37" s="568"/>
      <c r="S37" s="568"/>
      <c r="T37" s="568"/>
      <c r="U37" s="568"/>
      <c r="V37" s="34" t="s">
        <v>1336</v>
      </c>
      <c r="W37" s="9" t="s">
        <v>529</v>
      </c>
      <c r="X37" s="568"/>
      <c r="Y37" s="568"/>
      <c r="Z37" s="568"/>
      <c r="AA37" s="568"/>
      <c r="AB37" s="568"/>
      <c r="AC37" s="34" t="s">
        <v>1336</v>
      </c>
      <c r="AD37" s="9" t="s">
        <v>529</v>
      </c>
      <c r="AE37" s="564">
        <f t="shared" si="1"/>
        <v>0</v>
      </c>
      <c r="AF37" s="564"/>
      <c r="AG37" s="564"/>
      <c r="AH37" s="564"/>
      <c r="AI37" s="564"/>
      <c r="AJ37" s="34" t="s">
        <v>1336</v>
      </c>
    </row>
    <row r="38" spans="4:36" ht="15" customHeight="1">
      <c r="L38" s="9" t="s">
        <v>529</v>
      </c>
      <c r="M38" s="50"/>
      <c r="N38" s="9" t="s">
        <v>564</v>
      </c>
      <c r="O38" s="9" t="s">
        <v>523</v>
      </c>
      <c r="P38" s="9" t="s">
        <v>529</v>
      </c>
      <c r="Q38" s="568"/>
      <c r="R38" s="568"/>
      <c r="S38" s="568"/>
      <c r="T38" s="568"/>
      <c r="U38" s="568"/>
      <c r="V38" s="34" t="s">
        <v>1336</v>
      </c>
      <c r="W38" s="9" t="s">
        <v>529</v>
      </c>
      <c r="X38" s="568"/>
      <c r="Y38" s="568"/>
      <c r="Z38" s="568"/>
      <c r="AA38" s="568"/>
      <c r="AB38" s="568"/>
      <c r="AC38" s="34" t="s">
        <v>1336</v>
      </c>
      <c r="AD38" s="9" t="s">
        <v>529</v>
      </c>
      <c r="AE38" s="564">
        <f t="shared" si="1"/>
        <v>0</v>
      </c>
      <c r="AF38" s="564"/>
      <c r="AG38" s="564"/>
      <c r="AH38" s="564"/>
      <c r="AI38" s="564"/>
      <c r="AJ38" s="34" t="s">
        <v>1336</v>
      </c>
    </row>
    <row r="39" spans="4:36" ht="15" customHeight="1">
      <c r="L39" s="9" t="s">
        <v>529</v>
      </c>
      <c r="M39" s="50"/>
      <c r="N39" s="9" t="s">
        <v>564</v>
      </c>
      <c r="O39" s="9" t="s">
        <v>523</v>
      </c>
      <c r="P39" s="9" t="s">
        <v>529</v>
      </c>
      <c r="Q39" s="568"/>
      <c r="R39" s="568"/>
      <c r="S39" s="568"/>
      <c r="T39" s="568"/>
      <c r="U39" s="568"/>
      <c r="V39" s="34" t="s">
        <v>1336</v>
      </c>
      <c r="W39" s="9" t="s">
        <v>529</v>
      </c>
      <c r="X39" s="568"/>
      <c r="Y39" s="568"/>
      <c r="Z39" s="568"/>
      <c r="AA39" s="568"/>
      <c r="AB39" s="568"/>
      <c r="AC39" s="34" t="s">
        <v>1336</v>
      </c>
      <c r="AD39" s="9" t="s">
        <v>529</v>
      </c>
      <c r="AE39" s="564">
        <f t="shared" si="1"/>
        <v>0</v>
      </c>
      <c r="AF39" s="564"/>
      <c r="AG39" s="564"/>
      <c r="AH39" s="564"/>
      <c r="AI39" s="564"/>
      <c r="AJ39" s="34" t="s">
        <v>1336</v>
      </c>
    </row>
    <row r="40" spans="4:36" ht="15" customHeight="1">
      <c r="L40" s="9" t="s">
        <v>529</v>
      </c>
      <c r="M40" s="50"/>
      <c r="N40" s="9" t="s">
        <v>564</v>
      </c>
      <c r="O40" s="9" t="s">
        <v>523</v>
      </c>
      <c r="P40" s="9" t="s">
        <v>529</v>
      </c>
      <c r="Q40" s="568"/>
      <c r="R40" s="568"/>
      <c r="S40" s="568"/>
      <c r="T40" s="568"/>
      <c r="U40" s="568"/>
      <c r="V40" s="34" t="s">
        <v>1336</v>
      </c>
      <c r="W40" s="9" t="s">
        <v>529</v>
      </c>
      <c r="X40" s="568"/>
      <c r="Y40" s="568"/>
      <c r="Z40" s="568"/>
      <c r="AA40" s="568"/>
      <c r="AB40" s="568"/>
      <c r="AC40" s="34" t="s">
        <v>1336</v>
      </c>
      <c r="AD40" s="9" t="s">
        <v>529</v>
      </c>
      <c r="AE40" s="564">
        <f t="shared" si="1"/>
        <v>0</v>
      </c>
      <c r="AF40" s="564"/>
      <c r="AG40" s="564"/>
      <c r="AH40" s="564"/>
      <c r="AI40" s="564"/>
      <c r="AJ40" s="34" t="s">
        <v>1336</v>
      </c>
    </row>
    <row r="41" spans="4:36" ht="15" customHeight="1">
      <c r="L41" s="9" t="s">
        <v>529</v>
      </c>
      <c r="M41" s="50"/>
      <c r="N41" s="9" t="s">
        <v>564</v>
      </c>
      <c r="O41" s="9" t="s">
        <v>523</v>
      </c>
      <c r="P41" s="9" t="s">
        <v>529</v>
      </c>
      <c r="Q41" s="568"/>
      <c r="R41" s="568"/>
      <c r="S41" s="568"/>
      <c r="T41" s="568"/>
      <c r="U41" s="568"/>
      <c r="V41" s="34" t="s">
        <v>1336</v>
      </c>
      <c r="W41" s="9" t="s">
        <v>529</v>
      </c>
      <c r="X41" s="568"/>
      <c r="Y41" s="568"/>
      <c r="Z41" s="568"/>
      <c r="AA41" s="568"/>
      <c r="AB41" s="568"/>
      <c r="AC41" s="34" t="s">
        <v>1336</v>
      </c>
      <c r="AD41" s="9" t="s">
        <v>529</v>
      </c>
      <c r="AE41" s="564">
        <f t="shared" si="1"/>
        <v>0</v>
      </c>
      <c r="AF41" s="564"/>
      <c r="AG41" s="564"/>
      <c r="AH41" s="564"/>
      <c r="AI41" s="564"/>
      <c r="AJ41" s="34" t="s">
        <v>1336</v>
      </c>
    </row>
    <row r="42" spans="4:36" ht="15" customHeight="1">
      <c r="L42" s="9" t="s">
        <v>529</v>
      </c>
      <c r="M42" s="50"/>
      <c r="N42" s="9" t="s">
        <v>564</v>
      </c>
      <c r="O42" s="9" t="s">
        <v>523</v>
      </c>
      <c r="P42" s="9" t="s">
        <v>529</v>
      </c>
      <c r="Q42" s="568"/>
      <c r="R42" s="568"/>
      <c r="S42" s="568"/>
      <c r="T42" s="568"/>
      <c r="U42" s="568"/>
      <c r="V42" s="34" t="s">
        <v>1336</v>
      </c>
      <c r="W42" s="9" t="s">
        <v>529</v>
      </c>
      <c r="X42" s="568"/>
      <c r="Y42" s="568"/>
      <c r="Z42" s="568"/>
      <c r="AA42" s="568"/>
      <c r="AB42" s="568"/>
      <c r="AC42" s="34" t="s">
        <v>1336</v>
      </c>
      <c r="AD42" s="9" t="s">
        <v>529</v>
      </c>
      <c r="AE42" s="564">
        <f t="shared" si="1"/>
        <v>0</v>
      </c>
      <c r="AF42" s="564"/>
      <c r="AG42" s="564"/>
      <c r="AH42" s="564"/>
      <c r="AI42" s="564"/>
      <c r="AJ42" s="34" t="s">
        <v>1336</v>
      </c>
    </row>
    <row r="43" spans="4:36" ht="15" customHeight="1">
      <c r="L43" s="9" t="s">
        <v>529</v>
      </c>
      <c r="M43" s="50"/>
      <c r="N43" s="9" t="s">
        <v>564</v>
      </c>
      <c r="O43" s="9" t="s">
        <v>523</v>
      </c>
      <c r="P43" s="9" t="s">
        <v>529</v>
      </c>
      <c r="Q43" s="568"/>
      <c r="R43" s="568"/>
      <c r="S43" s="568"/>
      <c r="T43" s="568"/>
      <c r="U43" s="568"/>
      <c r="V43" s="34" t="s">
        <v>1336</v>
      </c>
      <c r="W43" s="9" t="s">
        <v>529</v>
      </c>
      <c r="X43" s="568"/>
      <c r="Y43" s="568"/>
      <c r="Z43" s="568"/>
      <c r="AA43" s="568"/>
      <c r="AB43" s="568"/>
      <c r="AC43" s="34" t="s">
        <v>1336</v>
      </c>
      <c r="AD43" s="9" t="s">
        <v>529</v>
      </c>
      <c r="AE43" s="564">
        <f t="shared" si="1"/>
        <v>0</v>
      </c>
      <c r="AF43" s="564"/>
      <c r="AG43" s="564"/>
      <c r="AH43" s="564"/>
      <c r="AI43" s="564"/>
      <c r="AJ43" s="34" t="s">
        <v>1336</v>
      </c>
    </row>
    <row r="44" spans="4:36" ht="15" customHeight="1">
      <c r="L44" s="9" t="s">
        <v>529</v>
      </c>
      <c r="M44" s="50"/>
      <c r="N44" s="9" t="s">
        <v>564</v>
      </c>
      <c r="O44" s="9" t="s">
        <v>523</v>
      </c>
      <c r="P44" s="9" t="s">
        <v>529</v>
      </c>
      <c r="Q44" s="568"/>
      <c r="R44" s="568"/>
      <c r="S44" s="568"/>
      <c r="T44" s="568"/>
      <c r="U44" s="568"/>
      <c r="V44" s="34" t="s">
        <v>1336</v>
      </c>
      <c r="W44" s="9" t="s">
        <v>529</v>
      </c>
      <c r="X44" s="568"/>
      <c r="Y44" s="568"/>
      <c r="Z44" s="568"/>
      <c r="AA44" s="568"/>
      <c r="AB44" s="568"/>
      <c r="AC44" s="34" t="s">
        <v>1336</v>
      </c>
      <c r="AD44" s="9" t="s">
        <v>529</v>
      </c>
      <c r="AE44" s="564">
        <f t="shared" si="1"/>
        <v>0</v>
      </c>
      <c r="AF44" s="564"/>
      <c r="AG44" s="564"/>
      <c r="AH44" s="564"/>
      <c r="AI44" s="564"/>
      <c r="AJ44" s="34" t="s">
        <v>1336</v>
      </c>
    </row>
    <row r="45" spans="4:36" ht="15" customHeight="1">
      <c r="L45" s="9" t="s">
        <v>529</v>
      </c>
      <c r="M45" s="50"/>
      <c r="N45" s="9" t="s">
        <v>564</v>
      </c>
      <c r="O45" s="9" t="s">
        <v>523</v>
      </c>
      <c r="P45" s="9" t="s">
        <v>529</v>
      </c>
      <c r="Q45" s="568"/>
      <c r="R45" s="568"/>
      <c r="S45" s="568"/>
      <c r="T45" s="568"/>
      <c r="U45" s="568"/>
      <c r="V45" s="34" t="s">
        <v>1336</v>
      </c>
      <c r="W45" s="9" t="s">
        <v>529</v>
      </c>
      <c r="X45" s="568"/>
      <c r="Y45" s="568"/>
      <c r="Z45" s="568"/>
      <c r="AA45" s="568"/>
      <c r="AB45" s="568"/>
      <c r="AC45" s="34" t="s">
        <v>1336</v>
      </c>
      <c r="AD45" s="9" t="s">
        <v>529</v>
      </c>
      <c r="AE45" s="564">
        <f t="shared" si="1"/>
        <v>0</v>
      </c>
      <c r="AF45" s="564"/>
      <c r="AG45" s="564"/>
      <c r="AH45" s="564"/>
      <c r="AI45" s="564"/>
      <c r="AJ45" s="34" t="s">
        <v>1336</v>
      </c>
    </row>
    <row r="46" spans="4:36" ht="15" customHeight="1">
      <c r="L46" s="9" t="s">
        <v>529</v>
      </c>
      <c r="M46" s="50"/>
      <c r="N46" s="9" t="s">
        <v>564</v>
      </c>
      <c r="O46" s="9" t="s">
        <v>523</v>
      </c>
      <c r="P46" s="9" t="s">
        <v>529</v>
      </c>
      <c r="Q46" s="568"/>
      <c r="R46" s="568"/>
      <c r="S46" s="568"/>
      <c r="T46" s="568"/>
      <c r="U46" s="568"/>
      <c r="V46" s="34" t="s">
        <v>1336</v>
      </c>
      <c r="W46" s="9" t="s">
        <v>529</v>
      </c>
      <c r="X46" s="568"/>
      <c r="Y46" s="568"/>
      <c r="Z46" s="568"/>
      <c r="AA46" s="568"/>
      <c r="AB46" s="568"/>
      <c r="AC46" s="34" t="s">
        <v>1336</v>
      </c>
      <c r="AD46" s="9" t="s">
        <v>529</v>
      </c>
      <c r="AE46" s="564">
        <f t="shared" si="1"/>
        <v>0</v>
      </c>
      <c r="AF46" s="564"/>
      <c r="AG46" s="564"/>
      <c r="AH46" s="564"/>
      <c r="AI46" s="564"/>
      <c r="AJ46" s="34" t="s">
        <v>1336</v>
      </c>
    </row>
    <row r="47" spans="4:36" ht="15" customHeight="1">
      <c r="L47" s="9" t="s">
        <v>529</v>
      </c>
      <c r="M47" s="50"/>
      <c r="N47" s="9" t="s">
        <v>564</v>
      </c>
      <c r="O47" s="9" t="s">
        <v>523</v>
      </c>
      <c r="P47" s="9" t="s">
        <v>529</v>
      </c>
      <c r="Q47" s="568"/>
      <c r="R47" s="568"/>
      <c r="S47" s="568"/>
      <c r="T47" s="568"/>
      <c r="U47" s="568"/>
      <c r="V47" s="34" t="s">
        <v>1336</v>
      </c>
      <c r="W47" s="9" t="s">
        <v>529</v>
      </c>
      <c r="X47" s="568"/>
      <c r="Y47" s="568"/>
      <c r="Z47" s="568"/>
      <c r="AA47" s="568"/>
      <c r="AB47" s="568"/>
      <c r="AC47" s="34" t="s">
        <v>1336</v>
      </c>
      <c r="AD47" s="9" t="s">
        <v>529</v>
      </c>
      <c r="AE47" s="564">
        <f t="shared" si="1"/>
        <v>0</v>
      </c>
      <c r="AF47" s="564"/>
      <c r="AG47" s="564"/>
      <c r="AH47" s="564"/>
      <c r="AI47" s="564"/>
      <c r="AJ47" s="34" t="s">
        <v>1336</v>
      </c>
    </row>
    <row r="48" spans="4:36" ht="15" customHeight="1">
      <c r="L48" s="9" t="s">
        <v>529</v>
      </c>
      <c r="M48" s="50"/>
      <c r="N48" s="9" t="s">
        <v>564</v>
      </c>
      <c r="O48" s="9" t="s">
        <v>523</v>
      </c>
      <c r="P48" s="9" t="s">
        <v>529</v>
      </c>
      <c r="Q48" s="568"/>
      <c r="R48" s="568"/>
      <c r="S48" s="568"/>
      <c r="T48" s="568"/>
      <c r="U48" s="568"/>
      <c r="V48" s="34" t="s">
        <v>1336</v>
      </c>
      <c r="W48" s="9" t="s">
        <v>529</v>
      </c>
      <c r="X48" s="568"/>
      <c r="Y48" s="568"/>
      <c r="Z48" s="568"/>
      <c r="AA48" s="568"/>
      <c r="AB48" s="568"/>
      <c r="AC48" s="34" t="s">
        <v>1336</v>
      </c>
      <c r="AD48" s="9" t="s">
        <v>529</v>
      </c>
      <c r="AE48" s="564">
        <f t="shared" si="1"/>
        <v>0</v>
      </c>
      <c r="AF48" s="564"/>
      <c r="AG48" s="564"/>
      <c r="AH48" s="564"/>
      <c r="AI48" s="564"/>
      <c r="AJ48" s="34" t="s">
        <v>1336</v>
      </c>
    </row>
    <row r="49" spans="4:36" ht="15" customHeight="1">
      <c r="L49" s="9" t="s">
        <v>529</v>
      </c>
      <c r="M49" s="50"/>
      <c r="N49" s="9" t="s">
        <v>564</v>
      </c>
      <c r="O49" s="9" t="s">
        <v>523</v>
      </c>
      <c r="P49" s="9" t="s">
        <v>529</v>
      </c>
      <c r="Q49" s="568"/>
      <c r="R49" s="568"/>
      <c r="S49" s="568"/>
      <c r="T49" s="568"/>
      <c r="U49" s="568"/>
      <c r="V49" s="34" t="s">
        <v>1336</v>
      </c>
      <c r="W49" s="9" t="s">
        <v>529</v>
      </c>
      <c r="X49" s="568"/>
      <c r="Y49" s="568"/>
      <c r="Z49" s="568"/>
      <c r="AA49" s="568"/>
      <c r="AB49" s="568"/>
      <c r="AC49" s="34" t="s">
        <v>1336</v>
      </c>
      <c r="AD49" s="9" t="s">
        <v>529</v>
      </c>
      <c r="AE49" s="564">
        <f t="shared" si="1"/>
        <v>0</v>
      </c>
      <c r="AF49" s="564"/>
      <c r="AG49" s="564"/>
      <c r="AH49" s="564"/>
      <c r="AI49" s="564"/>
      <c r="AJ49" s="34" t="s">
        <v>1336</v>
      </c>
    </row>
    <row r="50" spans="4:36" ht="15" customHeight="1">
      <c r="L50" s="9" t="s">
        <v>529</v>
      </c>
      <c r="M50" s="50"/>
      <c r="N50" s="9" t="s">
        <v>564</v>
      </c>
      <c r="O50" s="9" t="s">
        <v>523</v>
      </c>
      <c r="P50" s="9" t="s">
        <v>529</v>
      </c>
      <c r="Q50" s="568"/>
      <c r="R50" s="568"/>
      <c r="S50" s="568"/>
      <c r="T50" s="568"/>
      <c r="U50" s="568"/>
      <c r="V50" s="34" t="s">
        <v>1336</v>
      </c>
      <c r="W50" s="9" t="s">
        <v>529</v>
      </c>
      <c r="X50" s="568"/>
      <c r="Y50" s="568"/>
      <c r="Z50" s="568"/>
      <c r="AA50" s="568"/>
      <c r="AB50" s="568"/>
      <c r="AC50" s="34" t="s">
        <v>1336</v>
      </c>
      <c r="AD50" s="9" t="s">
        <v>529</v>
      </c>
      <c r="AE50" s="564">
        <f t="shared" si="1"/>
        <v>0</v>
      </c>
      <c r="AF50" s="564"/>
      <c r="AG50" s="564"/>
      <c r="AH50" s="564"/>
      <c r="AI50" s="564"/>
      <c r="AJ50" s="34" t="s">
        <v>1336</v>
      </c>
    </row>
    <row r="51" spans="4:36" ht="15" customHeight="1">
      <c r="L51" s="9" t="s">
        <v>529</v>
      </c>
      <c r="M51" s="50"/>
      <c r="N51" s="9" t="s">
        <v>564</v>
      </c>
      <c r="O51" s="9" t="s">
        <v>523</v>
      </c>
      <c r="P51" s="9" t="s">
        <v>529</v>
      </c>
      <c r="Q51" s="568"/>
      <c r="R51" s="568"/>
      <c r="S51" s="568"/>
      <c r="T51" s="568"/>
      <c r="U51" s="568"/>
      <c r="V51" s="34" t="s">
        <v>1336</v>
      </c>
      <c r="W51" s="9" t="s">
        <v>529</v>
      </c>
      <c r="X51" s="568"/>
      <c r="Y51" s="568"/>
      <c r="Z51" s="568"/>
      <c r="AA51" s="568"/>
      <c r="AB51" s="568"/>
      <c r="AC51" s="34" t="s">
        <v>1336</v>
      </c>
      <c r="AD51" s="9" t="s">
        <v>529</v>
      </c>
      <c r="AE51" s="564">
        <f t="shared" si="1"/>
        <v>0</v>
      </c>
      <c r="AF51" s="564"/>
      <c r="AG51" s="564"/>
      <c r="AH51" s="564"/>
      <c r="AI51" s="564"/>
      <c r="AJ51" s="34" t="s">
        <v>1336</v>
      </c>
    </row>
    <row r="52" spans="4:36" ht="15" customHeight="1">
      <c r="L52" s="9" t="s">
        <v>529</v>
      </c>
      <c r="M52" s="50"/>
      <c r="N52" s="9" t="s">
        <v>564</v>
      </c>
      <c r="O52" s="9" t="s">
        <v>523</v>
      </c>
      <c r="P52" s="9" t="s">
        <v>529</v>
      </c>
      <c r="Q52" s="568"/>
      <c r="R52" s="568"/>
      <c r="S52" s="568"/>
      <c r="T52" s="568"/>
      <c r="U52" s="568"/>
      <c r="V52" s="34" t="s">
        <v>1336</v>
      </c>
      <c r="W52" s="9" t="s">
        <v>529</v>
      </c>
      <c r="X52" s="568"/>
      <c r="Y52" s="568"/>
      <c r="Z52" s="568"/>
      <c r="AA52" s="568"/>
      <c r="AB52" s="568"/>
      <c r="AC52" s="34" t="s">
        <v>1336</v>
      </c>
      <c r="AD52" s="9" t="s">
        <v>529</v>
      </c>
      <c r="AE52" s="564">
        <f t="shared" si="1"/>
        <v>0</v>
      </c>
      <c r="AF52" s="564"/>
      <c r="AG52" s="564"/>
      <c r="AH52" s="564"/>
      <c r="AI52" s="564"/>
      <c r="AJ52" s="34" t="s">
        <v>1336</v>
      </c>
    </row>
    <row r="53" spans="4:36" ht="15" customHeight="1">
      <c r="D53" s="6" t="s">
        <v>128</v>
      </c>
      <c r="E53" s="6" t="s">
        <v>131</v>
      </c>
      <c r="F53" s="6" t="s">
        <v>541</v>
      </c>
      <c r="K53" s="6" t="s">
        <v>567</v>
      </c>
      <c r="P53" s="9" t="s">
        <v>529</v>
      </c>
      <c r="Q53" s="564">
        <f>SUM(Q33:U52)</f>
        <v>0</v>
      </c>
      <c r="R53" s="564"/>
      <c r="S53" s="564"/>
      <c r="T53" s="564"/>
      <c r="U53" s="564"/>
      <c r="V53" s="34" t="s">
        <v>1336</v>
      </c>
      <c r="W53" s="9" t="s">
        <v>529</v>
      </c>
      <c r="X53" s="564">
        <f>SUM(X33:AB52)</f>
        <v>0</v>
      </c>
      <c r="Y53" s="564"/>
      <c r="Z53" s="564"/>
      <c r="AA53" s="564"/>
      <c r="AB53" s="564"/>
      <c r="AC53" s="34" t="s">
        <v>1336</v>
      </c>
      <c r="AD53" s="9" t="s">
        <v>529</v>
      </c>
      <c r="AE53" s="564">
        <f t="shared" si="1"/>
        <v>0</v>
      </c>
      <c r="AF53" s="564"/>
      <c r="AG53" s="564"/>
      <c r="AH53" s="564"/>
      <c r="AI53" s="564"/>
      <c r="AJ53" s="34" t="s">
        <v>1336</v>
      </c>
    </row>
  </sheetData>
  <mergeCells count="134">
    <mergeCell ref="B4:AK4"/>
    <mergeCell ref="Q7:U7"/>
    <mergeCell ref="X7:AB7"/>
    <mergeCell ref="AE7:AI7"/>
    <mergeCell ref="Q6:U6"/>
    <mergeCell ref="X6:AB6"/>
    <mergeCell ref="AE6:AI6"/>
    <mergeCell ref="Q10:U10"/>
    <mergeCell ref="X10:AB10"/>
    <mergeCell ref="AE10:AI10"/>
    <mergeCell ref="Q11:U11"/>
    <mergeCell ref="X11:AB11"/>
    <mergeCell ref="AE11:AI11"/>
    <mergeCell ref="Q8:U8"/>
    <mergeCell ref="X8:AB8"/>
    <mergeCell ref="AE8:AI8"/>
    <mergeCell ref="Q9:U9"/>
    <mergeCell ref="X9:AB9"/>
    <mergeCell ref="AE9:AI9"/>
    <mergeCell ref="Q14:U14"/>
    <mergeCell ref="X14:AB14"/>
    <mergeCell ref="AE14:AI14"/>
    <mergeCell ref="Q15:U15"/>
    <mergeCell ref="X15:AB15"/>
    <mergeCell ref="AE15:AI15"/>
    <mergeCell ref="Q12:U12"/>
    <mergeCell ref="X12:AB12"/>
    <mergeCell ref="AE12:AI12"/>
    <mergeCell ref="Q13:U13"/>
    <mergeCell ref="X13:AB13"/>
    <mergeCell ref="AE13:AI13"/>
    <mergeCell ref="Q18:U18"/>
    <mergeCell ref="X18:AB18"/>
    <mergeCell ref="AE18:AI18"/>
    <mergeCell ref="Q19:U19"/>
    <mergeCell ref="X19:AB19"/>
    <mergeCell ref="AE19:AI19"/>
    <mergeCell ref="Q16:U16"/>
    <mergeCell ref="X16:AB16"/>
    <mergeCell ref="AE16:AI16"/>
    <mergeCell ref="Q17:U17"/>
    <mergeCell ref="X17:AB17"/>
    <mergeCell ref="AE17:AI17"/>
    <mergeCell ref="Q22:U22"/>
    <mergeCell ref="X22:AB22"/>
    <mergeCell ref="AE22:AI22"/>
    <mergeCell ref="Q23:U23"/>
    <mergeCell ref="X23:AB23"/>
    <mergeCell ref="AE23:AI23"/>
    <mergeCell ref="Q20:U20"/>
    <mergeCell ref="X20:AB20"/>
    <mergeCell ref="AE20:AI20"/>
    <mergeCell ref="Q21:U21"/>
    <mergeCell ref="X21:AB21"/>
    <mergeCell ref="AE21:AI21"/>
    <mergeCell ref="Q26:U26"/>
    <mergeCell ref="X26:AB26"/>
    <mergeCell ref="AE26:AI26"/>
    <mergeCell ref="Q24:U24"/>
    <mergeCell ref="X24:AB24"/>
    <mergeCell ref="AE24:AI24"/>
    <mergeCell ref="Q25:U25"/>
    <mergeCell ref="X25:AB25"/>
    <mergeCell ref="AE25:AI25"/>
    <mergeCell ref="B30:AK30"/>
    <mergeCell ref="Q32:U32"/>
    <mergeCell ref="X32:AB32"/>
    <mergeCell ref="AE32:AI32"/>
    <mergeCell ref="Q33:U33"/>
    <mergeCell ref="X33:AB33"/>
    <mergeCell ref="AE33:AI33"/>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523" t="s">
        <v>606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6" t="s">
        <v>607</v>
      </c>
    </row>
    <row r="6" spans="2:37" ht="15" customHeight="1">
      <c r="B6" s="30" t="s">
        <v>577</v>
      </c>
      <c r="C6" s="30"/>
      <c r="D6" s="30"/>
      <c r="E6" s="30"/>
      <c r="F6" s="30"/>
      <c r="G6" s="30"/>
      <c r="H6" s="30"/>
      <c r="I6" s="30"/>
      <c r="J6" s="30"/>
      <c r="K6" s="570"/>
      <c r="L6" s="570"/>
      <c r="M6" s="570"/>
      <c r="N6" s="570"/>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608</v>
      </c>
      <c r="C7" s="27"/>
      <c r="D7" s="27"/>
      <c r="E7" s="27"/>
      <c r="F7" s="27"/>
      <c r="G7" s="27"/>
      <c r="H7" s="27"/>
      <c r="I7" s="27"/>
      <c r="J7" s="27"/>
      <c r="K7" s="580"/>
      <c r="L7" s="580"/>
      <c r="M7" s="580"/>
      <c r="N7" s="580"/>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609</v>
      </c>
      <c r="C8" s="27"/>
      <c r="D8" s="27"/>
      <c r="E8" s="27"/>
      <c r="F8" s="27"/>
      <c r="G8" s="27"/>
      <c r="H8" s="27"/>
      <c r="I8" s="27"/>
      <c r="J8" s="27"/>
      <c r="K8" s="580"/>
      <c r="L8" s="580"/>
      <c r="M8" s="580"/>
      <c r="N8" s="580"/>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7" t="s">
        <v>610</v>
      </c>
      <c r="C9" s="27"/>
      <c r="D9" s="27"/>
      <c r="E9" s="27"/>
      <c r="F9" s="27"/>
      <c r="G9" s="27"/>
      <c r="H9" s="27"/>
      <c r="I9" s="27"/>
      <c r="J9" s="27"/>
      <c r="K9" s="566"/>
      <c r="L9" s="566"/>
      <c r="M9" s="566"/>
      <c r="N9" s="566"/>
      <c r="O9" s="82" t="s">
        <v>1350</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7" t="s">
        <v>611</v>
      </c>
      <c r="C10" s="27"/>
      <c r="D10" s="27"/>
      <c r="E10" s="27"/>
      <c r="F10" s="27"/>
      <c r="G10" s="27"/>
      <c r="H10" s="27"/>
      <c r="I10" s="27"/>
      <c r="J10" s="27"/>
      <c r="K10" s="582"/>
      <c r="L10" s="582"/>
      <c r="M10" s="582"/>
      <c r="N10" s="582"/>
      <c r="O10" s="82" t="s">
        <v>1350</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612</v>
      </c>
    </row>
    <row r="12" spans="2:37" ht="15" customHeight="1">
      <c r="D12" s="6" t="s">
        <v>1795</v>
      </c>
      <c r="E12" s="6" t="s">
        <v>1796</v>
      </c>
      <c r="F12" s="6" t="s">
        <v>1797</v>
      </c>
      <c r="M12" s="550"/>
      <c r="N12" s="550"/>
      <c r="O12" s="550"/>
      <c r="P12" s="550"/>
      <c r="Q12" s="34" t="s">
        <v>1350</v>
      </c>
    </row>
    <row r="13" spans="2:37" ht="15" customHeight="1">
      <c r="B13" s="30"/>
      <c r="C13" s="30"/>
      <c r="D13" s="30" t="s">
        <v>128</v>
      </c>
      <c r="E13" s="30" t="s">
        <v>131</v>
      </c>
      <c r="F13" s="30" t="s">
        <v>1798</v>
      </c>
      <c r="G13" s="30"/>
      <c r="H13" s="30"/>
      <c r="I13" s="30"/>
      <c r="J13" s="30"/>
      <c r="K13" s="30"/>
      <c r="L13" s="30"/>
      <c r="M13" s="30"/>
      <c r="N13" s="30"/>
      <c r="O13" s="30"/>
      <c r="P13" s="30"/>
      <c r="Q13" s="30"/>
      <c r="W13" s="36" t="s">
        <v>171</v>
      </c>
      <c r="X13" s="32" t="s">
        <v>568</v>
      </c>
      <c r="Z13" s="36" t="s">
        <v>171</v>
      </c>
      <c r="AA13" s="32" t="s">
        <v>569</v>
      </c>
      <c r="AB13" s="30"/>
      <c r="AC13" s="30"/>
      <c r="AD13" s="30"/>
      <c r="AE13" s="30"/>
      <c r="AF13" s="30"/>
      <c r="AG13" s="30"/>
      <c r="AH13" s="30"/>
      <c r="AI13" s="30"/>
      <c r="AJ13" s="30"/>
      <c r="AK13" s="30"/>
    </row>
    <row r="14" spans="2:37" ht="15" customHeight="1">
      <c r="B14" s="6" t="s">
        <v>623</v>
      </c>
      <c r="I14" s="9" t="s">
        <v>145</v>
      </c>
      <c r="J14" s="549" t="s">
        <v>624</v>
      </c>
      <c r="K14" s="549"/>
      <c r="L14" s="549"/>
      <c r="M14" s="549"/>
      <c r="N14" s="9" t="s">
        <v>146</v>
      </c>
      <c r="O14" s="9" t="s">
        <v>145</v>
      </c>
      <c r="P14" s="549" t="s">
        <v>625</v>
      </c>
      <c r="Q14" s="549"/>
      <c r="R14" s="549"/>
      <c r="S14" s="549"/>
      <c r="T14" s="549"/>
      <c r="U14" s="549"/>
      <c r="V14" s="549"/>
      <c r="W14" s="549"/>
      <c r="X14" s="549"/>
      <c r="Y14" s="549"/>
      <c r="Z14" s="549"/>
      <c r="AA14" s="549"/>
      <c r="AB14" s="549"/>
      <c r="AC14" s="549"/>
      <c r="AD14" s="9" t="s">
        <v>146</v>
      </c>
      <c r="AE14" s="9" t="s">
        <v>145</v>
      </c>
      <c r="AF14" s="549" t="s">
        <v>626</v>
      </c>
      <c r="AG14" s="549"/>
      <c r="AH14" s="549"/>
      <c r="AI14" s="549"/>
      <c r="AJ14" s="549"/>
      <c r="AK14" s="9" t="s">
        <v>146</v>
      </c>
    </row>
    <row r="15" spans="2:37" ht="15" customHeight="1">
      <c r="D15" s="6" t="s">
        <v>128</v>
      </c>
      <c r="E15" s="6" t="s">
        <v>129</v>
      </c>
      <c r="F15" s="6" t="s">
        <v>130</v>
      </c>
      <c r="I15" s="9" t="s">
        <v>145</v>
      </c>
      <c r="J15" s="574" t="str">
        <f>IF(P15="","",VLOOKUP(P15,LIST!$B$237:'LIST'!$C$380,2,0))</f>
        <v/>
      </c>
      <c r="K15" s="574"/>
      <c r="L15" s="574"/>
      <c r="M15" s="574"/>
      <c r="N15" s="9" t="s">
        <v>146</v>
      </c>
      <c r="O15" s="9" t="s">
        <v>145</v>
      </c>
      <c r="P15" s="579"/>
      <c r="Q15" s="579"/>
      <c r="R15" s="579"/>
      <c r="S15" s="579"/>
      <c r="T15" s="579"/>
      <c r="U15" s="579"/>
      <c r="V15" s="579"/>
      <c r="W15" s="579"/>
      <c r="X15" s="579"/>
      <c r="Y15" s="579"/>
      <c r="Z15" s="579"/>
      <c r="AA15" s="579"/>
      <c r="AB15" s="579"/>
      <c r="AC15" s="579"/>
      <c r="AD15" s="9" t="s">
        <v>146</v>
      </c>
      <c r="AE15" s="9" t="s">
        <v>529</v>
      </c>
      <c r="AF15" s="568"/>
      <c r="AG15" s="568"/>
      <c r="AH15" s="568"/>
      <c r="AI15" s="568"/>
      <c r="AJ15" s="568"/>
      <c r="AK15" s="34" t="s">
        <v>1336</v>
      </c>
    </row>
    <row r="16" spans="2:37" ht="15" customHeight="1">
      <c r="D16" s="6" t="s">
        <v>128</v>
      </c>
      <c r="E16" s="6" t="s">
        <v>131</v>
      </c>
      <c r="F16" s="6" t="s">
        <v>130</v>
      </c>
      <c r="I16" s="9" t="s">
        <v>145</v>
      </c>
      <c r="J16" s="574" t="str">
        <f>IF(P16="","",VLOOKUP(P16,LIST!$B$237:'LIST'!$C$380,2,0))</f>
        <v/>
      </c>
      <c r="K16" s="574"/>
      <c r="L16" s="574"/>
      <c r="M16" s="574"/>
      <c r="N16" s="9" t="s">
        <v>146</v>
      </c>
      <c r="O16" s="9" t="s">
        <v>145</v>
      </c>
      <c r="P16" s="525"/>
      <c r="Q16" s="525"/>
      <c r="R16" s="525"/>
      <c r="S16" s="525"/>
      <c r="T16" s="525"/>
      <c r="U16" s="525"/>
      <c r="V16" s="525"/>
      <c r="W16" s="525"/>
      <c r="X16" s="525"/>
      <c r="Y16" s="525"/>
      <c r="Z16" s="525"/>
      <c r="AA16" s="525"/>
      <c r="AB16" s="525"/>
      <c r="AC16" s="525"/>
      <c r="AD16" s="9" t="s">
        <v>146</v>
      </c>
      <c r="AE16" s="9" t="s">
        <v>529</v>
      </c>
      <c r="AF16" s="568"/>
      <c r="AG16" s="568"/>
      <c r="AH16" s="568"/>
      <c r="AI16" s="568"/>
      <c r="AJ16" s="568"/>
      <c r="AK16" s="34" t="s">
        <v>1336</v>
      </c>
    </row>
    <row r="17" spans="2:37" ht="15" customHeight="1">
      <c r="D17" s="6" t="s">
        <v>128</v>
      </c>
      <c r="E17" s="6" t="s">
        <v>132</v>
      </c>
      <c r="F17" s="6" t="s">
        <v>130</v>
      </c>
      <c r="I17" s="9" t="s">
        <v>145</v>
      </c>
      <c r="J17" s="574" t="str">
        <f>IF(P17="","",VLOOKUP(P17,LIST!$B$237:'LIST'!$C$380,2,0))</f>
        <v/>
      </c>
      <c r="K17" s="574"/>
      <c r="L17" s="574"/>
      <c r="M17" s="574"/>
      <c r="N17" s="9" t="s">
        <v>146</v>
      </c>
      <c r="O17" s="9" t="s">
        <v>145</v>
      </c>
      <c r="P17" s="525"/>
      <c r="Q17" s="525"/>
      <c r="R17" s="525"/>
      <c r="S17" s="525"/>
      <c r="T17" s="525"/>
      <c r="U17" s="525"/>
      <c r="V17" s="525"/>
      <c r="W17" s="525"/>
      <c r="X17" s="525"/>
      <c r="Y17" s="525"/>
      <c r="Z17" s="525"/>
      <c r="AA17" s="525"/>
      <c r="AB17" s="525"/>
      <c r="AC17" s="525"/>
      <c r="AD17" s="9" t="s">
        <v>146</v>
      </c>
      <c r="AE17" s="9" t="s">
        <v>529</v>
      </c>
      <c r="AF17" s="568"/>
      <c r="AG17" s="568"/>
      <c r="AH17" s="568"/>
      <c r="AI17" s="568"/>
      <c r="AJ17" s="568"/>
      <c r="AK17" s="34" t="s">
        <v>1336</v>
      </c>
    </row>
    <row r="18" spans="2:37" ht="15" customHeight="1">
      <c r="D18" s="6" t="s">
        <v>128</v>
      </c>
      <c r="E18" s="6" t="s">
        <v>137</v>
      </c>
      <c r="F18" s="6" t="s">
        <v>130</v>
      </c>
      <c r="I18" s="9" t="s">
        <v>145</v>
      </c>
      <c r="J18" s="574" t="str">
        <f>IF(P18="","",VLOOKUP(P18,LIST!$B$237:'LIST'!$C$380,2,0))</f>
        <v/>
      </c>
      <c r="K18" s="574"/>
      <c r="L18" s="574"/>
      <c r="M18" s="574"/>
      <c r="N18" s="9" t="s">
        <v>146</v>
      </c>
      <c r="O18" s="9" t="s">
        <v>145</v>
      </c>
      <c r="P18" s="525"/>
      <c r="Q18" s="525"/>
      <c r="R18" s="525"/>
      <c r="S18" s="525"/>
      <c r="T18" s="525"/>
      <c r="U18" s="525"/>
      <c r="V18" s="525"/>
      <c r="W18" s="525"/>
      <c r="X18" s="525"/>
      <c r="Y18" s="525"/>
      <c r="Z18" s="525"/>
      <c r="AA18" s="525"/>
      <c r="AB18" s="525"/>
      <c r="AC18" s="525"/>
      <c r="AD18" s="9" t="s">
        <v>146</v>
      </c>
      <c r="AE18" s="9" t="s">
        <v>529</v>
      </c>
      <c r="AF18" s="568"/>
      <c r="AG18" s="568"/>
      <c r="AH18" s="568"/>
      <c r="AI18" s="568"/>
      <c r="AJ18" s="568"/>
      <c r="AK18" s="34" t="s">
        <v>1336</v>
      </c>
    </row>
    <row r="19" spans="2:37" ht="15" customHeight="1">
      <c r="D19" s="6" t="s">
        <v>128</v>
      </c>
      <c r="E19" s="6" t="s">
        <v>133</v>
      </c>
      <c r="F19" s="6" t="s">
        <v>130</v>
      </c>
      <c r="I19" s="9" t="s">
        <v>145</v>
      </c>
      <c r="J19" s="574" t="str">
        <f>IF(P19="","",VLOOKUP(P19,LIST!$B$237:'LIST'!$C$380,2,0))</f>
        <v/>
      </c>
      <c r="K19" s="574"/>
      <c r="L19" s="574"/>
      <c r="M19" s="574"/>
      <c r="N19" s="9" t="s">
        <v>146</v>
      </c>
      <c r="O19" s="9" t="s">
        <v>145</v>
      </c>
      <c r="P19" s="525"/>
      <c r="Q19" s="525"/>
      <c r="R19" s="525"/>
      <c r="S19" s="525"/>
      <c r="T19" s="525"/>
      <c r="U19" s="525"/>
      <c r="V19" s="525"/>
      <c r="W19" s="525"/>
      <c r="X19" s="525"/>
      <c r="Y19" s="525"/>
      <c r="Z19" s="525"/>
      <c r="AA19" s="525"/>
      <c r="AB19" s="525"/>
      <c r="AC19" s="525"/>
      <c r="AD19" s="9" t="s">
        <v>146</v>
      </c>
      <c r="AE19" s="9" t="s">
        <v>529</v>
      </c>
      <c r="AF19" s="568"/>
      <c r="AG19" s="568"/>
      <c r="AH19" s="568"/>
      <c r="AI19" s="568"/>
      <c r="AJ19" s="568"/>
      <c r="AK19" s="34" t="s">
        <v>1336</v>
      </c>
    </row>
    <row r="20" spans="2:37" ht="15" customHeight="1">
      <c r="B20" s="30"/>
      <c r="C20" s="30"/>
      <c r="D20" s="30" t="s">
        <v>128</v>
      </c>
      <c r="E20" s="30" t="s">
        <v>525</v>
      </c>
      <c r="F20" s="30" t="s">
        <v>130</v>
      </c>
      <c r="G20" s="30"/>
      <c r="H20" s="30"/>
      <c r="I20" s="32" t="s">
        <v>145</v>
      </c>
      <c r="J20" s="574" t="str">
        <f>IF(P20="","",VLOOKUP(P20,LIST!$B$237:'LIST'!$C$380,2,0))</f>
        <v/>
      </c>
      <c r="K20" s="574"/>
      <c r="L20" s="574"/>
      <c r="M20" s="574"/>
      <c r="N20" s="32" t="s">
        <v>146</v>
      </c>
      <c r="O20" s="32" t="s">
        <v>145</v>
      </c>
      <c r="P20" s="525"/>
      <c r="Q20" s="525"/>
      <c r="R20" s="525"/>
      <c r="S20" s="525"/>
      <c r="T20" s="525"/>
      <c r="U20" s="525"/>
      <c r="V20" s="525"/>
      <c r="W20" s="525"/>
      <c r="X20" s="525"/>
      <c r="Y20" s="525"/>
      <c r="Z20" s="525"/>
      <c r="AA20" s="525"/>
      <c r="AB20" s="525"/>
      <c r="AC20" s="525"/>
      <c r="AD20" s="32" t="s">
        <v>146</v>
      </c>
      <c r="AE20" s="32" t="s">
        <v>529</v>
      </c>
      <c r="AF20" s="578"/>
      <c r="AG20" s="578"/>
      <c r="AH20" s="578"/>
      <c r="AI20" s="578"/>
      <c r="AJ20" s="578"/>
      <c r="AK20" s="34" t="s">
        <v>1336</v>
      </c>
    </row>
    <row r="21" spans="2:37" ht="15" customHeight="1">
      <c r="B21" s="6" t="s">
        <v>627</v>
      </c>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row>
    <row r="22" spans="2:37" ht="15" customHeight="1">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row>
    <row r="23" spans="2:37" ht="15" customHeight="1">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row>
    <row r="24" spans="2:37" ht="15" customHeight="1">
      <c r="B24" s="30"/>
      <c r="C24" s="30"/>
      <c r="D24" s="30"/>
      <c r="E24" s="30"/>
      <c r="F24" s="30"/>
      <c r="G24" s="30"/>
      <c r="H24" s="30"/>
      <c r="I24" s="30"/>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row>
    <row r="25" spans="2:37" ht="15" customHeight="1">
      <c r="B25" s="6" t="s">
        <v>628</v>
      </c>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row>
    <row r="26" spans="2:37" ht="15" customHeight="1">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row>
    <row r="27" spans="2:37" ht="15" customHeight="1">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row>
    <row r="28" spans="2:37" ht="15" customHeight="1">
      <c r="B28" s="30"/>
      <c r="C28" s="30"/>
      <c r="D28" s="30"/>
      <c r="E28" s="30"/>
      <c r="F28" s="30"/>
      <c r="G28" s="30"/>
      <c r="H28" s="30"/>
      <c r="I28" s="30"/>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row>
    <row r="37" spans="2:37" ht="15" customHeight="1">
      <c r="B37" s="6" t="s">
        <v>607</v>
      </c>
    </row>
    <row r="38" spans="2:37" ht="15" customHeight="1">
      <c r="B38" s="30" t="s">
        <v>577</v>
      </c>
      <c r="C38" s="30"/>
      <c r="D38" s="30"/>
      <c r="E38" s="30"/>
      <c r="F38" s="30"/>
      <c r="G38" s="30"/>
      <c r="H38" s="30"/>
      <c r="I38" s="30"/>
      <c r="J38" s="30"/>
      <c r="K38" s="570"/>
      <c r="L38" s="570"/>
      <c r="M38" s="570"/>
      <c r="N38" s="57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7" t="s">
        <v>608</v>
      </c>
      <c r="C39" s="27"/>
      <c r="D39" s="27"/>
      <c r="E39" s="27"/>
      <c r="F39" s="27"/>
      <c r="G39" s="27"/>
      <c r="H39" s="27"/>
      <c r="I39" s="27"/>
      <c r="J39" s="27"/>
      <c r="K39" s="580"/>
      <c r="L39" s="580"/>
      <c r="M39" s="580"/>
      <c r="N39" s="580"/>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609</v>
      </c>
      <c r="C40" s="27"/>
      <c r="D40" s="27"/>
      <c r="E40" s="27"/>
      <c r="F40" s="27"/>
      <c r="G40" s="27"/>
      <c r="H40" s="27"/>
      <c r="I40" s="27"/>
      <c r="J40" s="27"/>
      <c r="K40" s="580"/>
      <c r="L40" s="580"/>
      <c r="M40" s="580"/>
      <c r="N40" s="580"/>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7" t="s">
        <v>610</v>
      </c>
      <c r="C41" s="27"/>
      <c r="D41" s="27"/>
      <c r="E41" s="27"/>
      <c r="F41" s="27"/>
      <c r="G41" s="27"/>
      <c r="H41" s="27"/>
      <c r="I41" s="27"/>
      <c r="J41" s="27"/>
      <c r="K41" s="566"/>
      <c r="L41" s="566"/>
      <c r="M41" s="566"/>
      <c r="N41" s="566"/>
      <c r="O41" s="82" t="s">
        <v>1350</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7" t="s">
        <v>611</v>
      </c>
      <c r="C42" s="27"/>
      <c r="D42" s="27"/>
      <c r="E42" s="27"/>
      <c r="F42" s="27"/>
      <c r="G42" s="27"/>
      <c r="H42" s="27"/>
      <c r="I42" s="27"/>
      <c r="J42" s="27"/>
      <c r="K42" s="582"/>
      <c r="L42" s="582"/>
      <c r="M42" s="582"/>
      <c r="N42" s="582"/>
      <c r="O42" s="82" t="s">
        <v>1350</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612</v>
      </c>
    </row>
    <row r="44" spans="2:37" ht="15" customHeight="1">
      <c r="D44" s="6" t="s">
        <v>1795</v>
      </c>
      <c r="E44" s="6" t="s">
        <v>1796</v>
      </c>
      <c r="F44" s="6" t="s">
        <v>1797</v>
      </c>
      <c r="M44" s="550"/>
      <c r="N44" s="550"/>
      <c r="O44" s="550"/>
      <c r="P44" s="550"/>
      <c r="Q44" s="34" t="s">
        <v>1350</v>
      </c>
    </row>
    <row r="45" spans="2:37" ht="15" customHeight="1">
      <c r="B45" s="30"/>
      <c r="C45" s="30"/>
      <c r="D45" s="30" t="s">
        <v>128</v>
      </c>
      <c r="E45" s="30" t="s">
        <v>131</v>
      </c>
      <c r="F45" s="30" t="s">
        <v>1798</v>
      </c>
      <c r="G45" s="30"/>
      <c r="H45" s="30"/>
      <c r="I45" s="30"/>
      <c r="J45" s="30"/>
      <c r="K45" s="30"/>
      <c r="L45" s="30"/>
      <c r="M45" s="30"/>
      <c r="N45" s="30"/>
      <c r="O45" s="30"/>
      <c r="P45" s="30"/>
      <c r="Q45" s="30"/>
      <c r="W45" s="36" t="s">
        <v>171</v>
      </c>
      <c r="X45" s="32" t="s">
        <v>568</v>
      </c>
      <c r="Z45" s="36" t="s">
        <v>171</v>
      </c>
      <c r="AA45" s="32" t="s">
        <v>569</v>
      </c>
      <c r="AB45" s="30"/>
      <c r="AC45" s="30"/>
      <c r="AD45" s="30"/>
      <c r="AE45" s="30"/>
      <c r="AF45" s="30"/>
      <c r="AG45" s="30"/>
      <c r="AH45" s="30"/>
      <c r="AI45" s="30"/>
      <c r="AJ45" s="30"/>
      <c r="AK45" s="30"/>
    </row>
    <row r="46" spans="2:37" ht="15" customHeight="1">
      <c r="B46" s="6" t="s">
        <v>623</v>
      </c>
      <c r="I46" s="9" t="s">
        <v>145</v>
      </c>
      <c r="J46" s="549" t="s">
        <v>624</v>
      </c>
      <c r="K46" s="549"/>
      <c r="L46" s="549"/>
      <c r="M46" s="549"/>
      <c r="N46" s="9" t="s">
        <v>146</v>
      </c>
      <c r="O46" s="9" t="s">
        <v>145</v>
      </c>
      <c r="P46" s="549" t="s">
        <v>625</v>
      </c>
      <c r="Q46" s="549"/>
      <c r="R46" s="549"/>
      <c r="S46" s="549"/>
      <c r="T46" s="549"/>
      <c r="U46" s="549"/>
      <c r="V46" s="549"/>
      <c r="W46" s="549"/>
      <c r="X46" s="549"/>
      <c r="Y46" s="549"/>
      <c r="Z46" s="549"/>
      <c r="AA46" s="549"/>
      <c r="AB46" s="549"/>
      <c r="AC46" s="549"/>
      <c r="AD46" s="9" t="s">
        <v>146</v>
      </c>
      <c r="AE46" s="9" t="s">
        <v>145</v>
      </c>
      <c r="AF46" s="549" t="s">
        <v>626</v>
      </c>
      <c r="AG46" s="549"/>
      <c r="AH46" s="549"/>
      <c r="AI46" s="549"/>
      <c r="AJ46" s="549"/>
      <c r="AK46" s="9" t="s">
        <v>146</v>
      </c>
    </row>
    <row r="47" spans="2:37" ht="15" customHeight="1">
      <c r="D47" s="6" t="s">
        <v>128</v>
      </c>
      <c r="E47" s="6" t="s">
        <v>129</v>
      </c>
      <c r="F47" s="6" t="s">
        <v>130</v>
      </c>
      <c r="I47" s="9" t="s">
        <v>145</v>
      </c>
      <c r="J47" s="574" t="str">
        <f>IF(P47="","",VLOOKUP(P47,LIST!$B$237:'LIST'!$C$380,2,0))</f>
        <v/>
      </c>
      <c r="K47" s="574"/>
      <c r="L47" s="574"/>
      <c r="M47" s="574"/>
      <c r="N47" s="9" t="s">
        <v>146</v>
      </c>
      <c r="O47" s="9" t="s">
        <v>145</v>
      </c>
      <c r="P47" s="579"/>
      <c r="Q47" s="579"/>
      <c r="R47" s="579"/>
      <c r="S47" s="579"/>
      <c r="T47" s="579"/>
      <c r="U47" s="579"/>
      <c r="V47" s="579"/>
      <c r="W47" s="579"/>
      <c r="X47" s="579"/>
      <c r="Y47" s="579"/>
      <c r="Z47" s="579"/>
      <c r="AA47" s="579"/>
      <c r="AB47" s="579"/>
      <c r="AC47" s="579"/>
      <c r="AD47" s="9" t="s">
        <v>146</v>
      </c>
      <c r="AE47" s="9" t="s">
        <v>529</v>
      </c>
      <c r="AF47" s="568"/>
      <c r="AG47" s="568"/>
      <c r="AH47" s="568"/>
      <c r="AI47" s="568"/>
      <c r="AJ47" s="568"/>
      <c r="AK47" s="34" t="s">
        <v>1336</v>
      </c>
    </row>
    <row r="48" spans="2:37" ht="15" customHeight="1">
      <c r="D48" s="6" t="s">
        <v>128</v>
      </c>
      <c r="E48" s="6" t="s">
        <v>131</v>
      </c>
      <c r="F48" s="6" t="s">
        <v>130</v>
      </c>
      <c r="I48" s="9" t="s">
        <v>145</v>
      </c>
      <c r="J48" s="574" t="str">
        <f>IF(P48="","",VLOOKUP(P48,LIST!$B$237:'LIST'!$C$380,2,0))</f>
        <v/>
      </c>
      <c r="K48" s="574"/>
      <c r="L48" s="574"/>
      <c r="M48" s="574"/>
      <c r="N48" s="9" t="s">
        <v>146</v>
      </c>
      <c r="O48" s="9" t="s">
        <v>145</v>
      </c>
      <c r="P48" s="525"/>
      <c r="Q48" s="525"/>
      <c r="R48" s="525"/>
      <c r="S48" s="525"/>
      <c r="T48" s="525"/>
      <c r="U48" s="525"/>
      <c r="V48" s="525"/>
      <c r="W48" s="525"/>
      <c r="X48" s="525"/>
      <c r="Y48" s="525"/>
      <c r="Z48" s="525"/>
      <c r="AA48" s="525"/>
      <c r="AB48" s="525"/>
      <c r="AC48" s="525"/>
      <c r="AD48" s="9" t="s">
        <v>146</v>
      </c>
      <c r="AE48" s="9" t="s">
        <v>529</v>
      </c>
      <c r="AF48" s="568"/>
      <c r="AG48" s="568"/>
      <c r="AH48" s="568"/>
      <c r="AI48" s="568"/>
      <c r="AJ48" s="568"/>
      <c r="AK48" s="34" t="s">
        <v>1336</v>
      </c>
    </row>
    <row r="49" spans="2:37" ht="15" customHeight="1">
      <c r="D49" s="6" t="s">
        <v>128</v>
      </c>
      <c r="E49" s="6" t="s">
        <v>132</v>
      </c>
      <c r="F49" s="6" t="s">
        <v>130</v>
      </c>
      <c r="I49" s="9" t="s">
        <v>145</v>
      </c>
      <c r="J49" s="574" t="str">
        <f>IF(P49="","",VLOOKUP(P49,LIST!$B$237:'LIST'!$C$380,2,0))</f>
        <v/>
      </c>
      <c r="K49" s="574"/>
      <c r="L49" s="574"/>
      <c r="M49" s="574"/>
      <c r="N49" s="9" t="s">
        <v>146</v>
      </c>
      <c r="O49" s="9" t="s">
        <v>145</v>
      </c>
      <c r="P49" s="525"/>
      <c r="Q49" s="525"/>
      <c r="R49" s="525"/>
      <c r="S49" s="525"/>
      <c r="T49" s="525"/>
      <c r="U49" s="525"/>
      <c r="V49" s="525"/>
      <c r="W49" s="525"/>
      <c r="X49" s="525"/>
      <c r="Y49" s="525"/>
      <c r="Z49" s="525"/>
      <c r="AA49" s="525"/>
      <c r="AB49" s="525"/>
      <c r="AC49" s="525"/>
      <c r="AD49" s="9" t="s">
        <v>146</v>
      </c>
      <c r="AE49" s="9" t="s">
        <v>529</v>
      </c>
      <c r="AF49" s="568"/>
      <c r="AG49" s="568"/>
      <c r="AH49" s="568"/>
      <c r="AI49" s="568"/>
      <c r="AJ49" s="568"/>
      <c r="AK49" s="34" t="s">
        <v>1336</v>
      </c>
    </row>
    <row r="50" spans="2:37" ht="15" customHeight="1">
      <c r="D50" s="6" t="s">
        <v>128</v>
      </c>
      <c r="E50" s="6" t="s">
        <v>137</v>
      </c>
      <c r="F50" s="6" t="s">
        <v>130</v>
      </c>
      <c r="I50" s="9" t="s">
        <v>145</v>
      </c>
      <c r="J50" s="574" t="str">
        <f>IF(P50="","",VLOOKUP(P50,LIST!$B$237:'LIST'!$C$380,2,0))</f>
        <v/>
      </c>
      <c r="K50" s="574"/>
      <c r="L50" s="574"/>
      <c r="M50" s="574"/>
      <c r="N50" s="9" t="s">
        <v>146</v>
      </c>
      <c r="O50" s="9" t="s">
        <v>145</v>
      </c>
      <c r="P50" s="525"/>
      <c r="Q50" s="525"/>
      <c r="R50" s="525"/>
      <c r="S50" s="525"/>
      <c r="T50" s="525"/>
      <c r="U50" s="525"/>
      <c r="V50" s="525"/>
      <c r="W50" s="525"/>
      <c r="X50" s="525"/>
      <c r="Y50" s="525"/>
      <c r="Z50" s="525"/>
      <c r="AA50" s="525"/>
      <c r="AB50" s="525"/>
      <c r="AC50" s="525"/>
      <c r="AD50" s="9" t="s">
        <v>146</v>
      </c>
      <c r="AE50" s="9" t="s">
        <v>529</v>
      </c>
      <c r="AF50" s="568"/>
      <c r="AG50" s="568"/>
      <c r="AH50" s="568"/>
      <c r="AI50" s="568"/>
      <c r="AJ50" s="568"/>
      <c r="AK50" s="34" t="s">
        <v>1336</v>
      </c>
    </row>
    <row r="51" spans="2:37" ht="15" customHeight="1">
      <c r="D51" s="6" t="s">
        <v>128</v>
      </c>
      <c r="E51" s="6" t="s">
        <v>133</v>
      </c>
      <c r="F51" s="6" t="s">
        <v>130</v>
      </c>
      <c r="I51" s="9" t="s">
        <v>145</v>
      </c>
      <c r="J51" s="574" t="str">
        <f>IF(P51="","",VLOOKUP(P51,LIST!$B$237:'LIST'!$C$380,2,0))</f>
        <v/>
      </c>
      <c r="K51" s="574"/>
      <c r="L51" s="574"/>
      <c r="M51" s="574"/>
      <c r="N51" s="9" t="s">
        <v>146</v>
      </c>
      <c r="O51" s="9" t="s">
        <v>145</v>
      </c>
      <c r="P51" s="525"/>
      <c r="Q51" s="525"/>
      <c r="R51" s="525"/>
      <c r="S51" s="525"/>
      <c r="T51" s="525"/>
      <c r="U51" s="525"/>
      <c r="V51" s="525"/>
      <c r="W51" s="525"/>
      <c r="X51" s="525"/>
      <c r="Y51" s="525"/>
      <c r="Z51" s="525"/>
      <c r="AA51" s="525"/>
      <c r="AB51" s="525"/>
      <c r="AC51" s="525"/>
      <c r="AD51" s="9" t="s">
        <v>146</v>
      </c>
      <c r="AE51" s="9" t="s">
        <v>529</v>
      </c>
      <c r="AF51" s="568"/>
      <c r="AG51" s="568"/>
      <c r="AH51" s="568"/>
      <c r="AI51" s="568"/>
      <c r="AJ51" s="568"/>
      <c r="AK51" s="34" t="s">
        <v>1336</v>
      </c>
    </row>
    <row r="52" spans="2:37" ht="15" customHeight="1">
      <c r="B52" s="30"/>
      <c r="C52" s="30"/>
      <c r="D52" s="30" t="s">
        <v>128</v>
      </c>
      <c r="E52" s="30" t="s">
        <v>525</v>
      </c>
      <c r="F52" s="30" t="s">
        <v>130</v>
      </c>
      <c r="G52" s="30"/>
      <c r="H52" s="30"/>
      <c r="I52" s="32" t="s">
        <v>145</v>
      </c>
      <c r="J52" s="574" t="str">
        <f>IF(P52="","",VLOOKUP(P52,LIST!$B$237:'LIST'!$C$380,2,0))</f>
        <v/>
      </c>
      <c r="K52" s="574"/>
      <c r="L52" s="574"/>
      <c r="M52" s="574"/>
      <c r="N52" s="32" t="s">
        <v>146</v>
      </c>
      <c r="O52" s="32" t="s">
        <v>145</v>
      </c>
      <c r="P52" s="525"/>
      <c r="Q52" s="525"/>
      <c r="R52" s="525"/>
      <c r="S52" s="525"/>
      <c r="T52" s="525"/>
      <c r="U52" s="525"/>
      <c r="V52" s="525"/>
      <c r="W52" s="525"/>
      <c r="X52" s="525"/>
      <c r="Y52" s="525"/>
      <c r="Z52" s="525"/>
      <c r="AA52" s="525"/>
      <c r="AB52" s="525"/>
      <c r="AC52" s="525"/>
      <c r="AD52" s="32" t="s">
        <v>146</v>
      </c>
      <c r="AE52" s="32" t="s">
        <v>529</v>
      </c>
      <c r="AF52" s="578"/>
      <c r="AG52" s="578"/>
      <c r="AH52" s="578"/>
      <c r="AI52" s="578"/>
      <c r="AJ52" s="578"/>
      <c r="AK52" s="34" t="s">
        <v>1336</v>
      </c>
    </row>
    <row r="53" spans="2:37" ht="15" customHeight="1">
      <c r="B53" s="6" t="s">
        <v>627</v>
      </c>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row>
    <row r="54" spans="2:37" ht="15" customHeight="1">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row>
    <row r="55" spans="2:37" ht="15" customHeight="1">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row>
    <row r="56" spans="2:37" ht="15" customHeight="1">
      <c r="B56" s="30"/>
      <c r="C56" s="30"/>
      <c r="D56" s="30"/>
      <c r="E56" s="30"/>
      <c r="F56" s="30"/>
      <c r="G56" s="30"/>
      <c r="H56" s="30"/>
      <c r="I56" s="30"/>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row>
    <row r="57" spans="2:37" ht="15" customHeight="1">
      <c r="B57" s="6" t="s">
        <v>628</v>
      </c>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row>
    <row r="58" spans="2:37" ht="15" customHeight="1">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row>
    <row r="59" spans="2:37" ht="15" customHeight="1">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row>
    <row r="60" spans="2:37" ht="15" customHeight="1">
      <c r="B60" s="30"/>
      <c r="C60" s="30"/>
      <c r="D60" s="30"/>
      <c r="E60" s="30"/>
      <c r="F60" s="30"/>
      <c r="G60" s="30"/>
      <c r="H60" s="30"/>
      <c r="I60" s="30"/>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row>
    <row r="63" spans="2:37" ht="15" customHeight="1">
      <c r="B63" s="523" t="s">
        <v>606</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row>
    <row r="64" spans="2:37" ht="15" customHeight="1">
      <c r="B64" s="6" t="s">
        <v>607</v>
      </c>
    </row>
    <row r="65" spans="2:37" ht="15" customHeight="1">
      <c r="B65" s="30" t="s">
        <v>577</v>
      </c>
      <c r="C65" s="30"/>
      <c r="D65" s="30"/>
      <c r="E65" s="30"/>
      <c r="F65" s="30"/>
      <c r="G65" s="30"/>
      <c r="H65" s="30"/>
      <c r="I65" s="30"/>
      <c r="J65" s="30"/>
      <c r="K65" s="570"/>
      <c r="L65" s="570"/>
      <c r="M65" s="570"/>
      <c r="N65" s="57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608</v>
      </c>
      <c r="C66" s="27"/>
      <c r="D66" s="27"/>
      <c r="E66" s="27"/>
      <c r="F66" s="27"/>
      <c r="G66" s="27"/>
      <c r="H66" s="27"/>
      <c r="I66" s="27"/>
      <c r="J66" s="27"/>
      <c r="K66" s="580"/>
      <c r="L66" s="580"/>
      <c r="M66" s="580"/>
      <c r="N66" s="580"/>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609</v>
      </c>
      <c r="C67" s="27"/>
      <c r="D67" s="27"/>
      <c r="E67" s="27"/>
      <c r="F67" s="27"/>
      <c r="G67" s="27"/>
      <c r="H67" s="27"/>
      <c r="I67" s="27"/>
      <c r="J67" s="27"/>
      <c r="K67" s="580"/>
      <c r="L67" s="580"/>
      <c r="M67" s="580"/>
      <c r="N67" s="580"/>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7" t="s">
        <v>610</v>
      </c>
      <c r="C68" s="27"/>
      <c r="D68" s="27"/>
      <c r="E68" s="27"/>
      <c r="F68" s="27"/>
      <c r="G68" s="27"/>
      <c r="H68" s="27"/>
      <c r="I68" s="27"/>
      <c r="J68" s="27"/>
      <c r="K68" s="581"/>
      <c r="L68" s="581"/>
      <c r="M68" s="581"/>
      <c r="N68" s="581"/>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7" t="s">
        <v>611</v>
      </c>
      <c r="C69" s="27"/>
      <c r="D69" s="27"/>
      <c r="E69" s="27"/>
      <c r="F69" s="27"/>
      <c r="G69" s="27"/>
      <c r="H69" s="27"/>
      <c r="I69" s="27"/>
      <c r="J69" s="27"/>
      <c r="K69" s="582"/>
      <c r="L69" s="582"/>
      <c r="M69" s="582"/>
      <c r="N69" s="582"/>
      <c r="O69" s="82" t="s">
        <v>1350</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612</v>
      </c>
    </row>
    <row r="71" spans="2:37" ht="15" customHeight="1">
      <c r="D71" s="6" t="s">
        <v>1795</v>
      </c>
      <c r="E71" s="6" t="s">
        <v>1796</v>
      </c>
      <c r="F71" s="6" t="s">
        <v>1797</v>
      </c>
      <c r="M71" s="550"/>
      <c r="N71" s="550"/>
      <c r="O71" s="550"/>
      <c r="P71" s="550"/>
      <c r="Q71" s="34" t="s">
        <v>1350</v>
      </c>
    </row>
    <row r="72" spans="2:37" ht="15" customHeight="1">
      <c r="B72" s="30"/>
      <c r="C72" s="30"/>
      <c r="D72" s="30" t="s">
        <v>128</v>
      </c>
      <c r="E72" s="30" t="s">
        <v>131</v>
      </c>
      <c r="F72" s="30" t="s">
        <v>1798</v>
      </c>
      <c r="G72" s="30"/>
      <c r="H72" s="30"/>
      <c r="I72" s="30"/>
      <c r="J72" s="30"/>
      <c r="K72" s="30"/>
      <c r="L72" s="30"/>
      <c r="M72" s="30"/>
      <c r="N72" s="30"/>
      <c r="O72" s="30"/>
      <c r="P72" s="30"/>
      <c r="Q72" s="30"/>
      <c r="W72" s="36" t="s">
        <v>171</v>
      </c>
      <c r="X72" s="32" t="s">
        <v>568</v>
      </c>
      <c r="Z72" s="36" t="s">
        <v>171</v>
      </c>
      <c r="AA72" s="32" t="s">
        <v>569</v>
      </c>
      <c r="AB72" s="30"/>
      <c r="AC72" s="30"/>
      <c r="AD72" s="30"/>
      <c r="AE72" s="30"/>
      <c r="AF72" s="30"/>
      <c r="AG72" s="30"/>
      <c r="AH72" s="30"/>
      <c r="AI72" s="30"/>
      <c r="AJ72" s="30"/>
      <c r="AK72" s="30"/>
    </row>
    <row r="73" spans="2:37" ht="15" customHeight="1">
      <c r="B73" s="6" t="s">
        <v>623</v>
      </c>
      <c r="I73" s="9" t="s">
        <v>145</v>
      </c>
      <c r="J73" s="549" t="s">
        <v>624</v>
      </c>
      <c r="K73" s="549"/>
      <c r="L73" s="549"/>
      <c r="M73" s="549"/>
      <c r="N73" s="9" t="s">
        <v>146</v>
      </c>
      <c r="O73" s="9" t="s">
        <v>145</v>
      </c>
      <c r="P73" s="549" t="s">
        <v>625</v>
      </c>
      <c r="Q73" s="549"/>
      <c r="R73" s="549"/>
      <c r="S73" s="549"/>
      <c r="T73" s="549"/>
      <c r="U73" s="549"/>
      <c r="V73" s="549"/>
      <c r="W73" s="549"/>
      <c r="X73" s="549"/>
      <c r="Y73" s="549"/>
      <c r="Z73" s="549"/>
      <c r="AA73" s="549"/>
      <c r="AB73" s="549"/>
      <c r="AC73" s="549"/>
      <c r="AD73" s="9" t="s">
        <v>146</v>
      </c>
      <c r="AE73" s="9" t="s">
        <v>145</v>
      </c>
      <c r="AF73" s="549" t="s">
        <v>626</v>
      </c>
      <c r="AG73" s="549"/>
      <c r="AH73" s="549"/>
      <c r="AI73" s="549"/>
      <c r="AJ73" s="549"/>
      <c r="AK73" s="9" t="s">
        <v>146</v>
      </c>
    </row>
    <row r="74" spans="2:37" ht="15" customHeight="1">
      <c r="D74" s="6" t="s">
        <v>128</v>
      </c>
      <c r="E74" s="6" t="s">
        <v>129</v>
      </c>
      <c r="F74" s="6" t="s">
        <v>130</v>
      </c>
      <c r="I74" s="9" t="s">
        <v>145</v>
      </c>
      <c r="J74" s="574" t="str">
        <f>IF(P74="","",VLOOKUP(P74,LIST!$B$237:'LIST'!$C$380,2,0))</f>
        <v/>
      </c>
      <c r="K74" s="574"/>
      <c r="L74" s="574"/>
      <c r="M74" s="574"/>
      <c r="N74" s="9" t="s">
        <v>146</v>
      </c>
      <c r="O74" s="9" t="s">
        <v>145</v>
      </c>
      <c r="P74" s="579"/>
      <c r="Q74" s="579"/>
      <c r="R74" s="579"/>
      <c r="S74" s="579"/>
      <c r="T74" s="579"/>
      <c r="U74" s="579"/>
      <c r="V74" s="579"/>
      <c r="W74" s="579"/>
      <c r="X74" s="579"/>
      <c r="Y74" s="579"/>
      <c r="Z74" s="579"/>
      <c r="AA74" s="579"/>
      <c r="AB74" s="579"/>
      <c r="AC74" s="579"/>
      <c r="AD74" s="9" t="s">
        <v>146</v>
      </c>
      <c r="AE74" s="9" t="s">
        <v>529</v>
      </c>
      <c r="AF74" s="568"/>
      <c r="AG74" s="568"/>
      <c r="AH74" s="568"/>
      <c r="AI74" s="568"/>
      <c r="AJ74" s="568"/>
      <c r="AK74" s="34" t="s">
        <v>1336</v>
      </c>
    </row>
    <row r="75" spans="2:37" ht="15" customHeight="1">
      <c r="D75" s="6" t="s">
        <v>128</v>
      </c>
      <c r="E75" s="6" t="s">
        <v>131</v>
      </c>
      <c r="F75" s="6" t="s">
        <v>130</v>
      </c>
      <c r="I75" s="9" t="s">
        <v>145</v>
      </c>
      <c r="J75" s="574" t="str">
        <f>IF(P75="","",VLOOKUP(P75,LIST!$B$237:'LIST'!$C$380,2,0))</f>
        <v/>
      </c>
      <c r="K75" s="574"/>
      <c r="L75" s="574"/>
      <c r="M75" s="574"/>
      <c r="N75" s="9" t="s">
        <v>146</v>
      </c>
      <c r="O75" s="9" t="s">
        <v>145</v>
      </c>
      <c r="P75" s="525"/>
      <c r="Q75" s="525"/>
      <c r="R75" s="525"/>
      <c r="S75" s="525"/>
      <c r="T75" s="525"/>
      <c r="U75" s="525"/>
      <c r="V75" s="525"/>
      <c r="W75" s="525"/>
      <c r="X75" s="525"/>
      <c r="Y75" s="525"/>
      <c r="Z75" s="525"/>
      <c r="AA75" s="525"/>
      <c r="AB75" s="525"/>
      <c r="AC75" s="525"/>
      <c r="AD75" s="9" t="s">
        <v>146</v>
      </c>
      <c r="AE75" s="9" t="s">
        <v>529</v>
      </c>
      <c r="AF75" s="568"/>
      <c r="AG75" s="568"/>
      <c r="AH75" s="568"/>
      <c r="AI75" s="568"/>
      <c r="AJ75" s="568"/>
      <c r="AK75" s="34" t="s">
        <v>1336</v>
      </c>
    </row>
    <row r="76" spans="2:37" ht="15" customHeight="1">
      <c r="D76" s="6" t="s">
        <v>128</v>
      </c>
      <c r="E76" s="6" t="s">
        <v>132</v>
      </c>
      <c r="F76" s="6" t="s">
        <v>130</v>
      </c>
      <c r="I76" s="9" t="s">
        <v>145</v>
      </c>
      <c r="J76" s="574" t="str">
        <f>IF(P76="","",VLOOKUP(P76,LIST!$B$237:'LIST'!$C$380,2,0))</f>
        <v/>
      </c>
      <c r="K76" s="574"/>
      <c r="L76" s="574"/>
      <c r="M76" s="574"/>
      <c r="N76" s="9" t="s">
        <v>146</v>
      </c>
      <c r="O76" s="9" t="s">
        <v>145</v>
      </c>
      <c r="P76" s="525"/>
      <c r="Q76" s="525"/>
      <c r="R76" s="525"/>
      <c r="S76" s="525"/>
      <c r="T76" s="525"/>
      <c r="U76" s="525"/>
      <c r="V76" s="525"/>
      <c r="W76" s="525"/>
      <c r="X76" s="525"/>
      <c r="Y76" s="525"/>
      <c r="Z76" s="525"/>
      <c r="AA76" s="525"/>
      <c r="AB76" s="525"/>
      <c r="AC76" s="525"/>
      <c r="AD76" s="9" t="s">
        <v>146</v>
      </c>
      <c r="AE76" s="9" t="s">
        <v>529</v>
      </c>
      <c r="AF76" s="568"/>
      <c r="AG76" s="568"/>
      <c r="AH76" s="568"/>
      <c r="AI76" s="568"/>
      <c r="AJ76" s="568"/>
      <c r="AK76" s="34" t="s">
        <v>1336</v>
      </c>
    </row>
    <row r="77" spans="2:37" ht="15" customHeight="1">
      <c r="D77" s="6" t="s">
        <v>128</v>
      </c>
      <c r="E77" s="6" t="s">
        <v>137</v>
      </c>
      <c r="F77" s="6" t="s">
        <v>130</v>
      </c>
      <c r="I77" s="9" t="s">
        <v>145</v>
      </c>
      <c r="J77" s="574" t="str">
        <f>IF(P77="","",VLOOKUP(P77,LIST!$B$237:'LIST'!$C$380,2,0))</f>
        <v/>
      </c>
      <c r="K77" s="574"/>
      <c r="L77" s="574"/>
      <c r="M77" s="574"/>
      <c r="N77" s="9" t="s">
        <v>146</v>
      </c>
      <c r="O77" s="9" t="s">
        <v>145</v>
      </c>
      <c r="P77" s="525"/>
      <c r="Q77" s="525"/>
      <c r="R77" s="525"/>
      <c r="S77" s="525"/>
      <c r="T77" s="525"/>
      <c r="U77" s="525"/>
      <c r="V77" s="525"/>
      <c r="W77" s="525"/>
      <c r="X77" s="525"/>
      <c r="Y77" s="525"/>
      <c r="Z77" s="525"/>
      <c r="AA77" s="525"/>
      <c r="AB77" s="525"/>
      <c r="AC77" s="525"/>
      <c r="AD77" s="9" t="s">
        <v>146</v>
      </c>
      <c r="AE77" s="9" t="s">
        <v>529</v>
      </c>
      <c r="AF77" s="568"/>
      <c r="AG77" s="568"/>
      <c r="AH77" s="568"/>
      <c r="AI77" s="568"/>
      <c r="AJ77" s="568"/>
      <c r="AK77" s="34" t="s">
        <v>1336</v>
      </c>
    </row>
    <row r="78" spans="2:37" ht="15" customHeight="1">
      <c r="D78" s="6" t="s">
        <v>128</v>
      </c>
      <c r="E78" s="6" t="s">
        <v>133</v>
      </c>
      <c r="F78" s="6" t="s">
        <v>130</v>
      </c>
      <c r="I78" s="9" t="s">
        <v>145</v>
      </c>
      <c r="J78" s="574" t="str">
        <f>IF(P78="","",VLOOKUP(P78,LIST!$B$237:'LIST'!$C$380,2,0))</f>
        <v/>
      </c>
      <c r="K78" s="574"/>
      <c r="L78" s="574"/>
      <c r="M78" s="574"/>
      <c r="N78" s="9" t="s">
        <v>146</v>
      </c>
      <c r="O78" s="9" t="s">
        <v>145</v>
      </c>
      <c r="P78" s="525"/>
      <c r="Q78" s="525"/>
      <c r="R78" s="525"/>
      <c r="S78" s="525"/>
      <c r="T78" s="525"/>
      <c r="U78" s="525"/>
      <c r="V78" s="525"/>
      <c r="W78" s="525"/>
      <c r="X78" s="525"/>
      <c r="Y78" s="525"/>
      <c r="Z78" s="525"/>
      <c r="AA78" s="525"/>
      <c r="AB78" s="525"/>
      <c r="AC78" s="525"/>
      <c r="AD78" s="9" t="s">
        <v>146</v>
      </c>
      <c r="AE78" s="9" t="s">
        <v>529</v>
      </c>
      <c r="AF78" s="568"/>
      <c r="AG78" s="568"/>
      <c r="AH78" s="568"/>
      <c r="AI78" s="568"/>
      <c r="AJ78" s="568"/>
      <c r="AK78" s="34" t="s">
        <v>1336</v>
      </c>
    </row>
    <row r="79" spans="2:37" ht="15" customHeight="1">
      <c r="B79" s="30"/>
      <c r="C79" s="30"/>
      <c r="D79" s="30" t="s">
        <v>128</v>
      </c>
      <c r="E79" s="30" t="s">
        <v>525</v>
      </c>
      <c r="F79" s="30" t="s">
        <v>130</v>
      </c>
      <c r="G79" s="30"/>
      <c r="H79" s="30"/>
      <c r="I79" s="32" t="s">
        <v>145</v>
      </c>
      <c r="J79" s="574" t="str">
        <f>IF(P79="","",VLOOKUP(P79,LIST!$B$237:'LIST'!$C$380,2,0))</f>
        <v/>
      </c>
      <c r="K79" s="574"/>
      <c r="L79" s="574"/>
      <c r="M79" s="574"/>
      <c r="N79" s="32" t="s">
        <v>146</v>
      </c>
      <c r="O79" s="32" t="s">
        <v>145</v>
      </c>
      <c r="P79" s="525"/>
      <c r="Q79" s="525"/>
      <c r="R79" s="525"/>
      <c r="S79" s="525"/>
      <c r="T79" s="525"/>
      <c r="U79" s="525"/>
      <c r="V79" s="525"/>
      <c r="W79" s="525"/>
      <c r="X79" s="525"/>
      <c r="Y79" s="525"/>
      <c r="Z79" s="525"/>
      <c r="AA79" s="525"/>
      <c r="AB79" s="525"/>
      <c r="AC79" s="525"/>
      <c r="AD79" s="32" t="s">
        <v>146</v>
      </c>
      <c r="AE79" s="32" t="s">
        <v>529</v>
      </c>
      <c r="AF79" s="578"/>
      <c r="AG79" s="578"/>
      <c r="AH79" s="578"/>
      <c r="AI79" s="578"/>
      <c r="AJ79" s="578"/>
      <c r="AK79" s="34" t="s">
        <v>1336</v>
      </c>
    </row>
    <row r="80" spans="2:37" ht="15" customHeight="1">
      <c r="B80" s="6" t="s">
        <v>627</v>
      </c>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row>
    <row r="81" spans="2:37" ht="15" customHeight="1">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row>
    <row r="82" spans="2:37" ht="15" customHeight="1">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row>
    <row r="83" spans="2:37" ht="15" customHeight="1">
      <c r="B83" s="30"/>
      <c r="C83" s="30"/>
      <c r="D83" s="30"/>
      <c r="E83" s="30"/>
      <c r="F83" s="30"/>
      <c r="G83" s="30"/>
      <c r="H83" s="30"/>
      <c r="I83" s="30"/>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row>
    <row r="84" spans="2:37" ht="15" customHeight="1">
      <c r="B84" s="6" t="s">
        <v>628</v>
      </c>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row>
    <row r="85" spans="2:37" ht="15" customHeight="1">
      <c r="J85" s="525"/>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row>
    <row r="86" spans="2:37" ht="15" customHeight="1">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row>
    <row r="87" spans="2:37" ht="15" customHeight="1">
      <c r="B87" s="30"/>
      <c r="C87" s="30"/>
      <c r="D87" s="30"/>
      <c r="E87" s="30"/>
      <c r="F87" s="30"/>
      <c r="G87" s="30"/>
      <c r="H87" s="30"/>
      <c r="I87" s="30"/>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row>
    <row r="96" spans="2:37" ht="15" customHeight="1">
      <c r="B96" s="6" t="s">
        <v>607</v>
      </c>
    </row>
    <row r="97" spans="2:37" ht="15" customHeight="1">
      <c r="B97" s="30" t="s">
        <v>577</v>
      </c>
      <c r="C97" s="30"/>
      <c r="D97" s="30"/>
      <c r="E97" s="30"/>
      <c r="F97" s="30"/>
      <c r="G97" s="30"/>
      <c r="H97" s="30"/>
      <c r="I97" s="30"/>
      <c r="J97" s="30"/>
      <c r="K97" s="570"/>
      <c r="L97" s="570"/>
      <c r="M97" s="570"/>
      <c r="N97" s="570"/>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7" t="s">
        <v>608</v>
      </c>
      <c r="C98" s="27"/>
      <c r="D98" s="27"/>
      <c r="E98" s="27"/>
      <c r="F98" s="27"/>
      <c r="G98" s="27"/>
      <c r="H98" s="27"/>
      <c r="I98" s="27"/>
      <c r="J98" s="27"/>
      <c r="K98" s="580"/>
      <c r="L98" s="580"/>
      <c r="M98" s="580"/>
      <c r="N98" s="580"/>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609</v>
      </c>
      <c r="C99" s="27"/>
      <c r="D99" s="27"/>
      <c r="E99" s="27"/>
      <c r="F99" s="27"/>
      <c r="G99" s="27"/>
      <c r="H99" s="27"/>
      <c r="I99" s="27"/>
      <c r="J99" s="27"/>
      <c r="K99" s="580"/>
      <c r="L99" s="580"/>
      <c r="M99" s="580"/>
      <c r="N99" s="580"/>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7" t="s">
        <v>610</v>
      </c>
      <c r="C100" s="27"/>
      <c r="D100" s="27"/>
      <c r="E100" s="27"/>
      <c r="F100" s="27"/>
      <c r="G100" s="27"/>
      <c r="H100" s="27"/>
      <c r="I100" s="27"/>
      <c r="J100" s="27"/>
      <c r="K100" s="581"/>
      <c r="L100" s="581"/>
      <c r="M100" s="581"/>
      <c r="N100" s="581"/>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7" t="s">
        <v>611</v>
      </c>
      <c r="C101" s="27"/>
      <c r="D101" s="27"/>
      <c r="E101" s="27"/>
      <c r="F101" s="27"/>
      <c r="G101" s="27"/>
      <c r="H101" s="27"/>
      <c r="I101" s="27"/>
      <c r="J101" s="27"/>
      <c r="K101" s="582"/>
      <c r="L101" s="582"/>
      <c r="M101" s="582"/>
      <c r="N101" s="582"/>
      <c r="O101" s="82" t="s">
        <v>1350</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612</v>
      </c>
    </row>
    <row r="103" spans="2:37" ht="15" customHeight="1">
      <c r="D103" s="6" t="s">
        <v>1795</v>
      </c>
      <c r="E103" s="6" t="s">
        <v>1796</v>
      </c>
      <c r="F103" s="6" t="s">
        <v>1797</v>
      </c>
      <c r="M103" s="550"/>
      <c r="N103" s="550"/>
      <c r="O103" s="550"/>
      <c r="P103" s="550"/>
      <c r="Q103" s="34" t="s">
        <v>1350</v>
      </c>
    </row>
    <row r="104" spans="2:37" ht="15" customHeight="1">
      <c r="B104" s="30"/>
      <c r="C104" s="30"/>
      <c r="D104" s="30" t="s">
        <v>128</v>
      </c>
      <c r="E104" s="30" t="s">
        <v>131</v>
      </c>
      <c r="F104" s="30" t="s">
        <v>1798</v>
      </c>
      <c r="G104" s="30"/>
      <c r="H104" s="30"/>
      <c r="I104" s="30"/>
      <c r="J104" s="30"/>
      <c r="K104" s="30"/>
      <c r="L104" s="30"/>
      <c r="M104" s="30"/>
      <c r="N104" s="30"/>
      <c r="O104" s="30"/>
      <c r="P104" s="30"/>
      <c r="Q104" s="30"/>
      <c r="W104" s="36" t="s">
        <v>171</v>
      </c>
      <c r="X104" s="32" t="s">
        <v>568</v>
      </c>
      <c r="Z104" s="36" t="s">
        <v>171</v>
      </c>
      <c r="AA104" s="32" t="s">
        <v>569</v>
      </c>
      <c r="AB104" s="30"/>
      <c r="AC104" s="30"/>
      <c r="AD104" s="30"/>
      <c r="AE104" s="30"/>
      <c r="AF104" s="30"/>
      <c r="AG104" s="30"/>
      <c r="AH104" s="30"/>
      <c r="AI104" s="30"/>
      <c r="AJ104" s="30"/>
      <c r="AK104" s="30"/>
    </row>
    <row r="105" spans="2:37" ht="15" customHeight="1">
      <c r="B105" s="6" t="s">
        <v>623</v>
      </c>
      <c r="I105" s="9" t="s">
        <v>145</v>
      </c>
      <c r="J105" s="549" t="s">
        <v>624</v>
      </c>
      <c r="K105" s="549"/>
      <c r="L105" s="549"/>
      <c r="M105" s="549"/>
      <c r="N105" s="9" t="s">
        <v>146</v>
      </c>
      <c r="O105" s="9" t="s">
        <v>145</v>
      </c>
      <c r="P105" s="549" t="s">
        <v>625</v>
      </c>
      <c r="Q105" s="549"/>
      <c r="R105" s="549"/>
      <c r="S105" s="549"/>
      <c r="T105" s="549"/>
      <c r="U105" s="549"/>
      <c r="V105" s="549"/>
      <c r="W105" s="549"/>
      <c r="X105" s="549"/>
      <c r="Y105" s="549"/>
      <c r="Z105" s="549"/>
      <c r="AA105" s="549"/>
      <c r="AB105" s="549"/>
      <c r="AC105" s="549"/>
      <c r="AD105" s="9" t="s">
        <v>146</v>
      </c>
      <c r="AE105" s="9" t="s">
        <v>145</v>
      </c>
      <c r="AF105" s="549" t="s">
        <v>626</v>
      </c>
      <c r="AG105" s="549"/>
      <c r="AH105" s="549"/>
      <c r="AI105" s="549"/>
      <c r="AJ105" s="549"/>
      <c r="AK105" s="9" t="s">
        <v>146</v>
      </c>
    </row>
    <row r="106" spans="2:37" ht="15" customHeight="1">
      <c r="D106" s="6" t="s">
        <v>128</v>
      </c>
      <c r="E106" s="6" t="s">
        <v>129</v>
      </c>
      <c r="F106" s="6" t="s">
        <v>130</v>
      </c>
      <c r="I106" s="9" t="s">
        <v>145</v>
      </c>
      <c r="J106" s="574" t="str">
        <f>IF(P106="","",VLOOKUP(P106,LIST!$B$237:'LIST'!$C$380,2,0))</f>
        <v/>
      </c>
      <c r="K106" s="574"/>
      <c r="L106" s="574"/>
      <c r="M106" s="574"/>
      <c r="N106" s="9" t="s">
        <v>146</v>
      </c>
      <c r="O106" s="9" t="s">
        <v>145</v>
      </c>
      <c r="P106" s="579"/>
      <c r="Q106" s="579"/>
      <c r="R106" s="579"/>
      <c r="S106" s="579"/>
      <c r="T106" s="579"/>
      <c r="U106" s="579"/>
      <c r="V106" s="579"/>
      <c r="W106" s="579"/>
      <c r="X106" s="579"/>
      <c r="Y106" s="579"/>
      <c r="Z106" s="579"/>
      <c r="AA106" s="579"/>
      <c r="AB106" s="579"/>
      <c r="AC106" s="579"/>
      <c r="AD106" s="9" t="s">
        <v>146</v>
      </c>
      <c r="AE106" s="9" t="s">
        <v>529</v>
      </c>
      <c r="AF106" s="568"/>
      <c r="AG106" s="568"/>
      <c r="AH106" s="568"/>
      <c r="AI106" s="568"/>
      <c r="AJ106" s="568"/>
      <c r="AK106" s="34" t="s">
        <v>1336</v>
      </c>
    </row>
    <row r="107" spans="2:37" ht="15" customHeight="1">
      <c r="D107" s="6" t="s">
        <v>128</v>
      </c>
      <c r="E107" s="6" t="s">
        <v>131</v>
      </c>
      <c r="F107" s="6" t="s">
        <v>130</v>
      </c>
      <c r="I107" s="9" t="s">
        <v>145</v>
      </c>
      <c r="J107" s="574" t="str">
        <f>IF(P107="","",VLOOKUP(P107,LIST!$B$237:'LIST'!$C$380,2,0))</f>
        <v/>
      </c>
      <c r="K107" s="574"/>
      <c r="L107" s="574"/>
      <c r="M107" s="574"/>
      <c r="N107" s="9" t="s">
        <v>146</v>
      </c>
      <c r="O107" s="9" t="s">
        <v>145</v>
      </c>
      <c r="P107" s="525"/>
      <c r="Q107" s="525"/>
      <c r="R107" s="525"/>
      <c r="S107" s="525"/>
      <c r="T107" s="525"/>
      <c r="U107" s="525"/>
      <c r="V107" s="525"/>
      <c r="W107" s="525"/>
      <c r="X107" s="525"/>
      <c r="Y107" s="525"/>
      <c r="Z107" s="525"/>
      <c r="AA107" s="525"/>
      <c r="AB107" s="525"/>
      <c r="AC107" s="525"/>
      <c r="AD107" s="9" t="s">
        <v>146</v>
      </c>
      <c r="AE107" s="9" t="s">
        <v>529</v>
      </c>
      <c r="AF107" s="568"/>
      <c r="AG107" s="568"/>
      <c r="AH107" s="568"/>
      <c r="AI107" s="568"/>
      <c r="AJ107" s="568"/>
      <c r="AK107" s="34" t="s">
        <v>1336</v>
      </c>
    </row>
    <row r="108" spans="2:37" ht="15" customHeight="1">
      <c r="D108" s="6" t="s">
        <v>128</v>
      </c>
      <c r="E108" s="6" t="s">
        <v>132</v>
      </c>
      <c r="F108" s="6" t="s">
        <v>130</v>
      </c>
      <c r="I108" s="9" t="s">
        <v>145</v>
      </c>
      <c r="J108" s="574" t="str">
        <f>IF(P108="","",VLOOKUP(P108,LIST!$B$237:'LIST'!$C$380,2,0))</f>
        <v/>
      </c>
      <c r="K108" s="574"/>
      <c r="L108" s="574"/>
      <c r="M108" s="574"/>
      <c r="N108" s="9" t="s">
        <v>146</v>
      </c>
      <c r="O108" s="9" t="s">
        <v>145</v>
      </c>
      <c r="P108" s="525"/>
      <c r="Q108" s="525"/>
      <c r="R108" s="525"/>
      <c r="S108" s="525"/>
      <c r="T108" s="525"/>
      <c r="U108" s="525"/>
      <c r="V108" s="525"/>
      <c r="W108" s="525"/>
      <c r="X108" s="525"/>
      <c r="Y108" s="525"/>
      <c r="Z108" s="525"/>
      <c r="AA108" s="525"/>
      <c r="AB108" s="525"/>
      <c r="AC108" s="525"/>
      <c r="AD108" s="9" t="s">
        <v>146</v>
      </c>
      <c r="AE108" s="9" t="s">
        <v>529</v>
      </c>
      <c r="AF108" s="568"/>
      <c r="AG108" s="568"/>
      <c r="AH108" s="568"/>
      <c r="AI108" s="568"/>
      <c r="AJ108" s="568"/>
      <c r="AK108" s="34" t="s">
        <v>1336</v>
      </c>
    </row>
    <row r="109" spans="2:37" ht="15" customHeight="1">
      <c r="D109" s="6" t="s">
        <v>128</v>
      </c>
      <c r="E109" s="6" t="s">
        <v>137</v>
      </c>
      <c r="F109" s="6" t="s">
        <v>130</v>
      </c>
      <c r="I109" s="9" t="s">
        <v>145</v>
      </c>
      <c r="J109" s="574" t="str">
        <f>IF(P109="","",VLOOKUP(P109,LIST!$B$237:'LIST'!$C$380,2,0))</f>
        <v/>
      </c>
      <c r="K109" s="574"/>
      <c r="L109" s="574"/>
      <c r="M109" s="574"/>
      <c r="N109" s="9" t="s">
        <v>146</v>
      </c>
      <c r="O109" s="9" t="s">
        <v>145</v>
      </c>
      <c r="P109" s="525"/>
      <c r="Q109" s="525"/>
      <c r="R109" s="525"/>
      <c r="S109" s="525"/>
      <c r="T109" s="525"/>
      <c r="U109" s="525"/>
      <c r="V109" s="525"/>
      <c r="W109" s="525"/>
      <c r="X109" s="525"/>
      <c r="Y109" s="525"/>
      <c r="Z109" s="525"/>
      <c r="AA109" s="525"/>
      <c r="AB109" s="525"/>
      <c r="AC109" s="525"/>
      <c r="AD109" s="9" t="s">
        <v>146</v>
      </c>
      <c r="AE109" s="9" t="s">
        <v>529</v>
      </c>
      <c r="AF109" s="568"/>
      <c r="AG109" s="568"/>
      <c r="AH109" s="568"/>
      <c r="AI109" s="568"/>
      <c r="AJ109" s="568"/>
      <c r="AK109" s="34" t="s">
        <v>1336</v>
      </c>
    </row>
    <row r="110" spans="2:37" ht="15" customHeight="1">
      <c r="D110" s="6" t="s">
        <v>128</v>
      </c>
      <c r="E110" s="6" t="s">
        <v>133</v>
      </c>
      <c r="F110" s="6" t="s">
        <v>130</v>
      </c>
      <c r="I110" s="9" t="s">
        <v>145</v>
      </c>
      <c r="J110" s="574" t="str">
        <f>IF(P110="","",VLOOKUP(P110,LIST!$B$237:'LIST'!$C$380,2,0))</f>
        <v/>
      </c>
      <c r="K110" s="574"/>
      <c r="L110" s="574"/>
      <c r="M110" s="574"/>
      <c r="N110" s="9" t="s">
        <v>146</v>
      </c>
      <c r="O110" s="9" t="s">
        <v>145</v>
      </c>
      <c r="P110" s="525"/>
      <c r="Q110" s="525"/>
      <c r="R110" s="525"/>
      <c r="S110" s="525"/>
      <c r="T110" s="525"/>
      <c r="U110" s="525"/>
      <c r="V110" s="525"/>
      <c r="W110" s="525"/>
      <c r="X110" s="525"/>
      <c r="Y110" s="525"/>
      <c r="Z110" s="525"/>
      <c r="AA110" s="525"/>
      <c r="AB110" s="525"/>
      <c r="AC110" s="525"/>
      <c r="AD110" s="9" t="s">
        <v>146</v>
      </c>
      <c r="AE110" s="9" t="s">
        <v>529</v>
      </c>
      <c r="AF110" s="568"/>
      <c r="AG110" s="568"/>
      <c r="AH110" s="568"/>
      <c r="AI110" s="568"/>
      <c r="AJ110" s="568"/>
      <c r="AK110" s="34" t="s">
        <v>1336</v>
      </c>
    </row>
    <row r="111" spans="2:37" ht="15" customHeight="1">
      <c r="B111" s="30"/>
      <c r="C111" s="30"/>
      <c r="D111" s="30" t="s">
        <v>128</v>
      </c>
      <c r="E111" s="30" t="s">
        <v>525</v>
      </c>
      <c r="F111" s="30" t="s">
        <v>130</v>
      </c>
      <c r="G111" s="30"/>
      <c r="H111" s="30"/>
      <c r="I111" s="32" t="s">
        <v>145</v>
      </c>
      <c r="J111" s="574"/>
      <c r="K111" s="574"/>
      <c r="L111" s="574"/>
      <c r="M111" s="574"/>
      <c r="N111" s="32" t="s">
        <v>146</v>
      </c>
      <c r="O111" s="32" t="s">
        <v>145</v>
      </c>
      <c r="P111" s="525"/>
      <c r="Q111" s="525"/>
      <c r="R111" s="525"/>
      <c r="S111" s="525"/>
      <c r="T111" s="525"/>
      <c r="U111" s="525"/>
      <c r="V111" s="525"/>
      <c r="W111" s="525"/>
      <c r="X111" s="525"/>
      <c r="Y111" s="525"/>
      <c r="Z111" s="525"/>
      <c r="AA111" s="525"/>
      <c r="AB111" s="525"/>
      <c r="AC111" s="525"/>
      <c r="AD111" s="32" t="s">
        <v>146</v>
      </c>
      <c r="AE111" s="32" t="s">
        <v>529</v>
      </c>
      <c r="AF111" s="578"/>
      <c r="AG111" s="578"/>
      <c r="AH111" s="578"/>
      <c r="AI111" s="578"/>
      <c r="AJ111" s="578"/>
      <c r="AK111" s="34" t="s">
        <v>1336</v>
      </c>
    </row>
    <row r="112" spans="2:37" ht="15" customHeight="1">
      <c r="B112" s="6" t="s">
        <v>627</v>
      </c>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row>
    <row r="113" spans="2:37" ht="15" customHeight="1">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row>
    <row r="114" spans="2:37" ht="15" customHeight="1">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row>
    <row r="115" spans="2:37" ht="15" customHeight="1">
      <c r="B115" s="30"/>
      <c r="C115" s="30"/>
      <c r="D115" s="30"/>
      <c r="E115" s="30"/>
      <c r="F115" s="30"/>
      <c r="G115" s="30"/>
      <c r="H115" s="30"/>
      <c r="I115" s="30"/>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26"/>
      <c r="AK115" s="526"/>
    </row>
    <row r="116" spans="2:37" ht="15" customHeight="1">
      <c r="B116" s="6" t="s">
        <v>628</v>
      </c>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527"/>
      <c r="AH116" s="527"/>
      <c r="AI116" s="527"/>
      <c r="AJ116" s="527"/>
      <c r="AK116" s="527"/>
    </row>
    <row r="117" spans="2:37" ht="15" customHeight="1">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row>
    <row r="118" spans="2:37" ht="15" customHeight="1">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row>
    <row r="119" spans="2:37" ht="15" customHeight="1">
      <c r="B119" s="30"/>
      <c r="C119" s="30"/>
      <c r="D119" s="30"/>
      <c r="E119" s="30"/>
      <c r="F119" s="30"/>
      <c r="G119" s="30"/>
      <c r="H119" s="30"/>
      <c r="I119" s="30"/>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row>
  </sheetData>
  <mergeCells count="142">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51:M51"/>
    <mergeCell ref="P51:AC51"/>
    <mergeCell ref="AF51:AJ51"/>
    <mergeCell ref="J52:M52"/>
    <mergeCell ref="P52:AC52"/>
    <mergeCell ref="AF52:AJ52"/>
    <mergeCell ref="J49:M49"/>
    <mergeCell ref="P49:AC49"/>
    <mergeCell ref="AF49:AJ49"/>
    <mergeCell ref="J50:M50"/>
    <mergeCell ref="P50:AC50"/>
    <mergeCell ref="AF50:AJ50"/>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J79:M79"/>
    <mergeCell ref="P79:AC79"/>
    <mergeCell ref="AF79:AJ79"/>
    <mergeCell ref="J80:AK80"/>
    <mergeCell ref="J81:AK81"/>
    <mergeCell ref="J82:AK82"/>
    <mergeCell ref="J77:M77"/>
    <mergeCell ref="P77:AC77"/>
    <mergeCell ref="AF77:AJ77"/>
    <mergeCell ref="J78:M78"/>
    <mergeCell ref="P78:AC78"/>
    <mergeCell ref="AF78:AJ78"/>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523" t="s">
        <v>629</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630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577</v>
      </c>
      <c r="C6" s="30"/>
      <c r="D6" s="30"/>
      <c r="E6" s="30"/>
      <c r="F6" s="30"/>
      <c r="G6" s="30"/>
      <c r="H6" s="30"/>
      <c r="I6" s="30"/>
      <c r="J6" s="30"/>
      <c r="K6" s="570"/>
      <c r="L6" s="570"/>
      <c r="M6" s="570"/>
      <c r="N6" s="570"/>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631</v>
      </c>
      <c r="C7" s="27"/>
      <c r="D7" s="27"/>
      <c r="E7" s="27"/>
      <c r="F7" s="27"/>
      <c r="G7" s="27"/>
      <c r="H7" s="27"/>
      <c r="I7" s="27"/>
      <c r="J7" s="27"/>
      <c r="K7" s="583"/>
      <c r="L7" s="583"/>
      <c r="M7" s="583"/>
      <c r="N7" s="583"/>
      <c r="O7" s="83" t="s">
        <v>1352</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632</v>
      </c>
    </row>
    <row r="9" spans="2:37" ht="15" customHeight="1">
      <c r="D9" s="6" t="s">
        <v>128</v>
      </c>
      <c r="E9" s="6" t="s">
        <v>129</v>
      </c>
      <c r="F9" s="6" t="s">
        <v>558</v>
      </c>
      <c r="K9" s="6" t="s">
        <v>633</v>
      </c>
      <c r="L9" s="9" t="s">
        <v>634</v>
      </c>
      <c r="M9" s="584"/>
      <c r="N9" s="584"/>
      <c r="O9" s="584"/>
      <c r="P9" s="584"/>
      <c r="Q9" s="34" t="s">
        <v>1351</v>
      </c>
    </row>
    <row r="10" spans="2:37" ht="15" customHeight="1">
      <c r="D10" s="6" t="s">
        <v>128</v>
      </c>
      <c r="E10" s="6" t="s">
        <v>131</v>
      </c>
      <c r="F10" s="6" t="s">
        <v>587</v>
      </c>
      <c r="K10" s="6" t="s">
        <v>633</v>
      </c>
      <c r="L10" s="9" t="s">
        <v>634</v>
      </c>
      <c r="M10" s="584"/>
      <c r="N10" s="584"/>
      <c r="O10" s="584"/>
      <c r="P10" s="584"/>
      <c r="Q10" s="34" t="s">
        <v>1351</v>
      </c>
    </row>
    <row r="11" spans="2:37" ht="15" customHeight="1">
      <c r="D11" s="6" t="s">
        <v>128</v>
      </c>
      <c r="E11" s="6" t="s">
        <v>132</v>
      </c>
      <c r="F11" s="6" t="s">
        <v>561</v>
      </c>
      <c r="H11" s="6" t="s">
        <v>633</v>
      </c>
      <c r="J11" s="516" t="s">
        <v>636</v>
      </c>
      <c r="K11" s="516"/>
      <c r="L11" s="9" t="s">
        <v>634</v>
      </c>
      <c r="M11" s="569"/>
      <c r="N11" s="569"/>
      <c r="O11" s="569"/>
      <c r="P11" s="569"/>
      <c r="Q11" s="9" t="s">
        <v>635</v>
      </c>
      <c r="R11" s="516" t="s">
        <v>637</v>
      </c>
      <c r="S11" s="516"/>
      <c r="T11" s="9" t="s">
        <v>634</v>
      </c>
      <c r="U11" s="569"/>
      <c r="V11" s="569"/>
      <c r="W11" s="569"/>
      <c r="X11" s="569"/>
      <c r="Y11" s="9" t="s">
        <v>635</v>
      </c>
    </row>
    <row r="12" spans="2:37" ht="15" customHeight="1">
      <c r="B12" s="30"/>
      <c r="C12" s="30"/>
      <c r="D12" s="30" t="s">
        <v>128</v>
      </c>
      <c r="E12" s="30" t="s">
        <v>547</v>
      </c>
      <c r="F12" s="30" t="s">
        <v>406</v>
      </c>
      <c r="G12" s="30"/>
      <c r="H12" s="30" t="s">
        <v>633</v>
      </c>
      <c r="I12" s="30"/>
      <c r="J12" s="30"/>
      <c r="K12" s="30"/>
      <c r="L12" s="30"/>
      <c r="M12" s="570"/>
      <c r="N12" s="570"/>
      <c r="O12" s="570"/>
      <c r="P12" s="570"/>
      <c r="Q12" s="570"/>
      <c r="R12" s="570"/>
      <c r="S12" s="570"/>
      <c r="T12" s="570"/>
      <c r="U12" s="32" t="s">
        <v>565</v>
      </c>
      <c r="V12" s="545" t="s">
        <v>566</v>
      </c>
      <c r="W12" s="545"/>
      <c r="X12" s="570"/>
      <c r="Y12" s="570"/>
      <c r="Z12" s="570"/>
      <c r="AA12" s="570"/>
      <c r="AB12" s="570"/>
      <c r="AC12" s="570"/>
      <c r="AD12" s="570"/>
      <c r="AE12" s="570"/>
      <c r="AF12" s="32" t="s">
        <v>565</v>
      </c>
      <c r="AG12" s="30"/>
      <c r="AH12" s="30"/>
      <c r="AI12" s="30"/>
      <c r="AJ12" s="30"/>
      <c r="AK12" s="30"/>
    </row>
    <row r="13" spans="2:37" ht="15" customHeight="1">
      <c r="B13" s="40" t="s">
        <v>638</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171</v>
      </c>
      <c r="F14" s="6" t="s">
        <v>639</v>
      </c>
    </row>
    <row r="15" spans="2:37" ht="15" customHeight="1">
      <c r="B15" s="30"/>
      <c r="C15" s="30"/>
      <c r="D15" s="30"/>
      <c r="E15" s="5" t="s">
        <v>171</v>
      </c>
      <c r="F15" s="30" t="s">
        <v>640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641</v>
      </c>
    </row>
    <row r="17" spans="2:37" ht="15" customHeight="1">
      <c r="E17" s="36" t="s">
        <v>171</v>
      </c>
      <c r="F17" s="6" t="s">
        <v>642</v>
      </c>
    </row>
    <row r="18" spans="2:37" ht="15" customHeight="1">
      <c r="E18" s="36" t="s">
        <v>171</v>
      </c>
      <c r="F18" s="6" t="s">
        <v>643</v>
      </c>
    </row>
    <row r="19" spans="2:37" ht="15" customHeight="1">
      <c r="E19" s="36" t="s">
        <v>171</v>
      </c>
      <c r="F19" s="6" t="s">
        <v>644</v>
      </c>
    </row>
    <row r="20" spans="2:37" ht="15" customHeight="1">
      <c r="E20" s="36" t="s">
        <v>171</v>
      </c>
      <c r="F20" s="6" t="s">
        <v>645</v>
      </c>
    </row>
    <row r="21" spans="2:37" ht="15" customHeight="1">
      <c r="B21" s="30"/>
      <c r="C21" s="30"/>
      <c r="D21" s="30"/>
      <c r="E21" s="5" t="s">
        <v>171</v>
      </c>
      <c r="F21" s="30" t="s">
        <v>646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647</v>
      </c>
    </row>
    <row r="23" spans="2:37" ht="15" customHeight="1">
      <c r="D23" s="6" t="s">
        <v>128</v>
      </c>
      <c r="E23" s="6" t="s">
        <v>129</v>
      </c>
      <c r="F23" s="6" t="s">
        <v>648</v>
      </c>
      <c r="H23" s="6" t="s">
        <v>633</v>
      </c>
      <c r="J23" s="9" t="s">
        <v>634</v>
      </c>
      <c r="K23" s="572"/>
      <c r="L23" s="572"/>
      <c r="M23" s="572"/>
      <c r="N23" s="572"/>
      <c r="O23" s="572"/>
      <c r="P23" s="572"/>
      <c r="Q23" s="572"/>
      <c r="R23" s="572"/>
      <c r="S23" s="9" t="s">
        <v>635</v>
      </c>
    </row>
    <row r="24" spans="2:37" ht="15" customHeight="1">
      <c r="D24" s="6" t="s">
        <v>128</v>
      </c>
      <c r="E24" s="6" t="s">
        <v>131</v>
      </c>
      <c r="F24" s="6" t="s">
        <v>649</v>
      </c>
      <c r="H24" s="6" t="s">
        <v>633</v>
      </c>
    </row>
    <row r="25" spans="2:37" ht="15" customHeight="1">
      <c r="E25" s="36" t="s">
        <v>171</v>
      </c>
      <c r="F25" s="6" t="s">
        <v>650</v>
      </c>
    </row>
    <row r="26" spans="2:37" ht="15" customHeight="1">
      <c r="E26" s="9" t="s">
        <v>634</v>
      </c>
      <c r="J26" s="33" t="s">
        <v>651</v>
      </c>
      <c r="K26" s="572"/>
      <c r="L26" s="572"/>
      <c r="M26" s="572"/>
      <c r="N26" s="572"/>
      <c r="O26" s="572"/>
      <c r="P26" s="572"/>
      <c r="Q26" s="572"/>
      <c r="R26" s="572"/>
      <c r="S26" s="9" t="s">
        <v>635</v>
      </c>
    </row>
    <row r="27" spans="2:37" ht="15" customHeight="1">
      <c r="B27" s="30"/>
      <c r="C27" s="30"/>
      <c r="D27" s="30"/>
      <c r="E27" s="36" t="s">
        <v>171</v>
      </c>
      <c r="F27" s="30" t="s">
        <v>652</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40" t="s">
        <v>653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634</v>
      </c>
      <c r="K29" s="573"/>
      <c r="L29" s="573"/>
      <c r="M29" s="573"/>
      <c r="N29" s="573"/>
      <c r="O29" s="573"/>
      <c r="P29" s="573"/>
      <c r="Q29" s="573"/>
      <c r="R29" s="573"/>
      <c r="S29" s="32" t="s">
        <v>635</v>
      </c>
      <c r="T29" s="30"/>
      <c r="U29" s="30"/>
      <c r="V29" s="30"/>
      <c r="AG29" s="30"/>
      <c r="AH29" s="30"/>
      <c r="AI29" s="30"/>
      <c r="AJ29" s="30"/>
      <c r="AK29" s="30"/>
    </row>
    <row r="30" spans="2:37" ht="15" customHeight="1">
      <c r="B30" s="40" t="s">
        <v>654</v>
      </c>
      <c r="C30" s="40"/>
      <c r="D30" s="40"/>
      <c r="E30" s="40"/>
      <c r="F30" s="40"/>
      <c r="G30" s="40"/>
      <c r="H30" s="40"/>
      <c r="I30" s="40"/>
      <c r="J30" s="40"/>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row>
    <row r="31" spans="2:37" ht="15" customHeight="1">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row>
    <row r="32" spans="2:37" ht="15" customHeight="1">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row>
    <row r="33" spans="2:37" ht="15" customHeight="1">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row>
    <row r="34" spans="2:37" ht="15" customHeight="1">
      <c r="B34" s="30"/>
      <c r="C34" s="30"/>
      <c r="D34" s="30"/>
      <c r="E34" s="30"/>
      <c r="F34" s="30"/>
      <c r="G34" s="30"/>
      <c r="H34" s="30"/>
      <c r="I34" s="30"/>
      <c r="J34" s="30"/>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row>
    <row r="37" spans="2:37" ht="15" customHeight="1">
      <c r="B37" s="523" t="s">
        <v>629</v>
      </c>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row>
    <row r="38" spans="2:37" ht="15" customHeight="1">
      <c r="B38" s="30" t="s">
        <v>630</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577</v>
      </c>
      <c r="C39" s="30"/>
      <c r="D39" s="30"/>
      <c r="E39" s="30"/>
      <c r="F39" s="30"/>
      <c r="G39" s="30"/>
      <c r="H39" s="30"/>
      <c r="I39" s="30"/>
      <c r="J39" s="30"/>
      <c r="K39" s="570"/>
      <c r="L39" s="570"/>
      <c r="M39" s="570"/>
      <c r="N39" s="57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7" t="s">
        <v>631</v>
      </c>
      <c r="C40" s="27"/>
      <c r="D40" s="27"/>
      <c r="E40" s="27"/>
      <c r="F40" s="27"/>
      <c r="G40" s="27"/>
      <c r="H40" s="27"/>
      <c r="I40" s="27"/>
      <c r="J40" s="27"/>
      <c r="K40" s="583"/>
      <c r="L40" s="583"/>
      <c r="M40" s="583"/>
      <c r="N40" s="583"/>
      <c r="O40" s="83" t="s">
        <v>1352</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632</v>
      </c>
    </row>
    <row r="42" spans="2:37" ht="15" customHeight="1">
      <c r="D42" s="6" t="s">
        <v>128</v>
      </c>
      <c r="E42" s="6" t="s">
        <v>129</v>
      </c>
      <c r="F42" s="6" t="s">
        <v>558</v>
      </c>
      <c r="K42" s="6" t="s">
        <v>633</v>
      </c>
      <c r="L42" s="9" t="s">
        <v>634</v>
      </c>
      <c r="M42" s="584"/>
      <c r="N42" s="584"/>
      <c r="O42" s="584"/>
      <c r="P42" s="584"/>
      <c r="Q42" s="34" t="s">
        <v>1351</v>
      </c>
    </row>
    <row r="43" spans="2:37" ht="15" customHeight="1">
      <c r="D43" s="6" t="s">
        <v>128</v>
      </c>
      <c r="E43" s="6" t="s">
        <v>131</v>
      </c>
      <c r="F43" s="6" t="s">
        <v>587</v>
      </c>
      <c r="K43" s="6" t="s">
        <v>633</v>
      </c>
      <c r="L43" s="9" t="s">
        <v>634</v>
      </c>
      <c r="M43" s="584"/>
      <c r="N43" s="584"/>
      <c r="O43" s="584"/>
      <c r="P43" s="584"/>
      <c r="Q43" s="34" t="s">
        <v>1351</v>
      </c>
    </row>
    <row r="44" spans="2:37" ht="15" customHeight="1">
      <c r="D44" s="6" t="s">
        <v>128</v>
      </c>
      <c r="E44" s="6" t="s">
        <v>132</v>
      </c>
      <c r="F44" s="6" t="s">
        <v>561</v>
      </c>
      <c r="H44" s="6" t="s">
        <v>633</v>
      </c>
      <c r="J44" s="516" t="s">
        <v>636</v>
      </c>
      <c r="K44" s="516"/>
      <c r="L44" s="9" t="s">
        <v>634</v>
      </c>
      <c r="M44" s="569"/>
      <c r="N44" s="569"/>
      <c r="O44" s="569"/>
      <c r="P44" s="569"/>
      <c r="Q44" s="9" t="s">
        <v>635</v>
      </c>
      <c r="R44" s="516" t="s">
        <v>637</v>
      </c>
      <c r="S44" s="516"/>
      <c r="T44" s="9" t="s">
        <v>634</v>
      </c>
      <c r="U44" s="569"/>
      <c r="V44" s="569"/>
      <c r="W44" s="569"/>
      <c r="X44" s="569"/>
      <c r="Y44" s="9" t="s">
        <v>635</v>
      </c>
    </row>
    <row r="45" spans="2:37" ht="15" customHeight="1">
      <c r="B45" s="30"/>
      <c r="C45" s="30"/>
      <c r="D45" s="30" t="s">
        <v>128</v>
      </c>
      <c r="E45" s="30" t="s">
        <v>547</v>
      </c>
      <c r="F45" s="30" t="s">
        <v>406</v>
      </c>
      <c r="G45" s="30"/>
      <c r="H45" s="30" t="s">
        <v>633</v>
      </c>
      <c r="I45" s="30"/>
      <c r="J45" s="30"/>
      <c r="K45" s="30"/>
      <c r="L45" s="30"/>
      <c r="M45" s="570"/>
      <c r="N45" s="570"/>
      <c r="O45" s="570"/>
      <c r="P45" s="570"/>
      <c r="Q45" s="570"/>
      <c r="R45" s="570"/>
      <c r="S45" s="570"/>
      <c r="T45" s="570"/>
      <c r="U45" s="32" t="s">
        <v>565</v>
      </c>
      <c r="V45" s="545" t="s">
        <v>566</v>
      </c>
      <c r="W45" s="545"/>
      <c r="X45" s="570"/>
      <c r="Y45" s="570"/>
      <c r="Z45" s="570"/>
      <c r="AA45" s="570"/>
      <c r="AB45" s="570"/>
      <c r="AC45" s="570"/>
      <c r="AD45" s="570"/>
      <c r="AE45" s="570"/>
      <c r="AF45" s="32" t="s">
        <v>565</v>
      </c>
      <c r="AG45" s="30"/>
      <c r="AH45" s="30"/>
      <c r="AI45" s="30"/>
      <c r="AJ45" s="30"/>
      <c r="AK45" s="30"/>
    </row>
    <row r="46" spans="2:37" ht="15" customHeight="1">
      <c r="B46" s="40" t="s">
        <v>638</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171</v>
      </c>
      <c r="F47" s="6" t="s">
        <v>639</v>
      </c>
    </row>
    <row r="48" spans="2:37" ht="15" customHeight="1">
      <c r="B48" s="30"/>
      <c r="C48" s="30"/>
      <c r="D48" s="30"/>
      <c r="E48" s="5" t="s">
        <v>171</v>
      </c>
      <c r="F48" s="30" t="s">
        <v>640</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641</v>
      </c>
    </row>
    <row r="50" spans="2:37" ht="15" customHeight="1">
      <c r="E50" s="36" t="s">
        <v>171</v>
      </c>
      <c r="F50" s="6" t="s">
        <v>642</v>
      </c>
    </row>
    <row r="51" spans="2:37" ht="15" customHeight="1">
      <c r="E51" s="36" t="s">
        <v>171</v>
      </c>
      <c r="F51" s="6" t="s">
        <v>643</v>
      </c>
    </row>
    <row r="52" spans="2:37" ht="15" customHeight="1">
      <c r="E52" s="36" t="s">
        <v>171</v>
      </c>
      <c r="F52" s="6" t="s">
        <v>644</v>
      </c>
    </row>
    <row r="53" spans="2:37" ht="15" customHeight="1">
      <c r="E53" s="36" t="s">
        <v>171</v>
      </c>
      <c r="F53" s="6" t="s">
        <v>645</v>
      </c>
    </row>
    <row r="54" spans="2:37" ht="15" customHeight="1">
      <c r="B54" s="30"/>
      <c r="C54" s="30"/>
      <c r="D54" s="30"/>
      <c r="E54" s="5" t="s">
        <v>171</v>
      </c>
      <c r="F54" s="30" t="s">
        <v>646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647</v>
      </c>
    </row>
    <row r="56" spans="2:37" ht="15" customHeight="1">
      <c r="D56" s="6" t="s">
        <v>128</v>
      </c>
      <c r="E56" s="6" t="s">
        <v>129</v>
      </c>
      <c r="F56" s="6" t="s">
        <v>648</v>
      </c>
      <c r="H56" s="6" t="s">
        <v>633</v>
      </c>
      <c r="J56" s="9" t="s">
        <v>634</v>
      </c>
      <c r="K56" s="572"/>
      <c r="L56" s="572"/>
      <c r="M56" s="572"/>
      <c r="N56" s="572"/>
      <c r="O56" s="572"/>
      <c r="P56" s="572"/>
      <c r="Q56" s="572"/>
      <c r="R56" s="572"/>
      <c r="S56" s="9" t="s">
        <v>635</v>
      </c>
    </row>
    <row r="57" spans="2:37" ht="15" customHeight="1">
      <c r="D57" s="6" t="s">
        <v>128</v>
      </c>
      <c r="E57" s="6" t="s">
        <v>131</v>
      </c>
      <c r="F57" s="6" t="s">
        <v>649</v>
      </c>
      <c r="H57" s="6" t="s">
        <v>633</v>
      </c>
    </row>
    <row r="58" spans="2:37" ht="15" customHeight="1">
      <c r="E58" s="36" t="s">
        <v>171</v>
      </c>
      <c r="F58" s="6" t="s">
        <v>650</v>
      </c>
    </row>
    <row r="59" spans="2:37" ht="15" customHeight="1">
      <c r="E59" s="9" t="s">
        <v>634</v>
      </c>
      <c r="J59" s="33" t="s">
        <v>651</v>
      </c>
      <c r="K59" s="572"/>
      <c r="L59" s="572"/>
      <c r="M59" s="572"/>
      <c r="N59" s="572"/>
      <c r="O59" s="572"/>
      <c r="P59" s="572"/>
      <c r="Q59" s="572"/>
      <c r="R59" s="572"/>
      <c r="S59" s="9" t="s">
        <v>635</v>
      </c>
    </row>
    <row r="60" spans="2:37" ht="15" customHeight="1">
      <c r="B60" s="30"/>
      <c r="C60" s="30"/>
      <c r="D60" s="30"/>
      <c r="E60" s="36" t="s">
        <v>171</v>
      </c>
      <c r="F60" s="30" t="s">
        <v>652</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40" t="s">
        <v>653</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634</v>
      </c>
      <c r="K62" s="573"/>
      <c r="L62" s="573"/>
      <c r="M62" s="573"/>
      <c r="N62" s="573"/>
      <c r="O62" s="573"/>
      <c r="P62" s="573"/>
      <c r="Q62" s="573"/>
      <c r="R62" s="573"/>
      <c r="S62" s="32" t="s">
        <v>635</v>
      </c>
      <c r="T62" s="30"/>
      <c r="U62" s="30"/>
      <c r="V62" s="30"/>
      <c r="AG62" s="30"/>
      <c r="AH62" s="30"/>
      <c r="AI62" s="30"/>
      <c r="AJ62" s="30"/>
      <c r="AK62" s="30"/>
    </row>
    <row r="63" spans="2:37" ht="15" customHeight="1">
      <c r="B63" s="40" t="s">
        <v>654</v>
      </c>
      <c r="C63" s="40"/>
      <c r="D63" s="40"/>
      <c r="E63" s="40"/>
      <c r="F63" s="40"/>
      <c r="G63" s="40"/>
      <c r="H63" s="40"/>
      <c r="I63" s="40"/>
      <c r="J63" s="40"/>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row>
    <row r="64" spans="2:37" ht="15" customHeight="1">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row>
    <row r="65" spans="2:37" ht="15" customHeight="1">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row>
    <row r="66" spans="2:37" ht="15" customHeight="1">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row>
    <row r="67" spans="2:37" ht="15" customHeight="1">
      <c r="B67" s="30"/>
      <c r="C67" s="30"/>
      <c r="D67" s="30"/>
      <c r="E67" s="30"/>
      <c r="F67" s="30"/>
      <c r="G67" s="30"/>
      <c r="H67" s="30"/>
      <c r="I67" s="30"/>
      <c r="J67" s="30"/>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row>
  </sheetData>
  <mergeCells count="40">
    <mergeCell ref="J11:K11"/>
    <mergeCell ref="R11:S11"/>
    <mergeCell ref="M11:P11"/>
    <mergeCell ref="U11:X11"/>
    <mergeCell ref="B4:AK4"/>
    <mergeCell ref="K6:N6"/>
    <mergeCell ref="K7:N7"/>
    <mergeCell ref="M9:P9"/>
    <mergeCell ref="M10:P10"/>
    <mergeCell ref="M12:T12"/>
    <mergeCell ref="V12:W12"/>
    <mergeCell ref="X12:AE12"/>
    <mergeCell ref="K23:R23"/>
    <mergeCell ref="K26:R26"/>
    <mergeCell ref="K29:R29"/>
    <mergeCell ref="K30:AK30"/>
    <mergeCell ref="K32:AK32"/>
    <mergeCell ref="K33:AK33"/>
    <mergeCell ref="K34:AK34"/>
    <mergeCell ref="K31:AK31"/>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63:AK63"/>
    <mergeCell ref="K64:AK64"/>
    <mergeCell ref="K65:AK65"/>
    <mergeCell ref="K66:AK66"/>
    <mergeCell ref="K67:AK67"/>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612" t="s">
        <v>677</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1"/>
      <c r="AF4" s="609" t="s">
        <v>678</v>
      </c>
      <c r="AG4" s="610"/>
      <c r="AH4" s="610"/>
      <c r="AI4" s="610"/>
      <c r="AJ4" s="610"/>
      <c r="AK4" s="611"/>
    </row>
    <row r="5" spans="2:37" ht="15" customHeight="1">
      <c r="B5" s="588" t="s">
        <v>211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90"/>
      <c r="AF5" s="619" t="s">
        <v>675</v>
      </c>
      <c r="AG5" s="620"/>
      <c r="AH5" s="620"/>
      <c r="AI5" s="620"/>
      <c r="AJ5" s="620"/>
      <c r="AK5" s="621"/>
    </row>
    <row r="6" spans="2:37" ht="15" customHeight="1">
      <c r="B6" s="600" t="s">
        <v>212</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2"/>
      <c r="AF6" s="603" t="s">
        <v>340</v>
      </c>
      <c r="AG6" s="604"/>
      <c r="AH6" s="604"/>
      <c r="AI6" s="604"/>
      <c r="AJ6" s="604"/>
      <c r="AK6" s="605"/>
    </row>
    <row r="7" spans="2:37" ht="15" customHeight="1">
      <c r="B7" s="600" t="s">
        <v>213</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2"/>
      <c r="AF7" s="603" t="s">
        <v>341</v>
      </c>
      <c r="AG7" s="604"/>
      <c r="AH7" s="604"/>
      <c r="AI7" s="604"/>
      <c r="AJ7" s="604"/>
      <c r="AK7" s="605"/>
    </row>
    <row r="8" spans="2:37" ht="15" customHeight="1">
      <c r="B8" s="600" t="s">
        <v>214</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2"/>
      <c r="AF8" s="603" t="s">
        <v>342</v>
      </c>
      <c r="AG8" s="604"/>
      <c r="AH8" s="604"/>
      <c r="AI8" s="604"/>
      <c r="AJ8" s="604"/>
      <c r="AK8" s="605"/>
    </row>
    <row r="9" spans="2:37" ht="15" customHeight="1">
      <c r="B9" s="600" t="s">
        <v>215</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2"/>
      <c r="AF9" s="603" t="s">
        <v>343</v>
      </c>
      <c r="AG9" s="604"/>
      <c r="AH9" s="604"/>
      <c r="AI9" s="604"/>
      <c r="AJ9" s="604"/>
      <c r="AK9" s="605"/>
    </row>
    <row r="10" spans="2:37" ht="15" customHeight="1">
      <c r="B10" s="600" t="s">
        <v>655</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2"/>
      <c r="AF10" s="603" t="s">
        <v>344</v>
      </c>
      <c r="AG10" s="604"/>
      <c r="AH10" s="604"/>
      <c r="AI10" s="604"/>
      <c r="AJ10" s="604"/>
      <c r="AK10" s="605"/>
    </row>
    <row r="11" spans="2:37" ht="15" customHeight="1">
      <c r="B11" s="600" t="s">
        <v>217</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2"/>
      <c r="AF11" s="603" t="s">
        <v>345</v>
      </c>
      <c r="AG11" s="604"/>
      <c r="AH11" s="604"/>
      <c r="AI11" s="604"/>
      <c r="AJ11" s="604"/>
      <c r="AK11" s="605"/>
    </row>
    <row r="12" spans="2:37" ht="15" customHeight="1">
      <c r="B12" s="600" t="s">
        <v>218</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2"/>
      <c r="AF12" s="603" t="s">
        <v>346</v>
      </c>
      <c r="AG12" s="604"/>
      <c r="AH12" s="604"/>
      <c r="AI12" s="604"/>
      <c r="AJ12" s="604"/>
      <c r="AK12" s="605"/>
    </row>
    <row r="13" spans="2:37" ht="15" customHeight="1">
      <c r="B13" s="600" t="s">
        <v>1578</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2"/>
      <c r="AF13" s="603" t="s">
        <v>1577</v>
      </c>
      <c r="AG13" s="604"/>
      <c r="AH13" s="604"/>
      <c r="AI13" s="604"/>
      <c r="AJ13" s="604"/>
      <c r="AK13" s="605"/>
    </row>
    <row r="14" spans="2:37" ht="15" customHeight="1">
      <c r="B14" s="600" t="s">
        <v>1579</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2"/>
      <c r="AF14" s="603" t="s">
        <v>347</v>
      </c>
      <c r="AG14" s="604"/>
      <c r="AH14" s="604"/>
      <c r="AI14" s="604"/>
      <c r="AJ14" s="604"/>
      <c r="AK14" s="605"/>
    </row>
    <row r="15" spans="2:37" ht="15" customHeight="1">
      <c r="B15" s="600" t="s">
        <v>1580</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2"/>
      <c r="AF15" s="603" t="s">
        <v>348</v>
      </c>
      <c r="AG15" s="604"/>
      <c r="AH15" s="604"/>
      <c r="AI15" s="604"/>
      <c r="AJ15" s="604"/>
      <c r="AK15" s="605"/>
    </row>
    <row r="16" spans="2:37" ht="15" customHeight="1">
      <c r="B16" s="600" t="s">
        <v>656</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2"/>
      <c r="AF16" s="603" t="s">
        <v>349</v>
      </c>
      <c r="AG16" s="604"/>
      <c r="AH16" s="604"/>
      <c r="AI16" s="604"/>
      <c r="AJ16" s="604"/>
      <c r="AK16" s="605"/>
    </row>
    <row r="17" spans="2:37" ht="15" customHeight="1">
      <c r="B17" s="600" t="s">
        <v>227</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2"/>
      <c r="AF17" s="603" t="s">
        <v>350</v>
      </c>
      <c r="AG17" s="604"/>
      <c r="AH17" s="604"/>
      <c r="AI17" s="604"/>
      <c r="AJ17" s="604"/>
      <c r="AK17" s="605"/>
    </row>
    <row r="18" spans="2:37" ht="15" customHeight="1">
      <c r="B18" s="600" t="s">
        <v>228</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2"/>
      <c r="AF18" s="603" t="s">
        <v>351</v>
      </c>
      <c r="AG18" s="604"/>
      <c r="AH18" s="604"/>
      <c r="AI18" s="604"/>
      <c r="AJ18" s="604"/>
      <c r="AK18" s="605"/>
    </row>
    <row r="19" spans="2:37" ht="15" customHeight="1">
      <c r="B19" s="600" t="s">
        <v>1581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2"/>
      <c r="AF19" s="603" t="s">
        <v>676</v>
      </c>
      <c r="AG19" s="604"/>
      <c r="AH19" s="604"/>
      <c r="AI19" s="604"/>
      <c r="AJ19" s="604"/>
      <c r="AK19" s="605"/>
    </row>
    <row r="20" spans="2:37" ht="15" customHeight="1">
      <c r="B20" s="600" t="s">
        <v>657</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2"/>
      <c r="AF20" s="603" t="s">
        <v>352</v>
      </c>
      <c r="AG20" s="604"/>
      <c r="AH20" s="604"/>
      <c r="AI20" s="604"/>
      <c r="AJ20" s="604"/>
      <c r="AK20" s="605"/>
    </row>
    <row r="21" spans="2:37" ht="15" customHeight="1">
      <c r="B21" s="600" t="s">
        <v>658</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2"/>
      <c r="AF21" s="603" t="s">
        <v>353</v>
      </c>
      <c r="AG21" s="604"/>
      <c r="AH21" s="604"/>
      <c r="AI21" s="604"/>
      <c r="AJ21" s="604"/>
      <c r="AK21" s="605"/>
    </row>
    <row r="22" spans="2:37" ht="15" customHeight="1">
      <c r="B22" s="600" t="s">
        <v>1582</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2"/>
      <c r="AF22" s="603" t="s">
        <v>1583</v>
      </c>
      <c r="AG22" s="604"/>
      <c r="AH22" s="604"/>
      <c r="AI22" s="604"/>
      <c r="AJ22" s="604"/>
      <c r="AK22" s="605"/>
    </row>
    <row r="23" spans="2:37" ht="15" customHeight="1">
      <c r="B23" s="600" t="s">
        <v>659</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2"/>
      <c r="AF23" s="603" t="s">
        <v>354</v>
      </c>
      <c r="AG23" s="604"/>
      <c r="AH23" s="604"/>
      <c r="AI23" s="604"/>
      <c r="AJ23" s="604"/>
      <c r="AK23" s="605"/>
    </row>
    <row r="24" spans="2:37" ht="15" customHeight="1">
      <c r="B24" s="600" t="s">
        <v>660</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2"/>
      <c r="AF24" s="603" t="s">
        <v>355</v>
      </c>
      <c r="AG24" s="604"/>
      <c r="AH24" s="604"/>
      <c r="AI24" s="604"/>
      <c r="AJ24" s="604"/>
      <c r="AK24" s="605"/>
    </row>
    <row r="25" spans="2:37" ht="15" customHeight="1">
      <c r="B25" s="600" t="s">
        <v>661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2"/>
      <c r="AF25" s="603" t="s">
        <v>356</v>
      </c>
      <c r="AG25" s="604"/>
      <c r="AH25" s="604"/>
      <c r="AI25" s="604"/>
      <c r="AJ25" s="604"/>
      <c r="AK25" s="605"/>
    </row>
    <row r="26" spans="2:37" ht="15" customHeight="1">
      <c r="B26" s="600" t="s">
        <v>1584</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2"/>
      <c r="AF26" s="603" t="s">
        <v>357</v>
      </c>
      <c r="AG26" s="604"/>
      <c r="AH26" s="604"/>
      <c r="AI26" s="604"/>
      <c r="AJ26" s="604"/>
      <c r="AK26" s="605"/>
    </row>
    <row r="27" spans="2:37" ht="15" customHeight="1">
      <c r="B27" s="600" t="s">
        <v>1586</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2"/>
      <c r="AF27" s="603" t="s">
        <v>1585</v>
      </c>
      <c r="AG27" s="604"/>
      <c r="AH27" s="604"/>
      <c r="AI27" s="604"/>
      <c r="AJ27" s="604"/>
      <c r="AK27" s="605"/>
    </row>
    <row r="28" spans="2:37" ht="15" customHeight="1">
      <c r="B28" s="606" t="s">
        <v>1587</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8"/>
      <c r="AF28" s="591" t="s">
        <v>358</v>
      </c>
      <c r="AG28" s="592"/>
      <c r="AH28" s="592"/>
      <c r="AI28" s="592"/>
      <c r="AJ28" s="592"/>
      <c r="AK28" s="593"/>
    </row>
    <row r="29" spans="2:37" ht="15" customHeight="1">
      <c r="B29" s="588" t="s">
        <v>1588</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90"/>
      <c r="AF29" s="597"/>
      <c r="AG29" s="598"/>
      <c r="AH29" s="598"/>
      <c r="AI29" s="598"/>
      <c r="AJ29" s="598"/>
      <c r="AK29" s="599"/>
    </row>
    <row r="30" spans="2:37" ht="15" customHeight="1">
      <c r="B30" s="600" t="s">
        <v>1589</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2"/>
      <c r="AF30" s="603" t="s">
        <v>359</v>
      </c>
      <c r="AG30" s="604"/>
      <c r="AH30" s="604"/>
      <c r="AI30" s="604"/>
      <c r="AJ30" s="604"/>
      <c r="AK30" s="605"/>
    </row>
    <row r="31" spans="2:37" ht="15" customHeight="1">
      <c r="B31" s="600" t="s">
        <v>237</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2"/>
      <c r="AF31" s="603" t="s">
        <v>360</v>
      </c>
      <c r="AG31" s="604"/>
      <c r="AH31" s="604"/>
      <c r="AI31" s="604"/>
      <c r="AJ31" s="604"/>
      <c r="AK31" s="605"/>
    </row>
    <row r="32" spans="2:37" ht="15" customHeight="1">
      <c r="B32" s="600" t="s">
        <v>238</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2"/>
      <c r="AF32" s="603" t="s">
        <v>361</v>
      </c>
      <c r="AG32" s="604"/>
      <c r="AH32" s="604"/>
      <c r="AI32" s="604"/>
      <c r="AJ32" s="604"/>
      <c r="AK32" s="605"/>
    </row>
    <row r="33" spans="2:37" ht="15" customHeight="1">
      <c r="B33" s="600" t="s">
        <v>239</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2"/>
      <c r="AF33" s="603" t="s">
        <v>362</v>
      </c>
      <c r="AG33" s="604"/>
      <c r="AH33" s="604"/>
      <c r="AI33" s="604"/>
      <c r="AJ33" s="604"/>
      <c r="AK33" s="605"/>
    </row>
    <row r="34" spans="2:37" ht="15" customHeight="1">
      <c r="B34" s="600" t="s">
        <v>240</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2"/>
      <c r="AF34" s="603" t="s">
        <v>363</v>
      </c>
      <c r="AG34" s="604"/>
      <c r="AH34" s="604"/>
      <c r="AI34" s="604"/>
      <c r="AJ34" s="604"/>
      <c r="AK34" s="605"/>
    </row>
    <row r="35" spans="2:37" ht="15" customHeight="1">
      <c r="B35" s="600" t="s">
        <v>241</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2"/>
      <c r="AF35" s="603" t="s">
        <v>364</v>
      </c>
      <c r="AG35" s="604"/>
      <c r="AH35" s="604"/>
      <c r="AI35" s="604"/>
      <c r="AJ35" s="604"/>
      <c r="AK35" s="605"/>
    </row>
    <row r="36" spans="2:37" ht="15" customHeight="1">
      <c r="B36" s="600" t="s">
        <v>242</v>
      </c>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2"/>
      <c r="AF36" s="603" t="s">
        <v>365</v>
      </c>
      <c r="AG36" s="604"/>
      <c r="AH36" s="604"/>
      <c r="AI36" s="604"/>
      <c r="AJ36" s="604"/>
      <c r="AK36" s="605"/>
    </row>
    <row r="37" spans="2:37" ht="15" customHeight="1">
      <c r="B37" s="600" t="s">
        <v>1590</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2"/>
      <c r="AF37" s="603" t="s">
        <v>366</v>
      </c>
      <c r="AG37" s="604"/>
      <c r="AH37" s="604"/>
      <c r="AI37" s="604"/>
      <c r="AJ37" s="604"/>
      <c r="AK37" s="605"/>
    </row>
    <row r="38" spans="2:37" ht="15" customHeight="1">
      <c r="B38" s="600" t="s">
        <v>662</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2"/>
      <c r="AF38" s="603" t="s">
        <v>367</v>
      </c>
      <c r="AG38" s="604"/>
      <c r="AH38" s="604"/>
      <c r="AI38" s="604"/>
      <c r="AJ38" s="604"/>
      <c r="AK38" s="605"/>
    </row>
    <row r="39" spans="2:37" ht="15" customHeight="1">
      <c r="B39" s="600" t="s">
        <v>663</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2"/>
      <c r="AF39" s="603" t="s">
        <v>368</v>
      </c>
      <c r="AG39" s="604"/>
      <c r="AH39" s="604"/>
      <c r="AI39" s="604"/>
      <c r="AJ39" s="604"/>
      <c r="AK39" s="605"/>
    </row>
    <row r="40" spans="2:37" ht="15" customHeight="1">
      <c r="B40" s="600" t="s">
        <v>1611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2"/>
      <c r="AF40" s="603" t="s">
        <v>369</v>
      </c>
      <c r="AG40" s="604"/>
      <c r="AH40" s="604"/>
      <c r="AI40" s="604"/>
      <c r="AJ40" s="604"/>
      <c r="AK40" s="605"/>
    </row>
    <row r="41" spans="2:37" ht="15" customHeight="1">
      <c r="B41" s="600" t="s">
        <v>664</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2"/>
      <c r="AF41" s="603" t="s">
        <v>370</v>
      </c>
      <c r="AG41" s="604"/>
      <c r="AH41" s="604"/>
      <c r="AI41" s="604"/>
      <c r="AJ41" s="604"/>
      <c r="AK41" s="605"/>
    </row>
    <row r="42" spans="2:37" ht="15" customHeight="1">
      <c r="B42" s="600" t="s">
        <v>253</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2"/>
      <c r="AF42" s="603" t="s">
        <v>371</v>
      </c>
      <c r="AG42" s="604"/>
      <c r="AH42" s="604"/>
      <c r="AI42" s="604"/>
      <c r="AJ42" s="604"/>
      <c r="AK42" s="605"/>
    </row>
    <row r="43" spans="2:37" ht="15" customHeight="1">
      <c r="B43" s="600" t="s">
        <v>254</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2"/>
      <c r="AF43" s="603" t="s">
        <v>372</v>
      </c>
      <c r="AG43" s="604"/>
      <c r="AH43" s="604"/>
      <c r="AI43" s="604"/>
      <c r="AJ43" s="604"/>
      <c r="AK43" s="605"/>
    </row>
    <row r="44" spans="2:37" ht="15" customHeight="1">
      <c r="B44" s="600" t="s">
        <v>255</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2"/>
      <c r="AF44" s="603" t="s">
        <v>373</v>
      </c>
      <c r="AG44" s="604"/>
      <c r="AH44" s="604"/>
      <c r="AI44" s="604"/>
      <c r="AJ44" s="604"/>
      <c r="AK44" s="605"/>
    </row>
    <row r="45" spans="2:37" ht="15" customHeight="1">
      <c r="B45" s="600" t="s">
        <v>665</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2"/>
      <c r="AF45" s="603" t="s">
        <v>374</v>
      </c>
      <c r="AG45" s="604"/>
      <c r="AH45" s="604"/>
      <c r="AI45" s="604"/>
      <c r="AJ45" s="604"/>
      <c r="AK45" s="605"/>
    </row>
    <row r="46" spans="2:37" ht="15" customHeight="1">
      <c r="B46" s="600" t="s">
        <v>666</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2"/>
      <c r="AF46" s="603" t="s">
        <v>375</v>
      </c>
      <c r="AG46" s="604"/>
      <c r="AH46" s="604"/>
      <c r="AI46" s="604"/>
      <c r="AJ46" s="604"/>
      <c r="AK46" s="605"/>
    </row>
    <row r="47" spans="2:37" ht="15" customHeight="1">
      <c r="B47" s="606" t="s">
        <v>1612</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8"/>
      <c r="AF47" s="603" t="s">
        <v>376</v>
      </c>
      <c r="AG47" s="604"/>
      <c r="AH47" s="604"/>
      <c r="AI47" s="604"/>
      <c r="AJ47" s="604"/>
      <c r="AK47" s="605"/>
    </row>
    <row r="48" spans="2:37" ht="15" customHeight="1">
      <c r="B48" s="588" t="s">
        <v>679</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90"/>
      <c r="AF48" s="603"/>
      <c r="AG48" s="604"/>
      <c r="AH48" s="604"/>
      <c r="AI48" s="604"/>
      <c r="AJ48" s="604"/>
      <c r="AK48" s="605"/>
    </row>
    <row r="49" spans="2:37" ht="15" customHeight="1">
      <c r="B49" s="600" t="s">
        <v>667</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2"/>
      <c r="AF49" s="603" t="s">
        <v>377</v>
      </c>
      <c r="AG49" s="604"/>
      <c r="AH49" s="604"/>
      <c r="AI49" s="604"/>
      <c r="AJ49" s="604"/>
      <c r="AK49" s="605"/>
    </row>
    <row r="50" spans="2:37" ht="15" customHeight="1">
      <c r="B50" s="613" t="s">
        <v>272</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5"/>
      <c r="AF50" s="616" t="s">
        <v>378</v>
      </c>
      <c r="AG50" s="617"/>
      <c r="AH50" s="617"/>
      <c r="AI50" s="617"/>
      <c r="AJ50" s="617"/>
      <c r="AK50" s="618"/>
    </row>
    <row r="63" spans="2:37" ht="15" customHeight="1">
      <c r="B63" s="612" t="s">
        <v>677</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1"/>
      <c r="AF63" s="609" t="s">
        <v>678</v>
      </c>
      <c r="AG63" s="610"/>
      <c r="AH63" s="610"/>
      <c r="AI63" s="610"/>
      <c r="AJ63" s="610"/>
      <c r="AK63" s="611"/>
    </row>
    <row r="64" spans="2:37" ht="15" customHeight="1">
      <c r="B64" s="600" t="s">
        <v>273</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2"/>
      <c r="AF64" s="603" t="s">
        <v>379</v>
      </c>
      <c r="AG64" s="604"/>
      <c r="AH64" s="604"/>
      <c r="AI64" s="604"/>
      <c r="AJ64" s="604"/>
      <c r="AK64" s="605"/>
    </row>
    <row r="65" spans="2:37" ht="15" customHeight="1">
      <c r="B65" s="600" t="s">
        <v>668</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2"/>
      <c r="AF65" s="603" t="s">
        <v>380</v>
      </c>
      <c r="AG65" s="604"/>
      <c r="AH65" s="604"/>
      <c r="AI65" s="604"/>
      <c r="AJ65" s="604"/>
      <c r="AK65" s="605"/>
    </row>
    <row r="66" spans="2:37" ht="15" customHeight="1">
      <c r="B66" s="600" t="s">
        <v>277</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2"/>
      <c r="AF66" s="603" t="s">
        <v>381</v>
      </c>
      <c r="AG66" s="604"/>
      <c r="AH66" s="604"/>
      <c r="AI66" s="604"/>
      <c r="AJ66" s="604"/>
      <c r="AK66" s="605"/>
    </row>
    <row r="67" spans="2:37" ht="15" customHeight="1">
      <c r="B67" s="606" t="s">
        <v>1591</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8"/>
      <c r="AF67" s="591" t="s">
        <v>382</v>
      </c>
      <c r="AG67" s="592"/>
      <c r="AH67" s="592"/>
      <c r="AI67" s="592"/>
      <c r="AJ67" s="592"/>
      <c r="AK67" s="593"/>
    </row>
    <row r="68" spans="2:37" ht="15" customHeight="1">
      <c r="B68" s="585" t="s">
        <v>1592</v>
      </c>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7"/>
      <c r="AF68" s="594"/>
      <c r="AG68" s="595"/>
      <c r="AH68" s="595"/>
      <c r="AI68" s="595"/>
      <c r="AJ68" s="595"/>
      <c r="AK68" s="596"/>
    </row>
    <row r="69" spans="2:37" ht="15" customHeight="1">
      <c r="B69" s="588" t="s">
        <v>1594</v>
      </c>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90"/>
      <c r="AF69" s="597"/>
      <c r="AG69" s="598"/>
      <c r="AH69" s="598"/>
      <c r="AI69" s="598"/>
      <c r="AJ69" s="598"/>
      <c r="AK69" s="599"/>
    </row>
    <row r="70" spans="2:37" ht="15" customHeight="1">
      <c r="B70" s="606" t="s">
        <v>1595</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8"/>
      <c r="AF70" s="591" t="s">
        <v>383</v>
      </c>
      <c r="AG70" s="592"/>
      <c r="AH70" s="592"/>
      <c r="AI70" s="592"/>
      <c r="AJ70" s="592"/>
      <c r="AK70" s="593"/>
    </row>
    <row r="71" spans="2:37" ht="15" customHeight="1">
      <c r="B71" s="588" t="s">
        <v>1593</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90"/>
      <c r="AF71" s="597"/>
      <c r="AG71" s="598"/>
      <c r="AH71" s="598"/>
      <c r="AI71" s="598"/>
      <c r="AJ71" s="598"/>
      <c r="AK71" s="599"/>
    </row>
    <row r="72" spans="2:37" ht="15" customHeight="1">
      <c r="B72" s="600" t="s">
        <v>669</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2"/>
      <c r="AF72" s="603" t="s">
        <v>384</v>
      </c>
      <c r="AG72" s="604"/>
      <c r="AH72" s="604"/>
      <c r="AI72" s="604"/>
      <c r="AJ72" s="604"/>
      <c r="AK72" s="605"/>
    </row>
    <row r="73" spans="2:37" ht="15" customHeight="1">
      <c r="B73" s="606" t="s">
        <v>680</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8"/>
      <c r="AF73" s="603" t="s">
        <v>385</v>
      </c>
      <c r="AG73" s="604"/>
      <c r="AH73" s="604"/>
      <c r="AI73" s="604"/>
      <c r="AJ73" s="604"/>
      <c r="AK73" s="605"/>
    </row>
    <row r="74" spans="2:37" ht="15" customHeight="1">
      <c r="B74" s="585" t="s">
        <v>681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7"/>
      <c r="AF74" s="603"/>
      <c r="AG74" s="604"/>
      <c r="AH74" s="604"/>
      <c r="AI74" s="604"/>
      <c r="AJ74" s="604"/>
      <c r="AK74" s="605"/>
    </row>
    <row r="75" spans="2:37" ht="15" customHeight="1">
      <c r="B75" s="585" t="s">
        <v>682</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7"/>
      <c r="AF75" s="603"/>
      <c r="AG75" s="604"/>
      <c r="AH75" s="604"/>
      <c r="AI75" s="604"/>
      <c r="AJ75" s="604"/>
      <c r="AK75" s="605"/>
    </row>
    <row r="76" spans="2:37" ht="15" customHeight="1">
      <c r="B76" s="585" t="s">
        <v>1613</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7"/>
      <c r="AF76" s="603"/>
      <c r="AG76" s="604"/>
      <c r="AH76" s="604"/>
      <c r="AI76" s="604"/>
      <c r="AJ76" s="604"/>
      <c r="AK76" s="605"/>
    </row>
    <row r="77" spans="2:37" ht="15" customHeight="1">
      <c r="B77" s="585" t="s">
        <v>683</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7"/>
      <c r="AF77" s="603"/>
      <c r="AG77" s="604"/>
      <c r="AH77" s="604"/>
      <c r="AI77" s="604"/>
      <c r="AJ77" s="604"/>
      <c r="AK77" s="605"/>
    </row>
    <row r="78" spans="2:37" ht="15" customHeight="1">
      <c r="B78" s="585" t="s">
        <v>1596</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7"/>
      <c r="AF78" s="603"/>
      <c r="AG78" s="604"/>
      <c r="AH78" s="604"/>
      <c r="AI78" s="604"/>
      <c r="AJ78" s="604"/>
      <c r="AK78" s="605"/>
    </row>
    <row r="79" spans="2:37" ht="15" customHeight="1">
      <c r="B79" s="585" t="s">
        <v>1597</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7"/>
      <c r="AF79" s="603"/>
      <c r="AG79" s="604"/>
      <c r="AH79" s="604"/>
      <c r="AI79" s="604"/>
      <c r="AJ79" s="604"/>
      <c r="AK79" s="605"/>
    </row>
    <row r="80" spans="2:37" ht="15" customHeight="1">
      <c r="B80" s="585" t="s">
        <v>1598</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7"/>
      <c r="AF80" s="603"/>
      <c r="AG80" s="604"/>
      <c r="AH80" s="604"/>
      <c r="AI80" s="604"/>
      <c r="AJ80" s="604"/>
      <c r="AK80" s="605"/>
    </row>
    <row r="81" spans="2:37" ht="15" customHeight="1">
      <c r="B81" s="588" t="s">
        <v>1599</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90"/>
      <c r="AF81" s="603"/>
      <c r="AG81" s="604"/>
      <c r="AH81" s="604"/>
      <c r="AI81" s="604"/>
      <c r="AJ81" s="604"/>
      <c r="AK81" s="605"/>
    </row>
    <row r="82" spans="2:37" ht="15" customHeight="1">
      <c r="B82" s="606" t="s">
        <v>684</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8"/>
      <c r="AF82" s="603" t="s">
        <v>386</v>
      </c>
      <c r="AG82" s="604"/>
      <c r="AH82" s="604"/>
      <c r="AI82" s="604"/>
      <c r="AJ82" s="604"/>
      <c r="AK82" s="605"/>
    </row>
    <row r="83" spans="2:37" ht="15" customHeight="1">
      <c r="B83" s="588" t="s">
        <v>685</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90"/>
      <c r="AF83" s="603"/>
      <c r="AG83" s="604"/>
      <c r="AH83" s="604"/>
      <c r="AI83" s="604"/>
      <c r="AJ83" s="604"/>
      <c r="AK83" s="605"/>
    </row>
    <row r="84" spans="2:37" ht="15" customHeight="1">
      <c r="B84" s="600" t="s">
        <v>670</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2"/>
      <c r="AF84" s="603" t="s">
        <v>387</v>
      </c>
      <c r="AG84" s="604"/>
      <c r="AH84" s="604"/>
      <c r="AI84" s="604"/>
      <c r="AJ84" s="604"/>
      <c r="AK84" s="605"/>
    </row>
    <row r="85" spans="2:37" ht="15" customHeight="1">
      <c r="B85" s="600" t="s">
        <v>306</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2"/>
      <c r="AF85" s="603" t="s">
        <v>388</v>
      </c>
      <c r="AG85" s="604"/>
      <c r="AH85" s="604"/>
      <c r="AI85" s="604"/>
      <c r="AJ85" s="604"/>
      <c r="AK85" s="605"/>
    </row>
    <row r="86" spans="2:37" ht="15" customHeight="1">
      <c r="B86" s="600" t="s">
        <v>671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2"/>
      <c r="AF86" s="603" t="s">
        <v>389</v>
      </c>
      <c r="AG86" s="604"/>
      <c r="AH86" s="604"/>
      <c r="AI86" s="604"/>
      <c r="AJ86" s="604"/>
      <c r="AK86" s="605"/>
    </row>
    <row r="87" spans="2:37" ht="15" customHeight="1">
      <c r="B87" s="600" t="s">
        <v>309</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2"/>
      <c r="AF87" s="603" t="s">
        <v>390</v>
      </c>
      <c r="AG87" s="604"/>
      <c r="AH87" s="604"/>
      <c r="AI87" s="604"/>
      <c r="AJ87" s="604"/>
      <c r="AK87" s="605"/>
    </row>
    <row r="88" spans="2:37" ht="15" customHeight="1">
      <c r="B88" s="600" t="s">
        <v>310</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2"/>
      <c r="AF88" s="603" t="s">
        <v>391</v>
      </c>
      <c r="AG88" s="604"/>
      <c r="AH88" s="604"/>
      <c r="AI88" s="604"/>
      <c r="AJ88" s="604"/>
      <c r="AK88" s="605"/>
    </row>
    <row r="89" spans="2:37" ht="15" customHeight="1">
      <c r="B89" s="600" t="s">
        <v>311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2"/>
      <c r="AF89" s="603" t="s">
        <v>392</v>
      </c>
      <c r="AG89" s="604"/>
      <c r="AH89" s="604"/>
      <c r="AI89" s="604"/>
      <c r="AJ89" s="604"/>
      <c r="AK89" s="605"/>
    </row>
    <row r="90" spans="2:37" ht="15" customHeight="1">
      <c r="B90" s="600" t="s">
        <v>312</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2"/>
      <c r="AF90" s="603" t="s">
        <v>393</v>
      </c>
      <c r="AG90" s="604"/>
      <c r="AH90" s="604"/>
      <c r="AI90" s="604"/>
      <c r="AJ90" s="604"/>
      <c r="AK90" s="605"/>
    </row>
    <row r="91" spans="2:37" ht="15" customHeight="1">
      <c r="B91" s="600" t="s">
        <v>1614</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2"/>
      <c r="AF91" s="603" t="s">
        <v>394</v>
      </c>
      <c r="AG91" s="604"/>
      <c r="AH91" s="604"/>
      <c r="AI91" s="604"/>
      <c r="AJ91" s="604"/>
      <c r="AK91" s="605"/>
    </row>
    <row r="92" spans="2:37" ht="15" customHeight="1">
      <c r="B92" s="600" t="s">
        <v>316</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2"/>
      <c r="AF92" s="603" t="s">
        <v>395</v>
      </c>
      <c r="AG92" s="604"/>
      <c r="AH92" s="604"/>
      <c r="AI92" s="604"/>
      <c r="AJ92" s="604"/>
      <c r="AK92" s="605"/>
    </row>
    <row r="93" spans="2:37" ht="15" customHeight="1">
      <c r="B93" s="600" t="s">
        <v>672</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2"/>
      <c r="AF93" s="603" t="s">
        <v>396</v>
      </c>
      <c r="AG93" s="604"/>
      <c r="AH93" s="604"/>
      <c r="AI93" s="604"/>
      <c r="AJ93" s="604"/>
      <c r="AK93" s="605"/>
    </row>
    <row r="94" spans="2:37" ht="15" customHeight="1">
      <c r="B94" s="600" t="s">
        <v>319</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2"/>
      <c r="AF94" s="603" t="s">
        <v>397</v>
      </c>
      <c r="AG94" s="604"/>
      <c r="AH94" s="604"/>
      <c r="AI94" s="604"/>
      <c r="AJ94" s="604"/>
      <c r="AK94" s="605"/>
    </row>
    <row r="95" spans="2:37" ht="15" customHeight="1">
      <c r="B95" s="600" t="s">
        <v>320</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2"/>
      <c r="AF95" s="603" t="s">
        <v>398</v>
      </c>
      <c r="AG95" s="604"/>
      <c r="AH95" s="604"/>
      <c r="AI95" s="604"/>
      <c r="AJ95" s="604"/>
      <c r="AK95" s="605"/>
    </row>
    <row r="96" spans="2:37" ht="15" customHeight="1">
      <c r="B96" s="600" t="s">
        <v>673</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2"/>
      <c r="AF96" s="603" t="s">
        <v>399</v>
      </c>
      <c r="AG96" s="604"/>
      <c r="AH96" s="604"/>
      <c r="AI96" s="604"/>
      <c r="AJ96" s="604"/>
      <c r="AK96" s="605"/>
    </row>
    <row r="97" spans="2:37" ht="15" customHeight="1">
      <c r="B97" s="600" t="s">
        <v>325</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2"/>
      <c r="AF97" s="603" t="s">
        <v>400</v>
      </c>
      <c r="AG97" s="604"/>
      <c r="AH97" s="604"/>
      <c r="AI97" s="604"/>
      <c r="AJ97" s="604"/>
      <c r="AK97" s="605"/>
    </row>
    <row r="98" spans="2:37" ht="15" customHeight="1">
      <c r="B98" s="606" t="s">
        <v>686</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8"/>
      <c r="AF98" s="603" t="s">
        <v>401</v>
      </c>
      <c r="AG98" s="604"/>
      <c r="AH98" s="604"/>
      <c r="AI98" s="604"/>
      <c r="AJ98" s="604"/>
      <c r="AK98" s="605"/>
    </row>
    <row r="99" spans="2:37" ht="15" customHeight="1">
      <c r="B99" s="585" t="s">
        <v>687</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7"/>
      <c r="AF99" s="603"/>
      <c r="AG99" s="604"/>
      <c r="AH99" s="604"/>
      <c r="AI99" s="604"/>
      <c r="AJ99" s="604"/>
      <c r="AK99" s="605"/>
    </row>
    <row r="100" spans="2:37" ht="15" customHeight="1">
      <c r="B100" s="588" t="s">
        <v>688</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90"/>
      <c r="AF100" s="603"/>
      <c r="AG100" s="604"/>
      <c r="AH100" s="604"/>
      <c r="AI100" s="604"/>
      <c r="AJ100" s="604"/>
      <c r="AK100" s="605"/>
    </row>
    <row r="101" spans="2:37" ht="15" customHeight="1">
      <c r="B101" s="600" t="s">
        <v>332</v>
      </c>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2"/>
      <c r="AF101" s="603" t="s">
        <v>402</v>
      </c>
      <c r="AG101" s="604"/>
      <c r="AH101" s="604"/>
      <c r="AI101" s="604"/>
      <c r="AJ101" s="604"/>
      <c r="AK101" s="605"/>
    </row>
    <row r="102" spans="2:37" ht="15" customHeight="1">
      <c r="B102" s="600" t="s">
        <v>674</v>
      </c>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2"/>
      <c r="AF102" s="603" t="s">
        <v>403</v>
      </c>
      <c r="AG102" s="604"/>
      <c r="AH102" s="604"/>
      <c r="AI102" s="604"/>
      <c r="AJ102" s="604"/>
      <c r="AK102" s="605"/>
    </row>
    <row r="103" spans="2:37" ht="15" customHeight="1">
      <c r="B103" s="600" t="s">
        <v>1600</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2"/>
      <c r="AF103" s="603" t="s">
        <v>1602</v>
      </c>
      <c r="AG103" s="604"/>
      <c r="AH103" s="604"/>
      <c r="AI103" s="604"/>
      <c r="AJ103" s="604"/>
      <c r="AK103" s="605"/>
    </row>
    <row r="104" spans="2:37" ht="15" customHeight="1">
      <c r="B104" s="600" t="s">
        <v>1601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2"/>
      <c r="AF104" s="603" t="s">
        <v>1603</v>
      </c>
      <c r="AG104" s="604"/>
      <c r="AH104" s="604"/>
      <c r="AI104" s="604"/>
      <c r="AJ104" s="604"/>
      <c r="AK104" s="605"/>
    </row>
    <row r="105" spans="2:37" ht="15" customHeight="1">
      <c r="B105" s="606" t="s">
        <v>1605</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8"/>
      <c r="AF105" s="591" t="s">
        <v>1604</v>
      </c>
      <c r="AG105" s="592"/>
      <c r="AH105" s="592"/>
      <c r="AI105" s="592"/>
      <c r="AJ105" s="592"/>
      <c r="AK105" s="593"/>
    </row>
    <row r="106" spans="2:37" ht="15" customHeight="1">
      <c r="B106" s="585" t="s">
        <v>1606</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7"/>
      <c r="AF106" s="594"/>
      <c r="AG106" s="595"/>
      <c r="AH106" s="595"/>
      <c r="AI106" s="595"/>
      <c r="AJ106" s="595"/>
      <c r="AK106" s="596"/>
    </row>
    <row r="107" spans="2:37" ht="15" customHeight="1">
      <c r="B107" s="585" t="s">
        <v>1607</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7"/>
      <c r="AF107" s="594"/>
      <c r="AG107" s="595"/>
      <c r="AH107" s="595"/>
      <c r="AI107" s="595"/>
      <c r="AJ107" s="595"/>
      <c r="AK107" s="596"/>
    </row>
    <row r="108" spans="2:37" ht="15" customHeight="1">
      <c r="B108" s="585" t="s">
        <v>1608</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7"/>
      <c r="AF108" s="594"/>
      <c r="AG108" s="595"/>
      <c r="AH108" s="595"/>
      <c r="AI108" s="595"/>
      <c r="AJ108" s="595"/>
      <c r="AK108" s="596"/>
    </row>
    <row r="109" spans="2:37" ht="15" customHeight="1">
      <c r="B109" s="585" t="s">
        <v>1609</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7"/>
      <c r="AF109" s="594"/>
      <c r="AG109" s="595"/>
      <c r="AH109" s="595"/>
      <c r="AI109" s="595"/>
      <c r="AJ109" s="595"/>
      <c r="AK109" s="596"/>
    </row>
    <row r="110" spans="2:37" ht="15" customHeight="1">
      <c r="B110" s="588" t="s">
        <v>1610</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90"/>
      <c r="AF110" s="597"/>
      <c r="AG110" s="598"/>
      <c r="AH110" s="598"/>
      <c r="AI110" s="598"/>
      <c r="AJ110" s="598"/>
      <c r="AK110" s="599"/>
    </row>
    <row r="111" spans="2:37" ht="15" customHeight="1">
      <c r="B111" s="613" t="s">
        <v>337</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5"/>
      <c r="AF111" s="616" t="s">
        <v>404</v>
      </c>
      <c r="AG111" s="617"/>
      <c r="AH111" s="617"/>
      <c r="AI111" s="617"/>
      <c r="AJ111" s="617"/>
      <c r="AK111" s="618"/>
    </row>
  </sheetData>
  <mergeCells count="171">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72:AE72"/>
    <mergeCell ref="B48:AE48"/>
    <mergeCell ref="B49:AE49"/>
    <mergeCell ref="B50:AE50"/>
    <mergeCell ref="B64:AE64"/>
    <mergeCell ref="B65:AE65"/>
    <mergeCell ref="B79:AE79"/>
    <mergeCell ref="B81:AE81"/>
    <mergeCell ref="B82:AE82"/>
    <mergeCell ref="B63:AE63"/>
    <mergeCell ref="B38:AE38"/>
    <mergeCell ref="B39:AE39"/>
    <mergeCell ref="B40:AE40"/>
    <mergeCell ref="B41:AE41"/>
    <mergeCell ref="B42:AE42"/>
    <mergeCell ref="B66:AE66"/>
    <mergeCell ref="B67:AE67"/>
    <mergeCell ref="B68:AE68"/>
    <mergeCell ref="B70:AE70"/>
    <mergeCell ref="B20:AE20"/>
    <mergeCell ref="B21:AE21"/>
    <mergeCell ref="B23:AE23"/>
    <mergeCell ref="B24:AE24"/>
    <mergeCell ref="B25:AE25"/>
    <mergeCell ref="B15:AE15"/>
    <mergeCell ref="B16:AE16"/>
    <mergeCell ref="B17:AE17"/>
    <mergeCell ref="B18:AE18"/>
    <mergeCell ref="B19:AE19"/>
    <mergeCell ref="B22:AE22"/>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109:AE109"/>
    <mergeCell ref="B110:AE110"/>
    <mergeCell ref="AF105:AK110"/>
    <mergeCell ref="B103:AE103"/>
    <mergeCell ref="AF103:AK103"/>
    <mergeCell ref="B104:AE104"/>
    <mergeCell ref="AF104:AK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4:BU18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135" t="s">
        <v>1719</v>
      </c>
    </row>
    <row r="5" spans="2:37" ht="15" customHeight="1">
      <c r="B5" s="6" t="s">
        <v>700</v>
      </c>
    </row>
    <row r="7" spans="2:37" ht="30" customHeight="1">
      <c r="N7" s="625" t="s">
        <v>701</v>
      </c>
      <c r="O7" s="626"/>
      <c r="P7" s="631" t="s">
        <v>702</v>
      </c>
      <c r="Q7" s="549"/>
      <c r="R7" s="549"/>
      <c r="S7" s="549"/>
      <c r="T7" s="549"/>
      <c r="U7" s="549"/>
      <c r="V7" s="549"/>
      <c r="W7" s="549"/>
      <c r="X7" s="549"/>
      <c r="Y7" s="549"/>
      <c r="Z7" s="632"/>
      <c r="AA7" s="517" t="s">
        <v>703</v>
      </c>
      <c r="AB7" s="515"/>
      <c r="AC7" s="515"/>
      <c r="AD7" s="515"/>
      <c r="AE7" s="515"/>
      <c r="AF7" s="515"/>
      <c r="AG7" s="515"/>
      <c r="AH7" s="515"/>
      <c r="AI7" s="515"/>
      <c r="AJ7" s="515"/>
      <c r="AK7" s="518"/>
    </row>
    <row r="8" spans="2:37" ht="30" customHeight="1">
      <c r="N8" s="627"/>
      <c r="O8" s="628"/>
      <c r="P8" s="631"/>
      <c r="Q8" s="549"/>
      <c r="R8" s="549"/>
      <c r="S8" s="549"/>
      <c r="T8" s="549"/>
      <c r="U8" s="549"/>
      <c r="V8" s="549"/>
      <c r="W8" s="549"/>
      <c r="X8" s="549"/>
      <c r="Y8" s="549"/>
      <c r="Z8" s="632"/>
      <c r="AA8" s="635" t="s">
        <v>1524</v>
      </c>
      <c r="AB8" s="636"/>
      <c r="AC8" s="636"/>
      <c r="AD8" s="636"/>
      <c r="AE8" s="636"/>
      <c r="AF8" s="636"/>
      <c r="AG8" s="636"/>
      <c r="AH8" s="636"/>
      <c r="AI8" s="636"/>
      <c r="AJ8" s="636"/>
      <c r="AK8" s="637"/>
    </row>
    <row r="9" spans="2:37" ht="30" customHeight="1">
      <c r="N9" s="629"/>
      <c r="O9" s="630"/>
      <c r="P9" s="633"/>
      <c r="Q9" s="545"/>
      <c r="R9" s="545"/>
      <c r="S9" s="545"/>
      <c r="T9" s="545"/>
      <c r="U9" s="545"/>
      <c r="V9" s="545"/>
      <c r="W9" s="545"/>
      <c r="X9" s="545"/>
      <c r="Y9" s="545"/>
      <c r="Z9" s="634"/>
      <c r="AA9" s="635" t="s">
        <v>704</v>
      </c>
      <c r="AB9" s="636"/>
      <c r="AC9" s="636"/>
      <c r="AD9" s="636"/>
      <c r="AE9" s="636"/>
      <c r="AF9" s="636"/>
      <c r="AG9" s="636"/>
      <c r="AH9" s="636"/>
      <c r="AI9" s="636"/>
      <c r="AJ9" s="636"/>
      <c r="AK9" s="637"/>
    </row>
    <row r="11" spans="2:37" ht="15" customHeight="1">
      <c r="B11" s="623" t="s">
        <v>705</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row>
    <row r="12" spans="2:37" ht="15" customHeight="1">
      <c r="B12" s="30" t="s">
        <v>706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707</v>
      </c>
      <c r="AH13" s="624" t="str">
        <f>ITEM_all_first!$E$10</f>
        <v/>
      </c>
      <c r="AI13" s="624"/>
      <c r="AJ13" s="624"/>
      <c r="AK13" s="624"/>
    </row>
    <row r="14" spans="2:37" ht="12.95" customHeight="1">
      <c r="D14" s="6" t="s">
        <v>128</v>
      </c>
      <c r="E14" s="6" t="s">
        <v>129</v>
      </c>
      <c r="F14" s="6" t="s">
        <v>134</v>
      </c>
      <c r="L14" s="6" t="s">
        <v>130</v>
      </c>
      <c r="M14" s="529" t="str">
        <f>ITEM_all_first!$E$8</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2.95" customHeight="1">
      <c r="D15" s="6" t="s">
        <v>128</v>
      </c>
      <c r="E15" s="6" t="s">
        <v>131</v>
      </c>
      <c r="F15" s="6" t="s">
        <v>135</v>
      </c>
      <c r="L15" s="6" t="s">
        <v>130</v>
      </c>
      <c r="M15" s="529" t="str">
        <f>ITEM_all_first!$E$9</f>
        <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2:37" ht="12.95" customHeight="1">
      <c r="D16" s="6" t="s">
        <v>128</v>
      </c>
      <c r="E16" s="6" t="s">
        <v>132</v>
      </c>
      <c r="F16" s="6" t="s">
        <v>136</v>
      </c>
      <c r="L16" s="6" t="s">
        <v>130</v>
      </c>
      <c r="M16" s="61" t="s">
        <v>1295</v>
      </c>
      <c r="N16" s="529" t="str">
        <f>ITEM_all_first!$E$11</f>
        <v/>
      </c>
      <c r="O16" s="529"/>
      <c r="P16" s="529"/>
      <c r="Q16" s="529"/>
      <c r="R16" s="529"/>
      <c r="S16" s="12"/>
    </row>
    <row r="17" spans="2:37" ht="12.95" customHeight="1">
      <c r="D17" s="6" t="s">
        <v>128</v>
      </c>
      <c r="E17" s="6" t="s">
        <v>137</v>
      </c>
      <c r="F17" s="6" t="s">
        <v>138</v>
      </c>
      <c r="L17" s="6" t="s">
        <v>130</v>
      </c>
      <c r="M17" s="529" t="str">
        <f>ITEM_all_first!$E$12</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2.95" customHeight="1">
      <c r="B18" s="30"/>
      <c r="C18" s="30"/>
      <c r="D18" s="30"/>
      <c r="E18" s="30"/>
      <c r="F18" s="30"/>
      <c r="G18" s="30"/>
      <c r="H18" s="30"/>
      <c r="I18" s="30"/>
      <c r="J18" s="30"/>
      <c r="K18" s="30"/>
      <c r="L18" s="30"/>
      <c r="M18" s="51"/>
      <c r="N18" s="51"/>
      <c r="O18" s="51"/>
      <c r="P18" s="30"/>
      <c r="Q18" s="51"/>
      <c r="R18" s="51"/>
      <c r="S18" s="51"/>
      <c r="T18" s="30"/>
      <c r="U18" s="51"/>
      <c r="V18" s="51"/>
      <c r="W18" s="51"/>
      <c r="X18" s="30"/>
      <c r="Y18" s="30"/>
      <c r="Z18" s="30"/>
      <c r="AA18" s="30"/>
      <c r="AB18" s="30"/>
      <c r="AC18" s="30"/>
      <c r="AD18" s="30"/>
      <c r="AE18" s="30"/>
      <c r="AF18" s="30"/>
      <c r="AG18" s="30"/>
      <c r="AH18" s="30"/>
      <c r="AI18" s="30"/>
      <c r="AJ18" s="30"/>
      <c r="AK18" s="30"/>
    </row>
    <row r="19" spans="2:37" ht="12.95" customHeight="1">
      <c r="B19" s="6" t="s">
        <v>708</v>
      </c>
    </row>
    <row r="20" spans="2:37" ht="12.95" customHeight="1">
      <c r="D20" s="6" t="s">
        <v>128</v>
      </c>
      <c r="E20" s="6" t="s">
        <v>129</v>
      </c>
      <c r="F20" s="6" t="s">
        <v>141</v>
      </c>
      <c r="L20" s="6" t="s">
        <v>130</v>
      </c>
      <c r="M20" s="9" t="s">
        <v>145</v>
      </c>
      <c r="N20" s="528" t="str">
        <f>ITEM_all_first!$E$14</f>
        <v/>
      </c>
      <c r="O20" s="528"/>
      <c r="P20" s="528"/>
      <c r="Q20" s="528"/>
      <c r="R20" s="9" t="s">
        <v>146</v>
      </c>
      <c r="S20" s="6" t="s">
        <v>709</v>
      </c>
      <c r="X20" s="9" t="s">
        <v>145</v>
      </c>
      <c r="Y20" s="528" t="str">
        <f>ITEM_all_first!$E$15</f>
        <v/>
      </c>
      <c r="Z20" s="528"/>
      <c r="AA20" s="528"/>
      <c r="AB20" s="528"/>
      <c r="AC20" s="9" t="s">
        <v>146</v>
      </c>
      <c r="AG20" s="33" t="s">
        <v>710</v>
      </c>
      <c r="AH20" s="528" t="str">
        <f>ITEM_all_first!$E$16</f>
        <v/>
      </c>
      <c r="AI20" s="528"/>
      <c r="AJ20" s="528"/>
      <c r="AK20" s="9" t="s">
        <v>148</v>
      </c>
    </row>
    <row r="21" spans="2:37" ht="12.95" customHeight="1">
      <c r="D21" s="6" t="s">
        <v>128</v>
      </c>
      <c r="E21" s="6" t="s">
        <v>131</v>
      </c>
      <c r="F21" s="6" t="s">
        <v>135</v>
      </c>
      <c r="L21" s="6" t="s">
        <v>130</v>
      </c>
      <c r="M21" s="529" t="str">
        <f>ITEM_all_first!$E$17</f>
        <v/>
      </c>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2:37" ht="12.95" customHeight="1">
      <c r="D22" s="6" t="s">
        <v>128</v>
      </c>
      <c r="E22" s="6" t="s">
        <v>132</v>
      </c>
      <c r="F22" s="6" t="s">
        <v>142</v>
      </c>
      <c r="L22" s="6" t="s">
        <v>130</v>
      </c>
      <c r="M22" s="9" t="s">
        <v>145</v>
      </c>
      <c r="N22" s="528" t="str">
        <f>ITEM_all_first!$E$18</f>
        <v/>
      </c>
      <c r="O22" s="528"/>
      <c r="P22" s="528"/>
      <c r="Q22" s="528"/>
      <c r="R22" s="9" t="s">
        <v>146</v>
      </c>
      <c r="S22" s="6" t="s">
        <v>147</v>
      </c>
      <c r="X22" s="9" t="s">
        <v>145</v>
      </c>
      <c r="Y22" s="528" t="str">
        <f>ITEM_all_first!$E$19</f>
        <v/>
      </c>
      <c r="Z22" s="528"/>
      <c r="AA22" s="528"/>
      <c r="AB22" s="528"/>
      <c r="AC22" s="9" t="s">
        <v>146</v>
      </c>
      <c r="AG22" s="33" t="s">
        <v>711</v>
      </c>
      <c r="AH22" s="528" t="str">
        <f>ITEM_all_first!$E$20</f>
        <v/>
      </c>
      <c r="AI22" s="528"/>
      <c r="AJ22" s="528"/>
      <c r="AK22" s="9" t="s">
        <v>148</v>
      </c>
    </row>
    <row r="23" spans="2:37" ht="12.95" customHeight="1">
      <c r="M23" s="529" t="str">
        <f>ITEM_all_first!$E$21</f>
        <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2:37" ht="12.95" customHeight="1">
      <c r="D24" s="6" t="s">
        <v>128</v>
      </c>
      <c r="E24" s="6" t="s">
        <v>137</v>
      </c>
      <c r="F24" s="6" t="s">
        <v>136</v>
      </c>
      <c r="L24" s="6" t="s">
        <v>130</v>
      </c>
      <c r="M24" s="61" t="s">
        <v>1295</v>
      </c>
      <c r="N24" s="529" t="str">
        <f>ITEM_all_first!$E$22</f>
        <v/>
      </c>
      <c r="O24" s="529"/>
      <c r="P24" s="529"/>
      <c r="Q24" s="529"/>
      <c r="R24" s="529"/>
      <c r="S24" s="12"/>
    </row>
    <row r="25" spans="2:37" ht="12.95" customHeight="1">
      <c r="D25" s="6" t="s">
        <v>128</v>
      </c>
      <c r="E25" s="6" t="s">
        <v>133</v>
      </c>
      <c r="F25" s="6" t="s">
        <v>143</v>
      </c>
      <c r="L25" s="6" t="s">
        <v>130</v>
      </c>
      <c r="M25" s="529" t="str">
        <f>ITEM_all_first!$E$23</f>
        <v/>
      </c>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2.95" customHeight="1">
      <c r="B26" s="30"/>
      <c r="C26" s="30"/>
      <c r="D26" s="30" t="s">
        <v>128</v>
      </c>
      <c r="E26" s="30" t="s">
        <v>144</v>
      </c>
      <c r="F26" s="30" t="s">
        <v>139</v>
      </c>
      <c r="G26" s="30"/>
      <c r="H26" s="30"/>
      <c r="I26" s="30"/>
      <c r="J26" s="30"/>
      <c r="K26" s="30"/>
      <c r="L26" s="30" t="s">
        <v>130</v>
      </c>
      <c r="M26" s="535" t="str">
        <f>ITEM_all_first!$E$24</f>
        <v/>
      </c>
      <c r="N26" s="535"/>
      <c r="O26" s="535"/>
      <c r="P26" s="535"/>
      <c r="Q26" s="535"/>
      <c r="R26" s="535"/>
      <c r="S26" s="51"/>
      <c r="T26" s="32"/>
      <c r="U26" s="77"/>
      <c r="V26" s="77"/>
      <c r="W26" s="77"/>
      <c r="X26" s="30"/>
      <c r="Y26" s="30"/>
      <c r="Z26" s="30"/>
      <c r="AA26" s="30"/>
      <c r="AB26" s="30"/>
      <c r="AC26" s="30"/>
      <c r="AD26" s="30"/>
      <c r="AE26" s="30"/>
      <c r="AF26" s="30"/>
      <c r="AG26" s="30"/>
      <c r="AH26" s="30"/>
      <c r="AI26" s="30"/>
      <c r="AJ26" s="30"/>
      <c r="AK26" s="30"/>
    </row>
    <row r="27" spans="2:37" ht="12.95" customHeight="1">
      <c r="B27" s="6" t="s">
        <v>712</v>
      </c>
    </row>
    <row r="28" spans="2:37" ht="12.95" customHeight="1">
      <c r="D28" s="6" t="s">
        <v>713</v>
      </c>
    </row>
    <row r="29" spans="2:37" ht="12.95" customHeight="1">
      <c r="D29" s="6" t="s">
        <v>128</v>
      </c>
      <c r="E29" s="6" t="s">
        <v>129</v>
      </c>
      <c r="F29" s="6" t="s">
        <v>141</v>
      </c>
      <c r="L29" s="6" t="s">
        <v>130</v>
      </c>
      <c r="M29" s="9" t="s">
        <v>145</v>
      </c>
      <c r="N29" s="528" t="str">
        <f>ITEM_all_first!$E$25</f>
        <v/>
      </c>
      <c r="O29" s="528"/>
      <c r="P29" s="528"/>
      <c r="Q29" s="528"/>
      <c r="R29" s="9" t="s">
        <v>146</v>
      </c>
      <c r="S29" s="6" t="s">
        <v>714</v>
      </c>
      <c r="X29" s="9" t="s">
        <v>145</v>
      </c>
      <c r="Y29" s="528" t="str">
        <f>ITEM_all_first!$E$26</f>
        <v/>
      </c>
      <c r="Z29" s="528"/>
      <c r="AA29" s="528"/>
      <c r="AB29" s="528"/>
      <c r="AC29" s="9" t="s">
        <v>146</v>
      </c>
      <c r="AG29" s="33" t="s">
        <v>710</v>
      </c>
      <c r="AH29" s="528" t="str">
        <f>ITEM_all_first!$E$27</f>
        <v/>
      </c>
      <c r="AI29" s="528"/>
      <c r="AJ29" s="528"/>
      <c r="AK29" s="9" t="s">
        <v>148</v>
      </c>
    </row>
    <row r="30" spans="2:37" ht="12.95" customHeight="1">
      <c r="D30" s="6" t="s">
        <v>128</v>
      </c>
      <c r="E30" s="6" t="s">
        <v>131</v>
      </c>
      <c r="F30" s="6" t="s">
        <v>135</v>
      </c>
      <c r="L30" s="6" t="s">
        <v>130</v>
      </c>
      <c r="M30" s="529" t="str">
        <f>ITEM_all_first!$E$28</f>
        <v/>
      </c>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row>
    <row r="31" spans="2:37" ht="12.95" customHeight="1">
      <c r="D31" s="6" t="s">
        <v>128</v>
      </c>
      <c r="E31" s="6" t="s">
        <v>132</v>
      </c>
      <c r="F31" s="6" t="s">
        <v>142</v>
      </c>
      <c r="L31" s="6" t="s">
        <v>130</v>
      </c>
      <c r="M31" s="9" t="s">
        <v>145</v>
      </c>
      <c r="N31" s="528" t="str">
        <f>ITEM_all_first!$E$29</f>
        <v/>
      </c>
      <c r="O31" s="528"/>
      <c r="P31" s="528"/>
      <c r="Q31" s="528"/>
      <c r="R31" s="9" t="s">
        <v>146</v>
      </c>
      <c r="S31" s="6" t="s">
        <v>147</v>
      </c>
      <c r="X31" s="9" t="s">
        <v>145</v>
      </c>
      <c r="Y31" s="528" t="str">
        <f>ITEM_all_first!$E$30</f>
        <v/>
      </c>
      <c r="Z31" s="528"/>
      <c r="AA31" s="528"/>
      <c r="AB31" s="528"/>
      <c r="AC31" s="9" t="s">
        <v>146</v>
      </c>
      <c r="AG31" s="33" t="s">
        <v>715</v>
      </c>
      <c r="AH31" s="528" t="str">
        <f>ITEM_all_first!$E$31</f>
        <v/>
      </c>
      <c r="AI31" s="528"/>
      <c r="AJ31" s="528"/>
      <c r="AK31" s="9" t="s">
        <v>148</v>
      </c>
    </row>
    <row r="32" spans="2:37" ht="12.95" customHeight="1">
      <c r="M32" s="529" t="str">
        <f>ITEM_all_first!$E$32</f>
        <v/>
      </c>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row>
    <row r="33" spans="4:37" ht="12.95" customHeight="1">
      <c r="D33" s="6" t="s">
        <v>128</v>
      </c>
      <c r="E33" s="6" t="s">
        <v>137</v>
      </c>
      <c r="F33" s="6" t="s">
        <v>136</v>
      </c>
      <c r="L33" s="6" t="s">
        <v>130</v>
      </c>
      <c r="M33" s="61" t="s">
        <v>1295</v>
      </c>
      <c r="N33" s="529" t="str">
        <f>ITEM_all_first!$E$33</f>
        <v/>
      </c>
      <c r="O33" s="529"/>
      <c r="P33" s="529"/>
      <c r="Q33" s="529"/>
      <c r="R33" s="529"/>
      <c r="S33" s="12"/>
    </row>
    <row r="34" spans="4:37" ht="12.95" customHeight="1">
      <c r="D34" s="6" t="s">
        <v>128</v>
      </c>
      <c r="E34" s="6" t="s">
        <v>133</v>
      </c>
      <c r="F34" s="6" t="s">
        <v>143</v>
      </c>
      <c r="L34" s="6" t="s">
        <v>130</v>
      </c>
      <c r="M34" s="529" t="str">
        <f>ITEM_all_first!$E$34</f>
        <v/>
      </c>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row>
    <row r="35" spans="4:37" ht="12.95" customHeight="1">
      <c r="D35" s="6" t="s">
        <v>128</v>
      </c>
      <c r="E35" s="6" t="s">
        <v>144</v>
      </c>
      <c r="F35" s="6" t="s">
        <v>139</v>
      </c>
      <c r="L35" s="6" t="s">
        <v>130</v>
      </c>
      <c r="M35" s="529" t="str">
        <f>ITEM_all_first!$E$35</f>
        <v/>
      </c>
      <c r="N35" s="529"/>
      <c r="O35" s="529"/>
      <c r="P35" s="529"/>
      <c r="Q35" s="529"/>
      <c r="R35" s="529"/>
      <c r="S35" s="12"/>
      <c r="T35" s="9"/>
      <c r="U35" s="76"/>
      <c r="V35" s="76"/>
      <c r="W35" s="76"/>
    </row>
    <row r="36" spans="4:37" ht="12.95" customHeight="1">
      <c r="D36" s="6" t="s">
        <v>128</v>
      </c>
      <c r="E36" s="6" t="s">
        <v>153</v>
      </c>
      <c r="F36" s="6" t="s">
        <v>154</v>
      </c>
      <c r="O36" s="6" t="s">
        <v>130</v>
      </c>
      <c r="P36" s="529" t="str">
        <f>ITEM_all_first!$E$36</f>
        <v/>
      </c>
      <c r="Q36" s="529"/>
      <c r="R36" s="529"/>
      <c r="S36" s="529"/>
      <c r="T36" s="529"/>
      <c r="U36" s="529" t="str">
        <f>ITEM_all_first!$E$37</f>
        <v/>
      </c>
      <c r="V36" s="529"/>
      <c r="W36" s="529"/>
      <c r="X36" s="529"/>
      <c r="Y36" s="529"/>
      <c r="Z36" s="529" t="str">
        <f>ITEM_all_first!$E$38</f>
        <v/>
      </c>
      <c r="AA36" s="529"/>
      <c r="AB36" s="529"/>
      <c r="AC36" s="529"/>
      <c r="AD36" s="529"/>
      <c r="AE36" s="529" t="str">
        <f>ITEM_all_first!$E$39</f>
        <v/>
      </c>
      <c r="AF36" s="529"/>
      <c r="AG36" s="529"/>
      <c r="AH36" s="529"/>
      <c r="AI36" s="529"/>
    </row>
    <row r="37" spans="4:37" ht="12.95" customHeight="1"/>
    <row r="38" spans="4:37" ht="12.95" customHeight="1">
      <c r="D38" s="6" t="s">
        <v>716</v>
      </c>
    </row>
    <row r="39" spans="4:37" ht="12.95" customHeight="1">
      <c r="D39" s="6" t="s">
        <v>128</v>
      </c>
      <c r="E39" s="6" t="s">
        <v>129</v>
      </c>
      <c r="F39" s="6" t="s">
        <v>141</v>
      </c>
      <c r="L39" s="6" t="s">
        <v>130</v>
      </c>
      <c r="M39" s="9" t="s">
        <v>145</v>
      </c>
      <c r="N39" s="528" t="str">
        <f>ITEM_all_first!$E$40</f>
        <v/>
      </c>
      <c r="O39" s="528"/>
      <c r="P39" s="528"/>
      <c r="Q39" s="528"/>
      <c r="R39" s="9" t="s">
        <v>146</v>
      </c>
      <c r="S39" s="6" t="s">
        <v>714</v>
      </c>
      <c r="X39" s="9" t="s">
        <v>145</v>
      </c>
      <c r="Y39" s="528" t="str">
        <f>ITEM_all_first!$E$41</f>
        <v/>
      </c>
      <c r="Z39" s="528"/>
      <c r="AA39" s="528"/>
      <c r="AB39" s="528"/>
      <c r="AC39" s="9" t="s">
        <v>146</v>
      </c>
      <c r="AG39" s="33" t="s">
        <v>710</v>
      </c>
      <c r="AH39" s="528" t="str">
        <f>ITEM_all_first!$E$42</f>
        <v/>
      </c>
      <c r="AI39" s="528"/>
      <c r="AJ39" s="528"/>
      <c r="AK39" s="9" t="s">
        <v>148</v>
      </c>
    </row>
    <row r="40" spans="4:37" ht="12.95" customHeight="1">
      <c r="D40" s="6" t="s">
        <v>128</v>
      </c>
      <c r="E40" s="6" t="s">
        <v>131</v>
      </c>
      <c r="F40" s="6" t="s">
        <v>135</v>
      </c>
      <c r="L40" s="6" t="s">
        <v>130</v>
      </c>
      <c r="M40" s="529" t="str">
        <f>ITEM_all_first!$E$43</f>
        <v/>
      </c>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row>
    <row r="41" spans="4:37" ht="12.95" customHeight="1">
      <c r="D41" s="6" t="s">
        <v>128</v>
      </c>
      <c r="E41" s="6" t="s">
        <v>132</v>
      </c>
      <c r="F41" s="6" t="s">
        <v>142</v>
      </c>
      <c r="L41" s="6" t="s">
        <v>130</v>
      </c>
      <c r="M41" s="9" t="s">
        <v>145</v>
      </c>
      <c r="N41" s="528" t="str">
        <f>ITEM_all_first!$E$44</f>
        <v/>
      </c>
      <c r="O41" s="528"/>
      <c r="P41" s="528"/>
      <c r="Q41" s="528"/>
      <c r="R41" s="9" t="s">
        <v>146</v>
      </c>
      <c r="S41" s="6" t="s">
        <v>147</v>
      </c>
      <c r="X41" s="9" t="s">
        <v>145</v>
      </c>
      <c r="Y41" s="528" t="str">
        <f>ITEM_all_first!$E$45</f>
        <v/>
      </c>
      <c r="Z41" s="528"/>
      <c r="AA41" s="528"/>
      <c r="AB41" s="528"/>
      <c r="AC41" s="9" t="s">
        <v>146</v>
      </c>
      <c r="AG41" s="33" t="s">
        <v>715</v>
      </c>
      <c r="AH41" s="528" t="str">
        <f>ITEM_all_first!$E$46</f>
        <v/>
      </c>
      <c r="AI41" s="528"/>
      <c r="AJ41" s="528"/>
      <c r="AK41" s="9" t="s">
        <v>148</v>
      </c>
    </row>
    <row r="42" spans="4:37" ht="12.95" customHeight="1">
      <c r="M42" s="529" t="str">
        <f>ITEM_all_first!$E$47</f>
        <v/>
      </c>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row>
    <row r="43" spans="4:37" ht="12.95" customHeight="1">
      <c r="D43" s="6" t="s">
        <v>128</v>
      </c>
      <c r="E43" s="6" t="s">
        <v>137</v>
      </c>
      <c r="F43" s="6" t="s">
        <v>136</v>
      </c>
      <c r="L43" s="6" t="s">
        <v>130</v>
      </c>
      <c r="M43" s="61" t="s">
        <v>1295</v>
      </c>
      <c r="N43" s="529" t="str">
        <f>ITEM_all_first!$E$48</f>
        <v/>
      </c>
      <c r="O43" s="529"/>
      <c r="P43" s="529"/>
      <c r="Q43" s="529"/>
      <c r="R43" s="529"/>
      <c r="S43" s="12"/>
    </row>
    <row r="44" spans="4:37" ht="12.95" customHeight="1">
      <c r="D44" s="6" t="s">
        <v>128</v>
      </c>
      <c r="E44" s="6" t="s">
        <v>133</v>
      </c>
      <c r="F44" s="6" t="s">
        <v>143</v>
      </c>
      <c r="L44" s="6" t="s">
        <v>130</v>
      </c>
      <c r="M44" s="529" t="str">
        <f>ITEM_all_first!$E$49</f>
        <v/>
      </c>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row>
    <row r="45" spans="4:37" ht="12.95" customHeight="1">
      <c r="D45" s="6" t="s">
        <v>128</v>
      </c>
      <c r="E45" s="6" t="s">
        <v>144</v>
      </c>
      <c r="F45" s="6" t="s">
        <v>139</v>
      </c>
      <c r="L45" s="6" t="s">
        <v>130</v>
      </c>
      <c r="M45" s="529" t="str">
        <f>ITEM_all_first!$E$50</f>
        <v/>
      </c>
      <c r="N45" s="529"/>
      <c r="O45" s="529"/>
      <c r="P45" s="529"/>
      <c r="Q45" s="529"/>
      <c r="R45" s="529"/>
      <c r="S45" s="12"/>
      <c r="T45" s="9"/>
      <c r="U45" s="76"/>
      <c r="V45" s="76"/>
      <c r="W45" s="76"/>
    </row>
    <row r="46" spans="4:37" ht="12.95" customHeight="1">
      <c r="D46" s="6" t="s">
        <v>128</v>
      </c>
      <c r="E46" s="6" t="s">
        <v>153</v>
      </c>
      <c r="F46" s="6" t="s">
        <v>154</v>
      </c>
      <c r="O46" s="6" t="s">
        <v>130</v>
      </c>
      <c r="P46" s="529" t="str">
        <f>ITEM_all_first!$E$51</f>
        <v/>
      </c>
      <c r="Q46" s="529"/>
      <c r="R46" s="529"/>
      <c r="S46" s="529"/>
      <c r="T46" s="529"/>
      <c r="U46" s="529" t="str">
        <f>ITEM_all_first!$E$52</f>
        <v/>
      </c>
      <c r="V46" s="529"/>
      <c r="W46" s="529"/>
      <c r="X46" s="529"/>
      <c r="Y46" s="529"/>
      <c r="Z46" s="529" t="str">
        <f>ITEM_all_first!$E$53</f>
        <v/>
      </c>
      <c r="AA46" s="529"/>
      <c r="AB46" s="529"/>
      <c r="AC46" s="529"/>
      <c r="AD46" s="529"/>
      <c r="AE46" s="529" t="str">
        <f>ITEM_all_first!$E$54</f>
        <v/>
      </c>
      <c r="AF46" s="529"/>
      <c r="AG46" s="529"/>
      <c r="AH46" s="529"/>
      <c r="AI46" s="529"/>
    </row>
    <row r="47" spans="4:37" ht="12.95" customHeight="1"/>
    <row r="48" spans="4:37" ht="12.95" customHeight="1">
      <c r="D48" s="6" t="s">
        <v>128</v>
      </c>
      <c r="E48" s="6" t="s">
        <v>129</v>
      </c>
      <c r="F48" s="6" t="s">
        <v>141</v>
      </c>
      <c r="L48" s="6" t="s">
        <v>130</v>
      </c>
      <c r="M48" s="9" t="s">
        <v>145</v>
      </c>
      <c r="N48" s="528" t="str">
        <f>ITEM_all_first!$E$55</f>
        <v/>
      </c>
      <c r="O48" s="528"/>
      <c r="P48" s="528"/>
      <c r="Q48" s="528"/>
      <c r="R48" s="9" t="s">
        <v>146</v>
      </c>
      <c r="S48" s="6" t="s">
        <v>714</v>
      </c>
      <c r="X48" s="9" t="s">
        <v>145</v>
      </c>
      <c r="Y48" s="528" t="str">
        <f>ITEM_all_first!$E$56</f>
        <v/>
      </c>
      <c r="Z48" s="528"/>
      <c r="AA48" s="528"/>
      <c r="AB48" s="528"/>
      <c r="AC48" s="9" t="s">
        <v>146</v>
      </c>
      <c r="AG48" s="33" t="s">
        <v>710</v>
      </c>
      <c r="AH48" s="528" t="str">
        <f>ITEM_all_first!$E$57</f>
        <v/>
      </c>
      <c r="AI48" s="528"/>
      <c r="AJ48" s="528"/>
      <c r="AK48" s="9" t="s">
        <v>148</v>
      </c>
    </row>
    <row r="49" spans="4:37" ht="12.95" customHeight="1">
      <c r="D49" s="6" t="s">
        <v>128</v>
      </c>
      <c r="E49" s="6" t="s">
        <v>131</v>
      </c>
      <c r="F49" s="6" t="s">
        <v>135</v>
      </c>
      <c r="L49" s="6" t="s">
        <v>130</v>
      </c>
      <c r="M49" s="529" t="str">
        <f>ITEM_all_first!$E$58</f>
        <v/>
      </c>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row>
    <row r="50" spans="4:37" ht="12.95" customHeight="1">
      <c r="D50" s="6" t="s">
        <v>128</v>
      </c>
      <c r="E50" s="6" t="s">
        <v>132</v>
      </c>
      <c r="F50" s="6" t="s">
        <v>142</v>
      </c>
      <c r="L50" s="6" t="s">
        <v>130</v>
      </c>
      <c r="M50" s="9" t="s">
        <v>145</v>
      </c>
      <c r="N50" s="528" t="str">
        <f>ITEM_all_first!$E$59</f>
        <v/>
      </c>
      <c r="O50" s="528"/>
      <c r="P50" s="528"/>
      <c r="Q50" s="528"/>
      <c r="R50" s="9" t="s">
        <v>146</v>
      </c>
      <c r="S50" s="6" t="s">
        <v>147</v>
      </c>
      <c r="X50" s="9" t="s">
        <v>145</v>
      </c>
      <c r="Y50" s="528" t="str">
        <f>ITEM_all_first!$E$60</f>
        <v/>
      </c>
      <c r="Z50" s="528"/>
      <c r="AA50" s="528"/>
      <c r="AB50" s="528"/>
      <c r="AC50" s="9" t="s">
        <v>146</v>
      </c>
      <c r="AG50" s="33" t="s">
        <v>715</v>
      </c>
      <c r="AH50" s="528" t="str">
        <f>ITEM_all_first!$E$61</f>
        <v/>
      </c>
      <c r="AI50" s="528"/>
      <c r="AJ50" s="528"/>
      <c r="AK50" s="9" t="s">
        <v>148</v>
      </c>
    </row>
    <row r="51" spans="4:37" ht="12.95" customHeight="1">
      <c r="M51" s="529" t="str">
        <f>ITEM_all_first!$E$62</f>
        <v/>
      </c>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row>
    <row r="52" spans="4:37" ht="12.95" customHeight="1">
      <c r="D52" s="6" t="s">
        <v>128</v>
      </c>
      <c r="E52" s="6" t="s">
        <v>137</v>
      </c>
      <c r="F52" s="6" t="s">
        <v>136</v>
      </c>
      <c r="L52" s="6" t="s">
        <v>130</v>
      </c>
      <c r="M52" s="61" t="s">
        <v>1295</v>
      </c>
      <c r="N52" s="529" t="str">
        <f>ITEM_all_first!$E$63</f>
        <v/>
      </c>
      <c r="O52" s="529"/>
      <c r="P52" s="529"/>
      <c r="Q52" s="529"/>
      <c r="R52" s="529"/>
      <c r="S52" s="12"/>
    </row>
    <row r="53" spans="4:37" ht="12.95" customHeight="1">
      <c r="D53" s="6" t="s">
        <v>128</v>
      </c>
      <c r="E53" s="6" t="s">
        <v>133</v>
      </c>
      <c r="F53" s="6" t="s">
        <v>143</v>
      </c>
      <c r="L53" s="6" t="s">
        <v>130</v>
      </c>
      <c r="M53" s="529" t="str">
        <f>ITEM_all_first!$E$64</f>
        <v/>
      </c>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row>
    <row r="54" spans="4:37" ht="12.95" customHeight="1">
      <c r="D54" s="6" t="s">
        <v>128</v>
      </c>
      <c r="E54" s="6" t="s">
        <v>144</v>
      </c>
      <c r="F54" s="6" t="s">
        <v>139</v>
      </c>
      <c r="L54" s="6" t="s">
        <v>130</v>
      </c>
      <c r="M54" s="529" t="str">
        <f>ITEM_all_first!$E$65</f>
        <v/>
      </c>
      <c r="N54" s="529"/>
      <c r="O54" s="529"/>
      <c r="P54" s="529"/>
      <c r="Q54" s="529"/>
      <c r="R54" s="529"/>
      <c r="S54" s="12"/>
      <c r="T54" s="9"/>
      <c r="U54" s="12"/>
      <c r="V54" s="12"/>
      <c r="W54" s="12"/>
    </row>
    <row r="55" spans="4:37" ht="12.95" customHeight="1">
      <c r="D55" s="6" t="s">
        <v>128</v>
      </c>
      <c r="E55" s="6" t="s">
        <v>153</v>
      </c>
      <c r="F55" s="6" t="s">
        <v>154</v>
      </c>
      <c r="O55" s="6" t="s">
        <v>130</v>
      </c>
      <c r="P55" s="529" t="str">
        <f>ITEM_all_first!$E$66</f>
        <v/>
      </c>
      <c r="Q55" s="529"/>
      <c r="R55" s="529"/>
      <c r="S55" s="529"/>
      <c r="T55" s="529"/>
      <c r="U55" s="529" t="str">
        <f>ITEM_all_first!$E$67</f>
        <v/>
      </c>
      <c r="V55" s="529"/>
      <c r="W55" s="529"/>
      <c r="X55" s="529"/>
      <c r="Y55" s="529"/>
      <c r="Z55" s="529" t="str">
        <f>ITEM_all_first!$E$68</f>
        <v/>
      </c>
      <c r="AA55" s="529"/>
      <c r="AB55" s="529"/>
      <c r="AC55" s="529"/>
      <c r="AD55" s="529"/>
      <c r="AE55" s="529" t="str">
        <f>ITEM_all_first!$E$69</f>
        <v/>
      </c>
      <c r="AF55" s="529"/>
      <c r="AG55" s="529"/>
      <c r="AH55" s="529"/>
      <c r="AI55" s="529"/>
    </row>
    <row r="56" spans="4:37" ht="12.95" customHeight="1"/>
    <row r="57" spans="4:37" ht="12.95" customHeight="1">
      <c r="D57" s="6" t="s">
        <v>128</v>
      </c>
      <c r="E57" s="6" t="s">
        <v>129</v>
      </c>
      <c r="F57" s="6" t="s">
        <v>141</v>
      </c>
      <c r="L57" s="6" t="s">
        <v>130</v>
      </c>
      <c r="M57" s="9" t="s">
        <v>145</v>
      </c>
      <c r="N57" s="528" t="str">
        <f>ITEM_all_first!$E$70</f>
        <v/>
      </c>
      <c r="O57" s="528"/>
      <c r="P57" s="528"/>
      <c r="Q57" s="528"/>
      <c r="R57" s="9" t="s">
        <v>146</v>
      </c>
      <c r="S57" s="6" t="s">
        <v>714</v>
      </c>
      <c r="X57" s="9" t="s">
        <v>145</v>
      </c>
      <c r="Y57" s="528" t="str">
        <f>ITEM_all_first!$E$71</f>
        <v/>
      </c>
      <c r="Z57" s="528"/>
      <c r="AA57" s="528"/>
      <c r="AB57" s="528"/>
      <c r="AC57" s="9" t="s">
        <v>146</v>
      </c>
      <c r="AG57" s="33" t="s">
        <v>710</v>
      </c>
      <c r="AH57" s="528" t="str">
        <f>ITEM_all_first!$E$72</f>
        <v/>
      </c>
      <c r="AI57" s="528"/>
      <c r="AJ57" s="528"/>
      <c r="AK57" s="9" t="s">
        <v>148</v>
      </c>
    </row>
    <row r="58" spans="4:37" ht="12.95" customHeight="1">
      <c r="D58" s="6" t="s">
        <v>128</v>
      </c>
      <c r="E58" s="6" t="s">
        <v>131</v>
      </c>
      <c r="F58" s="6" t="s">
        <v>135</v>
      </c>
      <c r="L58" s="6" t="s">
        <v>130</v>
      </c>
      <c r="M58" s="529" t="str">
        <f>ITEM_all_first!$E$73</f>
        <v/>
      </c>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row>
    <row r="59" spans="4:37" ht="12.95" customHeight="1">
      <c r="D59" s="6" t="s">
        <v>128</v>
      </c>
      <c r="E59" s="6" t="s">
        <v>132</v>
      </c>
      <c r="F59" s="6" t="s">
        <v>142</v>
      </c>
      <c r="L59" s="6" t="s">
        <v>130</v>
      </c>
      <c r="M59" s="9" t="s">
        <v>145</v>
      </c>
      <c r="N59" s="528" t="str">
        <f>ITEM_all_first!$E$74</f>
        <v/>
      </c>
      <c r="O59" s="528"/>
      <c r="P59" s="528"/>
      <c r="Q59" s="528"/>
      <c r="R59" s="9" t="s">
        <v>146</v>
      </c>
      <c r="S59" s="6" t="s">
        <v>147</v>
      </c>
      <c r="X59" s="9" t="s">
        <v>145</v>
      </c>
      <c r="Y59" s="528" t="str">
        <f>ITEM_all_first!$E$75</f>
        <v/>
      </c>
      <c r="Z59" s="528"/>
      <c r="AA59" s="528"/>
      <c r="AB59" s="528"/>
      <c r="AC59" s="9" t="s">
        <v>146</v>
      </c>
      <c r="AG59" s="33" t="s">
        <v>715</v>
      </c>
      <c r="AH59" s="528" t="str">
        <f>ITEM_all_first!$E$76</f>
        <v/>
      </c>
      <c r="AI59" s="528"/>
      <c r="AJ59" s="528"/>
      <c r="AK59" s="9" t="s">
        <v>148</v>
      </c>
    </row>
    <row r="60" spans="4:37" ht="12.95" customHeight="1">
      <c r="M60" s="529" t="str">
        <f>ITEM_all_first!$E$77</f>
        <v/>
      </c>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row>
    <row r="61" spans="4:37" ht="12.95" customHeight="1">
      <c r="D61" s="6" t="s">
        <v>128</v>
      </c>
      <c r="E61" s="6" t="s">
        <v>137</v>
      </c>
      <c r="F61" s="6" t="s">
        <v>136</v>
      </c>
      <c r="L61" s="6" t="s">
        <v>130</v>
      </c>
      <c r="M61" s="61" t="s">
        <v>1295</v>
      </c>
      <c r="N61" s="529" t="str">
        <f>ITEM_all_first!$E$78</f>
        <v/>
      </c>
      <c r="O61" s="529"/>
      <c r="P61" s="529"/>
      <c r="Q61" s="529"/>
      <c r="R61" s="529"/>
      <c r="S61" s="12"/>
    </row>
    <row r="62" spans="4:37" ht="12.95" customHeight="1">
      <c r="D62" s="6" t="s">
        <v>128</v>
      </c>
      <c r="E62" s="6" t="s">
        <v>133</v>
      </c>
      <c r="F62" s="6" t="s">
        <v>143</v>
      </c>
      <c r="L62" s="6" t="s">
        <v>130</v>
      </c>
      <c r="M62" s="529" t="str">
        <f>ITEM_all_first!$E$79</f>
        <v/>
      </c>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row>
    <row r="63" spans="4:37" ht="12.95" customHeight="1">
      <c r="D63" s="6" t="s">
        <v>128</v>
      </c>
      <c r="E63" s="6" t="s">
        <v>144</v>
      </c>
      <c r="F63" s="6" t="s">
        <v>139</v>
      </c>
      <c r="L63" s="6" t="s">
        <v>130</v>
      </c>
      <c r="M63" s="529" t="str">
        <f>ITEM_all_first!$E$80</f>
        <v/>
      </c>
      <c r="N63" s="529"/>
      <c r="O63" s="529"/>
      <c r="P63" s="529"/>
      <c r="Q63" s="529"/>
      <c r="R63" s="529"/>
      <c r="S63" s="12"/>
      <c r="T63" s="9"/>
      <c r="U63" s="12"/>
      <c r="V63" s="12"/>
      <c r="W63" s="12"/>
    </row>
    <row r="64" spans="4:37" ht="12.95" customHeight="1">
      <c r="D64" s="6" t="s">
        <v>128</v>
      </c>
      <c r="E64" s="6" t="s">
        <v>153</v>
      </c>
      <c r="F64" s="6" t="s">
        <v>154</v>
      </c>
      <c r="O64" s="6" t="s">
        <v>130</v>
      </c>
      <c r="P64" s="529" t="str">
        <f>ITEM_all_first!$E$81</f>
        <v/>
      </c>
      <c r="Q64" s="529"/>
      <c r="R64" s="529"/>
      <c r="S64" s="529"/>
      <c r="T64" s="529"/>
      <c r="U64" s="529" t="str">
        <f>ITEM_all_first!$E$82</f>
        <v/>
      </c>
      <c r="V64" s="529"/>
      <c r="W64" s="529"/>
      <c r="X64" s="529"/>
      <c r="Y64" s="529"/>
      <c r="Z64" s="529" t="str">
        <f>ITEM_all_first!$E$83</f>
        <v/>
      </c>
      <c r="AA64" s="529"/>
      <c r="AB64" s="529"/>
      <c r="AC64" s="529"/>
      <c r="AD64" s="529"/>
      <c r="AE64" s="529" t="str">
        <f>ITEM_all_first!$E$84</f>
        <v/>
      </c>
      <c r="AF64" s="529"/>
      <c r="AG64" s="529"/>
      <c r="AH64" s="529"/>
      <c r="AI64" s="529"/>
    </row>
    <row r="68" spans="4:37" ht="15" customHeight="1">
      <c r="D68" s="6" t="s">
        <v>717</v>
      </c>
    </row>
    <row r="69" spans="4:37" ht="15" customHeight="1">
      <c r="D69" s="6" t="s">
        <v>718</v>
      </c>
    </row>
    <row r="70" spans="4:37" ht="15" customHeight="1">
      <c r="D70" s="9" t="str">
        <f>ITEM_all_first!$E$85</f>
        <v>□</v>
      </c>
      <c r="E70" s="6" t="s">
        <v>719</v>
      </c>
    </row>
    <row r="71" spans="4:37" ht="15" customHeight="1">
      <c r="D71" s="6" t="s">
        <v>128</v>
      </c>
      <c r="E71" s="6" t="s">
        <v>129</v>
      </c>
      <c r="F71" s="6" t="s">
        <v>135</v>
      </c>
      <c r="L71" s="6" t="s">
        <v>130</v>
      </c>
      <c r="M71" s="529" t="str">
        <f>ITEM_all_first!$E$86</f>
        <v/>
      </c>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row>
    <row r="72" spans="4:37" ht="15" customHeight="1">
      <c r="D72" s="6" t="s">
        <v>128</v>
      </c>
      <c r="E72" s="6" t="s">
        <v>131</v>
      </c>
      <c r="F72" s="6" t="s">
        <v>141</v>
      </c>
      <c r="L72" s="6" t="s">
        <v>130</v>
      </c>
      <c r="M72" s="6" t="s">
        <v>720</v>
      </c>
      <c r="U72" s="528" t="str">
        <f>ITEM_all_first!$E$87</f>
        <v/>
      </c>
      <c r="V72" s="528"/>
      <c r="W72" s="528"/>
      <c r="X72" s="528"/>
      <c r="Y72" s="528"/>
      <c r="Z72" s="9" t="s">
        <v>148</v>
      </c>
    </row>
    <row r="73" spans="4:37" ht="9.9499999999999993" customHeight="1"/>
    <row r="74" spans="4:37" ht="15" customHeight="1">
      <c r="D74" s="9" t="str">
        <f>ITEM_all_first!$E$88</f>
        <v>□</v>
      </c>
      <c r="E74" s="6" t="s">
        <v>721</v>
      </c>
    </row>
    <row r="75" spans="4:37" ht="15" customHeight="1">
      <c r="D75" s="6" t="s">
        <v>128</v>
      </c>
      <c r="E75" s="6" t="s">
        <v>129</v>
      </c>
      <c r="F75" s="6" t="s">
        <v>135</v>
      </c>
      <c r="L75" s="6" t="s">
        <v>130</v>
      </c>
      <c r="M75" s="529" t="str">
        <f>ITEM_all_first!$E$89</f>
        <v/>
      </c>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row>
    <row r="76" spans="4:37" ht="15" customHeight="1">
      <c r="D76" s="6" t="s">
        <v>128</v>
      </c>
      <c r="E76" s="6" t="s">
        <v>131</v>
      </c>
      <c r="F76" s="6" t="s">
        <v>141</v>
      </c>
      <c r="L76" s="6" t="s">
        <v>130</v>
      </c>
      <c r="M76" s="6" t="s">
        <v>722</v>
      </c>
      <c r="U76" s="528" t="str">
        <f>ITEM_all_first!$E$90</f>
        <v/>
      </c>
      <c r="V76" s="528"/>
      <c r="W76" s="528"/>
      <c r="X76" s="528"/>
      <c r="Y76" s="528"/>
      <c r="Z76" s="9" t="s">
        <v>148</v>
      </c>
    </row>
    <row r="77" spans="4:37" ht="9.9499999999999993" customHeight="1"/>
    <row r="78" spans="4:37" ht="15" customHeight="1">
      <c r="D78" s="9" t="str">
        <f>ITEM_all_first!$E$91</f>
        <v>□</v>
      </c>
      <c r="E78" s="6" t="s">
        <v>723</v>
      </c>
    </row>
    <row r="79" spans="4:37" ht="15" customHeight="1">
      <c r="D79" s="6" t="s">
        <v>128</v>
      </c>
      <c r="E79" s="6" t="s">
        <v>129</v>
      </c>
      <c r="F79" s="6" t="s">
        <v>135</v>
      </c>
      <c r="L79" s="6" t="s">
        <v>130</v>
      </c>
      <c r="M79" s="529" t="str">
        <f>ITEM_all_first!$E$92</f>
        <v/>
      </c>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row>
    <row r="80" spans="4:37" ht="15" customHeight="1">
      <c r="D80" s="6" t="s">
        <v>128</v>
      </c>
      <c r="E80" s="6" t="s">
        <v>131</v>
      </c>
      <c r="F80" s="6" t="s">
        <v>141</v>
      </c>
      <c r="L80" s="6" t="s">
        <v>130</v>
      </c>
      <c r="M80" s="6" t="s">
        <v>724</v>
      </c>
      <c r="U80" s="528" t="str">
        <f>ITEM_all_first!$E$93</f>
        <v/>
      </c>
      <c r="V80" s="528"/>
      <c r="W80" s="528"/>
      <c r="X80" s="528"/>
      <c r="Y80" s="528"/>
      <c r="Z80" s="9" t="s">
        <v>148</v>
      </c>
    </row>
    <row r="81" spans="2:37" ht="15" customHeight="1">
      <c r="D81" s="6" t="s">
        <v>128</v>
      </c>
      <c r="E81" s="6" t="s">
        <v>129</v>
      </c>
      <c r="F81" s="6" t="s">
        <v>135</v>
      </c>
      <c r="L81" s="6" t="s">
        <v>130</v>
      </c>
      <c r="M81" s="529" t="str">
        <f>ITEM_all_first!$E$94</f>
        <v/>
      </c>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row>
    <row r="82" spans="2:37" ht="15" customHeight="1">
      <c r="D82" s="6" t="s">
        <v>128</v>
      </c>
      <c r="E82" s="6" t="s">
        <v>131</v>
      </c>
      <c r="F82" s="6" t="s">
        <v>141</v>
      </c>
      <c r="L82" s="6" t="s">
        <v>130</v>
      </c>
      <c r="M82" s="6" t="s">
        <v>724</v>
      </c>
      <c r="U82" s="528" t="str">
        <f>ITEM_all_first!$E$95</f>
        <v/>
      </c>
      <c r="V82" s="528"/>
      <c r="W82" s="528"/>
      <c r="X82" s="528"/>
      <c r="Y82" s="528"/>
      <c r="Z82" s="9" t="s">
        <v>148</v>
      </c>
    </row>
    <row r="83" spans="2:37" ht="15" customHeight="1">
      <c r="D83" s="6" t="s">
        <v>128</v>
      </c>
      <c r="E83" s="6" t="s">
        <v>129</v>
      </c>
      <c r="F83" s="6" t="s">
        <v>135</v>
      </c>
      <c r="L83" s="6" t="s">
        <v>130</v>
      </c>
      <c r="M83" s="529" t="str">
        <f>ITEM_all_first!$E$96</f>
        <v/>
      </c>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row>
    <row r="84" spans="2:37" ht="15" customHeight="1">
      <c r="D84" s="6" t="s">
        <v>128</v>
      </c>
      <c r="E84" s="6" t="s">
        <v>131</v>
      </c>
      <c r="F84" s="6" t="s">
        <v>141</v>
      </c>
      <c r="L84" s="6" t="s">
        <v>130</v>
      </c>
      <c r="M84" s="6" t="s">
        <v>724</v>
      </c>
      <c r="U84" s="528" t="str">
        <f>ITEM_all_first!$E$97</f>
        <v/>
      </c>
      <c r="V84" s="528"/>
      <c r="W84" s="528"/>
      <c r="X84" s="528"/>
      <c r="Y84" s="528"/>
      <c r="Z84" s="9" t="s">
        <v>148</v>
      </c>
    </row>
    <row r="85" spans="2:37" ht="9.9499999999999993" customHeight="1"/>
    <row r="86" spans="2:37" ht="15" customHeight="1">
      <c r="D86" s="9" t="str">
        <f>ITEM_all_first!$E$98</f>
        <v>□</v>
      </c>
      <c r="E86" s="6" t="s">
        <v>725</v>
      </c>
    </row>
    <row r="87" spans="2:37" ht="15" customHeight="1">
      <c r="D87" s="6" t="s">
        <v>128</v>
      </c>
      <c r="E87" s="6" t="s">
        <v>129</v>
      </c>
      <c r="F87" s="6" t="s">
        <v>135</v>
      </c>
      <c r="L87" s="6" t="s">
        <v>130</v>
      </c>
      <c r="M87" s="529" t="str">
        <f>ITEM_all_first!$E$99</f>
        <v/>
      </c>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row>
    <row r="88" spans="2:37" ht="15" customHeight="1">
      <c r="D88" s="6" t="s">
        <v>128</v>
      </c>
      <c r="E88" s="6" t="s">
        <v>131</v>
      </c>
      <c r="F88" s="6" t="s">
        <v>141</v>
      </c>
      <c r="L88" s="6" t="s">
        <v>130</v>
      </c>
      <c r="M88" s="6" t="s">
        <v>724</v>
      </c>
      <c r="U88" s="528" t="str">
        <f>ITEM_all_first!$E$100</f>
        <v/>
      </c>
      <c r="V88" s="528"/>
      <c r="W88" s="528"/>
      <c r="X88" s="528"/>
      <c r="Y88" s="528"/>
      <c r="Z88" s="9" t="s">
        <v>148</v>
      </c>
    </row>
    <row r="89" spans="2:37" ht="15" customHeight="1">
      <c r="D89" s="6" t="s">
        <v>128</v>
      </c>
      <c r="E89" s="6" t="s">
        <v>129</v>
      </c>
      <c r="F89" s="6" t="s">
        <v>135</v>
      </c>
      <c r="L89" s="6" t="s">
        <v>130</v>
      </c>
      <c r="M89" s="529" t="str">
        <f>ITEM_all_first!$E$101</f>
        <v/>
      </c>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row>
    <row r="90" spans="2:37" ht="15" customHeight="1">
      <c r="D90" s="6" t="s">
        <v>128</v>
      </c>
      <c r="E90" s="6" t="s">
        <v>131</v>
      </c>
      <c r="F90" s="6" t="s">
        <v>141</v>
      </c>
      <c r="L90" s="6" t="s">
        <v>130</v>
      </c>
      <c r="M90" s="6" t="s">
        <v>724</v>
      </c>
      <c r="U90" s="528" t="str">
        <f>ITEM_all_first!$E$102</f>
        <v/>
      </c>
      <c r="V90" s="528"/>
      <c r="W90" s="528"/>
      <c r="X90" s="528"/>
      <c r="Y90" s="528"/>
      <c r="Z90" s="9" t="s">
        <v>148</v>
      </c>
    </row>
    <row r="91" spans="2:37" ht="15" customHeight="1">
      <c r="D91" s="6" t="s">
        <v>128</v>
      </c>
      <c r="E91" s="6" t="s">
        <v>129</v>
      </c>
      <c r="F91" s="6" t="s">
        <v>135</v>
      </c>
      <c r="L91" s="6" t="s">
        <v>130</v>
      </c>
      <c r="M91" s="529" t="str">
        <f>ITEM_all_first!$E$103</f>
        <v/>
      </c>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row>
    <row r="92" spans="2:37" ht="15" customHeight="1">
      <c r="B92" s="30"/>
      <c r="C92" s="30"/>
      <c r="D92" s="30" t="s">
        <v>128</v>
      </c>
      <c r="E92" s="30" t="s">
        <v>131</v>
      </c>
      <c r="F92" s="30" t="s">
        <v>141</v>
      </c>
      <c r="G92" s="30"/>
      <c r="H92" s="30"/>
      <c r="I92" s="30"/>
      <c r="J92" s="30"/>
      <c r="K92" s="30"/>
      <c r="L92" s="30" t="s">
        <v>130</v>
      </c>
      <c r="M92" s="30" t="s">
        <v>724</v>
      </c>
      <c r="N92" s="30"/>
      <c r="O92" s="30"/>
      <c r="P92" s="30"/>
      <c r="Q92" s="30"/>
      <c r="R92" s="30"/>
      <c r="S92" s="30"/>
      <c r="T92" s="30"/>
      <c r="U92" s="622" t="str">
        <f>ITEM_all_first!$E$104</f>
        <v/>
      </c>
      <c r="V92" s="622"/>
      <c r="W92" s="622"/>
      <c r="X92" s="622"/>
      <c r="Y92" s="622"/>
      <c r="Z92" s="32" t="s">
        <v>148</v>
      </c>
      <c r="AA92" s="30"/>
      <c r="AB92" s="30"/>
      <c r="AC92" s="30"/>
      <c r="AD92" s="30"/>
      <c r="AE92" s="30"/>
      <c r="AF92" s="30"/>
      <c r="AG92" s="30"/>
      <c r="AH92" s="30"/>
      <c r="AI92" s="30"/>
      <c r="AJ92" s="30"/>
      <c r="AK92" s="30"/>
    </row>
    <row r="93" spans="2:37" ht="15" customHeight="1">
      <c r="B93" s="6" t="s">
        <v>726</v>
      </c>
    </row>
    <row r="94" spans="2:37" ht="15" customHeight="1">
      <c r="D94" s="6" t="s">
        <v>727</v>
      </c>
    </row>
    <row r="95" spans="2:37" ht="15" customHeight="1">
      <c r="D95" s="6" t="s">
        <v>128</v>
      </c>
      <c r="E95" s="6" t="s">
        <v>129</v>
      </c>
      <c r="F95" s="6" t="s">
        <v>135</v>
      </c>
      <c r="L95" s="6" t="s">
        <v>130</v>
      </c>
      <c r="M95" s="529" t="str">
        <f>ITEM_all_first!$E$105</f>
        <v/>
      </c>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row>
    <row r="96" spans="2:37" ht="15" customHeight="1">
      <c r="D96" s="6" t="s">
        <v>128</v>
      </c>
      <c r="E96" s="6" t="s">
        <v>131</v>
      </c>
      <c r="F96" s="6" t="s">
        <v>728</v>
      </c>
      <c r="L96" s="6" t="s">
        <v>130</v>
      </c>
      <c r="M96" s="529" t="str">
        <f>ITEM_all_first!$E$106</f>
        <v/>
      </c>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row>
    <row r="97" spans="4:37" ht="15" customHeight="1">
      <c r="D97" s="6" t="s">
        <v>128</v>
      </c>
      <c r="E97" s="6" t="s">
        <v>132</v>
      </c>
      <c r="F97" s="6" t="s">
        <v>136</v>
      </c>
      <c r="L97" s="6" t="s">
        <v>130</v>
      </c>
      <c r="M97" s="61" t="s">
        <v>1295</v>
      </c>
      <c r="N97" s="529" t="str">
        <f>ITEM_all_first!$E$107</f>
        <v/>
      </c>
      <c r="O97" s="529"/>
      <c r="P97" s="529"/>
      <c r="Q97" s="529"/>
      <c r="R97" s="529"/>
      <c r="S97" s="12"/>
    </row>
    <row r="98" spans="4:37" ht="15" customHeight="1">
      <c r="D98" s="6" t="s">
        <v>128</v>
      </c>
      <c r="E98" s="6" t="s">
        <v>137</v>
      </c>
      <c r="F98" s="6" t="s">
        <v>143</v>
      </c>
      <c r="L98" s="6" t="s">
        <v>130</v>
      </c>
      <c r="M98" s="529" t="str">
        <f>ITEM_all_first!$E$108</f>
        <v/>
      </c>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row>
    <row r="99" spans="4:37" ht="15" customHeight="1">
      <c r="D99" s="6" t="s">
        <v>128</v>
      </c>
      <c r="E99" s="6" t="s">
        <v>133</v>
      </c>
      <c r="F99" s="6" t="s">
        <v>139</v>
      </c>
      <c r="L99" s="6" t="s">
        <v>130</v>
      </c>
      <c r="M99" s="529" t="str">
        <f>ITEM_all_first!$E$109</f>
        <v/>
      </c>
      <c r="N99" s="529"/>
      <c r="O99" s="529"/>
      <c r="P99" s="529"/>
      <c r="Q99" s="529"/>
      <c r="R99" s="529"/>
      <c r="S99" s="12"/>
      <c r="T99" s="9"/>
      <c r="U99" s="12"/>
      <c r="V99" s="12"/>
      <c r="W99" s="12"/>
    </row>
    <row r="100" spans="4:37" ht="15" customHeight="1">
      <c r="D100" s="6" t="s">
        <v>128</v>
      </c>
      <c r="E100" s="6" t="s">
        <v>144</v>
      </c>
      <c r="F100" s="6" t="s">
        <v>729</v>
      </c>
      <c r="L100" s="6" t="s">
        <v>130</v>
      </c>
      <c r="M100" s="529" t="str">
        <f>ITEM_all_first!$E$110</f>
        <v/>
      </c>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row>
    <row r="101" spans="4:37" ht="15" customHeight="1">
      <c r="D101" s="6" t="s">
        <v>128</v>
      </c>
      <c r="E101" s="6" t="s">
        <v>153</v>
      </c>
      <c r="F101" s="6" t="s">
        <v>730</v>
      </c>
      <c r="N101" s="6" t="s">
        <v>130</v>
      </c>
      <c r="O101" s="529" t="str">
        <f>ITEM_all_first!$E$111</f>
        <v/>
      </c>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row>
    <row r="102" spans="4:37" ht="9.9499999999999993" customHeight="1"/>
    <row r="103" spans="4:37" ht="15" customHeight="1">
      <c r="D103" s="6" t="s">
        <v>731</v>
      </c>
    </row>
    <row r="104" spans="4:37" ht="15" customHeight="1">
      <c r="D104" s="6" t="s">
        <v>128</v>
      </c>
      <c r="E104" s="6" t="s">
        <v>129</v>
      </c>
      <c r="F104" s="6" t="s">
        <v>135</v>
      </c>
      <c r="L104" s="6" t="s">
        <v>130</v>
      </c>
      <c r="M104" s="529" t="str">
        <f>ITEM_all_first!$E$112</f>
        <v/>
      </c>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row>
    <row r="105" spans="4:37" ht="15" customHeight="1">
      <c r="D105" s="6" t="s">
        <v>128</v>
      </c>
      <c r="E105" s="6" t="s">
        <v>131</v>
      </c>
      <c r="F105" s="6" t="s">
        <v>728</v>
      </c>
      <c r="L105" s="6" t="s">
        <v>130</v>
      </c>
      <c r="M105" s="529" t="str">
        <f>ITEM_all_first!$E$113</f>
        <v/>
      </c>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row>
    <row r="106" spans="4:37" ht="15" customHeight="1">
      <c r="D106" s="6" t="s">
        <v>128</v>
      </c>
      <c r="E106" s="6" t="s">
        <v>132</v>
      </c>
      <c r="F106" s="6" t="s">
        <v>136</v>
      </c>
      <c r="L106" s="6" t="s">
        <v>130</v>
      </c>
      <c r="M106" s="61" t="s">
        <v>1295</v>
      </c>
      <c r="N106" s="529" t="str">
        <f>ITEM_all_first!$E$114</f>
        <v/>
      </c>
      <c r="O106" s="529"/>
      <c r="P106" s="529"/>
      <c r="Q106" s="529"/>
      <c r="R106" s="529"/>
      <c r="S106" s="12"/>
    </row>
    <row r="107" spans="4:37" ht="15" customHeight="1">
      <c r="D107" s="6" t="s">
        <v>128</v>
      </c>
      <c r="E107" s="6" t="s">
        <v>137</v>
      </c>
      <c r="F107" s="6" t="s">
        <v>143</v>
      </c>
      <c r="L107" s="6" t="s">
        <v>130</v>
      </c>
      <c r="M107" s="529" t="str">
        <f>ITEM_all_first!$E$115</f>
        <v/>
      </c>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row>
    <row r="108" spans="4:37" ht="15" customHeight="1">
      <c r="D108" s="6" t="s">
        <v>128</v>
      </c>
      <c r="E108" s="6" t="s">
        <v>133</v>
      </c>
      <c r="F108" s="6" t="s">
        <v>139</v>
      </c>
      <c r="L108" s="6" t="s">
        <v>130</v>
      </c>
      <c r="M108" s="529" t="str">
        <f>ITEM_all_first!$E$116</f>
        <v/>
      </c>
      <c r="N108" s="529"/>
      <c r="O108" s="529"/>
      <c r="P108" s="529"/>
      <c r="Q108" s="529"/>
      <c r="R108" s="529"/>
      <c r="S108" s="12"/>
      <c r="T108" s="9"/>
      <c r="U108" s="12"/>
      <c r="V108" s="12"/>
      <c r="W108" s="12"/>
    </row>
    <row r="109" spans="4:37" ht="15" customHeight="1">
      <c r="D109" s="6" t="s">
        <v>128</v>
      </c>
      <c r="E109" s="6" t="s">
        <v>144</v>
      </c>
      <c r="F109" s="6" t="s">
        <v>729</v>
      </c>
      <c r="L109" s="6" t="s">
        <v>130</v>
      </c>
      <c r="M109" s="529" t="str">
        <f>ITEM_all_first!$E$117</f>
        <v/>
      </c>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row>
    <row r="110" spans="4:37" ht="15" customHeight="1">
      <c r="D110" s="6" t="s">
        <v>128</v>
      </c>
      <c r="E110" s="6" t="s">
        <v>153</v>
      </c>
      <c r="F110" s="6" t="s">
        <v>732</v>
      </c>
      <c r="N110" s="6" t="s">
        <v>130</v>
      </c>
      <c r="O110" s="529" t="str">
        <f>ITEM_all_first!$E$118</f>
        <v/>
      </c>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row>
    <row r="111" spans="4:37" ht="9.9499999999999993" customHeight="1"/>
    <row r="112" spans="4:37" ht="15" customHeight="1">
      <c r="D112" s="6" t="s">
        <v>128</v>
      </c>
      <c r="E112" s="6" t="s">
        <v>129</v>
      </c>
      <c r="F112" s="6" t="s">
        <v>135</v>
      </c>
      <c r="L112" s="6" t="s">
        <v>130</v>
      </c>
      <c r="M112" s="529" t="str">
        <f>ITEM_all_first!$E$119</f>
        <v/>
      </c>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row>
    <row r="113" spans="2:37" ht="15" customHeight="1">
      <c r="D113" s="6" t="s">
        <v>128</v>
      </c>
      <c r="E113" s="6" t="s">
        <v>131</v>
      </c>
      <c r="F113" s="6" t="s">
        <v>728</v>
      </c>
      <c r="L113" s="6" t="s">
        <v>130</v>
      </c>
      <c r="M113" s="529" t="str">
        <f>ITEM_all_first!$E$120</f>
        <v/>
      </c>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row>
    <row r="114" spans="2:37" ht="15" customHeight="1">
      <c r="D114" s="6" t="s">
        <v>128</v>
      </c>
      <c r="E114" s="6" t="s">
        <v>132</v>
      </c>
      <c r="F114" s="6" t="s">
        <v>136</v>
      </c>
      <c r="L114" s="6" t="s">
        <v>130</v>
      </c>
      <c r="M114" s="61" t="s">
        <v>1295</v>
      </c>
      <c r="N114" s="529" t="str">
        <f>ITEM_all_first!$E$121</f>
        <v/>
      </c>
      <c r="O114" s="529"/>
      <c r="P114" s="529"/>
      <c r="Q114" s="529"/>
      <c r="R114" s="529"/>
      <c r="S114" s="12"/>
    </row>
    <row r="115" spans="2:37" ht="15" customHeight="1">
      <c r="D115" s="6" t="s">
        <v>128</v>
      </c>
      <c r="E115" s="6" t="s">
        <v>137</v>
      </c>
      <c r="F115" s="6" t="s">
        <v>143</v>
      </c>
      <c r="L115" s="6" t="s">
        <v>130</v>
      </c>
      <c r="M115" s="529" t="str">
        <f>ITEM_all_first!$E$122</f>
        <v/>
      </c>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row>
    <row r="116" spans="2:37" ht="15" customHeight="1">
      <c r="D116" s="6" t="s">
        <v>128</v>
      </c>
      <c r="E116" s="6" t="s">
        <v>133</v>
      </c>
      <c r="F116" s="6" t="s">
        <v>139</v>
      </c>
      <c r="L116" s="6" t="s">
        <v>130</v>
      </c>
      <c r="M116" s="529" t="str">
        <f>ITEM_all_first!$E$123</f>
        <v/>
      </c>
      <c r="N116" s="529"/>
      <c r="O116" s="529"/>
      <c r="P116" s="529"/>
      <c r="Q116" s="529"/>
      <c r="R116" s="529"/>
      <c r="S116" s="12"/>
      <c r="T116" s="9"/>
      <c r="U116" s="12"/>
      <c r="V116" s="12"/>
      <c r="W116" s="12"/>
    </row>
    <row r="117" spans="2:37" ht="15" customHeight="1">
      <c r="D117" s="6" t="s">
        <v>128</v>
      </c>
      <c r="E117" s="6" t="s">
        <v>144</v>
      </c>
      <c r="F117" s="6" t="s">
        <v>729</v>
      </c>
      <c r="L117" s="6" t="s">
        <v>130</v>
      </c>
      <c r="M117" s="529" t="str">
        <f>ITEM_all_first!$E$124</f>
        <v/>
      </c>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row>
    <row r="118" spans="2:37" ht="15" customHeight="1">
      <c r="D118" s="6" t="s">
        <v>128</v>
      </c>
      <c r="E118" s="6" t="s">
        <v>153</v>
      </c>
      <c r="F118" s="6" t="s">
        <v>732</v>
      </c>
      <c r="N118" s="6" t="s">
        <v>130</v>
      </c>
      <c r="O118" s="529" t="str">
        <f>ITEM_all_first!$E$125</f>
        <v/>
      </c>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row>
    <row r="119" spans="2:37" ht="9.9499999999999993" customHeight="1"/>
    <row r="120" spans="2:37" ht="15" customHeight="1">
      <c r="D120" s="6" t="s">
        <v>128</v>
      </c>
      <c r="E120" s="6" t="s">
        <v>129</v>
      </c>
      <c r="F120" s="6" t="s">
        <v>135</v>
      </c>
      <c r="L120" s="6" t="s">
        <v>130</v>
      </c>
      <c r="M120" s="529" t="str">
        <f>ITEM_all_first!$E$126</f>
        <v/>
      </c>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row>
    <row r="121" spans="2:37" ht="15" customHeight="1">
      <c r="D121" s="6" t="s">
        <v>128</v>
      </c>
      <c r="E121" s="6" t="s">
        <v>131</v>
      </c>
      <c r="F121" s="6" t="s">
        <v>728</v>
      </c>
      <c r="L121" s="6" t="s">
        <v>130</v>
      </c>
      <c r="M121" s="529" t="str">
        <f>ITEM_all_first!$E$127</f>
        <v/>
      </c>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row>
    <row r="122" spans="2:37" ht="15" customHeight="1">
      <c r="D122" s="6" t="s">
        <v>128</v>
      </c>
      <c r="E122" s="6" t="s">
        <v>132</v>
      </c>
      <c r="F122" s="6" t="s">
        <v>136</v>
      </c>
      <c r="L122" s="6" t="s">
        <v>130</v>
      </c>
      <c r="M122" s="61" t="s">
        <v>1295</v>
      </c>
      <c r="N122" s="529" t="str">
        <f>ITEM_all_first!$E$128</f>
        <v/>
      </c>
      <c r="O122" s="529"/>
      <c r="P122" s="529"/>
      <c r="Q122" s="529"/>
      <c r="R122" s="529"/>
      <c r="S122" s="12"/>
    </row>
    <row r="123" spans="2:37" ht="15" customHeight="1">
      <c r="D123" s="6" t="s">
        <v>128</v>
      </c>
      <c r="E123" s="6" t="s">
        <v>137</v>
      </c>
      <c r="F123" s="6" t="s">
        <v>143</v>
      </c>
      <c r="L123" s="6" t="s">
        <v>130</v>
      </c>
      <c r="M123" s="529" t="str">
        <f>ITEM_all_first!$E$129</f>
        <v/>
      </c>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row>
    <row r="124" spans="2:37" ht="15" customHeight="1">
      <c r="D124" s="6" t="s">
        <v>128</v>
      </c>
      <c r="E124" s="6" t="s">
        <v>133</v>
      </c>
      <c r="F124" s="6" t="s">
        <v>139</v>
      </c>
      <c r="L124" s="6" t="s">
        <v>130</v>
      </c>
      <c r="M124" s="529" t="str">
        <f>ITEM_all_first!$E$130</f>
        <v/>
      </c>
      <c r="N124" s="529"/>
      <c r="O124" s="529"/>
      <c r="P124" s="529"/>
      <c r="Q124" s="529"/>
      <c r="R124" s="529"/>
      <c r="S124" s="12"/>
      <c r="T124" s="9"/>
      <c r="U124" s="12"/>
      <c r="V124" s="12"/>
      <c r="W124" s="12"/>
    </row>
    <row r="125" spans="2:37" ht="15" customHeight="1">
      <c r="D125" s="6" t="s">
        <v>128</v>
      </c>
      <c r="E125" s="6" t="s">
        <v>144</v>
      </c>
      <c r="F125" s="6" t="s">
        <v>729</v>
      </c>
      <c r="L125" s="6" t="s">
        <v>130</v>
      </c>
      <c r="M125" s="529" t="str">
        <f>ITEM_all_first!$E$131</f>
        <v/>
      </c>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row>
    <row r="126" spans="2:37" ht="15" customHeight="1">
      <c r="D126" s="6" t="s">
        <v>128</v>
      </c>
      <c r="E126" s="6" t="s">
        <v>153</v>
      </c>
      <c r="F126" s="6" t="s">
        <v>732</v>
      </c>
      <c r="N126" s="6" t="s">
        <v>130</v>
      </c>
      <c r="O126" s="529" t="str">
        <f>ITEM_all_first!$E$132</f>
        <v/>
      </c>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733</v>
      </c>
    </row>
    <row r="130" spans="2:37" ht="15" customHeight="1">
      <c r="D130" s="6" t="s">
        <v>734</v>
      </c>
    </row>
    <row r="131" spans="2:37" ht="15" customHeight="1">
      <c r="D131" s="6" t="s">
        <v>128</v>
      </c>
      <c r="E131" s="6" t="s">
        <v>129</v>
      </c>
      <c r="F131" s="6" t="s">
        <v>141</v>
      </c>
      <c r="L131" s="6" t="s">
        <v>130</v>
      </c>
      <c r="M131" s="9" t="s">
        <v>145</v>
      </c>
      <c r="N131" s="528" t="str">
        <f>ITEM_all_first!$E$133</f>
        <v/>
      </c>
      <c r="O131" s="528"/>
      <c r="P131" s="528"/>
      <c r="Q131" s="528"/>
      <c r="R131" s="9" t="s">
        <v>146</v>
      </c>
      <c r="S131" s="6" t="s">
        <v>735</v>
      </c>
      <c r="X131" s="9" t="s">
        <v>145</v>
      </c>
      <c r="Y131" s="528" t="str">
        <f>ITEM_all_first!$E$134</f>
        <v/>
      </c>
      <c r="Z131" s="528"/>
      <c r="AA131" s="528"/>
      <c r="AB131" s="528"/>
      <c r="AC131" s="9" t="s">
        <v>146</v>
      </c>
      <c r="AG131" s="33" t="s">
        <v>736</v>
      </c>
      <c r="AH131" s="528" t="str">
        <f>ITEM_all_first!$E$135</f>
        <v/>
      </c>
      <c r="AI131" s="528"/>
      <c r="AJ131" s="528"/>
      <c r="AK131" s="9" t="s">
        <v>148</v>
      </c>
    </row>
    <row r="132" spans="2:37" ht="15" customHeight="1">
      <c r="D132" s="6" t="s">
        <v>128</v>
      </c>
      <c r="E132" s="6" t="s">
        <v>131</v>
      </c>
      <c r="F132" s="6" t="s">
        <v>135</v>
      </c>
      <c r="L132" s="6" t="s">
        <v>130</v>
      </c>
      <c r="M132" s="529" t="str">
        <f>ITEM_all_first!$E$136</f>
        <v/>
      </c>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row>
    <row r="133" spans="2:37" ht="15" customHeight="1">
      <c r="D133" s="6" t="s">
        <v>128</v>
      </c>
      <c r="E133" s="6" t="s">
        <v>132</v>
      </c>
      <c r="F133" s="6" t="s">
        <v>142</v>
      </c>
      <c r="L133" s="6" t="s">
        <v>130</v>
      </c>
      <c r="M133" s="9" t="s">
        <v>145</v>
      </c>
      <c r="N133" s="528" t="str">
        <f>ITEM_all_first!$E$137</f>
        <v/>
      </c>
      <c r="O133" s="528"/>
      <c r="P133" s="528"/>
      <c r="Q133" s="528"/>
      <c r="R133" s="9" t="s">
        <v>146</v>
      </c>
      <c r="S133" s="6" t="s">
        <v>147</v>
      </c>
      <c r="X133" s="9" t="s">
        <v>145</v>
      </c>
      <c r="Y133" s="528" t="str">
        <f>ITEM_all_first!$E$138</f>
        <v/>
      </c>
      <c r="Z133" s="528"/>
      <c r="AA133" s="528"/>
      <c r="AB133" s="528"/>
      <c r="AC133" s="9" t="s">
        <v>146</v>
      </c>
      <c r="AG133" s="33" t="s">
        <v>711</v>
      </c>
      <c r="AH133" s="528" t="str">
        <f>ITEM_all_first!$E$139</f>
        <v/>
      </c>
      <c r="AI133" s="528"/>
      <c r="AJ133" s="528"/>
      <c r="AK133" s="9" t="s">
        <v>148</v>
      </c>
    </row>
    <row r="134" spans="2:37" ht="15" customHeight="1">
      <c r="M134" s="529" t="str">
        <f>ITEM_all_first!$E$140</f>
        <v/>
      </c>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row>
    <row r="135" spans="2:37" ht="15" customHeight="1">
      <c r="D135" s="6" t="s">
        <v>128</v>
      </c>
      <c r="E135" s="6" t="s">
        <v>137</v>
      </c>
      <c r="F135" s="6" t="s">
        <v>136</v>
      </c>
      <c r="L135" s="6" t="s">
        <v>130</v>
      </c>
      <c r="M135" s="61" t="s">
        <v>1295</v>
      </c>
      <c r="N135" s="529" t="str">
        <f>ITEM_all_first!$E$141</f>
        <v/>
      </c>
      <c r="O135" s="529"/>
      <c r="P135" s="529"/>
      <c r="Q135" s="529"/>
      <c r="R135" s="529"/>
      <c r="S135" s="12"/>
    </row>
    <row r="136" spans="2:37" ht="15" customHeight="1">
      <c r="D136" s="6" t="s">
        <v>128</v>
      </c>
      <c r="E136" s="6" t="s">
        <v>133</v>
      </c>
      <c r="F136" s="6" t="s">
        <v>143</v>
      </c>
      <c r="L136" s="6" t="s">
        <v>130</v>
      </c>
      <c r="M136" s="529" t="str">
        <f>ITEM_all_first!$E$142</f>
        <v/>
      </c>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row>
    <row r="137" spans="2:37" ht="15" customHeight="1">
      <c r="D137" s="6" t="s">
        <v>128</v>
      </c>
      <c r="E137" s="6" t="s">
        <v>144</v>
      </c>
      <c r="F137" s="6" t="s">
        <v>139</v>
      </c>
      <c r="L137" s="6" t="s">
        <v>130</v>
      </c>
      <c r="M137" s="529" t="str">
        <f>ITEM_all_first!$E$143</f>
        <v/>
      </c>
      <c r="N137" s="529"/>
      <c r="O137" s="529"/>
      <c r="P137" s="529"/>
      <c r="Q137" s="529"/>
      <c r="R137" s="529"/>
      <c r="S137" s="12"/>
      <c r="T137" s="9"/>
      <c r="U137" s="12"/>
      <c r="V137" s="12"/>
      <c r="W137" s="12"/>
    </row>
    <row r="138" spans="2:37" ht="15" customHeight="1">
      <c r="D138" s="6" t="s">
        <v>128</v>
      </c>
      <c r="E138" s="6" t="s">
        <v>153</v>
      </c>
      <c r="F138" s="6" t="s">
        <v>737</v>
      </c>
      <c r="O138" s="6" t="s">
        <v>130</v>
      </c>
      <c r="P138" s="529" t="str">
        <f>ITEM_all_first!$E$144</f>
        <v/>
      </c>
      <c r="Q138" s="529"/>
      <c r="R138" s="529"/>
      <c r="S138" s="529"/>
      <c r="T138" s="529"/>
      <c r="U138" s="529" t="str">
        <f>ITEM_all_first!$E$145</f>
        <v/>
      </c>
      <c r="V138" s="529"/>
      <c r="W138" s="529"/>
      <c r="X138" s="529"/>
      <c r="Y138" s="529"/>
      <c r="Z138" s="529" t="str">
        <f>ITEM_all_first!$E$146</f>
        <v/>
      </c>
      <c r="AA138" s="529"/>
      <c r="AB138" s="529"/>
      <c r="AC138" s="529"/>
      <c r="AD138" s="529"/>
      <c r="AE138" s="529" t="str">
        <f>ITEM_all_first!$E$147</f>
        <v/>
      </c>
      <c r="AF138" s="529"/>
      <c r="AG138" s="529"/>
      <c r="AH138" s="529"/>
      <c r="AI138" s="529"/>
    </row>
    <row r="139" spans="2:37" ht="9.9499999999999993" customHeight="1"/>
    <row r="140" spans="2:37" ht="15" customHeight="1">
      <c r="D140" s="6" t="s">
        <v>738</v>
      </c>
    </row>
    <row r="141" spans="2:37" ht="15" customHeight="1">
      <c r="D141" s="6" t="s">
        <v>128</v>
      </c>
      <c r="E141" s="6" t="s">
        <v>129</v>
      </c>
      <c r="F141" s="6" t="s">
        <v>141</v>
      </c>
      <c r="L141" s="6" t="s">
        <v>130</v>
      </c>
      <c r="M141" s="9" t="s">
        <v>145</v>
      </c>
      <c r="N141" s="528" t="str">
        <f>ITEM_all_first!$E$148</f>
        <v/>
      </c>
      <c r="O141" s="528"/>
      <c r="P141" s="528"/>
      <c r="Q141" s="528"/>
      <c r="R141" s="9" t="s">
        <v>146</v>
      </c>
      <c r="S141" s="6" t="s">
        <v>735</v>
      </c>
      <c r="X141" s="9" t="s">
        <v>145</v>
      </c>
      <c r="Y141" s="528" t="str">
        <f>ITEM_all_first!$E$149</f>
        <v/>
      </c>
      <c r="Z141" s="528"/>
      <c r="AA141" s="528"/>
      <c r="AB141" s="528"/>
      <c r="AC141" s="9" t="s">
        <v>146</v>
      </c>
      <c r="AG141" s="33" t="s">
        <v>736</v>
      </c>
      <c r="AH141" s="528" t="str">
        <f>ITEM_all_first!$E$150</f>
        <v/>
      </c>
      <c r="AI141" s="528"/>
      <c r="AJ141" s="528"/>
      <c r="AK141" s="9" t="s">
        <v>148</v>
      </c>
    </row>
    <row r="142" spans="2:37" ht="15" customHeight="1">
      <c r="D142" s="6" t="s">
        <v>128</v>
      </c>
      <c r="E142" s="6" t="s">
        <v>131</v>
      </c>
      <c r="F142" s="6" t="s">
        <v>135</v>
      </c>
      <c r="L142" s="6" t="s">
        <v>130</v>
      </c>
      <c r="M142" s="529" t="str">
        <f>ITEM_all_first!$E$151</f>
        <v/>
      </c>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row>
    <row r="143" spans="2:37" ht="15" customHeight="1">
      <c r="D143" s="6" t="s">
        <v>128</v>
      </c>
      <c r="E143" s="6" t="s">
        <v>132</v>
      </c>
      <c r="F143" s="6" t="s">
        <v>142</v>
      </c>
      <c r="L143" s="6" t="s">
        <v>130</v>
      </c>
      <c r="M143" s="9" t="s">
        <v>145</v>
      </c>
      <c r="N143" s="528" t="str">
        <f>ITEM_all_first!$E$152</f>
        <v/>
      </c>
      <c r="O143" s="528"/>
      <c r="P143" s="528"/>
      <c r="Q143" s="528"/>
      <c r="R143" s="9" t="s">
        <v>146</v>
      </c>
      <c r="S143" s="6" t="s">
        <v>147</v>
      </c>
      <c r="X143" s="9" t="s">
        <v>145</v>
      </c>
      <c r="Y143" s="528" t="str">
        <f>ITEM_all_first!$E$153</f>
        <v/>
      </c>
      <c r="Z143" s="528"/>
      <c r="AA143" s="528"/>
      <c r="AB143" s="528"/>
      <c r="AC143" s="9" t="s">
        <v>146</v>
      </c>
      <c r="AG143" s="33" t="s">
        <v>711</v>
      </c>
      <c r="AH143" s="528" t="str">
        <f>ITEM_all_first!$E$154</f>
        <v/>
      </c>
      <c r="AI143" s="528"/>
      <c r="AJ143" s="528"/>
      <c r="AK143" s="9" t="s">
        <v>148</v>
      </c>
    </row>
    <row r="144" spans="2:37" ht="15" customHeight="1">
      <c r="M144" s="529" t="str">
        <f>ITEM_all_first!$E$155</f>
        <v/>
      </c>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row>
    <row r="145" spans="4:37" ht="15" customHeight="1">
      <c r="D145" s="6" t="s">
        <v>128</v>
      </c>
      <c r="E145" s="6" t="s">
        <v>137</v>
      </c>
      <c r="F145" s="6" t="s">
        <v>136</v>
      </c>
      <c r="L145" s="6" t="s">
        <v>130</v>
      </c>
      <c r="M145" s="61" t="s">
        <v>1295</v>
      </c>
      <c r="N145" s="529" t="str">
        <f>ITEM_all_first!$E$156</f>
        <v/>
      </c>
      <c r="O145" s="529"/>
      <c r="P145" s="529"/>
      <c r="Q145" s="529"/>
      <c r="R145" s="529"/>
      <c r="S145" s="12"/>
    </row>
    <row r="146" spans="4:37" ht="15" customHeight="1">
      <c r="D146" s="6" t="s">
        <v>128</v>
      </c>
      <c r="E146" s="6" t="s">
        <v>133</v>
      </c>
      <c r="F146" s="6" t="s">
        <v>143</v>
      </c>
      <c r="L146" s="6" t="s">
        <v>130</v>
      </c>
      <c r="M146" s="529" t="str">
        <f>ITEM_all_first!$E$157</f>
        <v/>
      </c>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row>
    <row r="147" spans="4:37" ht="15" customHeight="1">
      <c r="D147" s="6" t="s">
        <v>128</v>
      </c>
      <c r="E147" s="6" t="s">
        <v>144</v>
      </c>
      <c r="F147" s="6" t="s">
        <v>139</v>
      </c>
      <c r="L147" s="6" t="s">
        <v>130</v>
      </c>
      <c r="M147" s="529" t="str">
        <f>ITEM_all_first!$E$158</f>
        <v/>
      </c>
      <c r="N147" s="529"/>
      <c r="O147" s="529"/>
      <c r="P147" s="529"/>
      <c r="Q147" s="529"/>
      <c r="R147" s="529"/>
      <c r="S147" s="12"/>
      <c r="T147" s="9"/>
      <c r="U147" s="12"/>
      <c r="V147" s="12"/>
      <c r="W147" s="12"/>
    </row>
    <row r="148" spans="4:37" ht="15" customHeight="1">
      <c r="D148" s="6" t="s">
        <v>128</v>
      </c>
      <c r="E148" s="6" t="s">
        <v>153</v>
      </c>
      <c r="F148" s="6" t="s">
        <v>737</v>
      </c>
      <c r="O148" s="6" t="s">
        <v>130</v>
      </c>
      <c r="P148" s="529" t="str">
        <f>ITEM_all_first!$E$159</f>
        <v/>
      </c>
      <c r="Q148" s="529"/>
      <c r="R148" s="529"/>
      <c r="S148" s="529"/>
      <c r="T148" s="529"/>
      <c r="U148" s="529" t="str">
        <f>ITEM_all_first!$E$160</f>
        <v/>
      </c>
      <c r="V148" s="529"/>
      <c r="W148" s="529"/>
      <c r="X148" s="529"/>
      <c r="Y148" s="529"/>
      <c r="Z148" s="529" t="str">
        <f>ITEM_all_first!$E$161</f>
        <v/>
      </c>
      <c r="AA148" s="529"/>
      <c r="AB148" s="529"/>
      <c r="AC148" s="529"/>
      <c r="AD148" s="529"/>
      <c r="AE148" s="529" t="str">
        <f>ITEM_all_first!$E$162</f>
        <v/>
      </c>
      <c r="AF148" s="529"/>
      <c r="AG148" s="529"/>
      <c r="AH148" s="529"/>
      <c r="AI148" s="529"/>
    </row>
    <row r="149" spans="4:37" ht="9.9499999999999993" customHeight="1"/>
    <row r="150" spans="4:37" ht="15" customHeight="1">
      <c r="D150" s="6" t="s">
        <v>128</v>
      </c>
      <c r="E150" s="6" t="s">
        <v>129</v>
      </c>
      <c r="F150" s="6" t="s">
        <v>141</v>
      </c>
      <c r="L150" s="6" t="s">
        <v>130</v>
      </c>
      <c r="M150" s="9" t="s">
        <v>145</v>
      </c>
      <c r="N150" s="528" t="str">
        <f>ITEM_all_first!$E$163</f>
        <v/>
      </c>
      <c r="O150" s="528"/>
      <c r="P150" s="528"/>
      <c r="Q150" s="528"/>
      <c r="R150" s="9" t="s">
        <v>146</v>
      </c>
      <c r="S150" s="6" t="s">
        <v>735</v>
      </c>
      <c r="X150" s="9" t="s">
        <v>145</v>
      </c>
      <c r="Y150" s="528" t="str">
        <f>ITEM_all_first!$E$164</f>
        <v/>
      </c>
      <c r="Z150" s="528"/>
      <c r="AA150" s="528"/>
      <c r="AB150" s="528"/>
      <c r="AC150" s="9" t="s">
        <v>146</v>
      </c>
      <c r="AG150" s="33" t="s">
        <v>736</v>
      </c>
      <c r="AH150" s="528" t="str">
        <f>ITEM_all_first!$E$165</f>
        <v/>
      </c>
      <c r="AI150" s="528"/>
      <c r="AJ150" s="528"/>
      <c r="AK150" s="9" t="s">
        <v>148</v>
      </c>
    </row>
    <row r="151" spans="4:37" ht="15" customHeight="1">
      <c r="D151" s="6" t="s">
        <v>128</v>
      </c>
      <c r="E151" s="6" t="s">
        <v>131</v>
      </c>
      <c r="F151" s="6" t="s">
        <v>135</v>
      </c>
      <c r="L151" s="6" t="s">
        <v>130</v>
      </c>
      <c r="M151" s="529" t="str">
        <f>ITEM_all_first!$E$166</f>
        <v/>
      </c>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row>
    <row r="152" spans="4:37" ht="15" customHeight="1">
      <c r="D152" s="6" t="s">
        <v>128</v>
      </c>
      <c r="E152" s="6" t="s">
        <v>132</v>
      </c>
      <c r="F152" s="6" t="s">
        <v>142</v>
      </c>
      <c r="L152" s="6" t="s">
        <v>130</v>
      </c>
      <c r="M152" s="9" t="s">
        <v>145</v>
      </c>
      <c r="N152" s="528" t="str">
        <f>ITEM_all_first!$E$167</f>
        <v/>
      </c>
      <c r="O152" s="528"/>
      <c r="P152" s="528"/>
      <c r="Q152" s="528"/>
      <c r="R152" s="9" t="s">
        <v>146</v>
      </c>
      <c r="S152" s="6" t="s">
        <v>147</v>
      </c>
      <c r="X152" s="9" t="s">
        <v>145</v>
      </c>
      <c r="Y152" s="528" t="str">
        <f>ITEM_all_first!$E$168</f>
        <v/>
      </c>
      <c r="Z152" s="528"/>
      <c r="AA152" s="528"/>
      <c r="AB152" s="528"/>
      <c r="AC152" s="9" t="s">
        <v>146</v>
      </c>
      <c r="AG152" s="33" t="s">
        <v>711</v>
      </c>
      <c r="AH152" s="528" t="str">
        <f>ITEM_all_first!$E$169</f>
        <v/>
      </c>
      <c r="AI152" s="528"/>
      <c r="AJ152" s="528"/>
      <c r="AK152" s="9" t="s">
        <v>148</v>
      </c>
    </row>
    <row r="153" spans="4:37" ht="15" customHeight="1">
      <c r="M153" s="529" t="str">
        <f>ITEM_all_first!$E$170</f>
        <v/>
      </c>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row>
    <row r="154" spans="4:37" ht="15" customHeight="1">
      <c r="D154" s="6" t="s">
        <v>128</v>
      </c>
      <c r="E154" s="6" t="s">
        <v>137</v>
      </c>
      <c r="F154" s="6" t="s">
        <v>136</v>
      </c>
      <c r="L154" s="6" t="s">
        <v>130</v>
      </c>
      <c r="M154" s="61" t="s">
        <v>1295</v>
      </c>
      <c r="N154" s="529" t="str">
        <f>ITEM_all_first!$E$171</f>
        <v/>
      </c>
      <c r="O154" s="529"/>
      <c r="P154" s="529"/>
      <c r="Q154" s="529"/>
      <c r="R154" s="529"/>
      <c r="S154" s="12"/>
    </row>
    <row r="155" spans="4:37" ht="15" customHeight="1">
      <c r="D155" s="6" t="s">
        <v>128</v>
      </c>
      <c r="E155" s="6" t="s">
        <v>133</v>
      </c>
      <c r="F155" s="6" t="s">
        <v>143</v>
      </c>
      <c r="L155" s="6" t="s">
        <v>130</v>
      </c>
      <c r="M155" s="529" t="str">
        <f>ITEM_all_first!$E$172</f>
        <v/>
      </c>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row>
    <row r="156" spans="4:37" ht="15" customHeight="1">
      <c r="D156" s="6" t="s">
        <v>128</v>
      </c>
      <c r="E156" s="6" t="s">
        <v>144</v>
      </c>
      <c r="F156" s="6" t="s">
        <v>139</v>
      </c>
      <c r="L156" s="6" t="s">
        <v>130</v>
      </c>
      <c r="M156" s="529" t="str">
        <f>ITEM_all_first!$E$173</f>
        <v/>
      </c>
      <c r="N156" s="529"/>
      <c r="O156" s="529"/>
      <c r="P156" s="529"/>
      <c r="Q156" s="529"/>
      <c r="R156" s="529"/>
      <c r="S156" s="12"/>
      <c r="T156" s="9"/>
      <c r="U156" s="12"/>
      <c r="V156" s="12"/>
      <c r="W156" s="12"/>
    </row>
    <row r="157" spans="4:37" ht="15" customHeight="1">
      <c r="D157" s="6" t="s">
        <v>128</v>
      </c>
      <c r="E157" s="6" t="s">
        <v>153</v>
      </c>
      <c r="F157" s="6" t="s">
        <v>737</v>
      </c>
      <c r="O157" s="6" t="s">
        <v>130</v>
      </c>
      <c r="P157" s="529" t="str">
        <f>ITEM_all_first!$E$174</f>
        <v/>
      </c>
      <c r="Q157" s="529"/>
      <c r="R157" s="529"/>
      <c r="S157" s="529"/>
      <c r="T157" s="529"/>
      <c r="U157" s="529" t="str">
        <f>ITEM_all_first!$E$175</f>
        <v/>
      </c>
      <c r="V157" s="529"/>
      <c r="W157" s="529"/>
      <c r="X157" s="529"/>
      <c r="Y157" s="529"/>
      <c r="Z157" s="529" t="str">
        <f>ITEM_all_first!$E$176</f>
        <v/>
      </c>
      <c r="AA157" s="529"/>
      <c r="AB157" s="529"/>
      <c r="AC157" s="529"/>
      <c r="AD157" s="529"/>
      <c r="AE157" s="529" t="str">
        <f>ITEM_all_first!$E$177</f>
        <v/>
      </c>
      <c r="AF157" s="529"/>
      <c r="AG157" s="529"/>
      <c r="AH157" s="529"/>
      <c r="AI157" s="529"/>
    </row>
    <row r="158" spans="4:37" ht="9.9499999999999993" customHeight="1"/>
    <row r="159" spans="4:37" ht="15" customHeight="1">
      <c r="D159" s="6" t="s">
        <v>128</v>
      </c>
      <c r="E159" s="6" t="s">
        <v>129</v>
      </c>
      <c r="F159" s="6" t="s">
        <v>141</v>
      </c>
      <c r="L159" s="6" t="s">
        <v>130</v>
      </c>
      <c r="M159" s="9" t="s">
        <v>145</v>
      </c>
      <c r="N159" s="528" t="str">
        <f>ITEM_all_first!$E$178</f>
        <v/>
      </c>
      <c r="O159" s="528"/>
      <c r="P159" s="528"/>
      <c r="Q159" s="528"/>
      <c r="R159" s="9" t="s">
        <v>146</v>
      </c>
      <c r="S159" s="6" t="s">
        <v>735</v>
      </c>
      <c r="X159" s="9" t="s">
        <v>145</v>
      </c>
      <c r="Y159" s="528" t="str">
        <f>ITEM_all_first!$E$179</f>
        <v/>
      </c>
      <c r="Z159" s="528"/>
      <c r="AA159" s="528"/>
      <c r="AB159" s="528"/>
      <c r="AC159" s="9" t="s">
        <v>146</v>
      </c>
      <c r="AG159" s="33" t="s">
        <v>736</v>
      </c>
      <c r="AH159" s="528" t="str">
        <f>ITEM_all_first!$E$180</f>
        <v/>
      </c>
      <c r="AI159" s="528"/>
      <c r="AJ159" s="528"/>
      <c r="AK159" s="9" t="s">
        <v>148</v>
      </c>
    </row>
    <row r="160" spans="4:37" ht="15" customHeight="1">
      <c r="D160" s="6" t="s">
        <v>128</v>
      </c>
      <c r="E160" s="6" t="s">
        <v>131</v>
      </c>
      <c r="F160" s="6" t="s">
        <v>135</v>
      </c>
      <c r="L160" s="6" t="s">
        <v>130</v>
      </c>
      <c r="M160" s="529" t="str">
        <f>ITEM_all_first!$E$181</f>
        <v/>
      </c>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row>
    <row r="161" spans="2:37" ht="15" customHeight="1">
      <c r="D161" s="6" t="s">
        <v>128</v>
      </c>
      <c r="E161" s="6" t="s">
        <v>132</v>
      </c>
      <c r="F161" s="6" t="s">
        <v>142</v>
      </c>
      <c r="L161" s="6" t="s">
        <v>130</v>
      </c>
      <c r="M161" s="9" t="s">
        <v>145</v>
      </c>
      <c r="N161" s="528" t="str">
        <f>ITEM_all_first!$E$182</f>
        <v/>
      </c>
      <c r="O161" s="528"/>
      <c r="P161" s="528"/>
      <c r="Q161" s="528"/>
      <c r="R161" s="9" t="s">
        <v>146</v>
      </c>
      <c r="S161" s="6" t="s">
        <v>147</v>
      </c>
      <c r="X161" s="9" t="s">
        <v>145</v>
      </c>
      <c r="Y161" s="528" t="str">
        <f>ITEM_all_first!$E$183</f>
        <v/>
      </c>
      <c r="Z161" s="528"/>
      <c r="AA161" s="528"/>
      <c r="AB161" s="528"/>
      <c r="AC161" s="9" t="s">
        <v>146</v>
      </c>
      <c r="AG161" s="33" t="s">
        <v>711</v>
      </c>
      <c r="AH161" s="528" t="str">
        <f>ITEM_all_first!$E$184</f>
        <v/>
      </c>
      <c r="AI161" s="528"/>
      <c r="AJ161" s="528"/>
      <c r="AK161" s="9" t="s">
        <v>148</v>
      </c>
    </row>
    <row r="162" spans="2:37" ht="15" customHeight="1">
      <c r="M162" s="529" t="str">
        <f>ITEM_all_first!$E$185</f>
        <v/>
      </c>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row>
    <row r="163" spans="2:37" ht="15" customHeight="1">
      <c r="D163" s="6" t="s">
        <v>128</v>
      </c>
      <c r="E163" s="6" t="s">
        <v>137</v>
      </c>
      <c r="F163" s="6" t="s">
        <v>136</v>
      </c>
      <c r="L163" s="6" t="s">
        <v>130</v>
      </c>
      <c r="M163" s="61" t="s">
        <v>1295</v>
      </c>
      <c r="N163" s="529" t="str">
        <f>ITEM_all_first!$E$186</f>
        <v/>
      </c>
      <c r="O163" s="529"/>
      <c r="P163" s="529"/>
      <c r="Q163" s="529"/>
      <c r="R163" s="529"/>
      <c r="S163" s="12"/>
    </row>
    <row r="164" spans="2:37" ht="15" customHeight="1">
      <c r="D164" s="6" t="s">
        <v>128</v>
      </c>
      <c r="E164" s="6" t="s">
        <v>133</v>
      </c>
      <c r="F164" s="6" t="s">
        <v>143</v>
      </c>
      <c r="L164" s="6" t="s">
        <v>130</v>
      </c>
      <c r="M164" s="529" t="str">
        <f>ITEM_all_first!$E$187</f>
        <v/>
      </c>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row>
    <row r="165" spans="2:37" ht="15" customHeight="1">
      <c r="D165" s="6" t="s">
        <v>128</v>
      </c>
      <c r="E165" s="6" t="s">
        <v>144</v>
      </c>
      <c r="F165" s="6" t="s">
        <v>139</v>
      </c>
      <c r="L165" s="6" t="s">
        <v>130</v>
      </c>
      <c r="M165" s="529" t="str">
        <f>ITEM_all_first!$E$188</f>
        <v/>
      </c>
      <c r="N165" s="529"/>
      <c r="O165" s="529"/>
      <c r="P165" s="529"/>
      <c r="Q165" s="529"/>
      <c r="R165" s="529"/>
      <c r="S165" s="12"/>
      <c r="T165" s="9"/>
      <c r="U165" s="12"/>
      <c r="V165" s="12"/>
      <c r="W165" s="12"/>
    </row>
    <row r="166" spans="2:37" ht="15" customHeight="1">
      <c r="B166" s="30"/>
      <c r="C166" s="30"/>
      <c r="D166" s="30" t="s">
        <v>128</v>
      </c>
      <c r="E166" s="30" t="s">
        <v>153</v>
      </c>
      <c r="F166" s="30" t="s">
        <v>737</v>
      </c>
      <c r="G166" s="30"/>
      <c r="H166" s="30"/>
      <c r="I166" s="30"/>
      <c r="J166" s="30"/>
      <c r="K166" s="30"/>
      <c r="L166" s="30"/>
      <c r="M166" s="30"/>
      <c r="N166" s="30"/>
      <c r="O166" s="30" t="s">
        <v>130</v>
      </c>
      <c r="P166" s="535" t="str">
        <f>ITEM_all_first!$E$189</f>
        <v/>
      </c>
      <c r="Q166" s="535"/>
      <c r="R166" s="535"/>
      <c r="S166" s="535"/>
      <c r="T166" s="535"/>
      <c r="U166" s="535" t="str">
        <f>ITEM_all_first!$E$190</f>
        <v/>
      </c>
      <c r="V166" s="535"/>
      <c r="W166" s="535"/>
      <c r="X166" s="535"/>
      <c r="Y166" s="535"/>
      <c r="Z166" s="535" t="str">
        <f>ITEM_all_first!$E$191</f>
        <v/>
      </c>
      <c r="AA166" s="535"/>
      <c r="AB166" s="535"/>
      <c r="AC166" s="535"/>
      <c r="AD166" s="535"/>
      <c r="AE166" s="535" t="str">
        <f>ITEM_all_first!$E$192</f>
        <v/>
      </c>
      <c r="AF166" s="535"/>
      <c r="AG166" s="535"/>
      <c r="AH166" s="535"/>
      <c r="AI166" s="535"/>
      <c r="AJ166" s="30"/>
      <c r="AK166" s="30"/>
    </row>
    <row r="167" spans="2:37" ht="15" customHeight="1">
      <c r="B167" s="6" t="s">
        <v>739</v>
      </c>
    </row>
    <row r="168" spans="2:37" ht="15" customHeight="1">
      <c r="D168" s="6" t="s">
        <v>128</v>
      </c>
      <c r="E168" s="6" t="s">
        <v>129</v>
      </c>
      <c r="F168" s="6" t="s">
        <v>135</v>
      </c>
      <c r="L168" s="6" t="s">
        <v>130</v>
      </c>
      <c r="M168" s="529" t="str">
        <f>ITEM_all_first!$E$193</f>
        <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row>
    <row r="169" spans="2:37" ht="15" customHeight="1">
      <c r="D169" s="6" t="s">
        <v>128</v>
      </c>
      <c r="E169" s="6" t="s">
        <v>131</v>
      </c>
      <c r="F169" s="6" t="s">
        <v>740</v>
      </c>
      <c r="L169" s="6" t="s">
        <v>130</v>
      </c>
      <c r="M169" s="6" t="s">
        <v>741</v>
      </c>
      <c r="R169" s="9" t="s">
        <v>145</v>
      </c>
      <c r="S169" s="528" t="str">
        <f>ITEM_all_first!$E$194</f>
        <v/>
      </c>
      <c r="T169" s="528"/>
      <c r="U169" s="528"/>
      <c r="V169" s="528"/>
      <c r="W169" s="528"/>
      <c r="X169" s="528"/>
      <c r="Y169" s="9" t="s">
        <v>146</v>
      </c>
      <c r="Z169" s="33" t="s">
        <v>742</v>
      </c>
      <c r="AA169" s="528" t="str">
        <f>ITEM_all_first!$E$195</f>
        <v/>
      </c>
      <c r="AB169" s="528"/>
      <c r="AC169" s="528"/>
      <c r="AD169" s="528" t="str">
        <f>ITEM_all_first!$E$196</f>
        <v/>
      </c>
      <c r="AE169" s="528"/>
      <c r="AF169" s="528"/>
      <c r="AG169" s="9" t="s">
        <v>148</v>
      </c>
    </row>
    <row r="170" spans="2:37" ht="15" customHeight="1">
      <c r="M170" s="529" t="str">
        <f>ITEM_all_first!$E$197</f>
        <v/>
      </c>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row>
    <row r="171" spans="2:37" ht="15" customHeight="1">
      <c r="D171" s="6" t="s">
        <v>128</v>
      </c>
      <c r="E171" s="6" t="s">
        <v>1408</v>
      </c>
      <c r="F171" s="6" t="s">
        <v>136</v>
      </c>
      <c r="L171" s="6" t="s">
        <v>130</v>
      </c>
      <c r="M171" s="61" t="s">
        <v>1295</v>
      </c>
      <c r="N171" s="529" t="str">
        <f>ITEM_all_first!$E$198</f>
        <v/>
      </c>
      <c r="O171" s="529"/>
      <c r="P171" s="529"/>
      <c r="Q171" s="529"/>
      <c r="R171" s="529"/>
      <c r="S171" s="12"/>
    </row>
    <row r="172" spans="2:37" ht="15" customHeight="1">
      <c r="D172" s="6" t="s">
        <v>128</v>
      </c>
      <c r="E172" s="6" t="s">
        <v>1409</v>
      </c>
      <c r="F172" s="6" t="s">
        <v>143</v>
      </c>
      <c r="L172" s="6" t="s">
        <v>130</v>
      </c>
      <c r="M172" s="529" t="str">
        <f>ITEM_all_first!$E$199</f>
        <v/>
      </c>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row>
    <row r="173" spans="2:37" ht="15" customHeight="1">
      <c r="B173" s="30"/>
      <c r="C173" s="30"/>
      <c r="D173" s="30" t="s">
        <v>128</v>
      </c>
      <c r="E173" s="30" t="s">
        <v>1410</v>
      </c>
      <c r="F173" s="30" t="s">
        <v>139</v>
      </c>
      <c r="G173" s="30"/>
      <c r="H173" s="30"/>
      <c r="I173" s="30"/>
      <c r="J173" s="30"/>
      <c r="K173" s="30"/>
      <c r="L173" s="30" t="s">
        <v>130</v>
      </c>
      <c r="M173" s="535" t="str">
        <f>ITEM_all_first!$E$200</f>
        <v/>
      </c>
      <c r="N173" s="535"/>
      <c r="O173" s="535"/>
      <c r="P173" s="535"/>
      <c r="Q173" s="535"/>
      <c r="R173" s="535"/>
      <c r="S173" s="51"/>
      <c r="T173" s="32"/>
      <c r="U173" s="51"/>
      <c r="V173" s="51"/>
      <c r="W173" s="51"/>
      <c r="X173" s="30"/>
      <c r="Y173" s="30"/>
      <c r="Z173" s="30"/>
      <c r="AA173" s="30"/>
      <c r="AB173" s="30"/>
      <c r="AC173" s="30"/>
      <c r="AD173" s="30"/>
      <c r="AE173" s="30"/>
      <c r="AF173" s="30"/>
      <c r="AG173" s="30"/>
      <c r="AH173" s="30"/>
      <c r="AI173" s="30"/>
      <c r="AJ173" s="30"/>
      <c r="AK173" s="30"/>
    </row>
    <row r="174" spans="2:37" ht="15" hidden="1" customHeight="1">
      <c r="B174" s="6" t="s">
        <v>743</v>
      </c>
    </row>
    <row r="175" spans="2:37" ht="15" hidden="1" customHeight="1">
      <c r="E175" s="36" t="s">
        <v>171</v>
      </c>
      <c r="F175" s="6" t="s">
        <v>744</v>
      </c>
      <c r="M175" s="9" t="s">
        <v>145</v>
      </c>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9" t="s">
        <v>146</v>
      </c>
    </row>
    <row r="176" spans="2:37" ht="15" hidden="1" customHeight="1">
      <c r="E176" s="36" t="s">
        <v>171</v>
      </c>
      <c r="F176" s="6" t="s">
        <v>745</v>
      </c>
      <c r="M176" s="9" t="s">
        <v>145</v>
      </c>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9" t="s">
        <v>146</v>
      </c>
    </row>
    <row r="177" spans="2:37" ht="15" hidden="1" customHeight="1">
      <c r="B177" s="30"/>
      <c r="C177" s="30"/>
      <c r="D177" s="30"/>
      <c r="E177" s="5" t="s">
        <v>171</v>
      </c>
      <c r="F177" s="30" t="s">
        <v>746</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747</v>
      </c>
    </row>
    <row r="179" spans="2:37" ht="15" hidden="1" customHeight="1">
      <c r="E179" s="36" t="s">
        <v>171</v>
      </c>
      <c r="F179" s="6" t="s">
        <v>748</v>
      </c>
      <c r="M179" s="9" t="s">
        <v>145</v>
      </c>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9" t="s">
        <v>146</v>
      </c>
    </row>
    <row r="180" spans="2:37" ht="15" hidden="1" customHeight="1">
      <c r="E180" s="36" t="s">
        <v>171</v>
      </c>
      <c r="F180" s="6" t="s">
        <v>749</v>
      </c>
      <c r="M180" s="9" t="s">
        <v>145</v>
      </c>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9" t="s">
        <v>146</v>
      </c>
    </row>
    <row r="181" spans="2:37" ht="15" hidden="1" customHeight="1">
      <c r="B181" s="30"/>
      <c r="C181" s="30"/>
      <c r="D181" s="30"/>
      <c r="E181" s="5" t="s">
        <v>171</v>
      </c>
      <c r="F181" s="30" t="s">
        <v>750</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751</v>
      </c>
      <c r="M182" s="540" t="str">
        <f>ITEM_all_first!$E$211</f>
        <v/>
      </c>
      <c r="N182" s="540"/>
      <c r="O182" s="540"/>
      <c r="P182" s="540"/>
      <c r="Q182" s="540"/>
      <c r="R182" s="540"/>
      <c r="S182" s="540"/>
      <c r="T182" s="540"/>
      <c r="U182" s="540"/>
      <c r="V182" s="540"/>
      <c r="W182" s="540"/>
      <c r="X182" s="540"/>
      <c r="Y182" s="540"/>
      <c r="Z182" s="540"/>
      <c r="AA182" s="540"/>
      <c r="AB182" s="34" t="s">
        <v>752</v>
      </c>
      <c r="AC182" s="35"/>
      <c r="AD182" s="35"/>
      <c r="AE182" s="35"/>
      <c r="AF182" s="35"/>
      <c r="AG182" s="35"/>
      <c r="AH182" s="35"/>
    </row>
    <row r="183" spans="2:37" ht="15" customHeight="1">
      <c r="M183" s="529" t="str">
        <f>ITEM_all_first!$E$212</f>
        <v/>
      </c>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row>
    <row r="184" spans="2:37" ht="15" customHeight="1">
      <c r="M184" s="529" t="str">
        <f>ITEM_all_first!$E$213</f>
        <v/>
      </c>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row>
    <row r="185" spans="2:37" ht="15" customHeight="1">
      <c r="M185" s="529" t="str">
        <f>ITEM_all_first!$E$214</f>
        <v/>
      </c>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row>
    <row r="186" spans="2:37" ht="15" customHeight="1">
      <c r="B186" s="30"/>
      <c r="C186" s="30"/>
      <c r="D186" s="30"/>
      <c r="E186" s="30"/>
      <c r="F186" s="30"/>
      <c r="G186" s="30"/>
      <c r="H186" s="30"/>
      <c r="I186" s="30"/>
      <c r="J186" s="30"/>
      <c r="K186" s="30"/>
      <c r="L186" s="30"/>
      <c r="M186" s="535" t="str">
        <f>ITEM_all_first!$E$215</f>
        <v/>
      </c>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M14:AK14"/>
    <mergeCell ref="M15:AK15"/>
    <mergeCell ref="M17:AK17"/>
    <mergeCell ref="N16:R16"/>
    <mergeCell ref="AH13:AK13"/>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76:AJ176"/>
    <mergeCell ref="M173:R173"/>
    <mergeCell ref="M186:AK186"/>
    <mergeCell ref="N179:AJ179"/>
    <mergeCell ref="N180:AJ180"/>
    <mergeCell ref="M182:AA182"/>
    <mergeCell ref="M183:AK183"/>
    <mergeCell ref="M184:AK184"/>
    <mergeCell ref="M185:AK185"/>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00000000-0002-0000-13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4:BU23"/>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753</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755</v>
      </c>
    </row>
    <row r="7" spans="2:37" ht="15" customHeight="1">
      <c r="D7" s="6" t="s">
        <v>128</v>
      </c>
      <c r="E7" s="6" t="s">
        <v>129</v>
      </c>
      <c r="F7" s="6" t="s">
        <v>134</v>
      </c>
      <c r="L7" s="6" t="s">
        <v>130</v>
      </c>
      <c r="M7" s="529" t="str">
        <f>ITEM_all_first!$E$216</f>
        <v/>
      </c>
      <c r="N7" s="529"/>
      <c r="O7" s="529"/>
      <c r="P7" s="529"/>
      <c r="Q7" s="529"/>
      <c r="R7" s="529"/>
      <c r="S7" s="529"/>
      <c r="T7" s="529"/>
      <c r="U7" s="529"/>
      <c r="V7" s="529"/>
      <c r="W7" s="529"/>
      <c r="X7" s="529"/>
      <c r="Y7" s="529"/>
      <c r="Z7" s="529"/>
      <c r="AA7" s="529"/>
      <c r="AB7" s="529"/>
      <c r="AC7" s="529"/>
      <c r="AD7" s="529"/>
      <c r="AE7" s="529"/>
      <c r="AF7" s="529"/>
      <c r="AG7" s="529"/>
      <c r="AH7" s="529"/>
      <c r="AI7" s="529"/>
      <c r="AJ7" s="529"/>
      <c r="AK7" s="529"/>
    </row>
    <row r="8" spans="2:37" ht="15" customHeight="1">
      <c r="D8" s="6" t="s">
        <v>128</v>
      </c>
      <c r="E8" s="6" t="s">
        <v>131</v>
      </c>
      <c r="F8" s="6" t="s">
        <v>135</v>
      </c>
      <c r="L8" s="6" t="s">
        <v>130</v>
      </c>
      <c r="M8" s="529" t="str">
        <f>ITEM_all_first!$E$217</f>
        <v/>
      </c>
      <c r="N8" s="529"/>
      <c r="O8" s="529"/>
      <c r="P8" s="529"/>
      <c r="Q8" s="529"/>
      <c r="R8" s="529"/>
      <c r="S8" s="529"/>
      <c r="T8" s="529"/>
      <c r="U8" s="529"/>
      <c r="V8" s="529"/>
      <c r="W8" s="529"/>
      <c r="X8" s="529"/>
      <c r="Y8" s="529"/>
      <c r="Z8" s="529"/>
      <c r="AA8" s="529"/>
      <c r="AB8" s="529"/>
      <c r="AC8" s="529"/>
      <c r="AD8" s="529"/>
      <c r="AE8" s="529"/>
      <c r="AF8" s="529"/>
      <c r="AG8" s="529"/>
      <c r="AH8" s="529"/>
      <c r="AI8" s="529"/>
      <c r="AJ8" s="529"/>
      <c r="AK8" s="529"/>
    </row>
    <row r="9" spans="2:37" ht="15" customHeight="1">
      <c r="D9" s="6" t="s">
        <v>128</v>
      </c>
      <c r="E9" s="6" t="s">
        <v>132</v>
      </c>
      <c r="F9" s="6" t="s">
        <v>136</v>
      </c>
      <c r="L9" s="6" t="s">
        <v>130</v>
      </c>
      <c r="M9" s="61" t="s">
        <v>1295</v>
      </c>
      <c r="N9" s="529" t="str">
        <f>ITEM_all_first!$E$218</f>
        <v/>
      </c>
      <c r="O9" s="529"/>
      <c r="P9" s="529"/>
      <c r="Q9" s="529"/>
      <c r="R9" s="529"/>
      <c r="S9" s="12"/>
    </row>
    <row r="10" spans="2:37" ht="15" customHeight="1">
      <c r="D10" s="6" t="s">
        <v>128</v>
      </c>
      <c r="E10" s="6" t="s">
        <v>137</v>
      </c>
      <c r="F10" s="6" t="s">
        <v>138</v>
      </c>
      <c r="L10" s="6" t="s">
        <v>130</v>
      </c>
      <c r="M10" s="529" t="str">
        <f>ITEM_all_first!$E$219</f>
        <v/>
      </c>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2:37" ht="15" customHeight="1">
      <c r="B11" s="30"/>
      <c r="C11" s="30"/>
      <c r="D11" s="30"/>
      <c r="E11" s="30"/>
      <c r="F11" s="30"/>
      <c r="G11" s="30"/>
      <c r="H11" s="30"/>
      <c r="I11" s="30"/>
      <c r="J11" s="30"/>
      <c r="K11" s="30"/>
      <c r="L11" s="30"/>
      <c r="M11" s="51"/>
      <c r="N11" s="51"/>
      <c r="O11" s="51"/>
      <c r="P11" s="30"/>
      <c r="Q11" s="51"/>
      <c r="R11" s="51"/>
      <c r="S11" s="51"/>
      <c r="T11" s="30"/>
      <c r="U11" s="51"/>
      <c r="V11" s="51"/>
      <c r="W11" s="51"/>
      <c r="X11" s="30"/>
      <c r="Y11" s="30"/>
      <c r="Z11" s="30"/>
      <c r="AA11" s="30"/>
      <c r="AB11" s="30"/>
      <c r="AC11" s="30"/>
      <c r="AD11" s="30"/>
      <c r="AE11" s="30"/>
      <c r="AF11" s="30"/>
      <c r="AG11" s="30"/>
      <c r="AH11" s="30"/>
      <c r="AI11" s="30"/>
      <c r="AJ11" s="30"/>
      <c r="AK11" s="30"/>
    </row>
    <row r="12" spans="2:37" ht="15" customHeight="1">
      <c r="B12" s="6" t="s">
        <v>755</v>
      </c>
    </row>
    <row r="13" spans="2:37" ht="15" customHeight="1">
      <c r="D13" s="6" t="s">
        <v>128</v>
      </c>
      <c r="E13" s="6" t="s">
        <v>129</v>
      </c>
      <c r="F13" s="6" t="s">
        <v>134</v>
      </c>
      <c r="L13" s="6" t="s">
        <v>130</v>
      </c>
      <c r="M13" s="529" t="str">
        <f>ITEM_all_first!$E$221</f>
        <v/>
      </c>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row>
    <row r="14" spans="2:37" ht="15" customHeight="1">
      <c r="D14" s="6" t="s">
        <v>128</v>
      </c>
      <c r="E14" s="6" t="s">
        <v>131</v>
      </c>
      <c r="F14" s="6" t="s">
        <v>135</v>
      </c>
      <c r="L14" s="6" t="s">
        <v>130</v>
      </c>
      <c r="M14" s="529" t="str">
        <f>ITEM_all_first!$E$222</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5" customHeight="1">
      <c r="D15" s="6" t="s">
        <v>128</v>
      </c>
      <c r="E15" s="6" t="s">
        <v>132</v>
      </c>
      <c r="F15" s="6" t="s">
        <v>136</v>
      </c>
      <c r="L15" s="6" t="s">
        <v>130</v>
      </c>
      <c r="M15" s="61" t="s">
        <v>1295</v>
      </c>
      <c r="N15" s="529" t="str">
        <f>ITEM_all_first!$E$223</f>
        <v/>
      </c>
      <c r="O15" s="529"/>
      <c r="P15" s="529"/>
      <c r="Q15" s="529"/>
      <c r="R15" s="529"/>
      <c r="S15" s="12"/>
    </row>
    <row r="16" spans="2:37" ht="15" customHeight="1">
      <c r="D16" s="6" t="s">
        <v>128</v>
      </c>
      <c r="E16" s="6" t="s">
        <v>137</v>
      </c>
      <c r="F16" s="6" t="s">
        <v>138</v>
      </c>
      <c r="L16" s="6" t="s">
        <v>130</v>
      </c>
      <c r="M16" s="529" t="str">
        <f>ITEM_all_first!$E$224</f>
        <v/>
      </c>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row>
    <row r="17" spans="2:37" ht="15" customHeight="1">
      <c r="B17" s="30"/>
      <c r="C17" s="30"/>
      <c r="D17" s="30"/>
      <c r="E17" s="30"/>
      <c r="F17" s="30"/>
      <c r="G17" s="30"/>
      <c r="H17" s="30"/>
      <c r="I17" s="30"/>
      <c r="J17" s="30"/>
      <c r="K17" s="30"/>
      <c r="L17" s="30"/>
      <c r="M17" s="51"/>
      <c r="N17" s="51"/>
      <c r="O17" s="51"/>
      <c r="P17" s="30"/>
      <c r="Q17" s="51"/>
      <c r="R17" s="51"/>
      <c r="S17" s="51"/>
      <c r="T17" s="30"/>
      <c r="U17" s="51"/>
      <c r="V17" s="51"/>
      <c r="W17" s="51"/>
      <c r="X17" s="30"/>
      <c r="Y17" s="30"/>
      <c r="Z17" s="30"/>
      <c r="AA17" s="30"/>
      <c r="AB17" s="30"/>
      <c r="AC17" s="30"/>
      <c r="AD17" s="30"/>
      <c r="AE17" s="30"/>
      <c r="AF17" s="30"/>
      <c r="AG17" s="30"/>
      <c r="AH17" s="30"/>
      <c r="AI17" s="30"/>
      <c r="AJ17" s="30"/>
      <c r="AK17" s="30"/>
    </row>
    <row r="18" spans="2:37" ht="15" customHeight="1">
      <c r="B18" s="6" t="s">
        <v>755</v>
      </c>
    </row>
    <row r="19" spans="2:37" ht="15" customHeight="1">
      <c r="D19" s="6" t="s">
        <v>128</v>
      </c>
      <c r="E19" s="6" t="s">
        <v>129</v>
      </c>
      <c r="F19" s="6" t="s">
        <v>134</v>
      </c>
      <c r="L19" s="6" t="s">
        <v>130</v>
      </c>
      <c r="M19" s="529" t="str">
        <f>ITEM_all_first!$E$226</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D20" s="6" t="s">
        <v>128</v>
      </c>
      <c r="E20" s="6" t="s">
        <v>131</v>
      </c>
      <c r="F20" s="6" t="s">
        <v>135</v>
      </c>
      <c r="L20" s="6" t="s">
        <v>130</v>
      </c>
      <c r="M20" s="529" t="str">
        <f>ITEM_all_first!$E$227</f>
        <v/>
      </c>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2:37" ht="15" customHeight="1">
      <c r="D21" s="6" t="s">
        <v>128</v>
      </c>
      <c r="E21" s="6" t="s">
        <v>132</v>
      </c>
      <c r="F21" s="6" t="s">
        <v>136</v>
      </c>
      <c r="L21" s="6" t="s">
        <v>130</v>
      </c>
      <c r="M21" s="61" t="s">
        <v>1295</v>
      </c>
      <c r="N21" s="529" t="str">
        <f>ITEM_all_first!$E$228</f>
        <v/>
      </c>
      <c r="O21" s="529"/>
      <c r="P21" s="529"/>
      <c r="Q21" s="529"/>
      <c r="R21" s="529"/>
      <c r="S21" s="12"/>
    </row>
    <row r="22" spans="2:37" ht="15" customHeight="1">
      <c r="D22" s="6" t="s">
        <v>128</v>
      </c>
      <c r="E22" s="6" t="s">
        <v>137</v>
      </c>
      <c r="F22" s="6" t="s">
        <v>138</v>
      </c>
      <c r="L22" s="6" t="s">
        <v>130</v>
      </c>
      <c r="M22" s="529" t="str">
        <f>ITEM_all_first!$E$229</f>
        <v/>
      </c>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2:37" ht="15" customHeight="1">
      <c r="B23" s="30"/>
      <c r="C23" s="30"/>
      <c r="D23" s="30"/>
      <c r="E23" s="30"/>
      <c r="F23" s="30"/>
      <c r="G23" s="30"/>
      <c r="H23" s="30"/>
      <c r="I23" s="30"/>
      <c r="J23" s="30"/>
      <c r="K23" s="30"/>
      <c r="L23" s="30"/>
      <c r="M23" s="51"/>
      <c r="N23" s="51"/>
      <c r="O23" s="51"/>
      <c r="P23" s="30"/>
      <c r="Q23" s="51"/>
      <c r="R23" s="51"/>
      <c r="S23" s="51"/>
      <c r="T23" s="30"/>
      <c r="U23" s="51"/>
      <c r="V23" s="51"/>
      <c r="W23" s="51"/>
      <c r="X23" s="30"/>
      <c r="Y23" s="30"/>
      <c r="Z23" s="30"/>
      <c r="AA23" s="30"/>
      <c r="AB23" s="30"/>
      <c r="AC23" s="30"/>
      <c r="AD23" s="30"/>
      <c r="AE23" s="30"/>
      <c r="AF23" s="30"/>
      <c r="AG23" s="30"/>
      <c r="AH23" s="30"/>
      <c r="AI23" s="30"/>
      <c r="AJ23" s="30"/>
      <c r="AK23" s="30"/>
    </row>
  </sheetData>
  <mergeCells count="13">
    <mergeCell ref="B4:AK4"/>
    <mergeCell ref="M7:AK7"/>
    <mergeCell ref="M8:AK8"/>
    <mergeCell ref="M10:AK10"/>
    <mergeCell ref="N9:R9"/>
    <mergeCell ref="M22:AK22"/>
    <mergeCell ref="M13:AK13"/>
    <mergeCell ref="M14:AK14"/>
    <mergeCell ref="M16:AK16"/>
    <mergeCell ref="M19:AK19"/>
    <mergeCell ref="N15:R15"/>
    <mergeCell ref="N21:R21"/>
    <mergeCell ref="M20:AK20"/>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4:BU7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1746</v>
      </c>
      <c r="C6" s="27"/>
      <c r="D6" s="27"/>
      <c r="E6" s="27"/>
      <c r="F6" s="27"/>
      <c r="G6" s="27"/>
      <c r="H6" s="646" t="str">
        <f>ITEM_all_first!$E$231</f>
        <v/>
      </c>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row>
    <row r="7" spans="2:37" ht="12" customHeight="1">
      <c r="B7" s="27" t="s">
        <v>1747</v>
      </c>
      <c r="C7" s="27"/>
      <c r="D7" s="27"/>
      <c r="E7" s="27"/>
      <c r="F7" s="27"/>
      <c r="G7" s="27"/>
      <c r="H7" s="646" t="str">
        <f>ITEM_all_first!$E$232</f>
        <v/>
      </c>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row>
    <row r="8" spans="2:37" ht="12" customHeight="1">
      <c r="B8" s="6" t="s">
        <v>1748</v>
      </c>
    </row>
    <row r="9" spans="2:37" ht="12" customHeight="1">
      <c r="H9" s="9" t="str">
        <f>ITEM_all_first!$E$233</f>
        <v>□</v>
      </c>
      <c r="I9" s="6" t="s">
        <v>761</v>
      </c>
      <c r="N9" s="9" t="s">
        <v>145</v>
      </c>
      <c r="O9" s="9" t="str">
        <f>ITEM_all_first!$E$234</f>
        <v>□</v>
      </c>
      <c r="P9" s="6" t="s">
        <v>762</v>
      </c>
      <c r="T9" s="9" t="str">
        <f>ITEM_all_first!$E$235</f>
        <v>□</v>
      </c>
      <c r="U9" s="6" t="s">
        <v>763</v>
      </c>
      <c r="Z9" s="9" t="str">
        <f>ITEM_all_first!$E$236</f>
        <v>□</v>
      </c>
      <c r="AA9" s="6" t="s">
        <v>764</v>
      </c>
      <c r="AF9" s="9" t="s">
        <v>146</v>
      </c>
    </row>
    <row r="10" spans="2:37" ht="12" customHeight="1">
      <c r="B10" s="30"/>
      <c r="C10" s="30"/>
      <c r="D10" s="30"/>
      <c r="E10" s="30"/>
      <c r="F10" s="30"/>
      <c r="G10" s="30"/>
      <c r="H10" s="32" t="str">
        <f>ITEM_all_first!$E$237</f>
        <v>□</v>
      </c>
      <c r="I10" s="30" t="s">
        <v>765</v>
      </c>
      <c r="J10" s="30"/>
      <c r="K10" s="30"/>
      <c r="L10" s="30"/>
      <c r="M10" s="30"/>
      <c r="N10" s="30"/>
      <c r="O10" s="32" t="str">
        <f>ITEM_all_first!$E$238</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1749</v>
      </c>
      <c r="C11" s="30"/>
      <c r="D11" s="30"/>
      <c r="E11" s="30"/>
      <c r="F11" s="30"/>
      <c r="G11" s="30"/>
      <c r="H11" s="9" t="str">
        <f>ITEM_all_first!$E$239</f>
        <v>□</v>
      </c>
      <c r="I11" s="30" t="s">
        <v>768</v>
      </c>
      <c r="J11" s="30"/>
      <c r="K11" s="30"/>
      <c r="L11" s="30"/>
      <c r="M11" s="9" t="str">
        <f>ITEM_all_first!$E$240</f>
        <v>□</v>
      </c>
      <c r="N11" s="30" t="s">
        <v>769</v>
      </c>
      <c r="O11" s="30"/>
      <c r="P11" s="30"/>
      <c r="Q11" s="30"/>
      <c r="R11" s="9" t="str">
        <f>ITEM_all_first!$E$241</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1750</v>
      </c>
      <c r="C12" s="27"/>
      <c r="D12" s="27"/>
      <c r="E12" s="27"/>
      <c r="F12" s="27"/>
      <c r="G12" s="27"/>
      <c r="H12" s="27"/>
      <c r="I12" s="27"/>
      <c r="J12" s="27"/>
      <c r="K12" s="27"/>
      <c r="L12" s="27"/>
      <c r="M12" s="27"/>
      <c r="N12" s="27"/>
      <c r="O12" s="27"/>
      <c r="P12" s="646" t="str">
        <f>ITEM_all_first!$E$242</f>
        <v/>
      </c>
      <c r="Q12" s="646"/>
      <c r="R12" s="646"/>
      <c r="S12" s="646"/>
      <c r="T12" s="646"/>
      <c r="U12" s="646" t="str">
        <f>ITEM_all_first!$E$243</f>
        <v xml:space="preserve"> </v>
      </c>
      <c r="V12" s="646"/>
      <c r="W12" s="646"/>
      <c r="X12" s="646"/>
      <c r="Y12" s="646"/>
      <c r="Z12" s="646" t="str">
        <f>ITEM_all_first!$E$244</f>
        <v xml:space="preserve"> </v>
      </c>
      <c r="AA12" s="646"/>
      <c r="AB12" s="646"/>
      <c r="AC12" s="646"/>
      <c r="AD12" s="646"/>
      <c r="AE12" s="646" t="str">
        <f>ITEM_all_first!$E$245</f>
        <v/>
      </c>
      <c r="AF12" s="646"/>
      <c r="AG12" s="646"/>
      <c r="AH12" s="646"/>
      <c r="AI12" s="646"/>
      <c r="AJ12" s="27"/>
      <c r="AK12" s="27"/>
    </row>
    <row r="13" spans="2:37" ht="12" customHeight="1">
      <c r="B13" s="6" t="s">
        <v>1751</v>
      </c>
    </row>
    <row r="14" spans="2:37" ht="12" customHeight="1">
      <c r="C14" s="6" t="s">
        <v>1752</v>
      </c>
      <c r="P14" s="643" t="str">
        <f>ITEM_all_first!$E$246</f>
        <v/>
      </c>
      <c r="Q14" s="643"/>
      <c r="R14" s="643"/>
      <c r="S14" s="643"/>
      <c r="T14" s="643"/>
      <c r="U14" s="6" t="s">
        <v>774</v>
      </c>
    </row>
    <row r="15" spans="2:37" ht="12" customHeight="1">
      <c r="B15" s="30"/>
      <c r="C15" s="30" t="s">
        <v>1753</v>
      </c>
      <c r="D15" s="30"/>
      <c r="E15" s="30"/>
      <c r="F15" s="30"/>
      <c r="G15" s="30"/>
      <c r="H15" s="30"/>
      <c r="I15" s="30"/>
      <c r="J15" s="30"/>
      <c r="K15" s="30"/>
      <c r="L15" s="30"/>
      <c r="M15" s="30"/>
      <c r="N15" s="30"/>
      <c r="O15" s="30"/>
      <c r="P15" s="644" t="str">
        <f>ITEM_all_first!$E$247</f>
        <v/>
      </c>
      <c r="Q15" s="644"/>
      <c r="R15" s="644"/>
      <c r="S15" s="644"/>
      <c r="T15" s="644"/>
      <c r="U15" s="30" t="s">
        <v>774</v>
      </c>
      <c r="V15" s="30"/>
      <c r="W15" s="30"/>
      <c r="X15" s="30"/>
      <c r="Y15" s="30"/>
      <c r="Z15" s="30"/>
      <c r="AA15" s="30"/>
      <c r="AB15" s="30"/>
      <c r="AC15" s="30"/>
      <c r="AD15" s="30"/>
      <c r="AE15" s="30"/>
      <c r="AF15" s="30"/>
      <c r="AG15" s="30"/>
      <c r="AH15" s="30"/>
      <c r="AI15" s="30"/>
      <c r="AJ15" s="30"/>
      <c r="AK15" s="30"/>
    </row>
    <row r="16" spans="2:37" ht="12" customHeight="1">
      <c r="B16" s="6" t="s">
        <v>1754</v>
      </c>
    </row>
    <row r="17" spans="2:37" ht="12" customHeight="1">
      <c r="C17" s="6" t="s">
        <v>1755</v>
      </c>
      <c r="L17" s="556" t="s">
        <v>521</v>
      </c>
      <c r="M17" s="556"/>
      <c r="N17" s="39" t="s">
        <v>145</v>
      </c>
      <c r="O17" s="643" t="str">
        <f>ITEM_all_first!$E$248</f>
        <v/>
      </c>
      <c r="P17" s="643"/>
      <c r="Q17" s="643"/>
      <c r="R17" s="643"/>
      <c r="S17" s="6" t="s">
        <v>1335</v>
      </c>
      <c r="T17" s="39" t="s">
        <v>145</v>
      </c>
      <c r="U17" s="643" t="str">
        <f>ITEM_all_first!$E$249</f>
        <v/>
      </c>
      <c r="V17" s="643"/>
      <c r="W17" s="643"/>
      <c r="X17" s="643"/>
      <c r="Y17" s="6" t="s">
        <v>1335</v>
      </c>
      <c r="Z17" s="39" t="s">
        <v>145</v>
      </c>
      <c r="AA17" s="643" t="str">
        <f>ITEM_all_first!$E$250</f>
        <v/>
      </c>
      <c r="AB17" s="643"/>
      <c r="AC17" s="643"/>
      <c r="AD17" s="643"/>
      <c r="AE17" s="6" t="s">
        <v>1335</v>
      </c>
      <c r="AF17" s="39" t="s">
        <v>145</v>
      </c>
      <c r="AG17" s="643" t="str">
        <f>ITEM_all_first!$E$251</f>
        <v/>
      </c>
      <c r="AH17" s="643"/>
      <c r="AI17" s="643"/>
      <c r="AJ17" s="643"/>
      <c r="AK17" s="6" t="s">
        <v>1335</v>
      </c>
    </row>
    <row r="18" spans="2:37" ht="12" customHeight="1">
      <c r="L18" s="556" t="s">
        <v>522</v>
      </c>
      <c r="M18" s="556"/>
      <c r="N18" s="39" t="s">
        <v>145</v>
      </c>
      <c r="O18" s="643" t="str">
        <f>ITEM_all_first!$E$252</f>
        <v/>
      </c>
      <c r="P18" s="643"/>
      <c r="Q18" s="643"/>
      <c r="R18" s="643"/>
      <c r="S18" s="6" t="s">
        <v>1335</v>
      </c>
      <c r="T18" s="39" t="s">
        <v>145</v>
      </c>
      <c r="U18" s="643" t="str">
        <f>ITEM_all_first!$E$253</f>
        <v/>
      </c>
      <c r="V18" s="643"/>
      <c r="W18" s="643"/>
      <c r="X18" s="643"/>
      <c r="Y18" s="6" t="s">
        <v>1335</v>
      </c>
      <c r="Z18" s="39" t="s">
        <v>145</v>
      </c>
      <c r="AA18" s="643" t="str">
        <f>ITEM_all_first!$E$254</f>
        <v/>
      </c>
      <c r="AB18" s="643"/>
      <c r="AC18" s="643"/>
      <c r="AD18" s="643"/>
      <c r="AE18" s="6" t="s">
        <v>1335</v>
      </c>
      <c r="AF18" s="39" t="s">
        <v>145</v>
      </c>
      <c r="AG18" s="643" t="str">
        <f>ITEM_all_first!$E$255</f>
        <v/>
      </c>
      <c r="AH18" s="643"/>
      <c r="AI18" s="643"/>
      <c r="AJ18" s="643"/>
      <c r="AK18" s="6" t="s">
        <v>1335</v>
      </c>
    </row>
    <row r="19" spans="2:37" ht="12" customHeight="1">
      <c r="C19" s="6" t="s">
        <v>1756</v>
      </c>
      <c r="N19" s="39" t="s">
        <v>145</v>
      </c>
      <c r="O19" s="528" t="str">
        <f>ITEM_all_first!$E$256</f>
        <v/>
      </c>
      <c r="P19" s="528"/>
      <c r="Q19" s="528"/>
      <c r="R19" s="528"/>
      <c r="S19" s="9" t="s">
        <v>778</v>
      </c>
      <c r="T19" s="39" t="s">
        <v>145</v>
      </c>
      <c r="U19" s="528" t="str">
        <f>ITEM_all_first!$E$257</f>
        <v/>
      </c>
      <c r="V19" s="528"/>
      <c r="W19" s="528"/>
      <c r="X19" s="528"/>
      <c r="Y19" s="9" t="s">
        <v>778</v>
      </c>
      <c r="Z19" s="39" t="s">
        <v>145</v>
      </c>
      <c r="AA19" s="528" t="str">
        <f>ITEM_all_first!$E$258</f>
        <v/>
      </c>
      <c r="AB19" s="528"/>
      <c r="AC19" s="528"/>
      <c r="AD19" s="528"/>
      <c r="AE19" s="9" t="s">
        <v>778</v>
      </c>
      <c r="AF19" s="39" t="s">
        <v>145</v>
      </c>
      <c r="AG19" s="528" t="str">
        <f>ITEM_all_first!$E$259</f>
        <v/>
      </c>
      <c r="AH19" s="528"/>
      <c r="AI19" s="528"/>
      <c r="AJ19" s="528"/>
      <c r="AK19" s="9" t="s">
        <v>778</v>
      </c>
    </row>
    <row r="20" spans="2:37" ht="12" customHeight="1">
      <c r="C20" s="6" t="s">
        <v>1757</v>
      </c>
    </row>
    <row r="21" spans="2:37" ht="12" customHeight="1">
      <c r="N21" s="39" t="s">
        <v>145</v>
      </c>
      <c r="O21" s="643" t="str">
        <f>ITEM_all_first!$E$260</f>
        <v/>
      </c>
      <c r="P21" s="643"/>
      <c r="Q21" s="643"/>
      <c r="R21" s="643"/>
      <c r="S21" s="34" t="s">
        <v>1346</v>
      </c>
      <c r="T21" s="39" t="s">
        <v>145</v>
      </c>
      <c r="U21" s="643" t="str">
        <f>ITEM_all_first!$E$261</f>
        <v/>
      </c>
      <c r="V21" s="643"/>
      <c r="W21" s="643"/>
      <c r="X21" s="643"/>
      <c r="Y21" s="34" t="s">
        <v>1346</v>
      </c>
      <c r="Z21" s="39" t="s">
        <v>145</v>
      </c>
      <c r="AA21" s="643" t="str">
        <f>ITEM_all_first!$E$262</f>
        <v/>
      </c>
      <c r="AB21" s="643"/>
      <c r="AC21" s="643"/>
      <c r="AD21" s="643"/>
      <c r="AE21" s="34" t="s">
        <v>1346</v>
      </c>
      <c r="AF21" s="39" t="s">
        <v>145</v>
      </c>
      <c r="AG21" s="643" t="str">
        <f>ITEM_all_first!$E$263</f>
        <v/>
      </c>
      <c r="AH21" s="643"/>
      <c r="AI21" s="643"/>
      <c r="AJ21" s="643"/>
      <c r="AK21" s="34" t="s">
        <v>1346</v>
      </c>
    </row>
    <row r="22" spans="2:37" ht="12" customHeight="1">
      <c r="C22" s="6" t="s">
        <v>1758</v>
      </c>
    </row>
    <row r="23" spans="2:37" ht="12" customHeight="1">
      <c r="N23" s="39" t="s">
        <v>145</v>
      </c>
      <c r="O23" s="643" t="str">
        <f>ITEM_all_first!$E$264</f>
        <v/>
      </c>
      <c r="P23" s="643"/>
      <c r="Q23" s="643"/>
      <c r="R23" s="643"/>
      <c r="S23" s="34" t="s">
        <v>1346</v>
      </c>
      <c r="T23" s="39" t="s">
        <v>145</v>
      </c>
      <c r="U23" s="643" t="str">
        <f>ITEM_all_first!$E$265</f>
        <v/>
      </c>
      <c r="V23" s="643"/>
      <c r="W23" s="643"/>
      <c r="X23" s="643"/>
      <c r="Y23" s="34" t="s">
        <v>1346</v>
      </c>
      <c r="Z23" s="39" t="s">
        <v>145</v>
      </c>
      <c r="AA23" s="643" t="str">
        <f>ITEM_all_first!$E$266</f>
        <v/>
      </c>
      <c r="AB23" s="643"/>
      <c r="AC23" s="643"/>
      <c r="AD23" s="643"/>
      <c r="AE23" s="34" t="s">
        <v>1346</v>
      </c>
      <c r="AF23" s="39" t="s">
        <v>145</v>
      </c>
      <c r="AG23" s="643" t="str">
        <f>ITEM_all_first!$E$267</f>
        <v/>
      </c>
      <c r="AH23" s="643"/>
      <c r="AI23" s="643"/>
      <c r="AJ23" s="643"/>
      <c r="AK23" s="34" t="s">
        <v>1347</v>
      </c>
    </row>
    <row r="24" spans="2:37" ht="12" customHeight="1">
      <c r="C24" s="6" t="s">
        <v>1759</v>
      </c>
      <c r="L24" s="556" t="s">
        <v>521</v>
      </c>
      <c r="M24" s="556"/>
      <c r="O24" s="645" t="str">
        <f>ITEM_all_first!$E$268</f>
        <v/>
      </c>
      <c r="P24" s="645"/>
      <c r="Q24" s="645"/>
      <c r="R24" s="645"/>
      <c r="S24" s="6" t="s">
        <v>860</v>
      </c>
    </row>
    <row r="25" spans="2:37" ht="12" customHeight="1">
      <c r="L25" s="556" t="s">
        <v>522</v>
      </c>
      <c r="M25" s="556"/>
      <c r="O25" s="645" t="str">
        <f>ITEM_all_first!$E$269</f>
        <v/>
      </c>
      <c r="P25" s="645"/>
      <c r="Q25" s="645"/>
      <c r="R25" s="645"/>
      <c r="S25" s="6" t="s">
        <v>860</v>
      </c>
    </row>
    <row r="26" spans="2:37" ht="12" customHeight="1">
      <c r="C26" s="6" t="s">
        <v>1760</v>
      </c>
      <c r="U26" s="643" t="str">
        <f>ITEM_all_first!$E$270</f>
        <v/>
      </c>
      <c r="V26" s="643"/>
      <c r="W26" s="643"/>
      <c r="X26" s="643"/>
      <c r="Y26" s="34" t="s">
        <v>1348</v>
      </c>
    </row>
    <row r="27" spans="2:37" ht="12" customHeight="1">
      <c r="C27" s="6" t="s">
        <v>1761</v>
      </c>
      <c r="U27" s="643" t="str">
        <f>ITEM_all_first!$E$271</f>
        <v/>
      </c>
      <c r="V27" s="643"/>
      <c r="W27" s="643"/>
      <c r="X27" s="643"/>
      <c r="Y27" s="34" t="s">
        <v>1348</v>
      </c>
    </row>
    <row r="28" spans="2:37" ht="12" customHeight="1">
      <c r="B28" s="30"/>
      <c r="C28" s="30" t="s">
        <v>1762</v>
      </c>
      <c r="D28" s="30"/>
      <c r="E28" s="30"/>
      <c r="F28" s="30"/>
      <c r="G28" s="30"/>
      <c r="H28" s="30"/>
      <c r="I28" s="30"/>
      <c r="J28" s="30"/>
      <c r="K28" s="30"/>
      <c r="L28" s="535" t="str">
        <f>ITEM_all_first!$E$272</f>
        <v/>
      </c>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row>
    <row r="29" spans="2:37" ht="12" customHeight="1">
      <c r="B29" s="6" t="s">
        <v>1764</v>
      </c>
      <c r="H29" s="33" t="s">
        <v>785</v>
      </c>
      <c r="I29" s="549" t="str">
        <f>ITEM_all_first!$E$273</f>
        <v/>
      </c>
      <c r="J29" s="549"/>
      <c r="K29" s="549"/>
      <c r="L29" s="540" t="str">
        <f>ITEM_all_first!$E$274</f>
        <v/>
      </c>
      <c r="M29" s="540"/>
      <c r="N29" s="540"/>
      <c r="O29" s="540"/>
      <c r="P29" s="540"/>
      <c r="Q29" s="540"/>
      <c r="R29" s="540"/>
      <c r="S29" s="540"/>
      <c r="T29" s="540"/>
      <c r="U29" s="540"/>
      <c r="V29" s="40" t="s">
        <v>778</v>
      </c>
      <c r="W29" s="40" t="s">
        <v>786</v>
      </c>
      <c r="X29" s="549" t="str">
        <f>ITEM_all_first!$E$275</f>
        <v/>
      </c>
      <c r="Y29" s="549"/>
      <c r="Z29" s="549"/>
      <c r="AA29" s="540" t="str">
        <f>ITEM_all_first!$E$276</f>
        <v/>
      </c>
      <c r="AB29" s="540"/>
      <c r="AC29" s="540"/>
      <c r="AD29" s="540"/>
      <c r="AE29" s="540"/>
      <c r="AF29" s="540"/>
      <c r="AG29" s="540"/>
      <c r="AH29" s="540"/>
      <c r="AI29" s="540"/>
      <c r="AJ29" s="540"/>
      <c r="AK29" s="6" t="s">
        <v>778</v>
      </c>
    </row>
    <row r="30" spans="2:37" ht="12" customHeight="1">
      <c r="B30" s="30"/>
      <c r="C30" s="30"/>
      <c r="D30" s="30"/>
      <c r="E30" s="30"/>
      <c r="F30" s="30"/>
      <c r="G30" s="30"/>
      <c r="H30" s="41" t="s">
        <v>787</v>
      </c>
      <c r="I30" s="545" t="str">
        <f>ITEM_all_first!$E$277</f>
        <v/>
      </c>
      <c r="J30" s="545"/>
      <c r="K30" s="545"/>
      <c r="L30" s="535" t="str">
        <f>ITEM_all_first!$E$278</f>
        <v/>
      </c>
      <c r="M30" s="535"/>
      <c r="N30" s="535"/>
      <c r="O30" s="535"/>
      <c r="P30" s="535"/>
      <c r="Q30" s="535"/>
      <c r="R30" s="535"/>
      <c r="S30" s="535"/>
      <c r="T30" s="535"/>
      <c r="U30" s="535"/>
      <c r="V30" s="30" t="s">
        <v>778</v>
      </c>
      <c r="W30" s="30" t="s">
        <v>786</v>
      </c>
      <c r="X30" s="545" t="str">
        <f>ITEM_all_first!$E$279</f>
        <v/>
      </c>
      <c r="Y30" s="545"/>
      <c r="Z30" s="545"/>
      <c r="AA30" s="535" t="str">
        <f>ITEM_all_first!$E$280</f>
        <v/>
      </c>
      <c r="AB30" s="535"/>
      <c r="AC30" s="535"/>
      <c r="AD30" s="535"/>
      <c r="AE30" s="535"/>
      <c r="AF30" s="535"/>
      <c r="AG30" s="535"/>
      <c r="AH30" s="535"/>
      <c r="AI30" s="535"/>
      <c r="AJ30" s="535"/>
      <c r="AK30" s="30" t="s">
        <v>778</v>
      </c>
    </row>
    <row r="31" spans="2:37" ht="12" customHeight="1">
      <c r="B31" s="27" t="s">
        <v>1765</v>
      </c>
      <c r="C31" s="27"/>
      <c r="D31" s="27"/>
      <c r="E31" s="27"/>
      <c r="F31" s="27"/>
      <c r="G31" s="27"/>
      <c r="H31" s="22" t="str">
        <f>ITEM_all_first!$E$281</f>
        <v>□</v>
      </c>
      <c r="I31" s="27" t="s">
        <v>789</v>
      </c>
      <c r="J31" s="27"/>
      <c r="K31" s="22" t="str">
        <f>ITEM_all_first!$E$282</f>
        <v>□</v>
      </c>
      <c r="L31" s="27" t="s">
        <v>790</v>
      </c>
      <c r="M31" s="27"/>
      <c r="N31" s="22" t="str">
        <f>ITEM_all_first!$E$283</f>
        <v>□</v>
      </c>
      <c r="O31" s="27" t="s">
        <v>791</v>
      </c>
      <c r="P31" s="27"/>
      <c r="Q31" s="22" t="str">
        <f>ITEM_all_first!$E$284</f>
        <v>□</v>
      </c>
      <c r="R31" s="27" t="s">
        <v>792</v>
      </c>
      <c r="S31" s="27"/>
      <c r="T31" s="22" t="str">
        <f>ITEM_all_first!$E$285</f>
        <v>□</v>
      </c>
      <c r="U31" s="27" t="s">
        <v>793</v>
      </c>
      <c r="V31" s="27"/>
      <c r="W31" s="27"/>
      <c r="X31" s="22" t="str">
        <f>ITEM_all_first!$E$286</f>
        <v>□</v>
      </c>
      <c r="Y31" s="27" t="s">
        <v>794</v>
      </c>
      <c r="Z31" s="27"/>
      <c r="AA31" s="27"/>
      <c r="AB31" s="27"/>
      <c r="AC31" s="27"/>
      <c r="AD31" s="22" t="str">
        <f>ITEM_all_first!$E$287</f>
        <v>□</v>
      </c>
      <c r="AE31" s="27" t="s">
        <v>795</v>
      </c>
      <c r="AF31" s="27"/>
      <c r="AG31" s="27"/>
      <c r="AH31" s="27"/>
      <c r="AI31" s="27"/>
      <c r="AJ31" s="27"/>
      <c r="AK31" s="27"/>
    </row>
    <row r="32" spans="2:37" ht="12" customHeight="1">
      <c r="B32" s="6" t="s">
        <v>1766</v>
      </c>
      <c r="N32" s="39" t="s">
        <v>145</v>
      </c>
      <c r="O32" s="516" t="s">
        <v>797</v>
      </c>
      <c r="P32" s="516"/>
      <c r="Q32" s="516"/>
      <c r="R32" s="516"/>
      <c r="S32" s="516"/>
      <c r="T32" s="516"/>
      <c r="U32" s="9" t="s">
        <v>778</v>
      </c>
      <c r="V32" s="39" t="s">
        <v>145</v>
      </c>
      <c r="W32" s="516" t="s">
        <v>798</v>
      </c>
      <c r="X32" s="516"/>
      <c r="Y32" s="516"/>
      <c r="Z32" s="516"/>
      <c r="AA32" s="516"/>
      <c r="AB32" s="516"/>
      <c r="AC32" s="9" t="s">
        <v>778</v>
      </c>
      <c r="AD32" s="39" t="s">
        <v>145</v>
      </c>
      <c r="AE32" s="516" t="s">
        <v>799</v>
      </c>
      <c r="AF32" s="516"/>
      <c r="AG32" s="516"/>
      <c r="AH32" s="516"/>
      <c r="AI32" s="516"/>
      <c r="AJ32" s="516"/>
      <c r="AK32" s="9" t="s">
        <v>778</v>
      </c>
    </row>
    <row r="33" spans="2:37" ht="12" customHeight="1">
      <c r="C33" s="135" t="s">
        <v>1778</v>
      </c>
      <c r="D33" s="135"/>
      <c r="E33" s="135"/>
      <c r="F33" s="135"/>
      <c r="G33" s="135"/>
      <c r="H33" s="135"/>
      <c r="I33" s="135"/>
      <c r="J33" s="135"/>
      <c r="K33" s="135"/>
      <c r="L33" s="135"/>
      <c r="M33" s="135"/>
      <c r="N33" s="39" t="s">
        <v>145</v>
      </c>
      <c r="O33" s="643" t="str">
        <f>ITEM_all_first!$E$288</f>
        <v/>
      </c>
      <c r="P33" s="643"/>
      <c r="Q33" s="643"/>
      <c r="R33" s="643"/>
      <c r="S33" s="643"/>
      <c r="T33" s="643"/>
      <c r="U33" s="6" t="s">
        <v>1335</v>
      </c>
      <c r="V33" s="39" t="s">
        <v>145</v>
      </c>
      <c r="W33" s="643" t="str">
        <f>ITEM_all_first!$E$289</f>
        <v/>
      </c>
      <c r="X33" s="643"/>
      <c r="Y33" s="643"/>
      <c r="Z33" s="643"/>
      <c r="AA33" s="643"/>
      <c r="AB33" s="643"/>
      <c r="AC33" s="6" t="s">
        <v>1335</v>
      </c>
      <c r="AD33" s="39" t="s">
        <v>145</v>
      </c>
      <c r="AE33" s="643" t="str">
        <f>ITEM_all_first!$E$290</f>
        <v/>
      </c>
      <c r="AF33" s="643"/>
      <c r="AG33" s="643"/>
      <c r="AH33" s="643"/>
      <c r="AI33" s="643"/>
      <c r="AJ33" s="643"/>
      <c r="AK33" s="6" t="s">
        <v>1335</v>
      </c>
    </row>
    <row r="34" spans="2:37" ht="12" customHeight="1">
      <c r="C34" s="135" t="s">
        <v>1948</v>
      </c>
      <c r="D34" s="135"/>
      <c r="E34" s="156"/>
      <c r="F34" s="156"/>
      <c r="G34" s="156"/>
      <c r="H34" s="156"/>
      <c r="I34" s="156"/>
      <c r="J34" s="156"/>
      <c r="K34" s="156"/>
      <c r="L34" s="135"/>
      <c r="M34" s="135"/>
      <c r="N34" s="39" t="s">
        <v>145</v>
      </c>
      <c r="O34" s="643" t="str">
        <f>ITEM_all_first!$E$291</f>
        <v/>
      </c>
      <c r="P34" s="643"/>
      <c r="Q34" s="643"/>
      <c r="R34" s="643"/>
      <c r="S34" s="643"/>
      <c r="T34" s="643"/>
      <c r="U34" s="6" t="s">
        <v>1335</v>
      </c>
      <c r="V34" s="39" t="s">
        <v>145</v>
      </c>
      <c r="W34" s="643" t="str">
        <f>ITEM_all_first!$E$292</f>
        <v/>
      </c>
      <c r="X34" s="643"/>
      <c r="Y34" s="643"/>
      <c r="Z34" s="643"/>
      <c r="AA34" s="643"/>
      <c r="AB34" s="643"/>
      <c r="AC34" s="6" t="s">
        <v>1335</v>
      </c>
      <c r="AD34" s="39" t="s">
        <v>145</v>
      </c>
      <c r="AE34" s="643" t="str">
        <f>ITEM_all_first!$E$293</f>
        <v/>
      </c>
      <c r="AF34" s="643"/>
      <c r="AG34" s="643"/>
      <c r="AH34" s="643"/>
      <c r="AI34" s="643"/>
      <c r="AJ34" s="643"/>
      <c r="AK34" s="6" t="s">
        <v>1335</v>
      </c>
    </row>
    <row r="35" spans="2:37" ht="12" customHeight="1">
      <c r="B35" s="30"/>
      <c r="C35" s="150" t="s">
        <v>1947</v>
      </c>
      <c r="D35" s="150"/>
      <c r="E35" s="150"/>
      <c r="F35" s="150"/>
      <c r="G35" s="150"/>
      <c r="H35" s="150"/>
      <c r="I35" s="150"/>
      <c r="J35" s="150"/>
      <c r="K35" s="150"/>
      <c r="L35" s="150"/>
      <c r="M35" s="150"/>
      <c r="N35" s="30"/>
      <c r="O35" s="644" t="e">
        <f>ITEM_all_first!$E$294</f>
        <v>#VALUE!</v>
      </c>
      <c r="P35" s="644"/>
      <c r="Q35" s="644"/>
      <c r="R35" s="644"/>
      <c r="S35" s="644"/>
      <c r="T35" s="644"/>
      <c r="U35" s="55" t="s">
        <v>1348</v>
      </c>
      <c r="V35" s="30"/>
      <c r="W35" s="30"/>
      <c r="X35" s="30"/>
      <c r="Y35" s="30"/>
      <c r="Z35" s="30"/>
      <c r="AA35" s="30"/>
      <c r="AB35" s="30"/>
      <c r="AC35" s="30"/>
      <c r="AD35" s="30"/>
      <c r="AE35" s="30"/>
      <c r="AF35" s="30"/>
      <c r="AG35" s="30"/>
      <c r="AH35" s="30"/>
      <c r="AI35" s="30"/>
      <c r="AJ35" s="30"/>
      <c r="AK35" s="30"/>
    </row>
    <row r="36" spans="2:37" ht="12" customHeight="1">
      <c r="B36" s="6" t="s">
        <v>1767</v>
      </c>
      <c r="N36" s="39" t="s">
        <v>145</v>
      </c>
      <c r="O36" s="549" t="s">
        <v>802</v>
      </c>
      <c r="P36" s="549"/>
      <c r="Q36" s="549"/>
      <c r="R36" s="549"/>
      <c r="S36" s="549"/>
      <c r="T36" s="549"/>
      <c r="U36" s="9" t="s">
        <v>803</v>
      </c>
      <c r="V36" s="39" t="s">
        <v>145</v>
      </c>
      <c r="W36" s="549" t="s">
        <v>798</v>
      </c>
      <c r="X36" s="549"/>
      <c r="Y36" s="549"/>
      <c r="Z36" s="549"/>
      <c r="AA36" s="549"/>
      <c r="AB36" s="549"/>
      <c r="AC36" s="9" t="s">
        <v>803</v>
      </c>
      <c r="AD36" s="39" t="s">
        <v>145</v>
      </c>
      <c r="AE36" s="549" t="s">
        <v>799</v>
      </c>
      <c r="AF36" s="549"/>
      <c r="AG36" s="549"/>
      <c r="AH36" s="549"/>
      <c r="AI36" s="549"/>
      <c r="AJ36" s="549"/>
      <c r="AK36" s="9" t="s">
        <v>803</v>
      </c>
    </row>
    <row r="37" spans="2:37" ht="12" customHeight="1">
      <c r="C37" s="135" t="s">
        <v>1778</v>
      </c>
      <c r="D37" s="135"/>
      <c r="E37" s="135"/>
      <c r="F37" s="135"/>
      <c r="G37" s="135"/>
      <c r="H37" s="135"/>
      <c r="I37" s="135"/>
      <c r="J37" s="135"/>
      <c r="K37" s="135"/>
      <c r="L37" s="135"/>
      <c r="M37" s="135"/>
      <c r="N37" s="39" t="s">
        <v>145</v>
      </c>
      <c r="O37" s="643" t="str">
        <f>ITEM_all_first!$E$295</f>
        <v/>
      </c>
      <c r="P37" s="643"/>
      <c r="Q37" s="643"/>
      <c r="R37" s="643"/>
      <c r="S37" s="643"/>
      <c r="T37" s="643"/>
      <c r="U37" s="6" t="s">
        <v>1335</v>
      </c>
      <c r="V37" s="39" t="s">
        <v>145</v>
      </c>
      <c r="W37" s="643" t="str">
        <f>ITEM_all_first!$E$296</f>
        <v/>
      </c>
      <c r="X37" s="643"/>
      <c r="Y37" s="643"/>
      <c r="Z37" s="643"/>
      <c r="AA37" s="643"/>
      <c r="AB37" s="643"/>
      <c r="AC37" s="6" t="s">
        <v>1335</v>
      </c>
      <c r="AD37" s="39" t="s">
        <v>145</v>
      </c>
      <c r="AE37" s="643" t="str">
        <f>ITEM_all_first!$E$297</f>
        <v/>
      </c>
      <c r="AF37" s="643"/>
      <c r="AG37" s="643"/>
      <c r="AH37" s="643"/>
      <c r="AI37" s="643"/>
      <c r="AJ37" s="643"/>
      <c r="AK37" s="6" t="s">
        <v>1335</v>
      </c>
    </row>
    <row r="38" spans="2:37" ht="12" customHeight="1">
      <c r="C38" s="135" t="s">
        <v>1960</v>
      </c>
      <c r="D38" s="135"/>
      <c r="E38" s="158"/>
      <c r="F38" s="135"/>
      <c r="G38" s="156"/>
      <c r="H38" s="156"/>
      <c r="I38" s="156"/>
      <c r="J38" s="156"/>
      <c r="K38" s="156"/>
      <c r="L38" s="156"/>
      <c r="M38" s="135"/>
      <c r="N38" s="39" t="s">
        <v>145</v>
      </c>
      <c r="O38" s="643" t="str">
        <f>TEXT(ITEM_all_first!$E$298,"#0.00")</f>
        <v/>
      </c>
      <c r="P38" s="643"/>
      <c r="Q38" s="643"/>
      <c r="R38" s="643"/>
      <c r="S38" s="643"/>
      <c r="T38" s="643"/>
      <c r="U38" s="6" t="s">
        <v>1335</v>
      </c>
      <c r="V38" s="39" t="s">
        <v>145</v>
      </c>
      <c r="W38" s="643" t="str">
        <f>TEXT(ITEM_all_first!$E$299,"#0.00")</f>
        <v/>
      </c>
      <c r="X38" s="643"/>
      <c r="Y38" s="643"/>
      <c r="Z38" s="643"/>
      <c r="AA38" s="643"/>
      <c r="AB38" s="643"/>
      <c r="AC38" s="6" t="s">
        <v>1335</v>
      </c>
      <c r="AD38" s="39" t="s">
        <v>145</v>
      </c>
      <c r="AE38" s="643" t="str">
        <f>TEXT(ITEM_all_first!$E$300,"#0.00")</f>
        <v/>
      </c>
      <c r="AF38" s="643"/>
      <c r="AG38" s="643"/>
      <c r="AH38" s="643"/>
      <c r="AI38" s="643"/>
      <c r="AJ38" s="643"/>
      <c r="AK38" s="6" t="s">
        <v>1335</v>
      </c>
    </row>
    <row r="39" spans="2:37" ht="12" customHeight="1">
      <c r="C39" s="135" t="s">
        <v>1961</v>
      </c>
      <c r="D39" s="135"/>
      <c r="E39" s="159"/>
      <c r="F39" s="135"/>
      <c r="G39" s="156"/>
      <c r="H39" s="156"/>
      <c r="I39" s="156"/>
      <c r="J39" s="156"/>
      <c r="K39" s="156"/>
      <c r="L39" s="156"/>
      <c r="M39" s="135"/>
      <c r="N39" s="39" t="s">
        <v>145</v>
      </c>
      <c r="O39" s="643" t="str">
        <f>ITEM_all_first!$E$301</f>
        <v/>
      </c>
      <c r="P39" s="643"/>
      <c r="Q39" s="643"/>
      <c r="R39" s="643"/>
      <c r="S39" s="643"/>
      <c r="T39" s="643"/>
      <c r="U39" s="6" t="s">
        <v>1335</v>
      </c>
      <c r="V39" s="39" t="s">
        <v>145</v>
      </c>
      <c r="W39" s="643" t="str">
        <f>ITEM_all_first!$E$302</f>
        <v/>
      </c>
      <c r="X39" s="643"/>
      <c r="Y39" s="643"/>
      <c r="Z39" s="643"/>
      <c r="AA39" s="643"/>
      <c r="AB39" s="643"/>
      <c r="AC39" s="6" t="s">
        <v>1335</v>
      </c>
      <c r="AD39" s="39" t="s">
        <v>145</v>
      </c>
      <c r="AE39" s="643" t="str">
        <f>ITEM_all_first!$E$303</f>
        <v/>
      </c>
      <c r="AF39" s="643"/>
      <c r="AG39" s="643"/>
      <c r="AH39" s="643"/>
      <c r="AI39" s="643"/>
      <c r="AJ39" s="643"/>
      <c r="AK39" s="6" t="s">
        <v>1335</v>
      </c>
    </row>
    <row r="40" spans="2:37" ht="12" customHeight="1">
      <c r="C40" s="135" t="s">
        <v>1779</v>
      </c>
      <c r="D40" s="135"/>
      <c r="E40" s="135"/>
      <c r="F40" s="135"/>
      <c r="G40" s="156"/>
      <c r="H40" s="156"/>
      <c r="I40" s="156"/>
      <c r="J40" s="156"/>
      <c r="K40" s="156"/>
      <c r="L40" s="156"/>
      <c r="M40" s="135"/>
      <c r="V40" s="39"/>
      <c r="W40" s="119"/>
      <c r="X40" s="119"/>
      <c r="Y40" s="119"/>
      <c r="Z40" s="119"/>
      <c r="AA40" s="119"/>
      <c r="AB40" s="119"/>
      <c r="AD40" s="39"/>
      <c r="AE40" s="119"/>
      <c r="AF40" s="119"/>
      <c r="AG40" s="119"/>
      <c r="AH40" s="119"/>
      <c r="AI40" s="119"/>
      <c r="AJ40" s="119"/>
    </row>
    <row r="41" spans="2:37" ht="12" customHeight="1">
      <c r="C41" s="135"/>
      <c r="D41" s="135"/>
      <c r="E41" s="156"/>
      <c r="F41" s="135"/>
      <c r="G41" s="156"/>
      <c r="H41" s="156"/>
      <c r="I41" s="156"/>
      <c r="J41" s="156"/>
      <c r="K41" s="156"/>
      <c r="L41" s="156"/>
      <c r="M41" s="135"/>
      <c r="N41" s="39" t="s">
        <v>145</v>
      </c>
      <c r="O41" s="643" t="str">
        <f>ITEM_all_first!$E$304</f>
        <v/>
      </c>
      <c r="P41" s="643"/>
      <c r="Q41" s="643"/>
      <c r="R41" s="643"/>
      <c r="S41" s="643"/>
      <c r="T41" s="643"/>
      <c r="U41" s="6" t="s">
        <v>1335</v>
      </c>
      <c r="V41" s="39" t="s">
        <v>145</v>
      </c>
      <c r="W41" s="643" t="str">
        <f>ITEM_all_first!$E$305</f>
        <v/>
      </c>
      <c r="X41" s="643"/>
      <c r="Y41" s="643"/>
      <c r="Z41" s="643"/>
      <c r="AA41" s="643"/>
      <c r="AB41" s="643"/>
      <c r="AC41" s="6" t="s">
        <v>1335</v>
      </c>
      <c r="AD41" s="39" t="s">
        <v>145</v>
      </c>
      <c r="AE41" s="643" t="str">
        <f>ITEM_all_first!$E$306</f>
        <v/>
      </c>
      <c r="AF41" s="643"/>
      <c r="AG41" s="643"/>
      <c r="AH41" s="643"/>
      <c r="AI41" s="643"/>
      <c r="AJ41" s="643"/>
      <c r="AK41" s="6" t="s">
        <v>1335</v>
      </c>
    </row>
    <row r="42" spans="2:37" ht="12" customHeight="1">
      <c r="C42" s="135" t="s">
        <v>1949</v>
      </c>
      <c r="D42" s="135"/>
      <c r="E42" s="156"/>
      <c r="F42" s="135"/>
      <c r="G42" s="156"/>
      <c r="H42" s="156"/>
      <c r="I42" s="156"/>
      <c r="J42" s="156"/>
      <c r="K42" s="156"/>
      <c r="L42" s="156"/>
      <c r="M42" s="135"/>
      <c r="N42" s="39" t="s">
        <v>145</v>
      </c>
      <c r="O42" s="643" t="str">
        <f>ITEM_all_first!$E$307</f>
        <v/>
      </c>
      <c r="P42" s="643"/>
      <c r="Q42" s="643"/>
      <c r="R42" s="643"/>
      <c r="S42" s="643"/>
      <c r="T42" s="643"/>
      <c r="U42" s="6" t="s">
        <v>1335</v>
      </c>
      <c r="V42" s="39" t="s">
        <v>145</v>
      </c>
      <c r="W42" s="643" t="str">
        <f>ITEM_all_first!$E$308</f>
        <v/>
      </c>
      <c r="X42" s="643"/>
      <c r="Y42" s="643"/>
      <c r="Z42" s="643"/>
      <c r="AA42" s="643"/>
      <c r="AB42" s="643"/>
      <c r="AC42" s="6" t="s">
        <v>1335</v>
      </c>
      <c r="AD42" s="39" t="s">
        <v>145</v>
      </c>
      <c r="AE42" s="643" t="str">
        <f>ITEM_all_first!$E$309</f>
        <v/>
      </c>
      <c r="AF42" s="643"/>
      <c r="AG42" s="643"/>
      <c r="AH42" s="643"/>
      <c r="AI42" s="643"/>
      <c r="AJ42" s="643"/>
      <c r="AK42" s="6" t="s">
        <v>1335</v>
      </c>
    </row>
    <row r="43" spans="2:37" ht="12" customHeight="1">
      <c r="C43" s="135" t="s">
        <v>1950</v>
      </c>
      <c r="D43" s="135"/>
      <c r="E43" s="135"/>
      <c r="F43" s="135"/>
      <c r="G43" s="135"/>
      <c r="H43" s="135"/>
      <c r="I43" s="135"/>
      <c r="J43" s="135"/>
      <c r="K43" s="135"/>
      <c r="L43" s="135"/>
      <c r="M43" s="135"/>
      <c r="N43" s="39" t="s">
        <v>145</v>
      </c>
      <c r="O43" s="643" t="str">
        <f>ITEM_all_first!$E$310</f>
        <v/>
      </c>
      <c r="P43" s="643"/>
      <c r="Q43" s="643"/>
      <c r="R43" s="643"/>
      <c r="S43" s="643"/>
      <c r="T43" s="643"/>
      <c r="U43" s="6" t="s">
        <v>1335</v>
      </c>
      <c r="V43" s="39" t="s">
        <v>145</v>
      </c>
      <c r="W43" s="643" t="str">
        <f>ITEM_all_first!$E$311</f>
        <v/>
      </c>
      <c r="X43" s="643"/>
      <c r="Y43" s="643"/>
      <c r="Z43" s="643"/>
      <c r="AA43" s="643"/>
      <c r="AB43" s="643"/>
      <c r="AC43" s="6" t="s">
        <v>1335</v>
      </c>
      <c r="AD43" s="39" t="s">
        <v>145</v>
      </c>
      <c r="AE43" s="643" t="str">
        <f>ITEM_all_first!$E$312</f>
        <v/>
      </c>
      <c r="AF43" s="643"/>
      <c r="AG43" s="643"/>
      <c r="AH43" s="643"/>
      <c r="AI43" s="643"/>
      <c r="AJ43" s="643"/>
      <c r="AK43" s="6" t="s">
        <v>1335</v>
      </c>
    </row>
    <row r="44" spans="2:37" ht="12" customHeight="1">
      <c r="C44" s="135" t="s">
        <v>1951</v>
      </c>
      <c r="D44" s="135"/>
      <c r="E44" s="135"/>
      <c r="F44" s="135"/>
      <c r="G44" s="135"/>
      <c r="H44" s="135"/>
      <c r="I44" s="135"/>
      <c r="J44" s="135"/>
      <c r="K44" s="135"/>
      <c r="L44" s="135"/>
      <c r="M44" s="135"/>
      <c r="N44" s="39" t="s">
        <v>145</v>
      </c>
      <c r="O44" s="643" t="str">
        <f>ITEM_all_first!$E$313</f>
        <v/>
      </c>
      <c r="P44" s="643"/>
      <c r="Q44" s="643"/>
      <c r="R44" s="643"/>
      <c r="S44" s="643"/>
      <c r="T44" s="643"/>
      <c r="U44" s="6" t="s">
        <v>1335</v>
      </c>
      <c r="V44" s="39" t="s">
        <v>145</v>
      </c>
      <c r="W44" s="643" t="str">
        <f>ITEM_all_first!$E$314</f>
        <v/>
      </c>
      <c r="X44" s="643"/>
      <c r="Y44" s="643"/>
      <c r="Z44" s="643"/>
      <c r="AA44" s="643"/>
      <c r="AB44" s="643"/>
      <c r="AC44" s="6" t="s">
        <v>1335</v>
      </c>
      <c r="AD44" s="39" t="s">
        <v>145</v>
      </c>
      <c r="AE44" s="643" t="str">
        <f>ITEM_all_first!$E$315</f>
        <v/>
      </c>
      <c r="AF44" s="643"/>
      <c r="AG44" s="643"/>
      <c r="AH44" s="643"/>
      <c r="AI44" s="643"/>
      <c r="AJ44" s="643"/>
      <c r="AK44" s="6" t="s">
        <v>1335</v>
      </c>
    </row>
    <row r="45" spans="2:37" ht="12" customHeight="1">
      <c r="C45" s="135" t="s">
        <v>1952</v>
      </c>
      <c r="D45" s="135"/>
      <c r="E45" s="135"/>
      <c r="F45" s="135"/>
      <c r="G45" s="135"/>
      <c r="H45" s="135"/>
      <c r="I45" s="135"/>
      <c r="J45" s="135"/>
      <c r="K45" s="135"/>
      <c r="L45" s="135"/>
      <c r="M45" s="135"/>
      <c r="N45" s="39" t="s">
        <v>145</v>
      </c>
      <c r="O45" s="643" t="str">
        <f>ITEM_all_first!$E$316</f>
        <v/>
      </c>
      <c r="P45" s="643"/>
      <c r="Q45" s="643"/>
      <c r="R45" s="643"/>
      <c r="S45" s="643"/>
      <c r="T45" s="643"/>
      <c r="U45" s="6" t="s">
        <v>1335</v>
      </c>
      <c r="V45" s="39" t="s">
        <v>145</v>
      </c>
      <c r="W45" s="643" t="str">
        <f>ITEM_all_first!$E$317</f>
        <v/>
      </c>
      <c r="X45" s="643"/>
      <c r="Y45" s="643"/>
      <c r="Z45" s="643"/>
      <c r="AA45" s="643"/>
      <c r="AB45" s="643"/>
      <c r="AC45" s="6" t="s">
        <v>1335</v>
      </c>
      <c r="AD45" s="39" t="s">
        <v>145</v>
      </c>
      <c r="AE45" s="643" t="str">
        <f>ITEM_all_first!$E$318</f>
        <v/>
      </c>
      <c r="AF45" s="643"/>
      <c r="AG45" s="643"/>
      <c r="AH45" s="643"/>
      <c r="AI45" s="643"/>
      <c r="AJ45" s="643"/>
      <c r="AK45" s="6" t="s">
        <v>1335</v>
      </c>
    </row>
    <row r="46" spans="2:37" ht="12" customHeight="1">
      <c r="C46" s="135" t="s">
        <v>1953</v>
      </c>
      <c r="D46" s="135"/>
      <c r="E46" s="135"/>
      <c r="F46" s="135"/>
      <c r="G46" s="135"/>
      <c r="H46" s="135"/>
      <c r="I46" s="135"/>
      <c r="J46" s="135"/>
      <c r="K46" s="135"/>
      <c r="L46" s="135"/>
      <c r="M46" s="135"/>
      <c r="N46" s="39" t="s">
        <v>145</v>
      </c>
      <c r="O46" s="643" t="str">
        <f>ITEM_all_first!$E$319</f>
        <v/>
      </c>
      <c r="P46" s="643"/>
      <c r="Q46" s="643"/>
      <c r="R46" s="643"/>
      <c r="S46" s="643"/>
      <c r="T46" s="643"/>
      <c r="U46" s="6" t="s">
        <v>1335</v>
      </c>
      <c r="V46" s="39" t="s">
        <v>145</v>
      </c>
      <c r="W46" s="643" t="str">
        <f>ITEM_all_first!$E$320</f>
        <v/>
      </c>
      <c r="X46" s="643"/>
      <c r="Y46" s="643"/>
      <c r="Z46" s="643"/>
      <c r="AA46" s="643"/>
      <c r="AB46" s="643"/>
      <c r="AC46" s="6" t="s">
        <v>1335</v>
      </c>
      <c r="AD46" s="39" t="s">
        <v>145</v>
      </c>
      <c r="AE46" s="643" t="str">
        <f>ITEM_all_first!$E$321</f>
        <v/>
      </c>
      <c r="AF46" s="643"/>
      <c r="AG46" s="643"/>
      <c r="AH46" s="643"/>
      <c r="AI46" s="643"/>
      <c r="AJ46" s="643"/>
      <c r="AK46" s="6" t="s">
        <v>1335</v>
      </c>
    </row>
    <row r="47" spans="2:37" ht="12" customHeight="1">
      <c r="C47" s="135" t="s">
        <v>1954</v>
      </c>
      <c r="D47" s="135"/>
      <c r="E47" s="135"/>
      <c r="F47" s="135"/>
      <c r="G47" s="135"/>
      <c r="H47" s="135"/>
      <c r="I47" s="135"/>
      <c r="J47" s="135"/>
      <c r="K47" s="135"/>
      <c r="L47" s="135"/>
      <c r="M47" s="135"/>
      <c r="N47" s="39" t="s">
        <v>145</v>
      </c>
      <c r="O47" s="643" t="str">
        <f>ITEM_all_first!$E$322</f>
        <v/>
      </c>
      <c r="P47" s="643"/>
      <c r="Q47" s="643"/>
      <c r="R47" s="643"/>
      <c r="S47" s="643"/>
      <c r="T47" s="643"/>
      <c r="U47" s="6" t="s">
        <v>1335</v>
      </c>
      <c r="V47" s="39" t="s">
        <v>145</v>
      </c>
      <c r="W47" s="643" t="str">
        <f>ITEM_all_first!$E$323</f>
        <v/>
      </c>
      <c r="X47" s="643"/>
      <c r="Y47" s="643"/>
      <c r="Z47" s="643"/>
      <c r="AA47" s="643"/>
      <c r="AB47" s="643"/>
      <c r="AC47" s="6" t="s">
        <v>1335</v>
      </c>
      <c r="AD47" s="39" t="s">
        <v>145</v>
      </c>
      <c r="AE47" s="643" t="str">
        <f>ITEM_all_first!$E$324</f>
        <v/>
      </c>
      <c r="AF47" s="643"/>
      <c r="AG47" s="643"/>
      <c r="AH47" s="643"/>
      <c r="AI47" s="643"/>
      <c r="AJ47" s="643"/>
      <c r="AK47" s="6" t="s">
        <v>1335</v>
      </c>
    </row>
    <row r="48" spans="2:37" ht="12" customHeight="1">
      <c r="C48" s="135" t="s">
        <v>1955</v>
      </c>
      <c r="D48" s="135"/>
      <c r="E48" s="135"/>
      <c r="F48" s="135"/>
      <c r="G48" s="135"/>
      <c r="H48" s="135"/>
      <c r="I48" s="135"/>
      <c r="J48" s="135"/>
      <c r="K48" s="135"/>
      <c r="L48" s="135"/>
      <c r="M48" s="135"/>
      <c r="N48" s="39" t="s">
        <v>145</v>
      </c>
      <c r="O48" s="643" t="str">
        <f>ITEM_all_first!$E$325</f>
        <v/>
      </c>
      <c r="P48" s="643"/>
      <c r="Q48" s="643"/>
      <c r="R48" s="643"/>
      <c r="S48" s="643"/>
      <c r="T48" s="643"/>
      <c r="U48" s="6" t="s">
        <v>1335</v>
      </c>
      <c r="V48" s="39" t="s">
        <v>145</v>
      </c>
      <c r="W48" s="643" t="str">
        <f>ITEM_all_first!$E$326</f>
        <v/>
      </c>
      <c r="X48" s="643"/>
      <c r="Y48" s="643"/>
      <c r="Z48" s="643"/>
      <c r="AA48" s="643"/>
      <c r="AB48" s="643"/>
      <c r="AC48" s="6" t="s">
        <v>1335</v>
      </c>
      <c r="AD48" s="39" t="s">
        <v>145</v>
      </c>
      <c r="AE48" s="643" t="str">
        <f>ITEM_all_first!$E$327</f>
        <v/>
      </c>
      <c r="AF48" s="643"/>
      <c r="AG48" s="643"/>
      <c r="AH48" s="643"/>
      <c r="AI48" s="643"/>
      <c r="AJ48" s="643"/>
      <c r="AK48" s="6" t="s">
        <v>1335</v>
      </c>
    </row>
    <row r="49" spans="2:37" ht="12" customHeight="1">
      <c r="C49" s="135" t="s">
        <v>1956</v>
      </c>
      <c r="D49" s="135"/>
      <c r="E49" s="135"/>
      <c r="F49" s="135"/>
      <c r="G49" s="135"/>
      <c r="H49" s="135"/>
      <c r="I49" s="135"/>
      <c r="J49" s="135"/>
      <c r="K49" s="135"/>
      <c r="L49" s="135"/>
      <c r="M49" s="135"/>
      <c r="N49" s="39" t="s">
        <v>145</v>
      </c>
      <c r="O49" s="643" t="str">
        <f>ITEM_all_first!$E$328</f>
        <v/>
      </c>
      <c r="P49" s="643"/>
      <c r="Q49" s="643"/>
      <c r="R49" s="643"/>
      <c r="S49" s="643"/>
      <c r="T49" s="643"/>
      <c r="U49" s="6" t="s">
        <v>1335</v>
      </c>
      <c r="V49" s="39" t="s">
        <v>145</v>
      </c>
      <c r="W49" s="643" t="str">
        <f>ITEM_all_first!$E$329</f>
        <v/>
      </c>
      <c r="X49" s="643"/>
      <c r="Y49" s="643"/>
      <c r="Z49" s="643"/>
      <c r="AA49" s="643"/>
      <c r="AB49" s="643"/>
      <c r="AC49" s="6" t="s">
        <v>1335</v>
      </c>
      <c r="AD49" s="39" t="s">
        <v>145</v>
      </c>
      <c r="AE49" s="643" t="str">
        <f>ITEM_all_first!$E$330</f>
        <v/>
      </c>
      <c r="AF49" s="643"/>
      <c r="AG49" s="643"/>
      <c r="AH49" s="643"/>
      <c r="AI49" s="643"/>
      <c r="AJ49" s="643"/>
      <c r="AK49" s="6" t="s">
        <v>1335</v>
      </c>
    </row>
    <row r="50" spans="2:37" ht="12" customHeight="1">
      <c r="C50" s="135" t="s">
        <v>1957</v>
      </c>
      <c r="D50" s="135"/>
      <c r="E50" s="135"/>
      <c r="F50" s="135"/>
      <c r="G50" s="135"/>
      <c r="H50" s="135"/>
      <c r="I50" s="135"/>
      <c r="J50" s="135"/>
      <c r="K50" s="135"/>
      <c r="L50" s="135"/>
      <c r="M50" s="135"/>
      <c r="N50" s="39" t="s">
        <v>145</v>
      </c>
      <c r="O50" s="643" t="str">
        <f>TEXT(ITEM_all_first!$E$331,"#0.00")</f>
        <v/>
      </c>
      <c r="P50" s="643"/>
      <c r="Q50" s="643"/>
      <c r="R50" s="643"/>
      <c r="S50" s="643"/>
      <c r="T50" s="643"/>
      <c r="U50" s="6" t="s">
        <v>1335</v>
      </c>
      <c r="V50" s="39" t="s">
        <v>145</v>
      </c>
      <c r="W50" s="643" t="str">
        <f>TEXT(ITEM_all_first!$E$332,"#0.00")</f>
        <v/>
      </c>
      <c r="X50" s="643"/>
      <c r="Y50" s="643"/>
      <c r="Z50" s="643"/>
      <c r="AA50" s="643"/>
      <c r="AB50" s="643"/>
      <c r="AC50" s="6" t="s">
        <v>1335</v>
      </c>
      <c r="AD50" s="39" t="s">
        <v>145</v>
      </c>
      <c r="AE50" s="643" t="str">
        <f>TEXT(ITEM_all_first!$E$333,"#0.00")</f>
        <v/>
      </c>
      <c r="AF50" s="643"/>
      <c r="AG50" s="643"/>
      <c r="AH50" s="643"/>
      <c r="AI50" s="643"/>
      <c r="AJ50" s="643"/>
      <c r="AK50" s="6" t="s">
        <v>1335</v>
      </c>
    </row>
    <row r="51" spans="2:37" ht="12" customHeight="1">
      <c r="C51" s="135" t="s">
        <v>1958</v>
      </c>
      <c r="D51" s="135"/>
      <c r="E51" s="135"/>
      <c r="F51" s="135"/>
      <c r="G51" s="135"/>
      <c r="H51" s="135"/>
      <c r="I51" s="135"/>
      <c r="J51" s="135"/>
      <c r="K51" s="135"/>
      <c r="L51" s="135"/>
      <c r="M51" s="135"/>
      <c r="N51" s="39" t="s">
        <v>145</v>
      </c>
      <c r="O51" s="643" t="str">
        <f>TEXT(ITEM_all_first!$E$334,"#0.00")</f>
        <v/>
      </c>
      <c r="P51" s="643"/>
      <c r="Q51" s="643"/>
      <c r="R51" s="643"/>
      <c r="S51" s="643"/>
      <c r="T51" s="643"/>
      <c r="U51" s="6" t="s">
        <v>1335</v>
      </c>
      <c r="V51" s="39" t="s">
        <v>145</v>
      </c>
      <c r="W51" s="643" t="str">
        <f>TEXT(ITEM_all_first!$E$335,"#0.00")</f>
        <v/>
      </c>
      <c r="X51" s="643"/>
      <c r="Y51" s="643"/>
      <c r="Z51" s="643"/>
      <c r="AA51" s="643"/>
      <c r="AB51" s="643"/>
      <c r="AC51" s="6" t="s">
        <v>1335</v>
      </c>
      <c r="AD51" s="39" t="s">
        <v>145</v>
      </c>
      <c r="AE51" s="643" t="str">
        <f>TEXT(ITEM_all_first!$E$336,"#0.00")</f>
        <v/>
      </c>
      <c r="AF51" s="643"/>
      <c r="AG51" s="643"/>
      <c r="AH51" s="643"/>
      <c r="AI51" s="643"/>
      <c r="AJ51" s="643"/>
      <c r="AK51" s="6" t="s">
        <v>1335</v>
      </c>
    </row>
    <row r="52" spans="2:37" ht="12" customHeight="1">
      <c r="C52" s="135" t="s">
        <v>1959</v>
      </c>
      <c r="D52" s="135"/>
      <c r="E52" s="135"/>
      <c r="F52" s="135"/>
      <c r="G52" s="135"/>
      <c r="H52" s="135"/>
      <c r="I52" s="135"/>
      <c r="J52" s="135"/>
      <c r="K52" s="135"/>
      <c r="L52" s="135"/>
      <c r="M52" s="135"/>
      <c r="O52" s="643" t="e">
        <f>ITEM_all_first!$E$337</f>
        <v>#VALUE!</v>
      </c>
      <c r="P52" s="643"/>
      <c r="Q52" s="643"/>
      <c r="R52" s="643"/>
      <c r="S52" s="643"/>
      <c r="T52" s="643"/>
      <c r="U52" s="6" t="s">
        <v>1341</v>
      </c>
    </row>
    <row r="53" spans="2:37" ht="12" customHeight="1">
      <c r="B53" s="30"/>
      <c r="C53" s="30" t="s">
        <v>1979</v>
      </c>
      <c r="D53" s="30"/>
      <c r="E53" s="30"/>
      <c r="F53" s="30"/>
      <c r="G53" s="30"/>
      <c r="H53" s="30"/>
      <c r="I53" s="30"/>
      <c r="J53" s="30"/>
      <c r="K53" s="30"/>
      <c r="L53" s="30"/>
      <c r="M53" s="30"/>
      <c r="N53" s="30"/>
      <c r="O53" s="644" t="e">
        <f>ITEM_all_first!$E$338</f>
        <v>#VALUE!</v>
      </c>
      <c r="P53" s="644"/>
      <c r="Q53" s="644"/>
      <c r="R53" s="644"/>
      <c r="S53" s="644"/>
      <c r="T53" s="644"/>
      <c r="U53" s="55" t="s">
        <v>1349</v>
      </c>
      <c r="V53" s="30"/>
      <c r="W53" s="30"/>
      <c r="X53" s="30"/>
      <c r="Y53" s="30"/>
      <c r="Z53" s="30"/>
      <c r="AA53" s="30"/>
      <c r="AB53" s="30"/>
      <c r="AC53" s="30"/>
      <c r="AD53" s="30"/>
      <c r="AE53" s="30"/>
      <c r="AF53" s="30"/>
      <c r="AG53" s="30"/>
      <c r="AH53" s="30"/>
      <c r="AI53" s="30"/>
      <c r="AJ53" s="30"/>
      <c r="AK53" s="30"/>
    </row>
    <row r="54" spans="2:37" ht="12" customHeight="1">
      <c r="B54" s="6" t="s">
        <v>1768</v>
      </c>
    </row>
    <row r="55" spans="2:37" ht="12" customHeight="1">
      <c r="C55" s="6" t="s">
        <v>1780</v>
      </c>
      <c r="O55" s="639" t="str">
        <f>ITEM_all_first!$E$339</f>
        <v/>
      </c>
      <c r="P55" s="639"/>
      <c r="Q55" s="639"/>
      <c r="R55" s="639"/>
    </row>
    <row r="56" spans="2:37" ht="12" customHeight="1">
      <c r="B56" s="30"/>
      <c r="C56" s="30" t="s">
        <v>1781</v>
      </c>
      <c r="D56" s="30"/>
      <c r="E56" s="30"/>
      <c r="F56" s="30"/>
      <c r="G56" s="30"/>
      <c r="H56" s="30"/>
      <c r="I56" s="30"/>
      <c r="J56" s="30"/>
      <c r="K56" s="30"/>
      <c r="L56" s="30"/>
      <c r="M56" s="30"/>
      <c r="N56" s="30"/>
      <c r="O56" s="641" t="str">
        <f>ITEM_all_first!$E$340</f>
        <v/>
      </c>
      <c r="P56" s="641"/>
      <c r="Q56" s="641"/>
      <c r="R56" s="641"/>
      <c r="T56" s="30"/>
      <c r="U56" s="30"/>
      <c r="V56" s="30"/>
      <c r="W56" s="30"/>
      <c r="X56" s="30"/>
      <c r="Y56" s="30"/>
      <c r="Z56" s="30"/>
      <c r="AA56" s="30"/>
      <c r="AB56" s="30"/>
      <c r="AC56" s="30"/>
      <c r="AD56" s="30"/>
      <c r="AE56" s="30"/>
      <c r="AF56" s="30"/>
      <c r="AG56" s="30"/>
      <c r="AH56" s="30"/>
      <c r="AI56" s="30"/>
      <c r="AJ56" s="30"/>
      <c r="AK56" s="30"/>
    </row>
    <row r="57" spans="2:37" ht="12" customHeight="1">
      <c r="B57" s="6" t="s">
        <v>1769</v>
      </c>
      <c r="N57" s="39" t="s">
        <v>145</v>
      </c>
      <c r="O57" s="549" t="s">
        <v>808</v>
      </c>
      <c r="P57" s="549"/>
      <c r="Q57" s="549"/>
      <c r="R57" s="549"/>
      <c r="S57" s="549"/>
      <c r="T57" s="549"/>
      <c r="U57" s="9" t="s">
        <v>803</v>
      </c>
      <c r="V57" s="39" t="s">
        <v>145</v>
      </c>
      <c r="W57" s="549" t="s">
        <v>809</v>
      </c>
      <c r="X57" s="549"/>
      <c r="Y57" s="549"/>
      <c r="Z57" s="549"/>
      <c r="AA57" s="549"/>
      <c r="AB57" s="549"/>
      <c r="AC57" s="9" t="s">
        <v>803</v>
      </c>
    </row>
    <row r="58" spans="2:37" ht="12" customHeight="1">
      <c r="C58" s="6" t="s">
        <v>1782</v>
      </c>
      <c r="N58" s="39" t="s">
        <v>145</v>
      </c>
      <c r="O58" s="642" t="str">
        <f>ITEM_all_first!$E$341</f>
        <v/>
      </c>
      <c r="P58" s="642"/>
      <c r="Q58" s="642"/>
      <c r="R58" s="642"/>
      <c r="S58" s="642"/>
      <c r="T58" s="79" t="s">
        <v>1342</v>
      </c>
      <c r="U58" s="9" t="s">
        <v>803</v>
      </c>
      <c r="V58" s="39" t="s">
        <v>145</v>
      </c>
      <c r="W58" s="642" t="str">
        <f>ITEM_all_first!$E$342</f>
        <v/>
      </c>
      <c r="X58" s="642"/>
      <c r="Y58" s="642"/>
      <c r="Z58" s="642"/>
      <c r="AA58" s="642"/>
      <c r="AB58" s="79" t="s">
        <v>1343</v>
      </c>
      <c r="AC58" s="9" t="s">
        <v>803</v>
      </c>
    </row>
    <row r="59" spans="2:37" ht="12" customHeight="1">
      <c r="C59" s="6" t="s">
        <v>1783</v>
      </c>
      <c r="M59" s="33" t="s">
        <v>810</v>
      </c>
      <c r="N59" s="39" t="s">
        <v>145</v>
      </c>
      <c r="O59" s="639" t="str">
        <f>ITEM_all_first!$E$343</f>
        <v/>
      </c>
      <c r="P59" s="639"/>
      <c r="Q59" s="639"/>
      <c r="R59" s="639"/>
      <c r="S59" s="639"/>
      <c r="T59" s="9" t="s">
        <v>811</v>
      </c>
      <c r="U59" s="9" t="s">
        <v>812</v>
      </c>
      <c r="V59" s="39" t="s">
        <v>145</v>
      </c>
      <c r="W59" s="639" t="str">
        <f>ITEM_all_first!$E$344</f>
        <v/>
      </c>
      <c r="X59" s="639"/>
      <c r="Y59" s="639"/>
      <c r="Z59" s="639"/>
      <c r="AA59" s="639"/>
      <c r="AB59" s="9" t="s">
        <v>811</v>
      </c>
      <c r="AC59" s="9" t="s">
        <v>812</v>
      </c>
    </row>
    <row r="60" spans="2:37" ht="12" customHeight="1">
      <c r="M60" s="33" t="s">
        <v>813</v>
      </c>
      <c r="N60" s="39" t="s">
        <v>145</v>
      </c>
      <c r="O60" s="639" t="str">
        <f>ITEM_all_first!$E$345</f>
        <v/>
      </c>
      <c r="P60" s="639"/>
      <c r="Q60" s="639"/>
      <c r="R60" s="639"/>
      <c r="S60" s="639"/>
      <c r="T60" s="9" t="s">
        <v>811</v>
      </c>
      <c r="U60" s="9" t="s">
        <v>812</v>
      </c>
      <c r="V60" s="39" t="s">
        <v>145</v>
      </c>
      <c r="W60" s="639" t="str">
        <f>ITEM_all_first!$E$346</f>
        <v/>
      </c>
      <c r="X60" s="639"/>
      <c r="Y60" s="639"/>
      <c r="Z60" s="639"/>
      <c r="AA60" s="639"/>
      <c r="AB60" s="9" t="s">
        <v>811</v>
      </c>
      <c r="AC60" s="9" t="s">
        <v>812</v>
      </c>
    </row>
    <row r="61" spans="2:37" ht="12" customHeight="1">
      <c r="C61" s="6" t="s">
        <v>1784</v>
      </c>
      <c r="L61" s="640" t="str">
        <f>ITEM_all_first!$E$347</f>
        <v/>
      </c>
      <c r="M61" s="640"/>
      <c r="N61" s="640"/>
      <c r="O61" s="640"/>
      <c r="P61" s="640"/>
      <c r="Q61" s="640"/>
      <c r="R61" s="640"/>
      <c r="S61" s="640"/>
      <c r="T61" s="61" t="s">
        <v>814</v>
      </c>
      <c r="U61" s="528" t="s">
        <v>815</v>
      </c>
      <c r="V61" s="528"/>
      <c r="W61" s="640" t="str">
        <f>ITEM_all_first!$E$348</f>
        <v/>
      </c>
      <c r="X61" s="640"/>
      <c r="Y61" s="640"/>
      <c r="Z61" s="640"/>
      <c r="AA61" s="640"/>
      <c r="AB61" s="640"/>
      <c r="AC61" s="640"/>
      <c r="AD61" s="640"/>
      <c r="AE61" s="9" t="s">
        <v>814</v>
      </c>
    </row>
    <row r="62" spans="2:37" ht="12" customHeight="1">
      <c r="C62" s="6" t="s">
        <v>1785</v>
      </c>
      <c r="W62" s="9" t="str">
        <f>ITEM_all_first!$E$349</f>
        <v>□</v>
      </c>
      <c r="X62" s="9" t="s">
        <v>817</v>
      </c>
      <c r="Z62" s="9" t="str">
        <f>ITEM_all_first!$E$350</f>
        <v>□</v>
      </c>
      <c r="AA62" s="9" t="s">
        <v>818</v>
      </c>
    </row>
    <row r="63" spans="2:37" ht="12" customHeight="1">
      <c r="B63" s="30"/>
      <c r="C63" s="30" t="s">
        <v>1786</v>
      </c>
      <c r="D63" s="30"/>
      <c r="E63" s="30"/>
      <c r="F63" s="42"/>
      <c r="G63" s="30"/>
      <c r="H63" s="30"/>
      <c r="I63" s="30"/>
      <c r="J63" s="30"/>
      <c r="K63" s="30"/>
      <c r="L63" s="30"/>
      <c r="M63" s="30"/>
      <c r="N63" s="30"/>
      <c r="O63" s="30"/>
      <c r="P63" s="32" t="str">
        <f>ITEM_all_first!$E$351</f>
        <v>□</v>
      </c>
      <c r="Q63" s="42" t="s">
        <v>820</v>
      </c>
      <c r="R63" s="30"/>
      <c r="S63" s="30"/>
      <c r="T63" s="30"/>
      <c r="U63" s="30"/>
      <c r="V63" s="30"/>
      <c r="W63" s="32" t="str">
        <f>ITEM_all_first!$E$352</f>
        <v>□</v>
      </c>
      <c r="X63" s="42" t="s">
        <v>821</v>
      </c>
      <c r="Y63" s="30"/>
      <c r="Z63" s="30"/>
      <c r="AA63" s="30"/>
      <c r="AB63" s="30"/>
      <c r="AC63" s="30"/>
      <c r="AD63" s="32" t="str">
        <f>ITEM_all_first!$E$353</f>
        <v>□</v>
      </c>
      <c r="AE63" s="42" t="s">
        <v>822</v>
      </c>
      <c r="AF63" s="30"/>
      <c r="AG63" s="30"/>
      <c r="AH63" s="30"/>
      <c r="AI63" s="30"/>
      <c r="AJ63" s="30"/>
      <c r="AK63" s="30"/>
    </row>
    <row r="64" spans="2:37" ht="12" customHeight="1">
      <c r="B64" s="6" t="s">
        <v>1770</v>
      </c>
      <c r="L64" s="529" t="str">
        <f>ITEM_all_first!$E$354</f>
        <v/>
      </c>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row>
    <row r="65" spans="2:37" ht="12" customHeight="1">
      <c r="L65" s="529" t="str">
        <f>ITEM_all_first!$E$355</f>
        <v/>
      </c>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row>
    <row r="66" spans="2:37" ht="12" customHeight="1">
      <c r="B66" s="30"/>
      <c r="C66" s="30"/>
      <c r="D66" s="30"/>
      <c r="E66" s="30"/>
      <c r="F66" s="30"/>
      <c r="G66" s="30"/>
      <c r="H66" s="30"/>
      <c r="I66" s="30"/>
      <c r="J66" s="30"/>
      <c r="K66" s="30"/>
      <c r="L66" s="535" t="str">
        <f>ITEM_all_first!$E$356</f>
        <v/>
      </c>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row>
    <row r="67" spans="2:37" ht="12" customHeight="1">
      <c r="B67" s="27" t="s">
        <v>1771</v>
      </c>
      <c r="C67" s="27"/>
      <c r="D67" s="27"/>
      <c r="E67" s="27"/>
      <c r="F67" s="27"/>
      <c r="G67" s="27"/>
      <c r="H67" s="27"/>
      <c r="I67" s="27"/>
      <c r="J67" s="27"/>
      <c r="K67" s="27"/>
      <c r="L67" s="515" t="s">
        <v>1521</v>
      </c>
      <c r="M67" s="515"/>
      <c r="N67" s="515" t="str">
        <f>ITEM_all_first!$E$357</f>
        <v/>
      </c>
      <c r="O67" s="515"/>
      <c r="P67" s="22" t="s">
        <v>6</v>
      </c>
      <c r="Q67" s="515" t="str">
        <f>ITEM_all_first!$E$358</f>
        <v/>
      </c>
      <c r="R67" s="515"/>
      <c r="S67" s="22" t="s">
        <v>7</v>
      </c>
      <c r="T67" s="515" t="str">
        <f>ITEM_all_first!$E$359</f>
        <v/>
      </c>
      <c r="U67" s="515"/>
      <c r="V67" s="22" t="s">
        <v>825</v>
      </c>
      <c r="W67" s="27"/>
      <c r="X67" s="27"/>
      <c r="Y67" s="27"/>
      <c r="Z67" s="27"/>
      <c r="AA67" s="27"/>
      <c r="AB67" s="27"/>
      <c r="AC67" s="27"/>
      <c r="AD67" s="27"/>
      <c r="AE67" s="27"/>
      <c r="AF67" s="27"/>
      <c r="AG67" s="27"/>
      <c r="AH67" s="27"/>
      <c r="AI67" s="27"/>
      <c r="AJ67" s="27"/>
      <c r="AK67" s="27"/>
    </row>
    <row r="68" spans="2:37" ht="12" customHeight="1">
      <c r="B68" s="27" t="s">
        <v>1772</v>
      </c>
      <c r="C68" s="27"/>
      <c r="D68" s="27"/>
      <c r="E68" s="27"/>
      <c r="F68" s="27"/>
      <c r="G68" s="27"/>
      <c r="H68" s="27"/>
      <c r="I68" s="27"/>
      <c r="J68" s="27"/>
      <c r="K68" s="27"/>
      <c r="L68" s="515" t="s">
        <v>1521</v>
      </c>
      <c r="M68" s="515"/>
      <c r="N68" s="515" t="str">
        <f>ITEM_all_first!$E$360</f>
        <v/>
      </c>
      <c r="O68" s="515"/>
      <c r="P68" s="22" t="s">
        <v>6</v>
      </c>
      <c r="Q68" s="515" t="str">
        <f>ITEM_all_first!$E$361</f>
        <v/>
      </c>
      <c r="R68" s="515"/>
      <c r="S68" s="22" t="s">
        <v>7</v>
      </c>
      <c r="T68" s="515" t="str">
        <f>ITEM_all_first!$E$362</f>
        <v/>
      </c>
      <c r="U68" s="515"/>
      <c r="V68" s="22" t="s">
        <v>825</v>
      </c>
      <c r="W68" s="27"/>
      <c r="X68" s="27"/>
      <c r="Y68" s="27"/>
      <c r="Z68" s="27"/>
      <c r="AA68" s="27"/>
      <c r="AB68" s="27"/>
      <c r="AC68" s="27"/>
      <c r="AD68" s="27"/>
      <c r="AE68" s="27"/>
      <c r="AF68" s="27"/>
      <c r="AG68" s="27"/>
      <c r="AH68" s="27"/>
      <c r="AI68" s="27"/>
      <c r="AJ68" s="27"/>
      <c r="AK68" s="27"/>
    </row>
    <row r="69" spans="2:37" ht="12" customHeight="1">
      <c r="B69" s="134" t="s">
        <v>1773</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16" t="str">
        <f>ITEM_all_first!$E$363</f>
        <v/>
      </c>
      <c r="I70" s="516"/>
      <c r="J70" s="9" t="s">
        <v>829</v>
      </c>
      <c r="K70" s="9" t="s">
        <v>812</v>
      </c>
      <c r="L70" s="516" t="s">
        <v>1521</v>
      </c>
      <c r="M70" s="516"/>
      <c r="N70" s="516" t="str">
        <f>ITEM_all_first!$E$364</f>
        <v/>
      </c>
      <c r="O70" s="516"/>
      <c r="P70" s="9" t="s">
        <v>6</v>
      </c>
      <c r="Q70" s="516" t="str">
        <f>ITEM_all_first!$E$365</f>
        <v/>
      </c>
      <c r="R70" s="516"/>
      <c r="S70" s="9" t="s">
        <v>7</v>
      </c>
      <c r="T70" s="516" t="str">
        <f>ITEM_all_first!$E$366</f>
        <v/>
      </c>
      <c r="U70" s="516"/>
      <c r="V70" s="9" t="s">
        <v>825</v>
      </c>
      <c r="W70" s="39" t="s">
        <v>145</v>
      </c>
      <c r="X70" s="529" t="str">
        <f>ITEM_all_first!$E$367</f>
        <v/>
      </c>
      <c r="Y70" s="529"/>
      <c r="Z70" s="529"/>
      <c r="AA70" s="529"/>
      <c r="AB70" s="529"/>
      <c r="AC70" s="529"/>
      <c r="AD70" s="529"/>
      <c r="AE70" s="529"/>
      <c r="AF70" s="529"/>
      <c r="AG70" s="529"/>
      <c r="AH70" s="529"/>
      <c r="AI70" s="529"/>
      <c r="AJ70" s="529"/>
      <c r="AK70" s="9" t="s">
        <v>830</v>
      </c>
    </row>
    <row r="71" spans="2:37" ht="12" customHeight="1">
      <c r="F71" s="39" t="s">
        <v>145</v>
      </c>
      <c r="G71" s="9" t="s">
        <v>828</v>
      </c>
      <c r="H71" s="516" t="str">
        <f>ITEM_all_first!$E$368</f>
        <v/>
      </c>
      <c r="I71" s="516"/>
      <c r="J71" s="9" t="s">
        <v>829</v>
      </c>
      <c r="K71" s="9" t="s">
        <v>812</v>
      </c>
      <c r="L71" s="516" t="s">
        <v>1521</v>
      </c>
      <c r="M71" s="516"/>
      <c r="N71" s="516" t="str">
        <f>ITEM_all_first!$E$369</f>
        <v/>
      </c>
      <c r="O71" s="516"/>
      <c r="P71" s="9" t="s">
        <v>6</v>
      </c>
      <c r="Q71" s="516" t="str">
        <f>ITEM_all_first!$E$370</f>
        <v/>
      </c>
      <c r="R71" s="516"/>
      <c r="S71" s="9" t="s">
        <v>7</v>
      </c>
      <c r="T71" s="516" t="str">
        <f>ITEM_all_first!$E$371</f>
        <v/>
      </c>
      <c r="U71" s="516"/>
      <c r="V71" s="9" t="s">
        <v>825</v>
      </c>
      <c r="W71" s="39" t="s">
        <v>145</v>
      </c>
      <c r="X71" s="529" t="str">
        <f>ITEM_all_first!$E$372</f>
        <v/>
      </c>
      <c r="Y71" s="529"/>
      <c r="Z71" s="529"/>
      <c r="AA71" s="529"/>
      <c r="AB71" s="529"/>
      <c r="AC71" s="529"/>
      <c r="AD71" s="529"/>
      <c r="AE71" s="529"/>
      <c r="AF71" s="529"/>
      <c r="AG71" s="529"/>
      <c r="AH71" s="529"/>
      <c r="AI71" s="529"/>
      <c r="AJ71" s="529"/>
      <c r="AK71" s="9" t="s">
        <v>830</v>
      </c>
    </row>
    <row r="72" spans="2:37" ht="12" customHeight="1">
      <c r="B72" s="30"/>
      <c r="C72" s="30"/>
      <c r="D72" s="30"/>
      <c r="E72" s="30"/>
      <c r="F72" s="43" t="s">
        <v>145</v>
      </c>
      <c r="G72" s="32" t="s">
        <v>828</v>
      </c>
      <c r="H72" s="545" t="str">
        <f>ITEM_all_first!$E$373</f>
        <v/>
      </c>
      <c r="I72" s="545"/>
      <c r="J72" s="32" t="s">
        <v>829</v>
      </c>
      <c r="K72" s="32" t="s">
        <v>812</v>
      </c>
      <c r="L72" s="545" t="s">
        <v>1521</v>
      </c>
      <c r="M72" s="545"/>
      <c r="N72" s="545" t="str">
        <f>ITEM_all_first!$E$374</f>
        <v/>
      </c>
      <c r="O72" s="545"/>
      <c r="P72" s="32" t="s">
        <v>6</v>
      </c>
      <c r="Q72" s="545" t="str">
        <f>ITEM_all_first!$E$375</f>
        <v/>
      </c>
      <c r="R72" s="545"/>
      <c r="S72" s="32" t="s">
        <v>7</v>
      </c>
      <c r="T72" s="545" t="str">
        <f>ITEM_all_first!$E$376</f>
        <v/>
      </c>
      <c r="U72" s="545"/>
      <c r="V72" s="32" t="s">
        <v>825</v>
      </c>
      <c r="W72" s="43" t="s">
        <v>145</v>
      </c>
      <c r="X72" s="535" t="str">
        <f>ITEM_all_first!$E$377</f>
        <v/>
      </c>
      <c r="Y72" s="535"/>
      <c r="Z72" s="535"/>
      <c r="AA72" s="535"/>
      <c r="AB72" s="535"/>
      <c r="AC72" s="535"/>
      <c r="AD72" s="535"/>
      <c r="AE72" s="535"/>
      <c r="AF72" s="535"/>
      <c r="AG72" s="535"/>
      <c r="AH72" s="535"/>
      <c r="AI72" s="535"/>
      <c r="AJ72" s="535"/>
      <c r="AK72" s="32" t="s">
        <v>830</v>
      </c>
    </row>
    <row r="73" spans="2:37" ht="12" customHeight="1">
      <c r="B73" s="146" t="s">
        <v>1763</v>
      </c>
      <c r="C73" s="27"/>
      <c r="D73" s="27"/>
      <c r="E73" s="27"/>
      <c r="F73" s="145"/>
      <c r="G73" s="22"/>
      <c r="H73" s="22"/>
      <c r="I73" s="22"/>
      <c r="J73" s="22"/>
      <c r="K73" s="22"/>
      <c r="L73" s="22"/>
      <c r="M73" s="22"/>
      <c r="N73" s="22"/>
      <c r="O73" s="22"/>
      <c r="P73" s="22"/>
      <c r="Q73" s="22"/>
      <c r="R73" s="22"/>
      <c r="S73" s="22"/>
      <c r="T73" s="22"/>
      <c r="U73" s="22"/>
      <c r="V73" s="22"/>
      <c r="W73" s="22"/>
      <c r="X73" s="22"/>
      <c r="Y73" s="22"/>
      <c r="Z73" s="144" t="s">
        <v>171</v>
      </c>
      <c r="AA73" s="22" t="s">
        <v>1776</v>
      </c>
      <c r="AB73" s="22"/>
      <c r="AC73" s="144" t="s">
        <v>171</v>
      </c>
      <c r="AD73" s="22" t="s">
        <v>1777</v>
      </c>
      <c r="AE73" s="22"/>
      <c r="AF73" s="22"/>
      <c r="AG73" s="22"/>
      <c r="AH73" s="22"/>
      <c r="AI73" s="22"/>
      <c r="AJ73" s="22"/>
      <c r="AK73" s="22"/>
    </row>
    <row r="74" spans="2:37" ht="12" customHeight="1">
      <c r="B74" s="27" t="s">
        <v>1774</v>
      </c>
      <c r="L74" s="78"/>
      <c r="M74" s="78"/>
      <c r="N74" s="78"/>
      <c r="O74" s="78"/>
      <c r="P74" s="78"/>
      <c r="Q74" s="78"/>
      <c r="R74" s="78"/>
      <c r="S74" s="78"/>
      <c r="T74" s="78"/>
      <c r="U74" s="78"/>
      <c r="V74" s="78"/>
      <c r="W74" s="78"/>
      <c r="X74" s="78"/>
      <c r="Y74" s="78"/>
      <c r="Z74" s="36" t="s">
        <v>171</v>
      </c>
      <c r="AA74" s="9" t="s">
        <v>817</v>
      </c>
      <c r="AC74" s="36" t="s">
        <v>171</v>
      </c>
      <c r="AD74" s="9" t="s">
        <v>818</v>
      </c>
      <c r="AE74" s="78"/>
      <c r="AF74" s="78"/>
      <c r="AG74" s="78"/>
      <c r="AH74" s="78"/>
      <c r="AI74" s="78"/>
      <c r="AJ74" s="78"/>
      <c r="AK74" s="78"/>
    </row>
    <row r="75" spans="2:37" ht="12" customHeight="1">
      <c r="B75" s="146" t="s">
        <v>1775</v>
      </c>
      <c r="C75" s="134"/>
      <c r="D75" s="134"/>
      <c r="E75" s="134"/>
      <c r="F75" s="134"/>
      <c r="G75" s="134"/>
      <c r="H75" s="134"/>
      <c r="I75" s="134"/>
      <c r="J75" s="134"/>
      <c r="K75" s="134"/>
      <c r="L75" s="638" t="str">
        <f>ITEM_all_first!$E$378</f>
        <v/>
      </c>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8"/>
    </row>
    <row r="76" spans="2:37" ht="15" customHeight="1">
      <c r="B76" s="30"/>
      <c r="C76" s="30"/>
      <c r="D76" s="30"/>
      <c r="E76" s="30"/>
      <c r="F76" s="30"/>
      <c r="G76" s="30"/>
      <c r="H76" s="30"/>
      <c r="I76" s="30"/>
      <c r="J76" s="30"/>
      <c r="K76" s="30"/>
      <c r="L76" s="535" t="str">
        <f>ITEM_all_first!$E$379</f>
        <v/>
      </c>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row>
  </sheetData>
  <mergeCells count="147">
    <mergeCell ref="O42:T42"/>
    <mergeCell ref="W42:AB42"/>
    <mergeCell ref="AE42:AJ42"/>
    <mergeCell ref="O49:T49"/>
    <mergeCell ref="W49:AB49"/>
    <mergeCell ref="AE49:AJ49"/>
    <mergeCell ref="L76:AK76"/>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U26:X26"/>
    <mergeCell ref="U27:X27"/>
    <mergeCell ref="L28:AK28"/>
    <mergeCell ref="I29:K29"/>
    <mergeCell ref="L29:U29"/>
    <mergeCell ref="X29:Z29"/>
    <mergeCell ref="AA29:AJ29"/>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O34:T34"/>
    <mergeCell ref="W34:AB34"/>
    <mergeCell ref="AE34:AJ34"/>
    <mergeCell ref="O39:T39"/>
    <mergeCell ref="W39:AB39"/>
    <mergeCell ref="AE39:AJ39"/>
    <mergeCell ref="O41:T41"/>
    <mergeCell ref="W41:AB41"/>
    <mergeCell ref="AE41:AJ41"/>
    <mergeCell ref="O37:T37"/>
    <mergeCell ref="W37:AB37"/>
    <mergeCell ref="AE37:AJ37"/>
    <mergeCell ref="O38:T38"/>
    <mergeCell ref="W38:AB38"/>
    <mergeCell ref="AE38:AJ38"/>
    <mergeCell ref="O45:T45"/>
    <mergeCell ref="W45:AB45"/>
    <mergeCell ref="AE45:AJ45"/>
    <mergeCell ref="O46:T46"/>
    <mergeCell ref="W46:AB46"/>
    <mergeCell ref="AE46:AJ46"/>
    <mergeCell ref="O43:T43"/>
    <mergeCell ref="W43:AB43"/>
    <mergeCell ref="AE43:AJ43"/>
    <mergeCell ref="O44:T44"/>
    <mergeCell ref="W44:AB44"/>
    <mergeCell ref="AE44:AJ44"/>
    <mergeCell ref="AE51:AJ51"/>
    <mergeCell ref="O52:T52"/>
    <mergeCell ref="O53:T53"/>
    <mergeCell ref="O55:R55"/>
    <mergeCell ref="O47:T47"/>
    <mergeCell ref="W47:AB47"/>
    <mergeCell ref="AE47:AJ47"/>
    <mergeCell ref="O50:T50"/>
    <mergeCell ref="W50:AB50"/>
    <mergeCell ref="AE50:AJ50"/>
    <mergeCell ref="O48:T48"/>
    <mergeCell ref="W48:AB48"/>
    <mergeCell ref="AE48:AJ48"/>
    <mergeCell ref="O56:R56"/>
    <mergeCell ref="O57:T57"/>
    <mergeCell ref="W57:AB57"/>
    <mergeCell ref="O59:S59"/>
    <mergeCell ref="W59:AA59"/>
    <mergeCell ref="O58:S58"/>
    <mergeCell ref="W58:AA58"/>
    <mergeCell ref="O51:T51"/>
    <mergeCell ref="W51:AB51"/>
    <mergeCell ref="L65:AK65"/>
    <mergeCell ref="L66:AK66"/>
    <mergeCell ref="L67:M67"/>
    <mergeCell ref="N67:O67"/>
    <mergeCell ref="Q67:R67"/>
    <mergeCell ref="T67:U67"/>
    <mergeCell ref="O60:S60"/>
    <mergeCell ref="W60:AA60"/>
    <mergeCell ref="L61:S61"/>
    <mergeCell ref="U61:V61"/>
    <mergeCell ref="W61:AD61"/>
    <mergeCell ref="L64:AK64"/>
    <mergeCell ref="L68:M68"/>
    <mergeCell ref="N68:O68"/>
    <mergeCell ref="Q68:R68"/>
    <mergeCell ref="T68:U68"/>
    <mergeCell ref="H70:I70"/>
    <mergeCell ref="L70:M70"/>
    <mergeCell ref="N70:O70"/>
    <mergeCell ref="Q70:R70"/>
    <mergeCell ref="T70:U70"/>
    <mergeCell ref="L75:AK75"/>
    <mergeCell ref="H72:I72"/>
    <mergeCell ref="L72:M72"/>
    <mergeCell ref="N72:O72"/>
    <mergeCell ref="Q72:R72"/>
    <mergeCell ref="T72:U72"/>
    <mergeCell ref="X72:AJ72"/>
    <mergeCell ref="X70:AJ70"/>
    <mergeCell ref="H71:I71"/>
    <mergeCell ref="L71:M71"/>
    <mergeCell ref="N71:O71"/>
    <mergeCell ref="Q71:R71"/>
    <mergeCell ref="T71:U71"/>
    <mergeCell ref="X71:AJ71"/>
  </mergeCells>
  <phoneticPr fontId="25"/>
  <dataValidations count="8">
    <dataValidation type="list" allowBlank="1" showInputMessage="1" prompt="選択" sqref="O55:R56" xr:uid="{00000000-0002-0000-1500-000000000000}">
      <formula1>数字</formula1>
    </dataValidation>
    <dataValidation type="list" allowBlank="1" showInputMessage="1" prompt="選択" sqref="X70:AJ72" xr:uid="{00000000-0002-0000-1500-000001000000}">
      <formula1>特定工程</formula1>
    </dataValidation>
    <dataValidation type="list" allowBlank="1" showInputMessage="1" prompt="選択" sqref="L61:S61 W61:AD61" xr:uid="{00000000-0002-0000-1500-000002000000}">
      <formula1>構造</formula1>
    </dataValidation>
    <dataValidation type="list" allowBlank="1" showInputMessage="1" prompt="選択" sqref="L29:U30 AA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P63 W62:W63 Z62 AD63 Z73:Z74 AC73:AC74" xr:uid="{00000000-0002-0000-1500-000007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4:BU60"/>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8" ht="15" customHeight="1">
      <c r="B4" s="523" t="s">
        <v>832</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6" spans="2:38" ht="15" customHeight="1">
      <c r="B6" s="40" t="s">
        <v>833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2:38" ht="15" customHeight="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row>
    <row r="9" spans="2:38" ht="1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2:38" ht="15" customHeight="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row>
    <row r="11" spans="2:38" ht="1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1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row>
    <row r="14" spans="2:38"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2:38" ht="15" customHeight="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row>
    <row r="16" spans="2:38" ht="15" customHeight="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row>
    <row r="17" spans="2:37"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2:37" ht="15"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2:37" ht="15" customHeigh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2:37" ht="15" customHeight="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37" ht="1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2:37" ht="15" customHeight="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row>
    <row r="26" spans="2:37" ht="15" customHeight="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spans="2:37" ht="1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2:37" ht="15" customHeight="1">
      <c r="B28" s="40" t="s">
        <v>834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15"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2:37" ht="15" customHeight="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2:37" ht="15" customHeight="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37" ht="15" customHeight="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2:37" ht="15" customHeight="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2:37" ht="15" customHeight="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2:37" ht="15" customHeight="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2:37" ht="15" customHeight="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2:37" ht="1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37" ht="15" customHeight="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spans="2:37" ht="15" customHeight="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15" customHeight="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spans="2:37" ht="15" customHeight="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2:37" ht="15" customHeight="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2:37" ht="15" customHeight="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15" customHeight="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1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15" customHeight="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15" customHeight="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ht="15"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row>
    <row r="50" spans="2:37" ht="15" customHeight="1">
      <c r="B50" s="6" t="s">
        <v>835</v>
      </c>
    </row>
    <row r="51" spans="2:37" ht="15" customHeight="1">
      <c r="B51" s="6" t="s">
        <v>836</v>
      </c>
    </row>
    <row r="52" spans="2:37" ht="15" customHeight="1">
      <c r="C52" s="6" t="s">
        <v>1507</v>
      </c>
      <c r="D52" s="6" t="s">
        <v>837</v>
      </c>
    </row>
    <row r="53" spans="2:37" ht="15" customHeight="1">
      <c r="D53" s="6" t="s">
        <v>1793</v>
      </c>
    </row>
    <row r="54" spans="2:37" ht="15" customHeight="1">
      <c r="D54" s="6" t="s">
        <v>1794</v>
      </c>
    </row>
    <row r="55" spans="2:37" ht="15" customHeight="1">
      <c r="C55" s="6" t="s">
        <v>1874</v>
      </c>
      <c r="D55" s="6" t="s">
        <v>838</v>
      </c>
    </row>
    <row r="56" spans="2:37" ht="15" customHeight="1">
      <c r="D56" s="6" t="s">
        <v>839</v>
      </c>
    </row>
    <row r="57" spans="2:37" ht="15" customHeight="1">
      <c r="B57" s="6" t="s">
        <v>840</v>
      </c>
    </row>
    <row r="58" spans="2:37" ht="15" customHeight="1">
      <c r="C58" s="6" t="s">
        <v>1507</v>
      </c>
      <c r="D58" s="6" t="s">
        <v>841</v>
      </c>
    </row>
    <row r="59" spans="2:37" ht="15" customHeight="1">
      <c r="C59" s="6" t="s">
        <v>1874</v>
      </c>
      <c r="D59" s="6" t="s">
        <v>842</v>
      </c>
    </row>
    <row r="60" spans="2:37" ht="15" customHeight="1">
      <c r="D60" s="6" t="s">
        <v>843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499984740745262"/>
  </sheetPr>
  <dimension ref="B1:AX653"/>
  <sheetViews>
    <sheetView showGridLines="0" zoomScaleNormal="100" zoomScaleSheetLayoutView="100" workbookViewId="0">
      <pane ySplit="2" topLeftCell="A3" activePane="bottomLeft" state="frozen"/>
      <selection pane="bottomLeft" activeCell="Z13" sqref="Z13:AC14"/>
    </sheetView>
  </sheetViews>
  <sheetFormatPr defaultColWidth="2.625" defaultRowHeight="13.5"/>
  <cols>
    <col min="1" max="1" width="2.625" style="302"/>
    <col min="2" max="2" width="2.625" style="302" customWidth="1"/>
    <col min="3" max="9" width="2.625" style="302"/>
    <col min="10" max="10" width="2.625" style="302" customWidth="1"/>
    <col min="11" max="15" width="2.625" style="302"/>
    <col min="16" max="16" width="2.625" style="302" customWidth="1"/>
    <col min="17" max="35" width="2.625" style="302"/>
    <col min="36" max="41" width="2.625" style="302" customWidth="1"/>
    <col min="42" max="46" width="6.625" style="302" hidden="1" customWidth="1"/>
    <col min="47" max="47" width="2.625" style="302" hidden="1" customWidth="1"/>
    <col min="48" max="48" width="7.625" style="302" hidden="1" customWidth="1"/>
    <col min="49" max="49" width="2.625" style="302" hidden="1" customWidth="1"/>
    <col min="50" max="50" width="11.375" style="302" customWidth="1"/>
    <col min="51" max="54" width="2.625" style="302"/>
    <col min="55" max="55" width="4.875" style="302" bestFit="1" customWidth="1"/>
    <col min="56" max="16384" width="2.625" style="302"/>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647" t="s">
        <v>2431</v>
      </c>
      <c r="C4" s="647"/>
      <c r="D4" s="647"/>
      <c r="E4" s="647"/>
      <c r="F4" s="647"/>
      <c r="G4" s="647"/>
      <c r="H4" s="647"/>
      <c r="I4" s="647"/>
      <c r="J4" s="647"/>
      <c r="K4" s="647"/>
      <c r="L4" s="647"/>
      <c r="M4" s="647"/>
      <c r="N4" s="647"/>
    </row>
    <row r="5" spans="2:42">
      <c r="B5" s="647"/>
      <c r="C5" s="647"/>
      <c r="D5" s="647"/>
      <c r="E5" s="647"/>
      <c r="F5" s="647"/>
      <c r="G5" s="647"/>
      <c r="H5" s="647"/>
      <c r="I5" s="647"/>
      <c r="J5" s="647"/>
      <c r="K5" s="647"/>
      <c r="L5" s="647"/>
      <c r="M5" s="647"/>
      <c r="N5" s="647"/>
    </row>
    <row r="7" spans="2:42" ht="8.1" customHeight="1">
      <c r="B7" s="647" t="s">
        <v>2432</v>
      </c>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306"/>
      <c r="AO7" s="306"/>
      <c r="AP7" s="306"/>
    </row>
    <row r="8" spans="2:42" ht="8.1" customHeight="1">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306"/>
      <c r="AO8" s="306"/>
      <c r="AP8" s="306"/>
    </row>
    <row r="9" spans="2:42" ht="8.1" customHeight="1">
      <c r="B9" s="647" t="s">
        <v>2433</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306"/>
      <c r="AO9" s="306"/>
      <c r="AP9" s="306"/>
    </row>
    <row r="10" spans="2:42" ht="8.1" customHeight="1">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306"/>
      <c r="AO10" s="306"/>
      <c r="AP10" s="306"/>
    </row>
    <row r="11" spans="2:42" ht="8.1" customHeight="1">
      <c r="B11" s="647" t="s">
        <v>2434</v>
      </c>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306"/>
      <c r="AO11" s="306"/>
      <c r="AP11" s="306"/>
    </row>
    <row r="12" spans="2:42" ht="8.1" customHeight="1">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306"/>
      <c r="AO12" s="306"/>
      <c r="AP12" s="306"/>
    </row>
    <row r="13" spans="2:42">
      <c r="Z13" s="648"/>
      <c r="AA13" s="648"/>
      <c r="AB13" s="648"/>
      <c r="AC13" s="648"/>
      <c r="AD13" s="647" t="s">
        <v>6</v>
      </c>
      <c r="AE13" s="648"/>
      <c r="AF13" s="648"/>
      <c r="AG13" s="647" t="s">
        <v>7</v>
      </c>
      <c r="AH13" s="648"/>
      <c r="AI13" s="648"/>
      <c r="AJ13" s="647" t="s">
        <v>845</v>
      </c>
    </row>
    <row r="14" spans="2:42">
      <c r="Z14" s="649"/>
      <c r="AA14" s="649"/>
      <c r="AB14" s="649"/>
      <c r="AC14" s="649"/>
      <c r="AD14" s="647"/>
      <c r="AE14" s="649"/>
      <c r="AF14" s="649"/>
      <c r="AG14" s="647"/>
      <c r="AH14" s="649"/>
      <c r="AI14" s="649"/>
      <c r="AJ14" s="647"/>
    </row>
    <row r="15" spans="2:42">
      <c r="B15" s="654"/>
      <c r="C15" s="654"/>
      <c r="D15" s="654"/>
      <c r="E15" s="654"/>
      <c r="F15" s="654"/>
      <c r="G15" s="654"/>
      <c r="H15" s="654"/>
      <c r="I15" s="654"/>
      <c r="J15" s="654"/>
      <c r="K15" s="654"/>
      <c r="L15" s="654"/>
      <c r="M15" s="654"/>
      <c r="N15" s="647" t="s">
        <v>2435</v>
      </c>
      <c r="O15" s="647"/>
      <c r="P15" s="647"/>
      <c r="Q15" s="647"/>
    </row>
    <row r="16" spans="2:42">
      <c r="B16" s="655"/>
      <c r="C16" s="655"/>
      <c r="D16" s="655"/>
      <c r="E16" s="655"/>
      <c r="F16" s="655"/>
      <c r="G16" s="655"/>
      <c r="H16" s="655"/>
      <c r="I16" s="655"/>
      <c r="J16" s="655"/>
      <c r="K16" s="655"/>
      <c r="L16" s="655"/>
      <c r="M16" s="655"/>
      <c r="N16" s="647"/>
      <c r="O16" s="647"/>
      <c r="P16" s="647"/>
      <c r="Q16" s="647"/>
    </row>
    <row r="17" spans="2:39" ht="3.75" customHeight="1">
      <c r="E17" s="656"/>
      <c r="F17" s="656"/>
      <c r="G17" s="656"/>
      <c r="H17" s="656"/>
      <c r="I17" s="656"/>
    </row>
    <row r="18" spans="2:39" ht="18" customHeight="1">
      <c r="B18" s="369" t="s">
        <v>2436</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10"/>
    </row>
    <row r="19" spans="2:39" ht="20.100000000000001" customHeight="1">
      <c r="B19" s="311"/>
      <c r="E19" s="650" t="s">
        <v>852</v>
      </c>
      <c r="F19" s="650"/>
      <c r="G19" s="650"/>
      <c r="H19" s="650"/>
      <c r="I19" s="650"/>
      <c r="J19" s="651" t="str">
        <f>ITEM_all_first!$E$9</f>
        <v/>
      </c>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3"/>
      <c r="AM19" s="312"/>
    </row>
    <row r="20" spans="2:39" ht="20.100000000000001" customHeight="1">
      <c r="B20" s="311"/>
      <c r="E20" s="650" t="s">
        <v>2437</v>
      </c>
      <c r="F20" s="650"/>
      <c r="G20" s="650"/>
      <c r="H20" s="650"/>
      <c r="I20" s="650"/>
      <c r="J20" s="651" t="str">
        <f>ITEM_all_first!$E$11</f>
        <v/>
      </c>
      <c r="K20" s="652"/>
      <c r="L20" s="652"/>
      <c r="M20" s="652"/>
      <c r="N20" s="652"/>
      <c r="O20" s="652"/>
      <c r="P20" s="652"/>
      <c r="Q20" s="652"/>
      <c r="R20" s="652"/>
      <c r="S20" s="652"/>
      <c r="T20" s="652"/>
      <c r="U20" s="653"/>
      <c r="V20" s="313"/>
      <c r="W20" s="313"/>
      <c r="X20" s="313"/>
      <c r="Y20" s="313"/>
      <c r="Z20" s="313"/>
      <c r="AA20" s="313"/>
      <c r="AB20" s="313"/>
      <c r="AC20" s="313"/>
      <c r="AD20" s="313"/>
      <c r="AE20" s="313"/>
      <c r="AF20" s="313"/>
      <c r="AG20" s="313"/>
      <c r="AH20" s="313"/>
      <c r="AM20" s="312"/>
    </row>
    <row r="21" spans="2:39" ht="20.100000000000001" customHeight="1">
      <c r="B21" s="311"/>
      <c r="E21" s="650" t="s">
        <v>2438</v>
      </c>
      <c r="F21" s="650"/>
      <c r="G21" s="650"/>
      <c r="H21" s="650"/>
      <c r="I21" s="650"/>
      <c r="J21" s="651" t="str">
        <f>ITEM_all_first!$E$12</f>
        <v/>
      </c>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3"/>
      <c r="AM21" s="312"/>
    </row>
    <row r="22" spans="2:39" ht="20.100000000000001" customHeight="1">
      <c r="B22" s="311"/>
      <c r="E22" s="650" t="s">
        <v>2439</v>
      </c>
      <c r="F22" s="650"/>
      <c r="G22" s="650"/>
      <c r="H22" s="650"/>
      <c r="I22" s="650"/>
      <c r="J22" s="657" t="str">
        <f>ITEM_all_first!$E$13</f>
        <v/>
      </c>
      <c r="K22" s="658"/>
      <c r="L22" s="658"/>
      <c r="M22" s="658"/>
      <c r="N22" s="658"/>
      <c r="O22" s="658"/>
      <c r="P22" s="658"/>
      <c r="Q22" s="658"/>
      <c r="R22" s="658"/>
      <c r="S22" s="658"/>
      <c r="T22" s="658"/>
      <c r="U22" s="658"/>
      <c r="V22" s="658"/>
      <c r="W22" s="658"/>
      <c r="X22" s="658"/>
      <c r="Y22" s="658"/>
      <c r="Z22" s="658"/>
      <c r="AA22" s="659"/>
      <c r="AB22" s="313"/>
      <c r="AC22" s="313"/>
      <c r="AD22" s="313"/>
      <c r="AE22" s="313"/>
      <c r="AF22" s="313"/>
      <c r="AG22" s="313"/>
      <c r="AH22" s="313"/>
      <c r="AM22" s="312"/>
    </row>
    <row r="23" spans="2:39" ht="3.75" customHeight="1">
      <c r="B23" s="311"/>
      <c r="AM23" s="312"/>
    </row>
    <row r="24" spans="2:39" ht="18" customHeight="1">
      <c r="B24" s="311" t="s">
        <v>2440</v>
      </c>
      <c r="AM24" s="312"/>
    </row>
    <row r="25" spans="2:39" ht="20.100000000000001" customHeight="1">
      <c r="B25" s="311"/>
      <c r="E25" s="650" t="s">
        <v>852</v>
      </c>
      <c r="F25" s="650"/>
      <c r="G25" s="650"/>
      <c r="H25" s="650"/>
      <c r="I25" s="650"/>
      <c r="J25" s="651" t="str">
        <f>ITEM_all_first!E193</f>
        <v/>
      </c>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3"/>
      <c r="AM25" s="312"/>
    </row>
    <row r="26" spans="2:39" ht="20.100000000000001" customHeight="1">
      <c r="B26" s="311"/>
      <c r="E26" s="660" t="s">
        <v>2441</v>
      </c>
      <c r="F26" s="661"/>
      <c r="G26" s="661"/>
      <c r="H26" s="661"/>
      <c r="I26" s="661"/>
      <c r="J26" s="662"/>
      <c r="K26" s="662"/>
      <c r="L26" s="662"/>
      <c r="M26" s="662"/>
      <c r="N26" s="662"/>
      <c r="O26" s="662"/>
      <c r="P26" s="663"/>
      <c r="Q26" s="651" t="str">
        <f>ITEM_all_first!E197</f>
        <v/>
      </c>
      <c r="R26" s="652"/>
      <c r="S26" s="652"/>
      <c r="T26" s="652"/>
      <c r="U26" s="652"/>
      <c r="V26" s="652"/>
      <c r="W26" s="652"/>
      <c r="X26" s="652"/>
      <c r="Y26" s="652"/>
      <c r="Z26" s="652"/>
      <c r="AA26" s="652"/>
      <c r="AB26" s="652"/>
      <c r="AC26" s="652"/>
      <c r="AD26" s="652"/>
      <c r="AE26" s="652"/>
      <c r="AF26" s="652"/>
      <c r="AG26" s="652"/>
      <c r="AH26" s="652"/>
      <c r="AI26" s="652"/>
      <c r="AJ26" s="652"/>
      <c r="AK26" s="653"/>
      <c r="AM26" s="312"/>
    </row>
    <row r="27" spans="2:39" ht="20.100000000000001" customHeight="1">
      <c r="B27" s="311"/>
      <c r="E27" s="650" t="s">
        <v>2442</v>
      </c>
      <c r="F27" s="650"/>
      <c r="G27" s="650"/>
      <c r="H27" s="650"/>
      <c r="I27" s="650"/>
      <c r="J27" s="651" t="str">
        <f>ITEM_all_first!$E$198</f>
        <v/>
      </c>
      <c r="K27" s="652"/>
      <c r="L27" s="652"/>
      <c r="M27" s="652"/>
      <c r="N27" s="652"/>
      <c r="O27" s="652"/>
      <c r="P27" s="652"/>
      <c r="Q27" s="652"/>
      <c r="R27" s="652"/>
      <c r="S27" s="652"/>
      <c r="T27" s="652"/>
      <c r="U27" s="653"/>
      <c r="V27" s="313"/>
      <c r="W27" s="313"/>
      <c r="X27" s="313"/>
      <c r="Y27" s="313"/>
      <c r="Z27" s="313"/>
      <c r="AA27" s="313"/>
      <c r="AB27" s="313"/>
      <c r="AC27" s="313"/>
      <c r="AD27" s="313"/>
      <c r="AE27" s="313"/>
      <c r="AF27" s="313"/>
      <c r="AG27" s="313"/>
      <c r="AH27" s="313"/>
      <c r="AM27" s="312"/>
    </row>
    <row r="28" spans="2:39" ht="20.100000000000001" customHeight="1">
      <c r="B28" s="311"/>
      <c r="E28" s="650" t="s">
        <v>2443</v>
      </c>
      <c r="F28" s="650"/>
      <c r="G28" s="650"/>
      <c r="H28" s="650"/>
      <c r="I28" s="650"/>
      <c r="J28" s="651" t="str">
        <f>ITEM_all_first!$E$199</f>
        <v/>
      </c>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3"/>
      <c r="AM28" s="312"/>
    </row>
    <row r="29" spans="2:39" ht="20.100000000000001" customHeight="1">
      <c r="B29" s="311"/>
      <c r="E29" s="650" t="s">
        <v>2439</v>
      </c>
      <c r="F29" s="650"/>
      <c r="G29" s="650"/>
      <c r="H29" s="650"/>
      <c r="I29" s="650"/>
      <c r="J29" s="657" t="str">
        <f>ITEM_all_first!$E$200</f>
        <v/>
      </c>
      <c r="K29" s="658"/>
      <c r="L29" s="658"/>
      <c r="M29" s="658"/>
      <c r="N29" s="658"/>
      <c r="O29" s="658"/>
      <c r="P29" s="658"/>
      <c r="Q29" s="658"/>
      <c r="R29" s="658"/>
      <c r="S29" s="658"/>
      <c r="T29" s="658"/>
      <c r="U29" s="658"/>
      <c r="V29" s="658"/>
      <c r="W29" s="658"/>
      <c r="X29" s="658"/>
      <c r="Y29" s="658"/>
      <c r="Z29" s="658"/>
      <c r="AA29" s="659"/>
      <c r="AB29" s="313"/>
      <c r="AC29" s="313"/>
      <c r="AD29" s="313"/>
      <c r="AE29" s="313"/>
      <c r="AF29" s="313"/>
      <c r="AG29" s="313"/>
      <c r="AH29" s="313"/>
      <c r="AM29" s="312"/>
    </row>
    <row r="30" spans="2:39" ht="20.100000000000001" customHeight="1">
      <c r="B30" s="311"/>
      <c r="E30" s="660" t="s">
        <v>2444</v>
      </c>
      <c r="F30" s="661"/>
      <c r="G30" s="661"/>
      <c r="H30" s="661"/>
      <c r="I30" s="661"/>
      <c r="J30" s="661"/>
      <c r="K30" s="661"/>
      <c r="L30" s="665"/>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7"/>
      <c r="AM30" s="312"/>
    </row>
    <row r="31" spans="2:39" ht="20.100000000000001" customHeight="1">
      <c r="B31" s="311"/>
      <c r="E31" s="660" t="s">
        <v>2445</v>
      </c>
      <c r="F31" s="661"/>
      <c r="G31" s="661"/>
      <c r="H31" s="661"/>
      <c r="I31" s="661"/>
      <c r="J31" s="661"/>
      <c r="K31" s="664"/>
      <c r="L31" s="668"/>
      <c r="M31" s="669"/>
      <c r="N31" s="669"/>
      <c r="O31" s="669"/>
      <c r="P31" s="669"/>
      <c r="Q31" s="669"/>
      <c r="R31" s="669"/>
      <c r="S31" s="669"/>
      <c r="T31" s="669"/>
      <c r="U31" s="669"/>
      <c r="V31" s="669"/>
      <c r="W31" s="669"/>
      <c r="X31" s="669"/>
      <c r="Y31" s="669"/>
      <c r="Z31" s="669"/>
      <c r="AA31" s="669"/>
      <c r="AB31" s="669"/>
      <c r="AC31" s="670"/>
      <c r="AD31" s="319"/>
      <c r="AE31" s="319"/>
      <c r="AF31" s="319"/>
      <c r="AG31" s="319"/>
      <c r="AH31" s="319"/>
      <c r="AI31" s="319"/>
      <c r="AJ31" s="319"/>
      <c r="AK31" s="319"/>
      <c r="AM31" s="312"/>
    </row>
    <row r="32" spans="2:39" ht="3.6" customHeight="1">
      <c r="B32" s="311"/>
      <c r="AM32" s="312"/>
    </row>
    <row r="33" spans="2:39" ht="18" customHeight="1">
      <c r="B33" s="311" t="s">
        <v>2446</v>
      </c>
      <c r="AM33" s="312"/>
    </row>
    <row r="34" spans="2:39" ht="20.100000000000001" customHeight="1">
      <c r="B34" s="311"/>
      <c r="E34" s="650" t="s">
        <v>852</v>
      </c>
      <c r="F34" s="650"/>
      <c r="G34" s="650"/>
      <c r="H34" s="650"/>
      <c r="I34" s="650"/>
      <c r="J34" s="651" t="str">
        <f>ITEM_all_first!$E$136</f>
        <v/>
      </c>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3"/>
      <c r="AM34" s="312"/>
    </row>
    <row r="35" spans="2:39" ht="20.100000000000001" customHeight="1">
      <c r="B35" s="311"/>
      <c r="E35" s="660" t="s">
        <v>2447</v>
      </c>
      <c r="F35" s="661"/>
      <c r="G35" s="661"/>
      <c r="H35" s="661"/>
      <c r="I35" s="661"/>
      <c r="J35" s="661"/>
      <c r="K35" s="661"/>
      <c r="L35" s="661"/>
      <c r="M35" s="661"/>
      <c r="N35" s="661"/>
      <c r="O35" s="661"/>
      <c r="P35" s="664"/>
      <c r="Q35" s="651" t="str">
        <f>ITEM_all_first!$E$140</f>
        <v/>
      </c>
      <c r="R35" s="652"/>
      <c r="S35" s="652"/>
      <c r="T35" s="652"/>
      <c r="U35" s="652"/>
      <c r="V35" s="652"/>
      <c r="W35" s="652"/>
      <c r="X35" s="652"/>
      <c r="Y35" s="652"/>
      <c r="Z35" s="652"/>
      <c r="AA35" s="652"/>
      <c r="AB35" s="652"/>
      <c r="AC35" s="652"/>
      <c r="AD35" s="652"/>
      <c r="AE35" s="652"/>
      <c r="AF35" s="652"/>
      <c r="AG35" s="652"/>
      <c r="AH35" s="652"/>
      <c r="AI35" s="652"/>
      <c r="AJ35" s="652"/>
      <c r="AK35" s="653"/>
      <c r="AM35" s="312"/>
    </row>
    <row r="36" spans="2:39" ht="20.100000000000001" customHeight="1">
      <c r="B36" s="311"/>
      <c r="E36" s="650" t="s">
        <v>2437</v>
      </c>
      <c r="F36" s="650"/>
      <c r="G36" s="650"/>
      <c r="H36" s="650"/>
      <c r="I36" s="650"/>
      <c r="J36" s="651" t="str">
        <f>ITEM_all_first!$E$141</f>
        <v/>
      </c>
      <c r="K36" s="652"/>
      <c r="L36" s="652"/>
      <c r="M36" s="652"/>
      <c r="N36" s="652"/>
      <c r="O36" s="652"/>
      <c r="P36" s="652"/>
      <c r="Q36" s="652"/>
      <c r="R36" s="652"/>
      <c r="S36" s="652"/>
      <c r="T36" s="652"/>
      <c r="U36" s="653"/>
      <c r="V36" s="313"/>
      <c r="W36" s="313"/>
      <c r="X36" s="313"/>
      <c r="Y36" s="313"/>
      <c r="Z36" s="313"/>
      <c r="AA36" s="313"/>
      <c r="AB36" s="313"/>
      <c r="AC36" s="313"/>
      <c r="AD36" s="313"/>
      <c r="AE36" s="313"/>
      <c r="AF36" s="313"/>
      <c r="AG36" s="313"/>
      <c r="AH36" s="313"/>
      <c r="AM36" s="312"/>
    </row>
    <row r="37" spans="2:39" ht="20.100000000000001" customHeight="1">
      <c r="B37" s="311"/>
      <c r="E37" s="650" t="s">
        <v>2443</v>
      </c>
      <c r="F37" s="650"/>
      <c r="G37" s="650"/>
      <c r="H37" s="650"/>
      <c r="I37" s="650"/>
      <c r="J37" s="651" t="str">
        <f>ITEM_all_first!$E$142</f>
        <v/>
      </c>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3"/>
      <c r="AM37" s="312"/>
    </row>
    <row r="38" spans="2:39" ht="20.100000000000001" customHeight="1">
      <c r="B38" s="311"/>
      <c r="E38" s="650" t="s">
        <v>2439</v>
      </c>
      <c r="F38" s="650"/>
      <c r="G38" s="650"/>
      <c r="H38" s="650"/>
      <c r="I38" s="650"/>
      <c r="J38" s="675" t="str">
        <f>ITEM_all_first!$E$143</f>
        <v/>
      </c>
      <c r="K38" s="676"/>
      <c r="L38" s="676"/>
      <c r="M38" s="676"/>
      <c r="N38" s="676"/>
      <c r="O38" s="676"/>
      <c r="P38" s="676"/>
      <c r="Q38" s="676"/>
      <c r="R38" s="676"/>
      <c r="S38" s="676"/>
      <c r="T38" s="676"/>
      <c r="U38" s="676"/>
      <c r="V38" s="676"/>
      <c r="W38" s="676"/>
      <c r="X38" s="676"/>
      <c r="Y38" s="676"/>
      <c r="Z38" s="676"/>
      <c r="AA38" s="677"/>
      <c r="AB38" s="313"/>
      <c r="AC38" s="313"/>
      <c r="AD38" s="313"/>
      <c r="AE38" s="313"/>
      <c r="AF38" s="313"/>
      <c r="AG38" s="313"/>
      <c r="AH38" s="313"/>
      <c r="AM38" s="312"/>
    </row>
    <row r="39" spans="2:39" ht="3.75" customHeight="1">
      <c r="B39" s="311"/>
      <c r="AM39" s="312"/>
    </row>
    <row r="40" spans="2:39" ht="18" customHeight="1">
      <c r="B40" s="311" t="s">
        <v>2448</v>
      </c>
      <c r="AM40" s="312"/>
    </row>
    <row r="41" spans="2:39" ht="24.6" customHeight="1">
      <c r="B41" s="311"/>
      <c r="D41" s="312"/>
      <c r="E41" s="660" t="s">
        <v>2449</v>
      </c>
      <c r="F41" s="661"/>
      <c r="G41" s="661"/>
      <c r="H41" s="661"/>
      <c r="I41" s="661"/>
      <c r="J41" s="661"/>
      <c r="K41" s="661"/>
      <c r="L41" s="664"/>
      <c r="M41" s="671"/>
      <c r="N41" s="672"/>
      <c r="O41" s="672"/>
      <c r="P41" s="672" t="s">
        <v>828</v>
      </c>
      <c r="Q41" s="672"/>
      <c r="R41" s="673"/>
      <c r="S41" s="673"/>
      <c r="T41" s="673"/>
      <c r="U41" s="673"/>
      <c r="V41" s="673"/>
      <c r="W41" s="673"/>
      <c r="X41" s="673"/>
      <c r="Y41" s="673"/>
      <c r="Z41" s="673"/>
      <c r="AA41" s="673"/>
      <c r="AB41" s="673"/>
      <c r="AC41" s="673"/>
      <c r="AD41" s="673"/>
      <c r="AE41" s="672" t="s">
        <v>16</v>
      </c>
      <c r="AF41" s="674"/>
      <c r="AM41" s="312"/>
    </row>
    <row r="42" spans="2:39" ht="20.100000000000001" customHeight="1">
      <c r="B42" s="311"/>
      <c r="D42" s="312"/>
      <c r="E42" s="684" t="s">
        <v>2450</v>
      </c>
      <c r="F42" s="685"/>
      <c r="G42" s="685"/>
      <c r="H42" s="685"/>
      <c r="I42" s="685"/>
      <c r="J42" s="685"/>
      <c r="K42" s="685"/>
      <c r="L42" s="686"/>
      <c r="O42" s="687"/>
      <c r="P42" s="687"/>
      <c r="Q42" s="687"/>
      <c r="R42" s="687"/>
      <c r="S42" s="302" t="s">
        <v>6</v>
      </c>
      <c r="T42" s="688"/>
      <c r="U42" s="688"/>
      <c r="V42" s="688"/>
      <c r="W42" s="688"/>
      <c r="X42" s="302" t="s">
        <v>7</v>
      </c>
      <c r="Y42" s="688"/>
      <c r="Z42" s="688"/>
      <c r="AA42" s="688"/>
      <c r="AB42" s="688"/>
      <c r="AC42" s="302" t="s">
        <v>845</v>
      </c>
      <c r="AD42" s="320"/>
      <c r="AE42" s="320"/>
      <c r="AF42" s="321"/>
      <c r="AM42" s="312"/>
    </row>
    <row r="43" spans="2:39" ht="20.100000000000001" customHeight="1">
      <c r="B43" s="311"/>
      <c r="D43" s="312"/>
      <c r="E43" s="660" t="s">
        <v>2451</v>
      </c>
      <c r="F43" s="661"/>
      <c r="G43" s="661"/>
      <c r="H43" s="661"/>
      <c r="I43" s="661"/>
      <c r="J43" s="661"/>
      <c r="K43" s="661"/>
      <c r="L43" s="664"/>
      <c r="M43" s="651" t="s">
        <v>2733</v>
      </c>
      <c r="N43" s="652"/>
      <c r="O43" s="652"/>
      <c r="P43" s="652"/>
      <c r="Q43" s="652"/>
      <c r="R43" s="652"/>
      <c r="S43" s="652"/>
      <c r="T43" s="652"/>
      <c r="U43" s="652"/>
      <c r="V43" s="652"/>
      <c r="W43" s="652"/>
      <c r="X43" s="652"/>
      <c r="Y43" s="652"/>
      <c r="Z43" s="652"/>
      <c r="AA43" s="652"/>
      <c r="AB43" s="652"/>
      <c r="AC43" s="652"/>
      <c r="AD43" s="652"/>
      <c r="AE43" s="652"/>
      <c r="AF43" s="653"/>
      <c r="AG43" s="313"/>
      <c r="AH43" s="313"/>
      <c r="AM43" s="312"/>
    </row>
    <row r="44" spans="2:39" ht="3.75" customHeight="1">
      <c r="B44" s="311"/>
      <c r="AM44" s="312"/>
    </row>
    <row r="45" spans="2:39" ht="18" customHeight="1">
      <c r="B45" s="311" t="s">
        <v>2452</v>
      </c>
      <c r="AM45" s="312"/>
    </row>
    <row r="46" spans="2:39" ht="20.100000000000001" customHeight="1">
      <c r="B46" s="311"/>
      <c r="E46" s="650" t="s">
        <v>852</v>
      </c>
      <c r="F46" s="650"/>
      <c r="G46" s="650"/>
      <c r="H46" s="650"/>
      <c r="I46" s="650"/>
      <c r="J46" s="678"/>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80"/>
      <c r="AM46" s="312"/>
    </row>
    <row r="47" spans="2:39" ht="20.100000000000001" customHeight="1">
      <c r="B47" s="311"/>
      <c r="E47" s="650" t="s">
        <v>2453</v>
      </c>
      <c r="F47" s="650"/>
      <c r="G47" s="650"/>
      <c r="H47" s="650"/>
      <c r="I47" s="650"/>
      <c r="J47" s="678"/>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80"/>
      <c r="AM47" s="312"/>
    </row>
    <row r="48" spans="2:39" ht="20.100000000000001" customHeight="1">
      <c r="B48" s="311"/>
      <c r="E48" s="650" t="s">
        <v>2437</v>
      </c>
      <c r="F48" s="650"/>
      <c r="G48" s="650"/>
      <c r="H48" s="650"/>
      <c r="I48" s="650"/>
      <c r="J48" s="681"/>
      <c r="K48" s="682"/>
      <c r="L48" s="682"/>
      <c r="M48" s="682"/>
      <c r="N48" s="682"/>
      <c r="O48" s="682"/>
      <c r="P48" s="682"/>
      <c r="Q48" s="682"/>
      <c r="R48" s="682"/>
      <c r="S48" s="682"/>
      <c r="T48" s="682"/>
      <c r="U48" s="683"/>
      <c r="V48" s="313"/>
      <c r="W48" s="313"/>
      <c r="X48" s="313"/>
      <c r="Y48" s="313"/>
      <c r="Z48" s="313"/>
      <c r="AA48" s="313"/>
      <c r="AB48" s="313"/>
      <c r="AC48" s="313"/>
      <c r="AD48" s="313"/>
      <c r="AE48" s="313"/>
      <c r="AF48" s="313"/>
      <c r="AG48" s="313"/>
      <c r="AH48" s="313"/>
      <c r="AM48" s="312"/>
    </row>
    <row r="49" spans="2:50" ht="20.100000000000001" customHeight="1">
      <c r="B49" s="311"/>
      <c r="E49" s="650" t="s">
        <v>2443</v>
      </c>
      <c r="F49" s="650"/>
      <c r="G49" s="650"/>
      <c r="H49" s="650"/>
      <c r="I49" s="650"/>
      <c r="J49" s="678"/>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80"/>
      <c r="AM49" s="312"/>
    </row>
    <row r="50" spans="2:50" ht="20.100000000000001" customHeight="1">
      <c r="B50" s="311"/>
      <c r="E50" s="650" t="s">
        <v>2439</v>
      </c>
      <c r="F50" s="650"/>
      <c r="G50" s="650"/>
      <c r="H50" s="650"/>
      <c r="I50" s="650"/>
      <c r="J50" s="690"/>
      <c r="K50" s="691"/>
      <c r="L50" s="691"/>
      <c r="M50" s="691"/>
      <c r="N50" s="691"/>
      <c r="O50" s="691"/>
      <c r="P50" s="691"/>
      <c r="Q50" s="691"/>
      <c r="R50" s="691"/>
      <c r="S50" s="691"/>
      <c r="T50" s="691"/>
      <c r="U50" s="691"/>
      <c r="V50" s="691"/>
      <c r="W50" s="691"/>
      <c r="X50" s="691"/>
      <c r="Y50" s="691"/>
      <c r="Z50" s="691"/>
      <c r="AA50" s="692"/>
      <c r="AB50" s="313"/>
      <c r="AC50" s="313"/>
      <c r="AD50" s="313"/>
      <c r="AE50" s="313"/>
      <c r="AF50" s="313"/>
      <c r="AG50" s="313"/>
      <c r="AH50" s="313"/>
      <c r="AM50" s="312"/>
    </row>
    <row r="51" spans="2:50" ht="20.100000000000001" customHeight="1">
      <c r="B51" s="311"/>
      <c r="E51" s="660" t="s">
        <v>2444</v>
      </c>
      <c r="F51" s="661"/>
      <c r="G51" s="661"/>
      <c r="H51" s="661"/>
      <c r="I51" s="661"/>
      <c r="J51" s="661"/>
      <c r="K51" s="661"/>
      <c r="L51" s="665"/>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7"/>
      <c r="AM51" s="312"/>
    </row>
    <row r="52" spans="2:50" ht="20.100000000000001" customHeight="1">
      <c r="B52" s="311"/>
      <c r="E52" s="660" t="s">
        <v>2445</v>
      </c>
      <c r="F52" s="661"/>
      <c r="G52" s="661"/>
      <c r="H52" s="661"/>
      <c r="I52" s="661"/>
      <c r="J52" s="661"/>
      <c r="K52" s="664"/>
      <c r="L52" s="690"/>
      <c r="M52" s="691"/>
      <c r="N52" s="691"/>
      <c r="O52" s="691"/>
      <c r="P52" s="691"/>
      <c r="Q52" s="691"/>
      <c r="R52" s="691"/>
      <c r="S52" s="691"/>
      <c r="T52" s="691"/>
      <c r="U52" s="691"/>
      <c r="V52" s="691"/>
      <c r="W52" s="691"/>
      <c r="X52" s="691"/>
      <c r="Y52" s="691"/>
      <c r="Z52" s="691"/>
      <c r="AA52" s="691"/>
      <c r="AB52" s="691"/>
      <c r="AC52" s="692"/>
      <c r="AD52" s="319"/>
      <c r="AE52" s="319"/>
      <c r="AF52" s="319"/>
      <c r="AG52" s="319"/>
      <c r="AH52" s="319"/>
      <c r="AI52" s="319"/>
      <c r="AJ52" s="319"/>
      <c r="AK52" s="319"/>
      <c r="AM52" s="312"/>
    </row>
    <row r="53" spans="2:50" ht="5.25" customHeight="1">
      <c r="B53" s="322"/>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4"/>
    </row>
    <row r="54" spans="2:50" ht="5.25" customHeight="1"/>
    <row r="55" spans="2:50" ht="15" customHeight="1">
      <c r="B55" s="302" t="s">
        <v>2454</v>
      </c>
    </row>
    <row r="56" spans="2:50" ht="15" customHeight="1">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19"/>
      <c r="AM56" s="319"/>
      <c r="AN56" s="319"/>
      <c r="AO56" s="381"/>
      <c r="AP56" s="325"/>
    </row>
    <row r="57" spans="2:50" ht="15" customHeight="1">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19"/>
      <c r="AM57" s="319"/>
      <c r="AN57" s="319"/>
      <c r="AO57" s="381"/>
      <c r="AP57" s="325"/>
    </row>
    <row r="58" spans="2:50" ht="15" customHeight="1">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19"/>
      <c r="AM58" s="319"/>
      <c r="AN58" s="319"/>
      <c r="AO58" s="381"/>
      <c r="AP58" s="325"/>
    </row>
    <row r="59" spans="2:50" ht="15" customHeight="1">
      <c r="B59" s="708" t="s">
        <v>2455</v>
      </c>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326"/>
      <c r="AO59" s="326"/>
    </row>
    <row r="60" spans="2:50" ht="3.95" customHeight="1">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6"/>
      <c r="AM60" s="326"/>
      <c r="AN60" s="326"/>
      <c r="AO60" s="326"/>
    </row>
    <row r="61" spans="2:50" ht="3.95" customHeight="1">
      <c r="B61" s="328"/>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30"/>
      <c r="AN61" s="326"/>
      <c r="AO61" s="326"/>
    </row>
    <row r="62" spans="2:50" ht="18" customHeight="1">
      <c r="B62" s="311" t="s">
        <v>2456</v>
      </c>
      <c r="AM62" s="312"/>
      <c r="AV62" s="302" t="s">
        <v>2457</v>
      </c>
    </row>
    <row r="63" spans="2:50" ht="23.1" customHeight="1">
      <c r="B63" s="311"/>
      <c r="C63" s="660" t="s">
        <v>2458</v>
      </c>
      <c r="D63" s="661"/>
      <c r="E63" s="661"/>
      <c r="F63" s="661"/>
      <c r="G63" s="661"/>
      <c r="H63" s="661"/>
      <c r="I63" s="661"/>
      <c r="J63" s="661"/>
      <c r="K63" s="331"/>
      <c r="L63" s="320"/>
      <c r="M63" s="689"/>
      <c r="N63" s="689"/>
      <c r="O63" s="689"/>
      <c r="P63" s="689"/>
      <c r="Q63" s="320" t="s">
        <v>6</v>
      </c>
      <c r="R63" s="689"/>
      <c r="S63" s="689"/>
      <c r="T63" s="689"/>
      <c r="U63" s="320" t="s">
        <v>7</v>
      </c>
      <c r="V63" s="689"/>
      <c r="W63" s="689"/>
      <c r="X63" s="689"/>
      <c r="Y63" s="320" t="s">
        <v>845</v>
      </c>
      <c r="Z63" s="321"/>
      <c r="AM63" s="312"/>
      <c r="AP63" s="302" t="str">
        <f>IF(OR(M63="",R63="",V63=""),"未入力","")</f>
        <v>未入力</v>
      </c>
      <c r="AX63" s="302" t="str">
        <f>IF(OR(M63="",R63="",V63=""),"未入力です。","")</f>
        <v>未入力です。</v>
      </c>
    </row>
    <row r="64" spans="2:50" ht="23.1" customHeight="1">
      <c r="B64" s="311"/>
      <c r="C64" s="684" t="s">
        <v>2459</v>
      </c>
      <c r="D64" s="685"/>
      <c r="E64" s="685"/>
      <c r="F64" s="685"/>
      <c r="G64" s="685"/>
      <c r="H64" s="685"/>
      <c r="I64" s="685"/>
      <c r="J64" s="685"/>
      <c r="K64" s="332"/>
      <c r="L64" s="320"/>
      <c r="M64" s="689"/>
      <c r="N64" s="689"/>
      <c r="O64" s="689"/>
      <c r="P64" s="689"/>
      <c r="Q64" s="320" t="s">
        <v>6</v>
      </c>
      <c r="R64" s="689"/>
      <c r="S64" s="689"/>
      <c r="T64" s="689"/>
      <c r="U64" s="320" t="s">
        <v>7</v>
      </c>
      <c r="V64" s="689"/>
      <c r="W64" s="689"/>
      <c r="X64" s="689"/>
      <c r="Y64" s="320" t="s">
        <v>845</v>
      </c>
      <c r="Z64" s="321"/>
      <c r="AM64" s="312"/>
      <c r="AP64" s="302" t="str">
        <f>IF(OR(M64="",R64="",V64=""),"未入力","")</f>
        <v>未入力</v>
      </c>
      <c r="AV64" s="303"/>
      <c r="AW64" s="303"/>
      <c r="AX64" s="302" t="str">
        <f>IF(OR(M64="",R64="",V64=""),"未入力です。","")</f>
        <v>未入力です。</v>
      </c>
    </row>
    <row r="65" spans="2:50" ht="3.95" customHeight="1">
      <c r="B65" s="311"/>
      <c r="AM65" s="312"/>
    </row>
    <row r="66" spans="2:50" ht="3.95" customHeight="1">
      <c r="B66" s="311"/>
      <c r="AM66" s="312"/>
    </row>
    <row r="67" spans="2:50" ht="18" customHeight="1">
      <c r="B67" s="311" t="s">
        <v>2460</v>
      </c>
      <c r="AM67" s="312"/>
    </row>
    <row r="68" spans="2:50" ht="17.45" customHeight="1">
      <c r="B68" s="311"/>
      <c r="C68" s="693" t="s">
        <v>2461</v>
      </c>
      <c r="D68" s="694"/>
      <c r="E68" s="694"/>
      <c r="F68" s="694"/>
      <c r="G68" s="694"/>
      <c r="H68" s="694"/>
      <c r="I68" s="694"/>
      <c r="J68" s="709"/>
      <c r="K68" s="370"/>
      <c r="L68" s="309" t="s">
        <v>2462</v>
      </c>
      <c r="M68" s="309"/>
      <c r="N68" s="309"/>
      <c r="O68" s="309"/>
      <c r="P68" s="309"/>
      <c r="Q68" s="309"/>
      <c r="R68" s="309"/>
      <c r="S68" s="372"/>
      <c r="T68" s="309" t="s">
        <v>2463</v>
      </c>
      <c r="U68" s="309"/>
      <c r="V68" s="309"/>
      <c r="W68" s="309"/>
      <c r="X68" s="309"/>
      <c r="Y68" s="309"/>
      <c r="Z68" s="309"/>
      <c r="AA68" s="309"/>
      <c r="AB68" s="309"/>
      <c r="AC68" s="372"/>
      <c r="AD68" s="309" t="s">
        <v>2464</v>
      </c>
      <c r="AE68" s="309"/>
      <c r="AF68" s="309"/>
      <c r="AG68" s="309"/>
      <c r="AH68" s="309"/>
      <c r="AI68" s="309"/>
      <c r="AJ68" s="309"/>
      <c r="AK68" s="310"/>
      <c r="AM68" s="312"/>
      <c r="AP68" s="302" t="str">
        <f>IF(COUNTIF(AQ68:AS69,TRUE)&gt;1,"複数選択",IF(COUNTIF(AQ68:AS69,TRUE)=0,"未入力",""))</f>
        <v>未入力</v>
      </c>
      <c r="AQ68" s="304" t="b">
        <v>0</v>
      </c>
      <c r="AR68" s="304" t="b">
        <v>0</v>
      </c>
      <c r="AS68" s="304" t="b">
        <v>0</v>
      </c>
      <c r="AV68" s="302">
        <f>COUNTIF(AQ68:AS69, TRUE)</f>
        <v>0</v>
      </c>
      <c r="AX68" s="302" t="str">
        <f>IFERROR(IF(AV68&gt;=2,"選択は1つまでです。",IF(COUNTIF(AQ68:AS69,TRUE)=0,"未入力です。","")),"")</f>
        <v>未入力です。</v>
      </c>
    </row>
    <row r="69" spans="2:50" ht="17.45" customHeight="1">
      <c r="B69" s="311"/>
      <c r="C69" s="696"/>
      <c r="D69" s="662"/>
      <c r="E69" s="662"/>
      <c r="F69" s="662"/>
      <c r="G69" s="662"/>
      <c r="H69" s="662"/>
      <c r="I69" s="662"/>
      <c r="J69" s="663"/>
      <c r="K69" s="371"/>
      <c r="L69" s="323" t="s">
        <v>2465</v>
      </c>
      <c r="M69" s="323"/>
      <c r="N69" s="323"/>
      <c r="O69" s="323"/>
      <c r="P69" s="323"/>
      <c r="Q69" s="323"/>
      <c r="R69" s="323"/>
      <c r="S69" s="373"/>
      <c r="T69" s="323" t="s">
        <v>2466</v>
      </c>
      <c r="U69" s="323"/>
      <c r="V69" s="335"/>
      <c r="W69" s="335"/>
      <c r="X69" s="335"/>
      <c r="Y69" s="335"/>
      <c r="Z69" s="323"/>
      <c r="AA69" s="323"/>
      <c r="AB69" s="323"/>
      <c r="AC69" s="373"/>
      <c r="AD69" s="323" t="s">
        <v>2467</v>
      </c>
      <c r="AE69" s="323"/>
      <c r="AF69" s="323"/>
      <c r="AG69" s="323"/>
      <c r="AH69" s="323"/>
      <c r="AI69" s="323"/>
      <c r="AJ69" s="323"/>
      <c r="AK69" s="324"/>
      <c r="AM69" s="312"/>
      <c r="AQ69" s="304" t="b">
        <v>0</v>
      </c>
      <c r="AR69" s="304" t="b">
        <v>0</v>
      </c>
      <c r="AS69" s="304" t="b">
        <v>0</v>
      </c>
    </row>
    <row r="70" spans="2:50" ht="17.45" customHeight="1">
      <c r="B70" s="311"/>
      <c r="C70" s="702" t="s">
        <v>2468</v>
      </c>
      <c r="D70" s="703"/>
      <c r="E70" s="703"/>
      <c r="F70" s="703"/>
      <c r="G70" s="703"/>
      <c r="H70" s="703"/>
      <c r="I70" s="703"/>
      <c r="J70" s="704"/>
      <c r="K70" s="370"/>
      <c r="L70" s="309" t="s">
        <v>2469</v>
      </c>
      <c r="M70" s="309"/>
      <c r="N70" s="333"/>
      <c r="O70" s="309"/>
      <c r="P70" s="309"/>
      <c r="Q70" s="309"/>
      <c r="R70" s="309"/>
      <c r="S70" s="309"/>
      <c r="U70" s="309"/>
      <c r="V70" s="372"/>
      <c r="W70" s="309" t="s">
        <v>2470</v>
      </c>
      <c r="Y70" s="309"/>
      <c r="Z70" s="309"/>
      <c r="AA70" s="309"/>
      <c r="AB70" s="309"/>
      <c r="AC70" s="309"/>
      <c r="AD70" s="309"/>
      <c r="AE70" s="309"/>
      <c r="AF70" s="309"/>
      <c r="AG70" s="309"/>
      <c r="AH70" s="309"/>
      <c r="AI70" s="309"/>
      <c r="AJ70" s="309"/>
      <c r="AK70" s="310"/>
      <c r="AM70" s="312"/>
      <c r="AP70" s="302" t="str">
        <f>IF(AQ69=FALSE,"",IF(COUNTIF(AQ70:AS71,TRUE)&gt;1,"複数選択",IF(COUNTIF(AQ70:AS71,TRUE)=0,"未入力","")))</f>
        <v/>
      </c>
      <c r="AQ70" s="304" t="b">
        <v>0</v>
      </c>
      <c r="AR70" s="304" t="b">
        <v>0</v>
      </c>
      <c r="AS70" s="304"/>
      <c r="AV70" s="302">
        <f>COUNTIF(AQ70:AS71, TRUE)</f>
        <v>0</v>
      </c>
      <c r="AX70" s="302" t="str">
        <f>IF(AND(COUNTIF(AQ70:AS71,TRUE)&gt;0,AQ69&lt;&gt;TRUE),"（４）を選んだ場合に回答してください。",IF(AND(COUNTIF(AQ70:AS71,TRUE)=0,AQ69=TRUE),"（４）を選んだ場合は回答が必要です。",""))</f>
        <v/>
      </c>
    </row>
    <row r="71" spans="2:50" ht="17.45" customHeight="1">
      <c r="B71" s="311"/>
      <c r="C71" s="705"/>
      <c r="D71" s="706"/>
      <c r="E71" s="706"/>
      <c r="F71" s="706"/>
      <c r="G71" s="706"/>
      <c r="H71" s="706"/>
      <c r="I71" s="706"/>
      <c r="J71" s="707"/>
      <c r="K71" s="371"/>
      <c r="L71" s="323" t="s">
        <v>2471</v>
      </c>
      <c r="M71" s="323"/>
      <c r="N71" s="322"/>
      <c r="O71" s="323"/>
      <c r="P71" s="323"/>
      <c r="Q71" s="323"/>
      <c r="R71" s="323"/>
      <c r="S71" s="323"/>
      <c r="T71" s="323"/>
      <c r="U71" s="323"/>
      <c r="V71" s="373"/>
      <c r="W71" s="323" t="s">
        <v>2472</v>
      </c>
      <c r="X71" s="323"/>
      <c r="Y71" s="323"/>
      <c r="Z71" s="323"/>
      <c r="AA71" s="323"/>
      <c r="AB71" s="323"/>
      <c r="AC71" s="323"/>
      <c r="AD71" s="323"/>
      <c r="AE71" s="323"/>
      <c r="AF71" s="373"/>
      <c r="AG71" s="323" t="s">
        <v>2473</v>
      </c>
      <c r="AH71" s="323"/>
      <c r="AI71" s="323"/>
      <c r="AJ71" s="323"/>
      <c r="AK71" s="324"/>
      <c r="AM71" s="312"/>
      <c r="AQ71" s="304" t="b">
        <v>0</v>
      </c>
      <c r="AR71" s="304" t="b">
        <v>0</v>
      </c>
      <c r="AS71" s="304" t="b">
        <v>0</v>
      </c>
      <c r="AX71" s="302" t="str">
        <f>IFERROR(IF(AV70&gt;=2,"選択は1つまでです。",""),"")</f>
        <v/>
      </c>
    </row>
    <row r="72" spans="2:50" ht="2.25" customHeight="1">
      <c r="B72" s="311"/>
      <c r="AM72" s="312"/>
      <c r="AQ72" s="304"/>
      <c r="AR72" s="304"/>
    </row>
    <row r="73" spans="2:50" ht="1.5" customHeight="1">
      <c r="B73" s="311"/>
      <c r="AM73" s="312"/>
      <c r="AQ73" s="304"/>
    </row>
    <row r="74" spans="2:50" ht="18" customHeight="1">
      <c r="B74" s="311" t="s">
        <v>2474</v>
      </c>
      <c r="J74" s="708"/>
      <c r="K74" s="708"/>
      <c r="L74" s="708"/>
      <c r="M74" s="708"/>
      <c r="N74" s="708"/>
      <c r="O74" s="708"/>
      <c r="S74" s="708"/>
      <c r="T74" s="708"/>
      <c r="U74" s="708"/>
      <c r="V74" s="708"/>
      <c r="W74" s="708"/>
      <c r="X74" s="708"/>
      <c r="AM74" s="312"/>
      <c r="AQ74" s="304"/>
      <c r="AR74" s="304"/>
    </row>
    <row r="75" spans="2:50" ht="39" customHeight="1">
      <c r="B75" s="311"/>
      <c r="C75" s="660" t="s">
        <v>2475</v>
      </c>
      <c r="D75" s="661"/>
      <c r="E75" s="661"/>
      <c r="F75" s="661"/>
      <c r="G75" s="661"/>
      <c r="H75" s="661"/>
      <c r="I75" s="661"/>
      <c r="J75" s="664"/>
      <c r="K75" s="773" t="str">
        <f>ITEM_all_first!E231</f>
        <v/>
      </c>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5"/>
      <c r="AM75" s="312"/>
      <c r="AP75" s="302" t="str">
        <f>IF(OR(K75="",P75="",V75=""),"未入力（地番まで）","")</f>
        <v>未入力（地番まで）</v>
      </c>
      <c r="AX75" s="302" t="str">
        <f>IF(K75="","未入力があります（都道府県名から地番までご記入ください）。","")</f>
        <v>未入力があります（都道府県名から地番までご記入ください）。</v>
      </c>
    </row>
    <row r="76" spans="2:50" ht="17.45" customHeight="1">
      <c r="B76" s="311"/>
      <c r="C76" s="693" t="s">
        <v>2476</v>
      </c>
      <c r="D76" s="694"/>
      <c r="E76" s="694"/>
      <c r="F76" s="694"/>
      <c r="G76" s="694"/>
      <c r="H76" s="694"/>
      <c r="I76" s="694"/>
      <c r="J76" s="694"/>
      <c r="K76" s="370"/>
      <c r="L76" s="308" t="s">
        <v>2477</v>
      </c>
      <c r="M76" s="308"/>
      <c r="N76" s="308"/>
      <c r="O76" s="308"/>
      <c r="P76" s="308"/>
      <c r="Q76" s="308"/>
      <c r="R76" s="309"/>
      <c r="S76" s="309"/>
      <c r="U76" s="308"/>
      <c r="V76" s="308"/>
      <c r="W76" s="308"/>
      <c r="X76" s="308"/>
      <c r="Y76" s="308"/>
      <c r="Z76" s="308"/>
      <c r="AA76" s="375"/>
      <c r="AB76" s="308" t="s">
        <v>2478</v>
      </c>
      <c r="AC76" s="309"/>
      <c r="AD76" s="309"/>
      <c r="AE76" s="309"/>
      <c r="AF76" s="309"/>
      <c r="AG76" s="309"/>
      <c r="AH76" s="309"/>
      <c r="AI76" s="309"/>
      <c r="AJ76" s="309"/>
      <c r="AK76" s="310"/>
      <c r="AM76" s="312"/>
      <c r="AP76" s="302" t="str">
        <f>IF(COUNTIF(AQ76:AS78,TRUE)&gt;1,"複数選択",IF(COUNTIF(AQ76:AS78,TRUE)=0,"未入力",""))</f>
        <v>未入力</v>
      </c>
      <c r="AQ76" s="304" t="b">
        <v>0</v>
      </c>
      <c r="AR76" s="304" t="b">
        <v>0</v>
      </c>
      <c r="AV76" s="302">
        <f>COUNTIF(AQ76:AR78, TRUE)</f>
        <v>0</v>
      </c>
      <c r="AX76" s="302" t="str">
        <f>IFERROR(IF(AV76&gt;=2,"選択は1つまでです。",IF(COUNTIF(AQ76:AR78,TRUE)&gt;1,"複数選択",IF(COUNTIF(AQ76:AR78,TRUE)=0,"未入力です。",""))),"")</f>
        <v>未入力です。</v>
      </c>
    </row>
    <row r="77" spans="2:50" ht="17.45" customHeight="1">
      <c r="B77" s="311"/>
      <c r="C77" s="695"/>
      <c r="D77" s="656"/>
      <c r="E77" s="656"/>
      <c r="F77" s="656"/>
      <c r="G77" s="656"/>
      <c r="H77" s="656"/>
      <c r="I77" s="656"/>
      <c r="J77" s="656"/>
      <c r="K77" s="374"/>
      <c r="L77" s="302" t="s">
        <v>2479</v>
      </c>
      <c r="AA77" s="376"/>
      <c r="AB77" s="307" t="s">
        <v>2480</v>
      </c>
      <c r="AC77" s="307"/>
      <c r="AD77" s="307"/>
      <c r="AE77" s="307"/>
      <c r="AF77" s="307"/>
      <c r="AG77" s="307"/>
      <c r="AK77" s="312"/>
      <c r="AM77" s="312"/>
      <c r="AQ77" s="304" t="b">
        <v>0</v>
      </c>
      <c r="AR77" s="304" t="b">
        <v>0</v>
      </c>
    </row>
    <row r="78" spans="2:50" ht="17.45" customHeight="1">
      <c r="B78" s="311"/>
      <c r="C78" s="696"/>
      <c r="D78" s="662"/>
      <c r="E78" s="662"/>
      <c r="F78" s="662"/>
      <c r="G78" s="662"/>
      <c r="H78" s="662"/>
      <c r="I78" s="662"/>
      <c r="J78" s="662"/>
      <c r="K78" s="371"/>
      <c r="L78" s="315" t="s">
        <v>2481</v>
      </c>
      <c r="M78" s="315"/>
      <c r="N78" s="315"/>
      <c r="O78" s="315"/>
      <c r="P78" s="315"/>
      <c r="Q78" s="315"/>
      <c r="R78" s="315"/>
      <c r="S78" s="315"/>
      <c r="T78" s="315"/>
      <c r="U78" s="315"/>
      <c r="V78" s="315"/>
      <c r="W78" s="315"/>
      <c r="X78" s="315"/>
      <c r="Y78" s="315"/>
      <c r="Z78" s="315"/>
      <c r="AA78" s="315"/>
      <c r="AB78" s="315"/>
      <c r="AC78" s="315"/>
      <c r="AD78" s="315"/>
      <c r="AE78" s="323"/>
      <c r="AF78" s="323"/>
      <c r="AG78" s="323"/>
      <c r="AH78" s="323"/>
      <c r="AI78" s="323"/>
      <c r="AJ78" s="323"/>
      <c r="AK78" s="324"/>
      <c r="AM78" s="312"/>
      <c r="AQ78" s="304" t="b">
        <v>0</v>
      </c>
      <c r="AR78" s="304"/>
    </row>
    <row r="79" spans="2:50" ht="3.95" customHeight="1">
      <c r="B79" s="311"/>
      <c r="AM79" s="312"/>
    </row>
    <row r="80" spans="2:50" ht="3.95" customHeight="1">
      <c r="B80" s="311"/>
      <c r="AM80" s="312"/>
    </row>
    <row r="81" spans="2:50" ht="17.45" customHeight="1">
      <c r="B81" s="311" t="s">
        <v>2482</v>
      </c>
      <c r="J81" s="312"/>
      <c r="K81" s="377"/>
      <c r="L81" s="314" t="s">
        <v>2483</v>
      </c>
      <c r="M81" s="314"/>
      <c r="N81" s="314"/>
      <c r="O81" s="314"/>
      <c r="P81" s="378"/>
      <c r="Q81" s="314" t="s">
        <v>2484</v>
      </c>
      <c r="R81" s="314"/>
      <c r="S81" s="314"/>
      <c r="T81" s="314"/>
      <c r="U81" s="378"/>
      <c r="V81" s="314" t="s">
        <v>2485</v>
      </c>
      <c r="W81" s="314"/>
      <c r="X81" s="314"/>
      <c r="Y81" s="314"/>
      <c r="Z81" s="378"/>
      <c r="AA81" s="314" t="s">
        <v>2486</v>
      </c>
      <c r="AB81" s="314"/>
      <c r="AC81" s="314"/>
      <c r="AD81" s="314"/>
      <c r="AE81" s="321"/>
      <c r="AM81" s="312"/>
      <c r="AP81" s="302" t="str">
        <f>IF(COUNTIF(AQ81:AT81,TRUE)&gt;1,"複数選択",IF(COUNTIF(AQ81:AT81,TRUE)=0,"未入力",""))</f>
        <v>未入力</v>
      </c>
      <c r="AQ81" s="302" t="b">
        <v>0</v>
      </c>
      <c r="AR81" s="302" t="b">
        <v>0</v>
      </c>
      <c r="AS81" s="302" t="b">
        <v>0</v>
      </c>
      <c r="AT81" s="302" t="b">
        <v>0</v>
      </c>
      <c r="AV81" s="302">
        <f>COUNTIF(AQ81:AT81, TRUE)</f>
        <v>0</v>
      </c>
      <c r="AX81" s="302" t="str">
        <f>IF(AV81&gt;=2, "選択は1つまでです。",IF(COUNTIF(AQ81:AT81,TRUE)=0,"未入力です。",""))</f>
        <v>未入力です。</v>
      </c>
    </row>
    <row r="82" spans="2:50" ht="3.95" customHeight="1">
      <c r="B82" s="311"/>
      <c r="AM82" s="312"/>
    </row>
    <row r="83" spans="2:50" ht="3.6" customHeight="1">
      <c r="B83" s="311"/>
      <c r="AM83" s="312"/>
    </row>
    <row r="84" spans="2:50" ht="23.1" customHeight="1">
      <c r="B84" s="311" t="s">
        <v>2487</v>
      </c>
      <c r="J84" s="312"/>
      <c r="K84" s="665"/>
      <c r="L84" s="666"/>
      <c r="M84" s="666"/>
      <c r="N84" s="666"/>
      <c r="O84" s="666"/>
      <c r="P84" s="666"/>
      <c r="Q84" s="666"/>
      <c r="R84" s="666"/>
      <c r="S84" s="667"/>
      <c r="T84" s="302" t="s">
        <v>2488</v>
      </c>
      <c r="AM84" s="312"/>
      <c r="AP84" s="302" t="str">
        <f>IF(COUNTA(K84)=0,"未入力","")</f>
        <v>未入力</v>
      </c>
      <c r="AQ84" s="304"/>
      <c r="AR84" s="304"/>
      <c r="AS84" s="304"/>
      <c r="AT84" s="304"/>
      <c r="AU84" s="304"/>
      <c r="AX84" s="302" t="str">
        <f>IF(COUNTA(K84)=0,"未入力です。","")</f>
        <v>未入力です。</v>
      </c>
    </row>
    <row r="85" spans="2:50" ht="5.0999999999999996" customHeight="1">
      <c r="B85" s="311"/>
      <c r="AM85" s="312"/>
    </row>
    <row r="86" spans="2:50" ht="18" customHeight="1">
      <c r="B86" s="311" t="s">
        <v>2489</v>
      </c>
      <c r="AM86" s="312"/>
    </row>
    <row r="87" spans="2:50" ht="23.1" customHeight="1">
      <c r="B87" s="311"/>
      <c r="C87" s="697" t="s">
        <v>2490</v>
      </c>
      <c r="D87" s="698"/>
      <c r="E87" s="698"/>
      <c r="F87" s="698"/>
      <c r="G87" s="698"/>
      <c r="H87" s="698"/>
      <c r="I87" s="698"/>
      <c r="J87" s="698"/>
      <c r="K87" s="699"/>
      <c r="L87" s="700"/>
      <c r="M87" s="700"/>
      <c r="N87" s="700"/>
      <c r="O87" s="700"/>
      <c r="P87" s="700"/>
      <c r="Q87" s="700"/>
      <c r="R87" s="700"/>
      <c r="S87" s="701"/>
      <c r="T87" s="710"/>
      <c r="U87" s="700"/>
      <c r="V87" s="700"/>
      <c r="W87" s="700"/>
      <c r="X87" s="700"/>
      <c r="Y87" s="700"/>
      <c r="Z87" s="700"/>
      <c r="AA87" s="700"/>
      <c r="AB87" s="701"/>
      <c r="AC87" s="710"/>
      <c r="AD87" s="700"/>
      <c r="AE87" s="700"/>
      <c r="AF87" s="700"/>
      <c r="AG87" s="700"/>
      <c r="AH87" s="700"/>
      <c r="AI87" s="700"/>
      <c r="AJ87" s="700"/>
      <c r="AK87" s="711"/>
      <c r="AL87" s="339"/>
      <c r="AM87" s="340"/>
      <c r="AN87" s="339"/>
      <c r="AO87" s="307"/>
      <c r="AP87" s="302" t="str">
        <f>IF(COUNTA(K87,T87,AC87)=0,"未入力","")</f>
        <v>未入力</v>
      </c>
      <c r="AQ87" s="302" t="str">
        <f>IF(U87&lt;&gt;"","1"&amp;TEXT(U87,"00"),
IF(U88&lt;&gt;"","2"&amp;TEXT(U88,"00"),
IF(U89&lt;&gt;"","3"&amp;TEXT(U89,"00"),"")))</f>
        <v/>
      </c>
      <c r="AX87" s="302" t="str">
        <f>IF(COUNTA(K87,T87,AC87)=0,"未入力です。","")</f>
        <v>未入力です。</v>
      </c>
    </row>
    <row r="88" spans="2:50" ht="39" customHeight="1">
      <c r="B88" s="311"/>
      <c r="C88" s="660" t="s">
        <v>2491</v>
      </c>
      <c r="D88" s="661"/>
      <c r="E88" s="661"/>
      <c r="F88" s="661"/>
      <c r="G88" s="661"/>
      <c r="H88" s="661"/>
      <c r="I88" s="661"/>
      <c r="J88" s="661"/>
      <c r="K88" s="699"/>
      <c r="L88" s="700"/>
      <c r="M88" s="700"/>
      <c r="N88" s="700"/>
      <c r="O88" s="700"/>
      <c r="P88" s="700"/>
      <c r="Q88" s="700"/>
      <c r="R88" s="700"/>
      <c r="S88" s="701"/>
      <c r="T88" s="710"/>
      <c r="U88" s="700"/>
      <c r="V88" s="700"/>
      <c r="W88" s="700"/>
      <c r="X88" s="700"/>
      <c r="Y88" s="700"/>
      <c r="Z88" s="700"/>
      <c r="AA88" s="700"/>
      <c r="AB88" s="701"/>
      <c r="AC88" s="710"/>
      <c r="AD88" s="700"/>
      <c r="AE88" s="700"/>
      <c r="AF88" s="700"/>
      <c r="AG88" s="700"/>
      <c r="AH88" s="700"/>
      <c r="AI88" s="700"/>
      <c r="AJ88" s="700"/>
      <c r="AK88" s="711"/>
      <c r="AL88" s="339"/>
      <c r="AM88" s="340"/>
      <c r="AN88" s="339"/>
      <c r="AO88" s="307"/>
      <c r="AQ88" s="302" t="str">
        <f>IFERROR(IF(AND($K$87&lt;&gt;"",K88=""),"未入力があります（1列目）。",IF(AND($K$87="",K88&lt;&gt;""),"棟番号を入力してください（1列目）。","")),"")</f>
        <v/>
      </c>
      <c r="AR88" s="302" t="str">
        <f>IFERROR(IF(AND($T$87&lt;&gt;"",T88=""),"未入力があります（2列目）。",IF(AND($T$87="",T88&lt;&gt;""),"棟番号を入力してください（2列目）。","")),"")</f>
        <v/>
      </c>
      <c r="AS88" s="302" t="str">
        <f>IFERROR(IF(AND($AC$87&lt;&gt;"",AC88=""),"未入力があります（3列目）。",IF(AND($AC$87="",AC88&lt;&gt;""),"棟番号を入力してください（3列目）。","")),"")</f>
        <v/>
      </c>
      <c r="AX88" s="302" t="str">
        <f>IF(OR(AND(K$87&lt;&gt;"",COUNTA(K88)=0),
AND(T$87&lt;&gt;"",COUNTA(T88)=0),
AND(AC$87&lt;&gt;"",COUNTA(AC88)=0)),"未入力があります。",
IF(OR(AND(K$87="",COUNTA(K88)=1),AND(T$87="",COUNTA(T88)=1),
AND(AC$87="",COUNTA(AC88)=1)),"棟番号を入力してください。","")
)</f>
        <v/>
      </c>
    </row>
    <row r="89" spans="2:50" ht="23.1" customHeight="1">
      <c r="B89" s="311"/>
      <c r="C89" s="702" t="s">
        <v>2492</v>
      </c>
      <c r="D89" s="694"/>
      <c r="E89" s="694"/>
      <c r="F89" s="694"/>
      <c r="G89" s="694"/>
      <c r="H89" s="694"/>
      <c r="I89" s="694"/>
      <c r="J89" s="694"/>
      <c r="K89" s="699"/>
      <c r="L89" s="700"/>
      <c r="M89" s="700"/>
      <c r="N89" s="700"/>
      <c r="O89" s="700"/>
      <c r="P89" s="700"/>
      <c r="Q89" s="700"/>
      <c r="R89" s="700"/>
      <c r="S89" s="701"/>
      <c r="T89" s="699"/>
      <c r="U89" s="700"/>
      <c r="V89" s="700"/>
      <c r="W89" s="700"/>
      <c r="X89" s="700"/>
      <c r="Y89" s="700"/>
      <c r="Z89" s="700"/>
      <c r="AA89" s="700"/>
      <c r="AB89" s="701"/>
      <c r="AC89" s="710"/>
      <c r="AD89" s="700"/>
      <c r="AE89" s="700"/>
      <c r="AF89" s="700"/>
      <c r="AG89" s="700"/>
      <c r="AH89" s="700"/>
      <c r="AI89" s="700"/>
      <c r="AJ89" s="700"/>
      <c r="AK89" s="711"/>
      <c r="AL89" s="339"/>
      <c r="AM89" s="340"/>
      <c r="AN89" s="339"/>
      <c r="AO89" s="307"/>
      <c r="AX89" s="302" t="str">
        <f>IF(OR(AND(K$87&lt;&gt;"",COUNTA(K89)=0),
AND(T$87&lt;&gt;"",COUNTA(T89)=0),
AND(AC$87&lt;&gt;"",COUNTA(AC89)=0)),"未入力があります。",
IF(OR(AND(K$87="",COUNTA(K89)=1),AND(T$87="",COUNTA(T89)=1),
AND(AC$87="",COUNTA(AC89)=1)),"棟番号を入力してください。","")
)</f>
        <v/>
      </c>
    </row>
    <row r="90" spans="2:50" ht="17.100000000000001" customHeight="1">
      <c r="B90" s="311"/>
      <c r="C90" s="696"/>
      <c r="D90" s="662"/>
      <c r="E90" s="662"/>
      <c r="F90" s="662"/>
      <c r="G90" s="662"/>
      <c r="H90" s="662"/>
      <c r="I90" s="662"/>
      <c r="J90" s="662"/>
      <c r="K90" s="379"/>
      <c r="L90" s="712" t="s">
        <v>2753</v>
      </c>
      <c r="M90" s="712"/>
      <c r="N90" s="712"/>
      <c r="O90" s="712"/>
      <c r="P90" s="712"/>
      <c r="Q90" s="712"/>
      <c r="R90" s="712"/>
      <c r="S90" s="713"/>
      <c r="T90" s="380"/>
      <c r="U90" s="712" t="s">
        <v>2753</v>
      </c>
      <c r="V90" s="712"/>
      <c r="W90" s="712"/>
      <c r="X90" s="712"/>
      <c r="Y90" s="712"/>
      <c r="Z90" s="712"/>
      <c r="AA90" s="712"/>
      <c r="AB90" s="713"/>
      <c r="AC90" s="380"/>
      <c r="AD90" s="712" t="s">
        <v>2753</v>
      </c>
      <c r="AE90" s="712"/>
      <c r="AF90" s="712"/>
      <c r="AG90" s="712"/>
      <c r="AH90" s="712"/>
      <c r="AI90" s="712"/>
      <c r="AJ90" s="712"/>
      <c r="AK90" s="714"/>
      <c r="AL90" s="341"/>
      <c r="AM90" s="340"/>
      <c r="AN90" s="339"/>
      <c r="AO90" s="307"/>
      <c r="AQ90" s="302" t="b">
        <v>0</v>
      </c>
      <c r="AR90" s="302" t="b">
        <v>0</v>
      </c>
      <c r="AS90" s="302" t="b">
        <v>0</v>
      </c>
    </row>
    <row r="91" spans="2:50" ht="20.100000000000001" customHeight="1">
      <c r="B91" s="311"/>
      <c r="C91" s="715" t="s">
        <v>2493</v>
      </c>
      <c r="D91" s="716"/>
      <c r="E91" s="716"/>
      <c r="F91" s="716"/>
      <c r="G91" s="716"/>
      <c r="H91" s="716"/>
      <c r="I91" s="716"/>
      <c r="J91" s="716"/>
      <c r="K91" s="719"/>
      <c r="L91" s="720"/>
      <c r="M91" s="720"/>
      <c r="N91" s="720"/>
      <c r="O91" s="720"/>
      <c r="P91" s="720"/>
      <c r="Q91" s="720"/>
      <c r="R91" s="720"/>
      <c r="S91" s="721"/>
      <c r="T91" s="719"/>
      <c r="U91" s="720"/>
      <c r="V91" s="720"/>
      <c r="W91" s="720"/>
      <c r="X91" s="720"/>
      <c r="Y91" s="720"/>
      <c r="Z91" s="720"/>
      <c r="AA91" s="720"/>
      <c r="AB91" s="721"/>
      <c r="AC91" s="725"/>
      <c r="AD91" s="720"/>
      <c r="AE91" s="720"/>
      <c r="AF91" s="720"/>
      <c r="AG91" s="720"/>
      <c r="AH91" s="720"/>
      <c r="AI91" s="720"/>
      <c r="AJ91" s="720"/>
      <c r="AK91" s="726"/>
      <c r="AL91" s="307"/>
      <c r="AM91" s="342"/>
      <c r="AN91" s="307"/>
      <c r="AO91" s="307"/>
      <c r="AX91" s="302" t="str">
        <f>IF(OR(AND(K$87&lt;&gt;"",COUNTA(K91)=0),
AND(T$87&lt;&gt;"",COUNTA(T91)=0),
AND(AC$87&lt;&gt;"",COUNTA(AC91)=0)),"未入力があります。",
IF(OR(AND(K$87="",COUNTA(K91)=1),AND(T$87="",COUNTA(T91)=1),
AND(AC$87="",COUNTA(AC91)=1)),"棟番号を入力してください。","")
)</f>
        <v/>
      </c>
    </row>
    <row r="92" spans="2:50" ht="15.95" customHeight="1">
      <c r="B92" s="311"/>
      <c r="C92" s="717"/>
      <c r="D92" s="718"/>
      <c r="E92" s="718"/>
      <c r="F92" s="718"/>
      <c r="G92" s="718"/>
      <c r="H92" s="718"/>
      <c r="I92" s="718"/>
      <c r="J92" s="718"/>
      <c r="K92" s="722"/>
      <c r="L92" s="723"/>
      <c r="M92" s="723"/>
      <c r="N92" s="723"/>
      <c r="O92" s="723"/>
      <c r="P92" s="723"/>
      <c r="Q92" s="723"/>
      <c r="R92" s="723"/>
      <c r="S92" s="724"/>
      <c r="T92" s="722"/>
      <c r="U92" s="723"/>
      <c r="V92" s="723"/>
      <c r="W92" s="723"/>
      <c r="X92" s="723"/>
      <c r="Y92" s="723"/>
      <c r="Z92" s="723"/>
      <c r="AA92" s="723"/>
      <c r="AB92" s="724"/>
      <c r="AC92" s="727"/>
      <c r="AD92" s="723"/>
      <c r="AE92" s="723"/>
      <c r="AF92" s="723"/>
      <c r="AG92" s="723"/>
      <c r="AH92" s="723"/>
      <c r="AI92" s="723"/>
      <c r="AJ92" s="723"/>
      <c r="AK92" s="728"/>
      <c r="AL92" s="343"/>
      <c r="AM92" s="344"/>
      <c r="AN92" s="343"/>
      <c r="AO92" s="343"/>
    </row>
    <row r="93" spans="2:50" ht="23.1" customHeight="1">
      <c r="B93" s="311"/>
      <c r="C93" s="684" t="s">
        <v>2494</v>
      </c>
      <c r="D93" s="685"/>
      <c r="E93" s="685"/>
      <c r="F93" s="685"/>
      <c r="G93" s="685"/>
      <c r="H93" s="685"/>
      <c r="I93" s="685"/>
      <c r="J93" s="685"/>
      <c r="K93" s="331"/>
      <c r="L93" s="729"/>
      <c r="M93" s="729"/>
      <c r="N93" s="729"/>
      <c r="O93" s="729"/>
      <c r="P93" s="729"/>
      <c r="Q93" s="672" t="s">
        <v>2495</v>
      </c>
      <c r="R93" s="672"/>
      <c r="S93" s="345"/>
      <c r="T93" s="346"/>
      <c r="U93" s="729"/>
      <c r="V93" s="729"/>
      <c r="W93" s="729"/>
      <c r="X93" s="729"/>
      <c r="Y93" s="729"/>
      <c r="Z93" s="672" t="s">
        <v>2495</v>
      </c>
      <c r="AA93" s="672"/>
      <c r="AB93" s="345"/>
      <c r="AC93" s="346"/>
      <c r="AD93" s="729"/>
      <c r="AE93" s="729"/>
      <c r="AF93" s="729"/>
      <c r="AG93" s="729"/>
      <c r="AH93" s="729"/>
      <c r="AI93" s="672" t="s">
        <v>2495</v>
      </c>
      <c r="AJ93" s="672"/>
      <c r="AK93" s="321"/>
      <c r="AM93" s="312"/>
      <c r="AP93" s="302" t="str">
        <f>IF(COUNTA(L93,U93,AD93)=0,"未入力","")</f>
        <v>未入力</v>
      </c>
      <c r="AX93" s="302" t="str">
        <f>IF(OR(AND(K$87&lt;&gt;"",COUNTA(L93)=0),
AND(T$87&lt;&gt;"",COUNTA(U93)=0),
AND(AC$87&lt;&gt;"",COUNTA(AD93)=0)),"未入力があります。",
IF(OR(AND(K$87="",COUNTA(L93)=1),AND(T$87="",COUNTA(U93)=1),
AND(AC$87="",COUNTA(AD93)=1)),"棟番号を入力してください。","")
)</f>
        <v/>
      </c>
    </row>
    <row r="94" spans="2:50" ht="12" customHeight="1">
      <c r="B94" s="311"/>
      <c r="C94" s="702" t="s">
        <v>2496</v>
      </c>
      <c r="D94" s="703"/>
      <c r="E94" s="703"/>
      <c r="F94" s="703"/>
      <c r="G94" s="703"/>
      <c r="H94" s="703"/>
      <c r="I94" s="703"/>
      <c r="J94" s="703"/>
      <c r="K94" s="333"/>
      <c r="L94" s="309"/>
      <c r="M94" s="309"/>
      <c r="N94" s="309"/>
      <c r="O94" s="309"/>
      <c r="P94" s="309"/>
      <c r="Q94" s="309"/>
      <c r="R94" s="309"/>
      <c r="S94" s="347"/>
      <c r="T94" s="348"/>
      <c r="U94" s="730"/>
      <c r="V94" s="730"/>
      <c r="W94" s="730"/>
      <c r="X94" s="730"/>
      <c r="Y94" s="730"/>
      <c r="Z94" s="309"/>
      <c r="AA94" s="309"/>
      <c r="AB94" s="347"/>
      <c r="AC94" s="348"/>
      <c r="AD94" s="309"/>
      <c r="AE94" s="309"/>
      <c r="AF94" s="309"/>
      <c r="AG94" s="309"/>
      <c r="AH94" s="309"/>
      <c r="AI94" s="309"/>
      <c r="AJ94" s="309"/>
      <c r="AK94" s="310"/>
      <c r="AM94" s="312"/>
      <c r="AQ94" s="304"/>
      <c r="AR94" s="304"/>
      <c r="AS94" s="304"/>
      <c r="AV94" s="302">
        <f>COUNTIF(AQ94:AQ100, TRUE)</f>
        <v>0</v>
      </c>
    </row>
    <row r="95" spans="2:50" ht="18.95" customHeight="1">
      <c r="B95" s="311"/>
      <c r="C95" s="705"/>
      <c r="D95" s="706"/>
      <c r="E95" s="706"/>
      <c r="F95" s="706"/>
      <c r="G95" s="706"/>
      <c r="H95" s="706"/>
      <c r="I95" s="706"/>
      <c r="J95" s="706"/>
      <c r="K95" s="322"/>
      <c r="L95" s="731"/>
      <c r="M95" s="731"/>
      <c r="N95" s="731"/>
      <c r="O95" s="731"/>
      <c r="P95" s="731"/>
      <c r="Q95" s="732" t="s">
        <v>860</v>
      </c>
      <c r="R95" s="732"/>
      <c r="S95" s="351"/>
      <c r="T95" s="352"/>
      <c r="U95" s="733"/>
      <c r="V95" s="733"/>
      <c r="W95" s="733"/>
      <c r="X95" s="733"/>
      <c r="Y95" s="733"/>
      <c r="Z95" s="732" t="s">
        <v>2497</v>
      </c>
      <c r="AA95" s="732"/>
      <c r="AB95" s="351"/>
      <c r="AC95" s="352"/>
      <c r="AD95" s="731"/>
      <c r="AE95" s="731"/>
      <c r="AF95" s="731"/>
      <c r="AG95" s="731"/>
      <c r="AH95" s="731"/>
      <c r="AI95" s="732" t="s">
        <v>2497</v>
      </c>
      <c r="AJ95" s="732"/>
      <c r="AK95" s="324"/>
      <c r="AM95" s="312"/>
      <c r="AP95" s="339"/>
      <c r="AQ95" s="304"/>
      <c r="AR95" s="304"/>
      <c r="AS95" s="304"/>
      <c r="AV95" s="302">
        <f>COUNTIF(AR94:AR100, TRUE)</f>
        <v>0</v>
      </c>
      <c r="AX95" s="302"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311"/>
      <c r="C96" s="353"/>
      <c r="D96" s="353"/>
      <c r="E96" s="353"/>
      <c r="F96" s="353"/>
      <c r="G96" s="353"/>
      <c r="H96" s="353"/>
      <c r="I96" s="353"/>
      <c r="J96" s="337"/>
      <c r="K96" s="311"/>
      <c r="L96" s="354"/>
      <c r="M96" s="354"/>
      <c r="N96" s="354"/>
      <c r="O96" s="354"/>
      <c r="P96" s="326"/>
      <c r="Q96" s="326"/>
      <c r="S96" s="355"/>
      <c r="T96" s="356"/>
      <c r="U96" s="354"/>
      <c r="V96" s="354"/>
      <c r="W96" s="354"/>
      <c r="X96" s="354"/>
      <c r="Y96" s="326"/>
      <c r="Z96" s="326"/>
      <c r="AB96" s="355"/>
      <c r="AC96" s="356"/>
      <c r="AD96" s="354"/>
      <c r="AE96" s="354"/>
      <c r="AF96" s="354"/>
      <c r="AG96" s="354"/>
      <c r="AH96" s="326"/>
      <c r="AI96" s="326"/>
      <c r="AK96" s="312"/>
      <c r="AM96" s="312"/>
      <c r="AP96" s="307"/>
      <c r="AQ96" s="304" t="b">
        <v>0</v>
      </c>
      <c r="AR96" s="304" t="b">
        <v>0</v>
      </c>
      <c r="AS96" s="304" t="b">
        <v>0</v>
      </c>
      <c r="AV96" s="302">
        <f>COUNTIF(AS94:AS100, TRUE)</f>
        <v>0</v>
      </c>
      <c r="AX96" s="302" t="str">
        <f>IF(OR(AND(K$87&lt;&gt;"",COUNTA(L96)=0),
AND(T$87&lt;&gt;"",COUNTA(U96)=0),
AND(AC$87&lt;&gt;"",COUNTA(AD96)=0)),"未入力があります。",
IF(OR(AND(K$87="",COUNTA(L96)=1),AND(T$87="",COUNTA(U96)=1),
AND(AC$87="",COUNTA(AD96)=1)),"棟番号を入力してください。","")
)</f>
        <v/>
      </c>
    </row>
    <row r="97" spans="2:50" ht="23.1" customHeight="1">
      <c r="B97" s="311"/>
      <c r="C97" s="702" t="s">
        <v>2498</v>
      </c>
      <c r="D97" s="703"/>
      <c r="E97" s="703"/>
      <c r="F97" s="703"/>
      <c r="G97" s="703"/>
      <c r="H97" s="703"/>
      <c r="I97" s="703"/>
      <c r="J97" s="704"/>
      <c r="K97" s="357" t="s">
        <v>1507</v>
      </c>
      <c r="L97" s="737" t="s">
        <v>2499</v>
      </c>
      <c r="M97" s="738"/>
      <c r="N97" s="739"/>
      <c r="O97" s="740"/>
      <c r="P97" s="740"/>
      <c r="Q97" s="740"/>
      <c r="R97" s="740"/>
      <c r="S97" s="741"/>
      <c r="T97" s="310" t="s">
        <v>1507</v>
      </c>
      <c r="U97" s="737" t="s">
        <v>2499</v>
      </c>
      <c r="V97" s="738"/>
      <c r="W97" s="739"/>
      <c r="X97" s="740"/>
      <c r="Y97" s="740"/>
      <c r="Z97" s="740"/>
      <c r="AA97" s="740"/>
      <c r="AB97" s="741"/>
      <c r="AC97" s="310" t="s">
        <v>1507</v>
      </c>
      <c r="AD97" s="737" t="s">
        <v>2499</v>
      </c>
      <c r="AE97" s="738"/>
      <c r="AF97" s="738"/>
      <c r="AG97" s="742"/>
      <c r="AH97" s="740"/>
      <c r="AI97" s="740"/>
      <c r="AJ97" s="740"/>
      <c r="AK97" s="743"/>
      <c r="AM97" s="312"/>
      <c r="AP97" s="307" t="str">
        <f>AX97&amp;AX98&amp;AX99&amp;AX100&amp;AX101&amp;AX102</f>
        <v/>
      </c>
      <c r="AQ97" s="304"/>
      <c r="AR97" s="304"/>
      <c r="AS97" s="304"/>
      <c r="AX97" s="302" t="str">
        <f>IF(OR(AND(O97="",COUNTA(O98)=1),
AND(X97="",COUNTA(X98)=1),
AND(AG97="",COUNTA(AG98)=1)),"未入力です。",
IF(OR(AND(K$87="",COUNTA(O97)=1),AND(T$87="",COUNTA(X97)=1),
AND(AC$87="",COUNTA(AG97)=1)),"棟番号を入力してください。",""))</f>
        <v/>
      </c>
    </row>
    <row r="98" spans="2:50" ht="23.1" customHeight="1">
      <c r="B98" s="311"/>
      <c r="C98" s="734"/>
      <c r="D98" s="735"/>
      <c r="E98" s="735"/>
      <c r="F98" s="735"/>
      <c r="G98" s="735"/>
      <c r="H98" s="735"/>
      <c r="I98" s="735"/>
      <c r="J98" s="736"/>
      <c r="K98" s="358"/>
      <c r="L98" s="737" t="s">
        <v>2500</v>
      </c>
      <c r="M98" s="738"/>
      <c r="N98" s="739"/>
      <c r="O98" s="729"/>
      <c r="P98" s="729"/>
      <c r="Q98" s="729"/>
      <c r="R98" s="729"/>
      <c r="S98" s="345" t="s">
        <v>860</v>
      </c>
      <c r="T98" s="324"/>
      <c r="U98" s="737" t="s">
        <v>2500</v>
      </c>
      <c r="V98" s="738"/>
      <c r="W98" s="738"/>
      <c r="X98" s="772"/>
      <c r="Y98" s="729"/>
      <c r="Z98" s="729"/>
      <c r="AA98" s="729"/>
      <c r="AB98" s="345" t="s">
        <v>860</v>
      </c>
      <c r="AC98" s="324"/>
      <c r="AD98" s="737" t="s">
        <v>2500</v>
      </c>
      <c r="AE98" s="738"/>
      <c r="AF98" s="738"/>
      <c r="AG98" s="772"/>
      <c r="AH98" s="729"/>
      <c r="AI98" s="729"/>
      <c r="AJ98" s="729"/>
      <c r="AK98" s="321" t="s">
        <v>860</v>
      </c>
      <c r="AM98" s="312"/>
      <c r="AP98" s="307"/>
      <c r="AQ98" s="304"/>
      <c r="AR98" s="304"/>
      <c r="AS98" s="304"/>
      <c r="AX98" s="302"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311"/>
      <c r="C99" s="734"/>
      <c r="D99" s="735"/>
      <c r="E99" s="735"/>
      <c r="F99" s="735"/>
      <c r="G99" s="735"/>
      <c r="H99" s="735"/>
      <c r="I99" s="735"/>
      <c r="J99" s="736"/>
      <c r="K99" s="357" t="s">
        <v>2501</v>
      </c>
      <c r="L99" s="737" t="s">
        <v>2499</v>
      </c>
      <c r="M99" s="738"/>
      <c r="N99" s="739"/>
      <c r="O99" s="740"/>
      <c r="P99" s="740"/>
      <c r="Q99" s="740"/>
      <c r="R99" s="740"/>
      <c r="S99" s="741"/>
      <c r="T99" s="310" t="s">
        <v>2501</v>
      </c>
      <c r="U99" s="737" t="s">
        <v>2499</v>
      </c>
      <c r="V99" s="738"/>
      <c r="W99" s="738"/>
      <c r="X99" s="742"/>
      <c r="Y99" s="740"/>
      <c r="Z99" s="740"/>
      <c r="AA99" s="740"/>
      <c r="AB99" s="741"/>
      <c r="AC99" s="310" t="s">
        <v>2501</v>
      </c>
      <c r="AD99" s="737" t="s">
        <v>2499</v>
      </c>
      <c r="AE99" s="738"/>
      <c r="AF99" s="738"/>
      <c r="AG99" s="742"/>
      <c r="AH99" s="740"/>
      <c r="AI99" s="740"/>
      <c r="AJ99" s="740"/>
      <c r="AK99" s="743"/>
      <c r="AM99" s="312"/>
      <c r="AP99" s="307"/>
      <c r="AQ99" s="304"/>
      <c r="AR99" s="304"/>
      <c r="AS99" s="304"/>
      <c r="AX99" s="302" t="str">
        <f>IF(OR(AND(O99="",COUNTA(O100)=1),
AND(X99="",COUNTA(X100)=1),
AND(AG99="",COUNTA(AG100)=1)),"未入力です。",
IF(OR(AND(K$87="",COUNTA(O99)=1),AND(T$87="",COUNTA(X99)=1),
AND(AC$87="",COUNTA(AG99)=1)),"棟番号を入力してください。",""))</f>
        <v/>
      </c>
    </row>
    <row r="100" spans="2:50" ht="23.1" customHeight="1">
      <c r="B100" s="311"/>
      <c r="C100" s="734"/>
      <c r="D100" s="735"/>
      <c r="E100" s="735"/>
      <c r="F100" s="735"/>
      <c r="G100" s="735"/>
      <c r="H100" s="735"/>
      <c r="I100" s="735"/>
      <c r="J100" s="736"/>
      <c r="K100" s="358"/>
      <c r="L100" s="737" t="s">
        <v>2500</v>
      </c>
      <c r="M100" s="738"/>
      <c r="N100" s="739"/>
      <c r="O100" s="729"/>
      <c r="P100" s="729"/>
      <c r="Q100" s="729"/>
      <c r="R100" s="729"/>
      <c r="S100" s="345" t="s">
        <v>860</v>
      </c>
      <c r="T100" s="324"/>
      <c r="U100" s="737" t="s">
        <v>2500</v>
      </c>
      <c r="V100" s="738"/>
      <c r="W100" s="738"/>
      <c r="X100" s="772"/>
      <c r="Y100" s="729"/>
      <c r="Z100" s="729"/>
      <c r="AA100" s="729"/>
      <c r="AB100" s="345" t="s">
        <v>860</v>
      </c>
      <c r="AC100" s="324"/>
      <c r="AD100" s="737" t="s">
        <v>2500</v>
      </c>
      <c r="AE100" s="738"/>
      <c r="AF100" s="738"/>
      <c r="AG100" s="772"/>
      <c r="AH100" s="729"/>
      <c r="AI100" s="729"/>
      <c r="AJ100" s="729"/>
      <c r="AK100" s="321" t="s">
        <v>860</v>
      </c>
      <c r="AM100" s="312"/>
      <c r="AP100" s="307"/>
      <c r="AQ100" s="304"/>
      <c r="AR100" s="304"/>
      <c r="AS100" s="304"/>
      <c r="AX100" s="302"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311"/>
      <c r="C101" s="734"/>
      <c r="D101" s="735"/>
      <c r="E101" s="735"/>
      <c r="F101" s="735"/>
      <c r="G101" s="735"/>
      <c r="H101" s="735"/>
      <c r="I101" s="735"/>
      <c r="J101" s="736"/>
      <c r="K101" s="333" t="s">
        <v>2502</v>
      </c>
      <c r="L101" s="737" t="s">
        <v>2499</v>
      </c>
      <c r="M101" s="738"/>
      <c r="N101" s="739"/>
      <c r="O101" s="740"/>
      <c r="P101" s="740"/>
      <c r="Q101" s="740"/>
      <c r="R101" s="740"/>
      <c r="S101" s="741"/>
      <c r="T101" s="309" t="s">
        <v>2502</v>
      </c>
      <c r="U101" s="737" t="s">
        <v>2499</v>
      </c>
      <c r="V101" s="738"/>
      <c r="W101" s="738"/>
      <c r="X101" s="742"/>
      <c r="Y101" s="740"/>
      <c r="Z101" s="740"/>
      <c r="AA101" s="740"/>
      <c r="AB101" s="741"/>
      <c r="AC101" s="309" t="s">
        <v>2502</v>
      </c>
      <c r="AD101" s="737" t="s">
        <v>2499</v>
      </c>
      <c r="AE101" s="738"/>
      <c r="AF101" s="738"/>
      <c r="AG101" s="742"/>
      <c r="AH101" s="740"/>
      <c r="AI101" s="740"/>
      <c r="AJ101" s="740"/>
      <c r="AK101" s="743"/>
      <c r="AM101" s="312"/>
      <c r="AP101" s="307"/>
      <c r="AQ101" s="304"/>
      <c r="AR101" s="304"/>
      <c r="AS101" s="304"/>
      <c r="AX101" s="302" t="str">
        <f>IF(OR(AND(O101="",COUNTA(O102)=1),
AND(X101="",COUNTA(X102)=1),
AND(AG101="",COUNTA(AG102)=1)),"未入力です。",
IF(OR(AND(K$87="",COUNTA(O101)=1),AND(T$87="",COUNTA(X101)=1),
AND(AC$87="",COUNTA(AG101)=1)),"棟番号を入力してください。",""))</f>
        <v/>
      </c>
    </row>
    <row r="102" spans="2:50" ht="23.1" customHeight="1">
      <c r="B102" s="311"/>
      <c r="C102" s="705"/>
      <c r="D102" s="706"/>
      <c r="E102" s="706"/>
      <c r="F102" s="706"/>
      <c r="G102" s="706"/>
      <c r="H102" s="706"/>
      <c r="I102" s="706"/>
      <c r="J102" s="707"/>
      <c r="K102" s="322"/>
      <c r="L102" s="737" t="s">
        <v>2500</v>
      </c>
      <c r="M102" s="738"/>
      <c r="N102" s="739"/>
      <c r="O102" s="744"/>
      <c r="P102" s="744"/>
      <c r="Q102" s="744"/>
      <c r="R102" s="744"/>
      <c r="S102" s="345" t="s">
        <v>860</v>
      </c>
      <c r="T102" s="323"/>
      <c r="U102" s="737" t="s">
        <v>2500</v>
      </c>
      <c r="V102" s="738"/>
      <c r="W102" s="738"/>
      <c r="X102" s="772"/>
      <c r="Y102" s="729"/>
      <c r="Z102" s="729"/>
      <c r="AA102" s="729"/>
      <c r="AB102" s="345" t="s">
        <v>860</v>
      </c>
      <c r="AC102" s="323"/>
      <c r="AD102" s="737" t="s">
        <v>2500</v>
      </c>
      <c r="AE102" s="738"/>
      <c r="AF102" s="738"/>
      <c r="AG102" s="772"/>
      <c r="AH102" s="729"/>
      <c r="AI102" s="729"/>
      <c r="AJ102" s="729"/>
      <c r="AK102" s="321" t="s">
        <v>860</v>
      </c>
      <c r="AM102" s="312"/>
      <c r="AQ102" s="304"/>
      <c r="AR102" s="304"/>
      <c r="AS102" s="304"/>
      <c r="AX102" s="302"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311"/>
      <c r="C103" s="746" t="s">
        <v>2503</v>
      </c>
      <c r="D103" s="716"/>
      <c r="E103" s="716"/>
      <c r="F103" s="716"/>
      <c r="G103" s="716"/>
      <c r="H103" s="716"/>
      <c r="I103" s="716"/>
      <c r="J103" s="716"/>
      <c r="K103" s="331"/>
      <c r="L103" s="729"/>
      <c r="M103" s="729"/>
      <c r="N103" s="729"/>
      <c r="O103" s="729"/>
      <c r="P103" s="729"/>
      <c r="Q103" s="672" t="s">
        <v>861</v>
      </c>
      <c r="R103" s="672"/>
      <c r="S103" s="345"/>
      <c r="T103" s="346"/>
      <c r="U103" s="729"/>
      <c r="V103" s="729"/>
      <c r="W103" s="729"/>
      <c r="X103" s="729"/>
      <c r="Y103" s="729"/>
      <c r="Z103" s="672" t="s">
        <v>861</v>
      </c>
      <c r="AA103" s="672"/>
      <c r="AB103" s="345"/>
      <c r="AC103" s="346"/>
      <c r="AD103" s="729"/>
      <c r="AE103" s="729"/>
      <c r="AF103" s="729"/>
      <c r="AG103" s="729"/>
      <c r="AH103" s="729"/>
      <c r="AI103" s="672" t="s">
        <v>861</v>
      </c>
      <c r="AJ103" s="672"/>
      <c r="AK103" s="321"/>
      <c r="AM103" s="312"/>
      <c r="AP103" s="307"/>
      <c r="AQ103" s="304"/>
      <c r="AR103" s="304"/>
      <c r="AS103" s="304"/>
      <c r="AV103" s="302">
        <f>COUNTIF(AQ102:AQ107, TRUE)</f>
        <v>0</v>
      </c>
      <c r="AX103" s="302" t="str">
        <f>IF(OR(AND(K$87&lt;&gt;"",COUNTA(L103)=0),
AND(T$87&lt;&gt;"",COUNTA(U103)=0),
AND(AC$87&lt;&gt;"",COUNTA(AD103)=0)),"未入力があります。",
IF(OR(AND(K$87="",COUNTA(L103)=1),AND(T$87="",COUNTA(U103)=1),
AND(AC$87="",COUNTA(AD103)=1)),"棟番号を入力してください。","")
)</f>
        <v/>
      </c>
    </row>
    <row r="104" spans="2:50" ht="8.4499999999999993" hidden="1" customHeight="1">
      <c r="B104" s="311"/>
      <c r="C104" s="717"/>
      <c r="D104" s="718"/>
      <c r="E104" s="718"/>
      <c r="F104" s="718"/>
      <c r="G104" s="718"/>
      <c r="H104" s="718"/>
      <c r="I104" s="718"/>
      <c r="J104" s="718"/>
      <c r="K104" s="311"/>
      <c r="L104" s="349"/>
      <c r="M104" s="349"/>
      <c r="N104" s="349"/>
      <c r="O104" s="349"/>
      <c r="P104" s="326"/>
      <c r="Q104" s="326"/>
      <c r="S104" s="355"/>
      <c r="T104" s="356"/>
      <c r="U104" s="349"/>
      <c r="V104" s="349"/>
      <c r="W104" s="349"/>
      <c r="X104" s="349"/>
      <c r="Y104" s="326"/>
      <c r="Z104" s="326"/>
      <c r="AB104" s="355"/>
      <c r="AC104" s="356"/>
      <c r="AD104" s="349"/>
      <c r="AE104" s="349"/>
      <c r="AF104" s="349"/>
      <c r="AG104" s="349"/>
      <c r="AH104" s="326"/>
      <c r="AI104" s="326"/>
      <c r="AK104" s="312"/>
      <c r="AM104" s="312"/>
      <c r="AP104" s="307"/>
      <c r="AQ104" s="304"/>
      <c r="AR104" s="304"/>
      <c r="AS104" s="304"/>
      <c r="AV104" s="302">
        <f>COUNTIF(AR102:AR107, TRUE)</f>
        <v>0</v>
      </c>
      <c r="AX104" s="302" t="str">
        <f>IFERROR(IF(AND($U$99&lt;&gt;"",AV104&gt;=2),"選択は1つまでです（2列目）。",IF(AND($U$99&lt;&gt;"",AV104=0),"未入力があります（2列目）。",IF(AND($U$99="",AV104&gt;0),"棟番号を入力してください（2列目）。",""))),"")</f>
        <v>未入力があります（2列目）。</v>
      </c>
    </row>
    <row r="105" spans="2:50" ht="17.45" customHeight="1">
      <c r="B105" s="311"/>
      <c r="C105" s="747"/>
      <c r="D105" s="748"/>
      <c r="E105" s="748"/>
      <c r="F105" s="748"/>
      <c r="G105" s="748"/>
      <c r="H105" s="748"/>
      <c r="I105" s="748"/>
      <c r="J105" s="748"/>
      <c r="K105" s="371"/>
      <c r="L105" s="350"/>
      <c r="N105" s="350"/>
      <c r="O105" s="359" t="s">
        <v>2504</v>
      </c>
      <c r="P105" s="327"/>
      <c r="Q105" s="327"/>
      <c r="R105" s="323"/>
      <c r="S105" s="351"/>
      <c r="T105" s="382"/>
      <c r="U105" s="350"/>
      <c r="W105" s="350"/>
      <c r="X105" s="359" t="s">
        <v>2504</v>
      </c>
      <c r="Y105" s="327"/>
      <c r="Z105" s="327"/>
      <c r="AA105" s="323"/>
      <c r="AB105" s="351"/>
      <c r="AC105" s="382"/>
      <c r="AD105" s="350"/>
      <c r="AF105" s="350"/>
      <c r="AG105" s="359" t="s">
        <v>2504</v>
      </c>
      <c r="AH105" s="327"/>
      <c r="AI105" s="327"/>
      <c r="AJ105" s="323"/>
      <c r="AK105" s="324"/>
      <c r="AM105" s="312"/>
      <c r="AP105" s="307"/>
      <c r="AQ105" s="304" t="b">
        <v>0</v>
      </c>
      <c r="AR105" s="304" t="b">
        <v>0</v>
      </c>
      <c r="AS105" s="304" t="b">
        <v>0</v>
      </c>
    </row>
    <row r="106" spans="2:50" ht="11.45" customHeight="1">
      <c r="B106" s="311"/>
      <c r="C106" s="702" t="s">
        <v>2505</v>
      </c>
      <c r="D106" s="703"/>
      <c r="E106" s="703"/>
      <c r="F106" s="703"/>
      <c r="G106" s="703"/>
      <c r="H106" s="703"/>
      <c r="I106" s="703"/>
      <c r="J106" s="703"/>
      <c r="K106" s="333"/>
      <c r="L106" s="360"/>
      <c r="M106" s="360"/>
      <c r="N106" s="360"/>
      <c r="O106" s="360"/>
      <c r="P106" s="360"/>
      <c r="Q106" s="360"/>
      <c r="R106" s="309"/>
      <c r="S106" s="347"/>
      <c r="T106" s="348"/>
      <c r="U106" s="360"/>
      <c r="V106" s="360"/>
      <c r="W106" s="360"/>
      <c r="X106" s="360"/>
      <c r="Y106" s="360"/>
      <c r="Z106" s="360"/>
      <c r="AA106" s="309"/>
      <c r="AB106" s="347"/>
      <c r="AC106" s="348"/>
      <c r="AD106" s="360"/>
      <c r="AE106" s="360"/>
      <c r="AF106" s="360"/>
      <c r="AG106" s="360"/>
      <c r="AH106" s="360"/>
      <c r="AI106" s="360"/>
      <c r="AJ106" s="309"/>
      <c r="AK106" s="310"/>
      <c r="AM106" s="312"/>
      <c r="AP106" s="307"/>
      <c r="AQ106" s="304"/>
      <c r="AR106" s="304"/>
      <c r="AS106" s="304"/>
    </row>
    <row r="107" spans="2:50" ht="18.95" customHeight="1">
      <c r="B107" s="311"/>
      <c r="C107" s="705"/>
      <c r="D107" s="706"/>
      <c r="E107" s="706"/>
      <c r="F107" s="706"/>
      <c r="G107" s="706"/>
      <c r="H107" s="706"/>
      <c r="I107" s="706"/>
      <c r="J107" s="706"/>
      <c r="K107" s="322"/>
      <c r="L107" s="731"/>
      <c r="M107" s="731"/>
      <c r="N107" s="731"/>
      <c r="O107" s="731"/>
      <c r="P107" s="731"/>
      <c r="Q107" s="745" t="s">
        <v>811</v>
      </c>
      <c r="R107" s="745"/>
      <c r="S107" s="351"/>
      <c r="T107" s="352"/>
      <c r="U107" s="731"/>
      <c r="V107" s="731"/>
      <c r="W107" s="731"/>
      <c r="X107" s="731"/>
      <c r="Y107" s="731"/>
      <c r="Z107" s="745" t="s">
        <v>811</v>
      </c>
      <c r="AA107" s="745"/>
      <c r="AB107" s="351"/>
      <c r="AC107" s="352"/>
      <c r="AD107" s="731"/>
      <c r="AE107" s="731"/>
      <c r="AF107" s="731"/>
      <c r="AG107" s="731"/>
      <c r="AH107" s="731"/>
      <c r="AI107" s="745" t="s">
        <v>811</v>
      </c>
      <c r="AJ107" s="745"/>
      <c r="AK107" s="324"/>
      <c r="AM107" s="312"/>
      <c r="AP107" s="307"/>
      <c r="AQ107" s="304"/>
      <c r="AR107" s="304"/>
      <c r="AS107" s="304"/>
      <c r="AX107" s="302" t="str">
        <f>IF(OR(AND(K$87="",COUNTA(L107)=1),AND(T$87="",COUNTA(U107)=1),
AND(AC$87="",COUNTA(AD107)=1)),"棟番号を入力してください。","")</f>
        <v/>
      </c>
    </row>
    <row r="108" spans="2:50" ht="12" customHeight="1">
      <c r="B108" s="311"/>
      <c r="C108" s="702" t="s">
        <v>2506</v>
      </c>
      <c r="D108" s="703"/>
      <c r="E108" s="703"/>
      <c r="F108" s="703"/>
      <c r="G108" s="703"/>
      <c r="H108" s="703"/>
      <c r="I108" s="703"/>
      <c r="J108" s="703"/>
      <c r="K108" s="333"/>
      <c r="L108" s="755"/>
      <c r="M108" s="755"/>
      <c r="N108" s="755"/>
      <c r="O108" s="755"/>
      <c r="P108" s="755"/>
      <c r="Q108" s="755"/>
      <c r="R108" s="309"/>
      <c r="S108" s="347"/>
      <c r="T108" s="348"/>
      <c r="U108" s="755"/>
      <c r="V108" s="755"/>
      <c r="W108" s="755"/>
      <c r="X108" s="755"/>
      <c r="Y108" s="755"/>
      <c r="Z108" s="755"/>
      <c r="AA108" s="309"/>
      <c r="AB108" s="347"/>
      <c r="AC108" s="348"/>
      <c r="AD108" s="755"/>
      <c r="AE108" s="755"/>
      <c r="AF108" s="755"/>
      <c r="AG108" s="755"/>
      <c r="AH108" s="755"/>
      <c r="AI108" s="755"/>
      <c r="AJ108" s="309"/>
      <c r="AK108" s="310"/>
      <c r="AM108" s="312"/>
      <c r="AP108" s="302">
        <f>AX108</f>
        <v>0</v>
      </c>
    </row>
    <row r="109" spans="2:50" ht="18.95" customHeight="1">
      <c r="B109" s="311"/>
      <c r="C109" s="705"/>
      <c r="D109" s="706"/>
      <c r="E109" s="706"/>
      <c r="F109" s="706"/>
      <c r="G109" s="706"/>
      <c r="H109" s="706"/>
      <c r="I109" s="706"/>
      <c r="J109" s="706"/>
      <c r="K109" s="322"/>
      <c r="L109" s="323" t="s">
        <v>813</v>
      </c>
      <c r="M109" s="323"/>
      <c r="N109" s="731"/>
      <c r="O109" s="731"/>
      <c r="P109" s="731"/>
      <c r="Q109" s="745" t="s">
        <v>811</v>
      </c>
      <c r="R109" s="745"/>
      <c r="S109" s="351"/>
      <c r="T109" s="352"/>
      <c r="U109" s="323" t="s">
        <v>813</v>
      </c>
      <c r="V109" s="323"/>
      <c r="W109" s="731"/>
      <c r="X109" s="731"/>
      <c r="Y109" s="731"/>
      <c r="Z109" s="745" t="s">
        <v>811</v>
      </c>
      <c r="AA109" s="745"/>
      <c r="AB109" s="351"/>
      <c r="AC109" s="352"/>
      <c r="AD109" s="323" t="s">
        <v>813</v>
      </c>
      <c r="AE109" s="323"/>
      <c r="AF109" s="731"/>
      <c r="AG109" s="731"/>
      <c r="AH109" s="731"/>
      <c r="AI109" s="745" t="s">
        <v>811</v>
      </c>
      <c r="AJ109" s="745"/>
      <c r="AK109" s="324"/>
      <c r="AM109" s="312"/>
      <c r="AX109" s="302" t="str">
        <f>IF(OR(AND(K$87="",COUNTA(N109)=1),AND(T$87="",COUNTA(W109)=1),
AND(AC$87="",COUNTA(AF109)=1)),"棟番号を入力してください。","")</f>
        <v/>
      </c>
    </row>
    <row r="110" spans="2:50" ht="3.95" customHeight="1">
      <c r="B110" s="311"/>
      <c r="AM110" s="312"/>
    </row>
    <row r="111" spans="2:50" ht="3.95" customHeight="1">
      <c r="B111" s="311"/>
      <c r="AM111" s="312"/>
    </row>
    <row r="112" spans="2:50" ht="23.1" customHeight="1">
      <c r="B112" s="749" t="s">
        <v>2507</v>
      </c>
      <c r="C112" s="708"/>
      <c r="D112" s="708"/>
      <c r="E112" s="708"/>
      <c r="F112" s="708"/>
      <c r="G112" s="708"/>
      <c r="H112" s="708"/>
      <c r="I112" s="708"/>
      <c r="J112" s="708"/>
      <c r="K112" s="708"/>
      <c r="L112" s="708"/>
      <c r="M112" s="708"/>
      <c r="N112" s="708"/>
      <c r="O112" s="708"/>
      <c r="P112" s="708"/>
      <c r="S112" s="750"/>
      <c r="T112" s="751"/>
      <c r="U112" s="751"/>
      <c r="V112" s="751"/>
      <c r="W112" s="751"/>
      <c r="X112" s="751"/>
      <c r="Y112" s="751"/>
      <c r="Z112" s="751"/>
      <c r="AA112" s="751"/>
      <c r="AB112" s="316" t="s">
        <v>860</v>
      </c>
      <c r="AC112" s="317"/>
      <c r="AD112" s="361"/>
      <c r="AE112" s="361"/>
      <c r="AM112" s="312"/>
      <c r="AX112" s="302" t="str">
        <f>IF(AND($AQ$81=TRUE,S112=""),"未入力です。",IF(AND($AQ$81=FALSE,S112&lt;&gt;""),"【４．工事種別】が新築以外の場合は回答は不要です。",""))</f>
        <v/>
      </c>
    </row>
    <row r="113" spans="2:50" ht="2.4500000000000002" customHeight="1">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4"/>
    </row>
    <row r="114" spans="2:50" ht="3.95" customHeight="1"/>
    <row r="115" spans="2:50" ht="15" customHeight="1">
      <c r="B115" s="708" t="s">
        <v>2508</v>
      </c>
      <c r="C115" s="708"/>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326"/>
      <c r="AO115" s="326"/>
    </row>
    <row r="116" spans="2:50" ht="2.25" customHeight="1">
      <c r="AP116" s="302" t="str">
        <f>IF(AND($AM$90=TRUE,S116=""),"未入力",IF(AND($AM$90=FALSE,S116&lt;&gt;""),"入力不要",""))</f>
        <v/>
      </c>
    </row>
    <row r="117" spans="2:50" ht="2.25" customHeight="1">
      <c r="B117" s="333"/>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10"/>
    </row>
    <row r="118" spans="2:50" ht="14.45" customHeight="1">
      <c r="B118" s="311" t="s">
        <v>2509</v>
      </c>
      <c r="AM118" s="312"/>
    </row>
    <row r="119" spans="2:50" ht="18" customHeight="1">
      <c r="B119" s="311"/>
      <c r="C119" s="660" t="s">
        <v>2490</v>
      </c>
      <c r="D119" s="661"/>
      <c r="E119" s="661"/>
      <c r="F119" s="661"/>
      <c r="G119" s="661"/>
      <c r="H119" s="661"/>
      <c r="I119" s="661"/>
      <c r="J119" s="661"/>
      <c r="K119" s="752"/>
      <c r="L119" s="753"/>
      <c r="M119" s="753"/>
      <c r="N119" s="753"/>
      <c r="O119" s="753"/>
      <c r="P119" s="753"/>
      <c r="Q119" s="754"/>
      <c r="R119" s="362"/>
      <c r="S119" s="362"/>
      <c r="T119" s="362"/>
      <c r="U119" s="362"/>
      <c r="V119" s="362"/>
      <c r="W119" s="362"/>
      <c r="X119" s="362"/>
      <c r="Y119" s="362"/>
      <c r="Z119" s="362"/>
      <c r="AA119" s="362"/>
      <c r="AB119" s="362"/>
      <c r="AC119" s="362"/>
      <c r="AD119" s="362"/>
      <c r="AE119" s="362"/>
      <c r="AF119" s="362"/>
      <c r="AG119" s="362"/>
      <c r="AH119" s="362"/>
      <c r="AI119" s="362"/>
      <c r="AJ119" s="362"/>
      <c r="AM119" s="312"/>
    </row>
    <row r="120" spans="2:50" ht="30.95" customHeight="1">
      <c r="B120" s="311"/>
      <c r="C120" s="702" t="s">
        <v>2510</v>
      </c>
      <c r="D120" s="703"/>
      <c r="E120" s="703"/>
      <c r="F120" s="703"/>
      <c r="G120" s="703"/>
      <c r="H120" s="703"/>
      <c r="I120" s="703"/>
      <c r="J120" s="704"/>
      <c r="K120" s="370"/>
      <c r="L120" s="308" t="s">
        <v>2511</v>
      </c>
      <c r="M120" s="308"/>
      <c r="N120" s="308"/>
      <c r="O120" s="308"/>
      <c r="P120" s="309"/>
      <c r="Q120" s="383"/>
      <c r="R120" s="309" t="s">
        <v>2512</v>
      </c>
      <c r="S120" s="329"/>
      <c r="T120" s="329"/>
      <c r="U120" s="309"/>
      <c r="V120" s="329"/>
      <c r="W120" s="329"/>
      <c r="X120" s="309"/>
      <c r="Y120" s="329"/>
      <c r="Z120" s="329"/>
      <c r="AA120" s="310"/>
      <c r="AM120" s="312"/>
      <c r="AP120" s="305"/>
      <c r="AQ120" s="302" t="b">
        <v>0</v>
      </c>
      <c r="AR120" s="302" t="b">
        <v>0</v>
      </c>
      <c r="AV120" s="302">
        <f>COUNTIF(AQ120:AR120, TRUE)</f>
        <v>0</v>
      </c>
      <c r="AX120" s="302" t="str">
        <f>IF(AND($K119&lt;&gt;"",COUNTIF(AQ120:AS120,TRUE)=0),"未入力です。",
  IF(AND($K119&lt;&gt;"",COUNTIF(AQ120:AS120,TRUE)&gt;1),"選択は1つまでです。",""))</f>
        <v/>
      </c>
    </row>
    <row r="121" spans="2:50" ht="17.100000000000001" customHeight="1">
      <c r="B121" s="311"/>
      <c r="C121" s="746" t="s">
        <v>2513</v>
      </c>
      <c r="D121" s="716"/>
      <c r="E121" s="716"/>
      <c r="F121" s="716"/>
      <c r="G121" s="716"/>
      <c r="H121" s="716"/>
      <c r="I121" s="716"/>
      <c r="J121" s="756"/>
      <c r="K121" s="370"/>
      <c r="L121" s="309" t="s">
        <v>2514</v>
      </c>
      <c r="M121" s="309"/>
      <c r="N121" s="309"/>
      <c r="O121" s="309"/>
      <c r="P121" s="309"/>
      <c r="Q121" s="309"/>
      <c r="R121" s="309"/>
      <c r="S121" s="372"/>
      <c r="T121" s="694" t="s">
        <v>2515</v>
      </c>
      <c r="U121" s="694"/>
      <c r="V121" s="694"/>
      <c r="W121" s="694"/>
      <c r="X121" s="694"/>
      <c r="Y121" s="309"/>
      <c r="Z121" s="372"/>
      <c r="AA121" s="694" t="s">
        <v>2516</v>
      </c>
      <c r="AB121" s="694"/>
      <c r="AC121" s="694"/>
      <c r="AD121" s="694"/>
      <c r="AE121" s="694"/>
      <c r="AF121" s="694"/>
      <c r="AG121" s="694"/>
      <c r="AH121" s="694"/>
      <c r="AI121" s="694"/>
      <c r="AJ121" s="709"/>
      <c r="AM121" s="312"/>
      <c r="AP121" s="302" t="str">
        <f>IF(AND($J123&lt;&gt;"",COUNTIF(AQ121:AS122,TRUE)=0),"未入力",
  IF(AND($J123&lt;&gt;"",COUNTIF(AQ121:AS122,TRUE)&gt;1),"複数選択",""))</f>
        <v/>
      </c>
      <c r="AQ121" s="304" t="b">
        <v>0</v>
      </c>
      <c r="AR121" s="304" t="b">
        <v>0</v>
      </c>
      <c r="AS121" s="304" t="b">
        <v>0</v>
      </c>
      <c r="AT121" s="304"/>
      <c r="AU121" s="304"/>
      <c r="AV121" s="302">
        <f>COUNTIF(AQ121:AS121, TRUE)</f>
        <v>0</v>
      </c>
      <c r="AX121" s="302"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311"/>
      <c r="C122" s="747"/>
      <c r="D122" s="748"/>
      <c r="E122" s="748"/>
      <c r="F122" s="748"/>
      <c r="G122" s="748"/>
      <c r="H122" s="748"/>
      <c r="I122" s="748"/>
      <c r="J122" s="757"/>
      <c r="K122" s="371"/>
      <c r="L122" s="662" t="s">
        <v>2517</v>
      </c>
      <c r="M122" s="662"/>
      <c r="N122" s="662"/>
      <c r="O122" s="662"/>
      <c r="P122" s="662"/>
      <c r="Q122" s="662"/>
      <c r="R122" s="662"/>
      <c r="S122" s="662"/>
      <c r="T122" s="323"/>
      <c r="U122" s="373"/>
      <c r="V122" s="662" t="s">
        <v>2518</v>
      </c>
      <c r="W122" s="662"/>
      <c r="X122" s="662"/>
      <c r="Y122" s="662"/>
      <c r="Z122" s="323"/>
      <c r="AA122" s="323"/>
      <c r="AB122" s="323"/>
      <c r="AC122" s="323"/>
      <c r="AD122" s="323"/>
      <c r="AE122" s="323"/>
      <c r="AF122" s="323"/>
      <c r="AG122" s="323"/>
      <c r="AH122" s="323"/>
      <c r="AI122" s="323"/>
      <c r="AJ122" s="324"/>
      <c r="AM122" s="312"/>
      <c r="AQ122" s="304" t="b">
        <v>0</v>
      </c>
      <c r="AR122" s="304" t="b">
        <v>0</v>
      </c>
      <c r="AS122" s="304"/>
      <c r="AT122" s="304"/>
      <c r="AU122" s="304"/>
      <c r="AV122" s="302">
        <f>COUNTIF(AQ122:AR122, TRUE)</f>
        <v>0</v>
      </c>
      <c r="AX122" s="302" t="str">
        <f>IF(AND($K$119&lt;&gt;"",COUNTIF(AQ121:AS122,TRUE)&gt;1),"選択は1つまでです。","")</f>
        <v/>
      </c>
    </row>
    <row r="123" spans="2:50" ht="17.100000000000001" customHeight="1">
      <c r="B123" s="311"/>
      <c r="C123" s="684" t="s">
        <v>2519</v>
      </c>
      <c r="D123" s="685"/>
      <c r="E123" s="685"/>
      <c r="F123" s="685"/>
      <c r="G123" s="685"/>
      <c r="H123" s="685"/>
      <c r="I123" s="685"/>
      <c r="J123" s="686"/>
      <c r="K123" s="377"/>
      <c r="L123" s="661" t="s">
        <v>2520</v>
      </c>
      <c r="M123" s="661"/>
      <c r="N123" s="661"/>
      <c r="O123" s="661"/>
      <c r="P123" s="661"/>
      <c r="Q123" s="320"/>
      <c r="R123" s="378"/>
      <c r="S123" s="685" t="s">
        <v>2521</v>
      </c>
      <c r="T123" s="685"/>
      <c r="U123" s="685"/>
      <c r="V123" s="685"/>
      <c r="W123" s="685"/>
      <c r="X123" s="685"/>
      <c r="Y123" s="378"/>
      <c r="Z123" s="661" t="s">
        <v>2522</v>
      </c>
      <c r="AA123" s="661"/>
      <c r="AB123" s="661"/>
      <c r="AC123" s="661"/>
      <c r="AD123" s="661"/>
      <c r="AE123" s="664"/>
      <c r="AM123" s="312"/>
      <c r="AP123" s="302" t="str">
        <f>IF(AND($J123&lt;&gt;"",COUNTIF(AQ123:AS124,TRUE)=0),"未入力",
  IF(AND($J123&lt;&gt;"",COUNTIF(AQ123:AS124,TRUE)&gt;1),"複数選択",""))</f>
        <v/>
      </c>
      <c r="AQ123" s="304" t="b">
        <v>0</v>
      </c>
      <c r="AR123" s="304" t="b">
        <v>0</v>
      </c>
      <c r="AS123" s="304" t="b">
        <v>0</v>
      </c>
      <c r="AT123" s="304"/>
      <c r="AU123" s="304"/>
      <c r="AV123" s="302">
        <f>COUNTIF(AQ123:AS123, TRUE)</f>
        <v>0</v>
      </c>
      <c r="AX123" s="302" t="str">
        <f>IF(AND($K$119&lt;&gt;"",COUNTIF(AQ123:AS123,TRUE)=0),"未入力です。",
  IF(AND($K$119&lt;&gt;"",COUNTIF(AQ123:AS123,TRUE)&gt;1),"選択は1つまでです。",""))</f>
        <v/>
      </c>
    </row>
    <row r="124" spans="2:50" ht="17.100000000000001" customHeight="1">
      <c r="B124" s="311"/>
      <c r="C124" s="660" t="s">
        <v>2523</v>
      </c>
      <c r="D124" s="661"/>
      <c r="E124" s="661"/>
      <c r="F124" s="661"/>
      <c r="G124" s="661"/>
      <c r="H124" s="661"/>
      <c r="I124" s="661"/>
      <c r="J124" s="664"/>
      <c r="K124" s="377"/>
      <c r="L124" s="661" t="s">
        <v>2524</v>
      </c>
      <c r="M124" s="661"/>
      <c r="N124" s="661"/>
      <c r="O124" s="661"/>
      <c r="P124" s="661"/>
      <c r="Q124" s="320"/>
      <c r="R124" s="378"/>
      <c r="S124" s="661" t="s">
        <v>2525</v>
      </c>
      <c r="T124" s="661"/>
      <c r="U124" s="661"/>
      <c r="V124" s="661"/>
      <c r="W124" s="661"/>
      <c r="X124" s="661"/>
      <c r="Y124" s="378"/>
      <c r="Z124" s="685" t="s">
        <v>2526</v>
      </c>
      <c r="AA124" s="685"/>
      <c r="AB124" s="685"/>
      <c r="AC124" s="685"/>
      <c r="AD124" s="685"/>
      <c r="AE124" s="686"/>
      <c r="AM124" s="312"/>
      <c r="AQ124" s="304" t="b">
        <v>0</v>
      </c>
      <c r="AR124" s="304" t="b">
        <v>0</v>
      </c>
      <c r="AS124" s="304" t="b">
        <v>0</v>
      </c>
      <c r="AT124" s="304"/>
      <c r="AU124" s="304"/>
      <c r="AV124" s="302">
        <f>COUNTIF(AQ124:AS124, TRUE)</f>
        <v>0</v>
      </c>
      <c r="AX124" s="302"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311"/>
      <c r="C125" s="660" t="s">
        <v>2527</v>
      </c>
      <c r="D125" s="661"/>
      <c r="E125" s="661"/>
      <c r="F125" s="661"/>
      <c r="G125" s="661"/>
      <c r="H125" s="661"/>
      <c r="I125" s="661"/>
      <c r="J125" s="664"/>
      <c r="K125" s="370"/>
      <c r="L125" s="685" t="s">
        <v>2528</v>
      </c>
      <c r="M125" s="685"/>
      <c r="N125" s="685"/>
      <c r="O125" s="685"/>
      <c r="P125" s="685"/>
      <c r="Q125" s="685"/>
      <c r="R125" s="372"/>
      <c r="S125" s="694" t="s">
        <v>2529</v>
      </c>
      <c r="T125" s="694"/>
      <c r="U125" s="694"/>
      <c r="V125" s="694"/>
      <c r="W125" s="694"/>
      <c r="X125" s="694"/>
      <c r="Y125" s="372"/>
      <c r="Z125" s="694" t="s">
        <v>2530</v>
      </c>
      <c r="AA125" s="694"/>
      <c r="AB125" s="694"/>
      <c r="AC125" s="694"/>
      <c r="AD125" s="694"/>
      <c r="AE125" s="310"/>
      <c r="AF125" s="708"/>
      <c r="AG125" s="708"/>
      <c r="AH125" s="708"/>
      <c r="AI125" s="708"/>
      <c r="AJ125" s="708"/>
      <c r="AM125" s="312"/>
      <c r="AP125" s="302" t="str">
        <f>IF(AND($J123&lt;&gt;"",COUNTIF(AQ125:AS125,TRUE)=0),"未入力",
  IF(AND($J123&lt;&gt;"",COUNTIF(AQ125:AS125,TRUE)&gt;1),"複数選択",""))</f>
        <v/>
      </c>
      <c r="AQ125" s="304" t="b">
        <v>0</v>
      </c>
      <c r="AR125" s="304" t="b">
        <v>0</v>
      </c>
      <c r="AS125" s="304" t="b">
        <v>0</v>
      </c>
      <c r="AT125" s="304"/>
      <c r="AU125" s="304"/>
      <c r="AV125" s="302">
        <f>COUNTIF(AQ125:AS125, TRUE)</f>
        <v>0</v>
      </c>
      <c r="AX125" s="302" t="str">
        <f>IF(AND($K$119&lt;&gt;"",COUNTIF(AQ125:AS125,TRUE)=0),"未入力です。",
  IF(AND($K$119&lt;&gt;"",COUNTIF(AQ125:AS125,TRUE)&gt;1),"選択は1つまでです。",""))</f>
        <v/>
      </c>
    </row>
    <row r="126" spans="2:50" ht="17.100000000000001" customHeight="1">
      <c r="B126" s="311"/>
      <c r="C126" s="660" t="s">
        <v>2531</v>
      </c>
      <c r="D126" s="661"/>
      <c r="E126" s="661"/>
      <c r="F126" s="661"/>
      <c r="G126" s="661"/>
      <c r="H126" s="661"/>
      <c r="I126" s="661"/>
      <c r="J126" s="664"/>
      <c r="K126" s="377"/>
      <c r="L126" s="661" t="s">
        <v>2532</v>
      </c>
      <c r="M126" s="661"/>
      <c r="N126" s="661"/>
      <c r="O126" s="661"/>
      <c r="P126" s="661"/>
      <c r="Q126" s="758"/>
      <c r="R126" s="384"/>
      <c r="S126" s="661" t="s">
        <v>2533</v>
      </c>
      <c r="T126" s="661"/>
      <c r="U126" s="661"/>
      <c r="V126" s="661"/>
      <c r="W126" s="661"/>
      <c r="X126" s="320"/>
      <c r="Y126" s="384"/>
      <c r="Z126" s="661" t="s">
        <v>2534</v>
      </c>
      <c r="AA126" s="661"/>
      <c r="AB126" s="661"/>
      <c r="AC126" s="661"/>
      <c r="AD126" s="661"/>
      <c r="AE126" s="320"/>
      <c r="AF126" s="385"/>
      <c r="AG126" s="694" t="s">
        <v>2535</v>
      </c>
      <c r="AH126" s="694"/>
      <c r="AI126" s="694"/>
      <c r="AJ126" s="694"/>
      <c r="AK126" s="694"/>
      <c r="AL126" s="308"/>
      <c r="AM126" s="363"/>
      <c r="AQ126" s="304" t="b">
        <v>0</v>
      </c>
      <c r="AR126" s="304" t="b">
        <v>0</v>
      </c>
      <c r="AS126" s="304" t="b">
        <v>0</v>
      </c>
      <c r="AT126" s="304" t="b">
        <v>0</v>
      </c>
      <c r="AU126" s="304"/>
      <c r="AV126" s="302">
        <f>COUNTIF(AQ126:AT126, TRUE)</f>
        <v>0</v>
      </c>
      <c r="AX126" s="302" t="str">
        <f>IF(AND($K119&lt;&gt;"",COUNTIF(AQ126:AT126,TRUE)=0),"未入力です。",
IF(AND($K119&lt;&gt;"",OR(AND(AQ126=FALSE,K128&lt;&gt;""),AND(AR126=FALSE,R128&lt;&gt;""),AND(AS126=FALSE,Y128&lt;&gt;""),AND(AT126=FALSE,AF128&lt;&gt;""))),"未入力です。",""))</f>
        <v/>
      </c>
    </row>
    <row r="127" spans="2:50" ht="20.100000000000001" customHeight="1">
      <c r="B127" s="311"/>
      <c r="C127" s="660" t="s">
        <v>2536</v>
      </c>
      <c r="D127" s="661"/>
      <c r="E127" s="661"/>
      <c r="F127" s="661"/>
      <c r="G127" s="661"/>
      <c r="H127" s="661"/>
      <c r="I127" s="661"/>
      <c r="J127" s="664"/>
      <c r="K127" s="759"/>
      <c r="L127" s="760"/>
      <c r="M127" s="760"/>
      <c r="N127" s="760"/>
      <c r="O127" s="760"/>
      <c r="P127" s="320" t="s">
        <v>2537</v>
      </c>
      <c r="Q127" s="320"/>
      <c r="R127" s="761"/>
      <c r="S127" s="760"/>
      <c r="T127" s="760"/>
      <c r="U127" s="760"/>
      <c r="V127" s="760"/>
      <c r="W127" s="320" t="s">
        <v>2537</v>
      </c>
      <c r="X127" s="320"/>
      <c r="Y127" s="761"/>
      <c r="Z127" s="760"/>
      <c r="AA127" s="760"/>
      <c r="AB127" s="760"/>
      <c r="AC127" s="760"/>
      <c r="AD127" s="320" t="s">
        <v>2537</v>
      </c>
      <c r="AE127" s="320"/>
      <c r="AF127" s="761"/>
      <c r="AG127" s="760"/>
      <c r="AH127" s="760"/>
      <c r="AI127" s="760"/>
      <c r="AJ127" s="760"/>
      <c r="AK127" s="309" t="s">
        <v>2537</v>
      </c>
      <c r="AL127" s="309"/>
      <c r="AM127" s="363"/>
      <c r="AP127" s="302" t="str">
        <f>IF(AND($J123&lt;&gt;"",COUNTIF(AQ127:AS127,TRUE)=0),"未入力",
  IF(AND($J123&lt;&gt;"",COUNTIF(AQ127:AS127,TRUE)&gt;1),"複数選択",""))</f>
        <v/>
      </c>
      <c r="AQ127" s="304"/>
      <c r="AR127" s="304"/>
      <c r="AS127" s="304"/>
      <c r="AT127" s="304"/>
      <c r="AU127" s="304"/>
      <c r="AV127" s="304"/>
      <c r="AW127" s="304"/>
      <c r="AX127" s="302" t="str">
        <f>IF(AND($K119&lt;&gt;"",OR($K$84="01",$K$84="02",$K$84&lt;=24)),
  IF(AND($K119&lt;&gt;"",COUNTA(K127,R127,Y127,AF127)=0),"未入力です。",""),"")</f>
        <v/>
      </c>
    </row>
    <row r="128" spans="2:50" ht="27" customHeight="1">
      <c r="B128" s="311"/>
      <c r="C128" s="762" t="s">
        <v>2538</v>
      </c>
      <c r="D128" s="762"/>
      <c r="E128" s="762"/>
      <c r="F128" s="762"/>
      <c r="G128" s="762"/>
      <c r="H128" s="762"/>
      <c r="I128" s="762"/>
      <c r="J128" s="762"/>
      <c r="K128" s="763"/>
      <c r="L128" s="764"/>
      <c r="M128" s="764"/>
      <c r="N128" s="764"/>
      <c r="O128" s="764"/>
      <c r="P128" s="320" t="s">
        <v>860</v>
      </c>
      <c r="Q128" s="320"/>
      <c r="R128" s="765"/>
      <c r="S128" s="764"/>
      <c r="T128" s="764"/>
      <c r="U128" s="764"/>
      <c r="V128" s="764"/>
      <c r="W128" s="320" t="s">
        <v>860</v>
      </c>
      <c r="X128" s="320"/>
      <c r="Y128" s="765"/>
      <c r="Z128" s="764"/>
      <c r="AA128" s="764"/>
      <c r="AB128" s="764"/>
      <c r="AC128" s="764"/>
      <c r="AD128" s="320" t="s">
        <v>860</v>
      </c>
      <c r="AE128" s="320"/>
      <c r="AF128" s="765"/>
      <c r="AG128" s="764"/>
      <c r="AH128" s="764"/>
      <c r="AI128" s="764"/>
      <c r="AJ128" s="764"/>
      <c r="AK128" s="320" t="s">
        <v>860</v>
      </c>
      <c r="AL128" s="320"/>
      <c r="AM128" s="363"/>
      <c r="AP128" s="302" t="str">
        <f>IF(AND($J123&lt;&gt;"",COUNTIF(AQ128:AT128,TRUE)=0),"未入力","")</f>
        <v/>
      </c>
      <c r="AQ128" s="304"/>
      <c r="AR128" s="304"/>
      <c r="AS128" s="304"/>
      <c r="AT128" s="304"/>
      <c r="AU128" s="304"/>
      <c r="AV128" s="302">
        <f>COUNTIF(AQ125:AS125, TRUE)</f>
        <v>0</v>
      </c>
      <c r="AX128" s="302" t="str">
        <f>IF(AND($K119&lt;&gt;"",COUNTA(K128,R128,Y128,AF128)=0),"未入力です。","")</f>
        <v/>
      </c>
    </row>
    <row r="129" spans="2:50" ht="3.95" customHeight="1">
      <c r="B129" s="311"/>
      <c r="C129" s="307"/>
      <c r="D129" s="307"/>
      <c r="E129" s="307"/>
      <c r="F129" s="307"/>
      <c r="G129" s="307"/>
      <c r="H129" s="307"/>
      <c r="I129" s="307"/>
      <c r="J129" s="307"/>
      <c r="AM129" s="312"/>
      <c r="AP129" s="302" t="str">
        <f>IF(AND($J123="",COUNTA(N132,T132,AA132,AH132)&gt;0),"回答不要",
  IF(AND($J123&lt;&gt;"",OR($S$93&lt;&gt;"",$S$94&lt;&gt;""),COUNTIF(AQ121:AS121,TRUE)&gt;0),
  IF(AND($J123&lt;&gt;"",COUNTA(N132,T132,AA132,AH132)=0),"未入力",""),""))</f>
        <v/>
      </c>
    </row>
    <row r="130" spans="2:50" ht="3.95" customHeight="1">
      <c r="B130" s="311"/>
      <c r="C130" s="307"/>
      <c r="D130" s="307"/>
      <c r="E130" s="307"/>
      <c r="F130" s="307"/>
      <c r="G130" s="307"/>
      <c r="H130" s="307"/>
      <c r="I130" s="307"/>
      <c r="J130" s="307"/>
      <c r="AM130" s="312"/>
      <c r="AP130" s="302" t="str">
        <f>IF(AND($J123&lt;&gt;"",COUNTA(N133,T133,AA133,AH133)=0),"未入力","")</f>
        <v/>
      </c>
    </row>
    <row r="131" spans="2:50" ht="18" customHeight="1">
      <c r="B131" s="311"/>
      <c r="C131" s="660" t="s">
        <v>2490</v>
      </c>
      <c r="D131" s="661"/>
      <c r="E131" s="661"/>
      <c r="F131" s="661"/>
      <c r="G131" s="661"/>
      <c r="H131" s="661"/>
      <c r="I131" s="661"/>
      <c r="J131" s="661"/>
      <c r="K131" s="752"/>
      <c r="L131" s="753"/>
      <c r="M131" s="753"/>
      <c r="N131" s="753"/>
      <c r="O131" s="753"/>
      <c r="P131" s="753"/>
      <c r="Q131" s="754"/>
      <c r="R131" s="362"/>
      <c r="S131" s="362"/>
      <c r="T131" s="362"/>
      <c r="U131" s="362"/>
      <c r="V131" s="362"/>
      <c r="W131" s="362"/>
      <c r="X131" s="362"/>
      <c r="Y131" s="362"/>
      <c r="Z131" s="362"/>
      <c r="AA131" s="362"/>
      <c r="AB131" s="362"/>
      <c r="AC131" s="362"/>
      <c r="AD131" s="362"/>
      <c r="AE131" s="362"/>
      <c r="AF131" s="362"/>
      <c r="AG131" s="362"/>
      <c r="AH131" s="362"/>
      <c r="AI131" s="362"/>
      <c r="AJ131" s="362"/>
      <c r="AM131" s="312"/>
    </row>
    <row r="132" spans="2:50" ht="30.95" customHeight="1">
      <c r="B132" s="311"/>
      <c r="C132" s="702" t="s">
        <v>2510</v>
      </c>
      <c r="D132" s="703"/>
      <c r="E132" s="703"/>
      <c r="F132" s="703"/>
      <c r="G132" s="703"/>
      <c r="H132" s="703"/>
      <c r="I132" s="703"/>
      <c r="J132" s="704"/>
      <c r="K132" s="370"/>
      <c r="L132" s="308" t="s">
        <v>2511</v>
      </c>
      <c r="M132" s="308"/>
      <c r="N132" s="308"/>
      <c r="O132" s="308"/>
      <c r="P132" s="309"/>
      <c r="Q132" s="383"/>
      <c r="R132" s="309" t="s">
        <v>2512</v>
      </c>
      <c r="S132" s="329"/>
      <c r="T132" s="329"/>
      <c r="U132" s="309"/>
      <c r="V132" s="329"/>
      <c r="W132" s="329"/>
      <c r="X132" s="309"/>
      <c r="Y132" s="329"/>
      <c r="Z132" s="329"/>
      <c r="AA132" s="310"/>
      <c r="AB132" s="311"/>
      <c r="AM132" s="312"/>
      <c r="AQ132" s="302" t="b">
        <v>0</v>
      </c>
      <c r="AR132" s="302" t="b">
        <v>0</v>
      </c>
    </row>
    <row r="133" spans="2:50" ht="17.100000000000001" customHeight="1">
      <c r="B133" s="311"/>
      <c r="C133" s="746" t="s">
        <v>2513</v>
      </c>
      <c r="D133" s="716"/>
      <c r="E133" s="716"/>
      <c r="F133" s="716"/>
      <c r="G133" s="716"/>
      <c r="H133" s="716"/>
      <c r="I133" s="716"/>
      <c r="J133" s="756"/>
      <c r="K133" s="370"/>
      <c r="L133" s="309" t="s">
        <v>2514</v>
      </c>
      <c r="M133" s="309"/>
      <c r="N133" s="309"/>
      <c r="O133" s="309"/>
      <c r="P133" s="309"/>
      <c r="Q133" s="309"/>
      <c r="R133" s="309"/>
      <c r="S133" s="372"/>
      <c r="T133" s="766" t="s">
        <v>2539</v>
      </c>
      <c r="U133" s="766"/>
      <c r="V133" s="766"/>
      <c r="W133" s="766"/>
      <c r="X133" s="766"/>
      <c r="Y133" s="309"/>
      <c r="Z133" s="372"/>
      <c r="AA133" s="694" t="s">
        <v>2516</v>
      </c>
      <c r="AB133" s="694"/>
      <c r="AC133" s="694"/>
      <c r="AD133" s="694"/>
      <c r="AE133" s="694"/>
      <c r="AF133" s="694"/>
      <c r="AG133" s="694"/>
      <c r="AH133" s="694"/>
      <c r="AI133" s="694"/>
      <c r="AJ133" s="709"/>
      <c r="AM133" s="312"/>
      <c r="AQ133" s="302" t="b">
        <v>0</v>
      </c>
      <c r="AR133" s="302" t="b">
        <v>0</v>
      </c>
      <c r="AS133" s="302" t="b">
        <v>0</v>
      </c>
    </row>
    <row r="134" spans="2:50" ht="17.100000000000001" customHeight="1">
      <c r="B134" s="311"/>
      <c r="C134" s="747"/>
      <c r="D134" s="748"/>
      <c r="E134" s="748"/>
      <c r="F134" s="748"/>
      <c r="G134" s="748"/>
      <c r="H134" s="748"/>
      <c r="I134" s="748"/>
      <c r="J134" s="757"/>
      <c r="K134" s="371"/>
      <c r="L134" s="662" t="s">
        <v>2517</v>
      </c>
      <c r="M134" s="662"/>
      <c r="N134" s="662"/>
      <c r="O134" s="662"/>
      <c r="P134" s="662"/>
      <c r="Q134" s="662"/>
      <c r="R134" s="662"/>
      <c r="S134" s="662"/>
      <c r="T134" s="323"/>
      <c r="U134" s="373"/>
      <c r="V134" s="662" t="s">
        <v>2518</v>
      </c>
      <c r="W134" s="662"/>
      <c r="X134" s="662"/>
      <c r="Y134" s="662"/>
      <c r="Z134" s="323"/>
      <c r="AA134" s="323"/>
      <c r="AB134" s="323"/>
      <c r="AC134" s="323"/>
      <c r="AD134" s="323"/>
      <c r="AE134" s="323"/>
      <c r="AF134" s="323"/>
      <c r="AG134" s="323"/>
      <c r="AH134" s="323"/>
      <c r="AI134" s="323"/>
      <c r="AJ134" s="324"/>
      <c r="AM134" s="312"/>
      <c r="AQ134" s="302" t="b">
        <v>0</v>
      </c>
      <c r="AR134" s="302" t="b">
        <v>0</v>
      </c>
    </row>
    <row r="135" spans="2:50" ht="17.100000000000001" customHeight="1">
      <c r="B135" s="311"/>
      <c r="C135" s="684" t="s">
        <v>2519</v>
      </c>
      <c r="D135" s="685"/>
      <c r="E135" s="685"/>
      <c r="F135" s="685"/>
      <c r="G135" s="685"/>
      <c r="H135" s="685"/>
      <c r="I135" s="685"/>
      <c r="J135" s="686"/>
      <c r="K135" s="377"/>
      <c r="L135" s="661" t="s">
        <v>2520</v>
      </c>
      <c r="M135" s="661"/>
      <c r="N135" s="661"/>
      <c r="O135" s="661"/>
      <c r="P135" s="661"/>
      <c r="Q135" s="320"/>
      <c r="R135" s="378"/>
      <c r="S135" s="685" t="s">
        <v>2521</v>
      </c>
      <c r="T135" s="685"/>
      <c r="U135" s="685"/>
      <c r="V135" s="685"/>
      <c r="W135" s="685"/>
      <c r="X135" s="685"/>
      <c r="Y135" s="378"/>
      <c r="Z135" s="661" t="s">
        <v>2522</v>
      </c>
      <c r="AA135" s="661"/>
      <c r="AB135" s="661"/>
      <c r="AC135" s="661"/>
      <c r="AD135" s="661"/>
      <c r="AE135" s="664"/>
      <c r="AM135" s="312"/>
      <c r="AQ135" s="302" t="b">
        <v>0</v>
      </c>
      <c r="AR135" s="302" t="b">
        <v>0</v>
      </c>
      <c r="AS135" s="302" t="b">
        <v>0</v>
      </c>
    </row>
    <row r="136" spans="2:50" ht="17.100000000000001" customHeight="1">
      <c r="B136" s="311"/>
      <c r="C136" s="660" t="s">
        <v>2523</v>
      </c>
      <c r="D136" s="661"/>
      <c r="E136" s="661"/>
      <c r="F136" s="661"/>
      <c r="G136" s="661"/>
      <c r="H136" s="661"/>
      <c r="I136" s="661"/>
      <c r="J136" s="664"/>
      <c r="K136" s="377"/>
      <c r="L136" s="661" t="s">
        <v>2524</v>
      </c>
      <c r="M136" s="661"/>
      <c r="N136" s="661"/>
      <c r="O136" s="661"/>
      <c r="P136" s="661"/>
      <c r="Q136" s="320"/>
      <c r="R136" s="378"/>
      <c r="S136" s="661" t="s">
        <v>2525</v>
      </c>
      <c r="T136" s="661"/>
      <c r="U136" s="661"/>
      <c r="V136" s="661"/>
      <c r="W136" s="661"/>
      <c r="X136" s="661"/>
      <c r="Y136" s="378"/>
      <c r="Z136" s="685" t="s">
        <v>2526</v>
      </c>
      <c r="AA136" s="685"/>
      <c r="AB136" s="685"/>
      <c r="AC136" s="685"/>
      <c r="AD136" s="685"/>
      <c r="AE136" s="686"/>
      <c r="AM136" s="312"/>
      <c r="AQ136" s="302" t="b">
        <v>0</v>
      </c>
      <c r="AR136" s="302" t="b">
        <v>0</v>
      </c>
      <c r="AS136" s="302" t="b">
        <v>0</v>
      </c>
    </row>
    <row r="137" spans="2:50" ht="17.100000000000001" customHeight="1">
      <c r="B137" s="311"/>
      <c r="C137" s="660" t="s">
        <v>2527</v>
      </c>
      <c r="D137" s="661"/>
      <c r="E137" s="661"/>
      <c r="F137" s="661"/>
      <c r="G137" s="661"/>
      <c r="H137" s="661"/>
      <c r="I137" s="661"/>
      <c r="J137" s="664"/>
      <c r="K137" s="370"/>
      <c r="L137" s="685" t="s">
        <v>2528</v>
      </c>
      <c r="M137" s="685"/>
      <c r="N137" s="685"/>
      <c r="O137" s="685"/>
      <c r="P137" s="685"/>
      <c r="Q137" s="685"/>
      <c r="R137" s="372"/>
      <c r="S137" s="694" t="s">
        <v>2529</v>
      </c>
      <c r="T137" s="694"/>
      <c r="U137" s="694"/>
      <c r="V137" s="694"/>
      <c r="W137" s="694"/>
      <c r="X137" s="694"/>
      <c r="Y137" s="372"/>
      <c r="Z137" s="694" t="s">
        <v>2530</v>
      </c>
      <c r="AA137" s="694"/>
      <c r="AB137" s="694"/>
      <c r="AC137" s="694"/>
      <c r="AD137" s="694"/>
      <c r="AE137" s="310"/>
      <c r="AF137" s="708"/>
      <c r="AG137" s="708"/>
      <c r="AH137" s="708"/>
      <c r="AI137" s="708"/>
      <c r="AJ137" s="708"/>
      <c r="AM137" s="312"/>
      <c r="AQ137" s="302" t="b">
        <v>0</v>
      </c>
      <c r="AR137" s="302" t="b">
        <v>0</v>
      </c>
      <c r="AS137" s="302" t="b">
        <v>0</v>
      </c>
      <c r="AX137" s="364"/>
    </row>
    <row r="138" spans="2:50" ht="17.100000000000001" customHeight="1">
      <c r="B138" s="311"/>
      <c r="C138" s="660" t="s">
        <v>2531</v>
      </c>
      <c r="D138" s="661"/>
      <c r="E138" s="661"/>
      <c r="F138" s="661"/>
      <c r="G138" s="661"/>
      <c r="H138" s="661"/>
      <c r="I138" s="661"/>
      <c r="J138" s="664"/>
      <c r="K138" s="377"/>
      <c r="L138" s="661" t="s">
        <v>2532</v>
      </c>
      <c r="M138" s="661"/>
      <c r="N138" s="661"/>
      <c r="O138" s="661"/>
      <c r="P138" s="661"/>
      <c r="Q138" s="758"/>
      <c r="R138" s="384"/>
      <c r="S138" s="661" t="s">
        <v>2533</v>
      </c>
      <c r="T138" s="661"/>
      <c r="U138" s="661"/>
      <c r="V138" s="661"/>
      <c r="W138" s="661"/>
      <c r="X138" s="320"/>
      <c r="Y138" s="384"/>
      <c r="Z138" s="661" t="s">
        <v>2534</v>
      </c>
      <c r="AA138" s="661"/>
      <c r="AB138" s="661"/>
      <c r="AC138" s="661"/>
      <c r="AD138" s="661"/>
      <c r="AE138" s="320"/>
      <c r="AF138" s="385"/>
      <c r="AG138" s="694" t="s">
        <v>2535</v>
      </c>
      <c r="AH138" s="694"/>
      <c r="AI138" s="694"/>
      <c r="AJ138" s="694"/>
      <c r="AK138" s="694"/>
      <c r="AL138" s="308"/>
      <c r="AM138" s="363"/>
      <c r="AP138" s="326"/>
      <c r="AQ138" s="302" t="b">
        <v>0</v>
      </c>
      <c r="AR138" s="302" t="b">
        <v>0</v>
      </c>
      <c r="AS138" s="302" t="b">
        <v>0</v>
      </c>
      <c r="AT138" s="302" t="b">
        <v>0</v>
      </c>
    </row>
    <row r="139" spans="2:50" ht="20.100000000000001" customHeight="1">
      <c r="B139" s="311"/>
      <c r="C139" s="660" t="s">
        <v>2536</v>
      </c>
      <c r="D139" s="661"/>
      <c r="E139" s="661"/>
      <c r="F139" s="661"/>
      <c r="G139" s="661"/>
      <c r="H139" s="661"/>
      <c r="I139" s="661"/>
      <c r="J139" s="664"/>
      <c r="K139" s="767"/>
      <c r="L139" s="768"/>
      <c r="M139" s="768"/>
      <c r="N139" s="768"/>
      <c r="O139" s="768"/>
      <c r="P139" s="320" t="s">
        <v>2537</v>
      </c>
      <c r="Q139" s="320"/>
      <c r="R139" s="769"/>
      <c r="S139" s="768"/>
      <c r="T139" s="768"/>
      <c r="U139" s="768"/>
      <c r="V139" s="768"/>
      <c r="W139" s="320" t="s">
        <v>2537</v>
      </c>
      <c r="X139" s="320"/>
      <c r="Y139" s="769"/>
      <c r="Z139" s="768"/>
      <c r="AA139" s="768"/>
      <c r="AB139" s="768"/>
      <c r="AC139" s="768"/>
      <c r="AD139" s="320" t="s">
        <v>2537</v>
      </c>
      <c r="AE139" s="320"/>
      <c r="AF139" s="761"/>
      <c r="AG139" s="760"/>
      <c r="AH139" s="760"/>
      <c r="AI139" s="760"/>
      <c r="AJ139" s="760"/>
      <c r="AK139" s="309" t="s">
        <v>2537</v>
      </c>
      <c r="AL139" s="309"/>
      <c r="AM139" s="363"/>
    </row>
    <row r="140" spans="2:50" ht="27" customHeight="1">
      <c r="B140" s="311"/>
      <c r="C140" s="705" t="s">
        <v>2538</v>
      </c>
      <c r="D140" s="706"/>
      <c r="E140" s="706"/>
      <c r="F140" s="706"/>
      <c r="G140" s="706"/>
      <c r="H140" s="706"/>
      <c r="I140" s="706"/>
      <c r="J140" s="707"/>
      <c r="K140" s="763"/>
      <c r="L140" s="764"/>
      <c r="M140" s="764"/>
      <c r="N140" s="764"/>
      <c r="O140" s="764"/>
      <c r="P140" s="320" t="s">
        <v>860</v>
      </c>
      <c r="Q140" s="320"/>
      <c r="R140" s="765"/>
      <c r="S140" s="764"/>
      <c r="T140" s="764"/>
      <c r="U140" s="764"/>
      <c r="V140" s="764"/>
      <c r="W140" s="320" t="s">
        <v>860</v>
      </c>
      <c r="X140" s="320"/>
      <c r="Y140" s="765"/>
      <c r="Z140" s="764"/>
      <c r="AA140" s="764"/>
      <c r="AB140" s="764"/>
      <c r="AC140" s="764"/>
      <c r="AD140" s="320" t="s">
        <v>860</v>
      </c>
      <c r="AE140" s="320"/>
      <c r="AF140" s="765"/>
      <c r="AG140" s="764"/>
      <c r="AH140" s="764"/>
      <c r="AI140" s="764"/>
      <c r="AJ140" s="764"/>
      <c r="AK140" s="320" t="s">
        <v>860</v>
      </c>
      <c r="AL140" s="320"/>
      <c r="AM140" s="363"/>
    </row>
    <row r="141" spans="2:50" ht="3.95" customHeight="1">
      <c r="B141" s="311"/>
      <c r="C141" s="339"/>
      <c r="D141" s="339"/>
      <c r="E141" s="339"/>
      <c r="F141" s="339"/>
      <c r="G141" s="339"/>
      <c r="H141" s="339"/>
      <c r="I141" s="339"/>
      <c r="J141" s="339"/>
      <c r="AM141" s="312"/>
      <c r="AP141" s="302" t="str">
        <f>IF(AND($AQ$90=TRUE,COUNTA(U141:W143)=0),"未入力",
IF(COUNTA(U141:W143)&gt;1,"複数選択",""))</f>
        <v/>
      </c>
    </row>
    <row r="142" spans="2:50" ht="3.95" customHeight="1">
      <c r="B142" s="311"/>
      <c r="C142" s="339"/>
      <c r="D142" s="339"/>
      <c r="E142" s="339"/>
      <c r="F142" s="339"/>
      <c r="G142" s="339"/>
      <c r="H142" s="339"/>
      <c r="I142" s="339"/>
      <c r="J142" s="339"/>
      <c r="AM142" s="312"/>
    </row>
    <row r="143" spans="2:50" ht="18" customHeight="1">
      <c r="B143" s="311"/>
      <c r="C143" s="660" t="s">
        <v>2490</v>
      </c>
      <c r="D143" s="661"/>
      <c r="E143" s="661"/>
      <c r="F143" s="661"/>
      <c r="G143" s="661"/>
      <c r="H143" s="661"/>
      <c r="I143" s="661"/>
      <c r="J143" s="661"/>
      <c r="K143" s="752"/>
      <c r="L143" s="753"/>
      <c r="M143" s="753"/>
      <c r="N143" s="753"/>
      <c r="O143" s="753"/>
      <c r="P143" s="753"/>
      <c r="Q143" s="754"/>
      <c r="R143" s="362"/>
      <c r="S143" s="362"/>
      <c r="T143" s="362"/>
      <c r="U143" s="362"/>
      <c r="V143" s="362"/>
      <c r="W143" s="362"/>
      <c r="X143" s="362"/>
      <c r="Y143" s="362"/>
      <c r="Z143" s="362"/>
      <c r="AA143" s="362"/>
      <c r="AB143" s="362"/>
      <c r="AC143" s="362"/>
      <c r="AD143" s="362"/>
      <c r="AE143" s="362"/>
      <c r="AF143" s="362"/>
      <c r="AG143" s="362"/>
      <c r="AH143" s="362"/>
      <c r="AI143" s="362"/>
      <c r="AJ143" s="362"/>
      <c r="AM143" s="312"/>
    </row>
    <row r="144" spans="2:50" ht="30.95" customHeight="1">
      <c r="B144" s="311"/>
      <c r="C144" s="702" t="s">
        <v>2510</v>
      </c>
      <c r="D144" s="703"/>
      <c r="E144" s="703"/>
      <c r="F144" s="703"/>
      <c r="G144" s="703"/>
      <c r="H144" s="703"/>
      <c r="I144" s="703"/>
      <c r="J144" s="704"/>
      <c r="K144" s="370"/>
      <c r="L144" s="308" t="s">
        <v>2511</v>
      </c>
      <c r="M144" s="308"/>
      <c r="N144" s="308"/>
      <c r="O144" s="308"/>
      <c r="P144" s="309"/>
      <c r="Q144" s="383"/>
      <c r="R144" s="309" t="s">
        <v>2512</v>
      </c>
      <c r="S144" s="329"/>
      <c r="T144" s="329"/>
      <c r="U144" s="309"/>
      <c r="V144" s="329"/>
      <c r="W144" s="329"/>
      <c r="X144" s="309"/>
      <c r="Y144" s="329"/>
      <c r="Z144" s="329"/>
      <c r="AA144" s="310"/>
      <c r="AB144" s="311"/>
      <c r="AM144" s="312"/>
      <c r="AP144" s="302" t="str">
        <f>IF(AND($AQ$90=TRUE,COUNTIF(AQ144:AS144,TRUE)=0),"未入力",IF(COUNTIF(AQ144:AS144,TRUE)=2,"複数選択",""))</f>
        <v/>
      </c>
      <c r="AQ144" s="304" t="b">
        <v>0</v>
      </c>
      <c r="AR144" s="304" t="b">
        <v>0</v>
      </c>
    </row>
    <row r="145" spans="2:50" ht="17.100000000000001" customHeight="1">
      <c r="B145" s="311"/>
      <c r="C145" s="746" t="s">
        <v>2513</v>
      </c>
      <c r="D145" s="716"/>
      <c r="E145" s="716"/>
      <c r="F145" s="716"/>
      <c r="G145" s="716"/>
      <c r="H145" s="716"/>
      <c r="I145" s="716"/>
      <c r="J145" s="756"/>
      <c r="K145" s="370"/>
      <c r="L145" s="309" t="s">
        <v>2514</v>
      </c>
      <c r="M145" s="309"/>
      <c r="N145" s="309"/>
      <c r="O145" s="309"/>
      <c r="P145" s="309"/>
      <c r="Q145" s="309"/>
      <c r="R145" s="309"/>
      <c r="S145" s="372"/>
      <c r="T145" s="694" t="s">
        <v>2515</v>
      </c>
      <c r="U145" s="694"/>
      <c r="V145" s="694"/>
      <c r="W145" s="694"/>
      <c r="X145" s="694"/>
      <c r="Y145" s="309"/>
      <c r="Z145" s="372"/>
      <c r="AA145" s="694" t="s">
        <v>2516</v>
      </c>
      <c r="AB145" s="694"/>
      <c r="AC145" s="694"/>
      <c r="AD145" s="694"/>
      <c r="AE145" s="694"/>
      <c r="AF145" s="694"/>
      <c r="AG145" s="694"/>
      <c r="AH145" s="694"/>
      <c r="AI145" s="694"/>
      <c r="AJ145" s="709"/>
      <c r="AM145" s="312"/>
      <c r="AP145" s="302" t="str">
        <f>IF(AND($AQ$90=TRUE,COUNTIF(AQ145:AS145,TRUE)=0),"未入力",IF(COUNTIF(AQ145:AS145,TRUE)=2,"複数選択",""))</f>
        <v/>
      </c>
      <c r="AQ145" s="304" t="b">
        <v>0</v>
      </c>
      <c r="AR145" s="304" t="b">
        <v>0</v>
      </c>
      <c r="AS145" s="302" t="b">
        <v>0</v>
      </c>
    </row>
    <row r="146" spans="2:50" ht="17.100000000000001" customHeight="1">
      <c r="B146" s="311"/>
      <c r="C146" s="747"/>
      <c r="D146" s="748"/>
      <c r="E146" s="748"/>
      <c r="F146" s="748"/>
      <c r="G146" s="748"/>
      <c r="H146" s="748"/>
      <c r="I146" s="748"/>
      <c r="J146" s="757"/>
      <c r="K146" s="371"/>
      <c r="L146" s="662" t="s">
        <v>2517</v>
      </c>
      <c r="M146" s="662"/>
      <c r="N146" s="662"/>
      <c r="O146" s="662"/>
      <c r="P146" s="662"/>
      <c r="Q146" s="662"/>
      <c r="R146" s="662"/>
      <c r="S146" s="662"/>
      <c r="T146" s="323"/>
      <c r="U146" s="373"/>
      <c r="V146" s="662" t="s">
        <v>2518</v>
      </c>
      <c r="W146" s="662"/>
      <c r="X146" s="662"/>
      <c r="Y146" s="662"/>
      <c r="Z146" s="323"/>
      <c r="AA146" s="323"/>
      <c r="AB146" s="323"/>
      <c r="AC146" s="323"/>
      <c r="AD146" s="323"/>
      <c r="AE146" s="323"/>
      <c r="AF146" s="323"/>
      <c r="AG146" s="323"/>
      <c r="AH146" s="323"/>
      <c r="AI146" s="323"/>
      <c r="AJ146" s="324"/>
      <c r="AM146" s="312"/>
      <c r="AP146" s="302" t="str">
        <f>IF(AND($AQ$90=TRUE,L146=""),"未入力","")</f>
        <v/>
      </c>
      <c r="AQ146" s="302" t="b">
        <v>0</v>
      </c>
      <c r="AR146" s="302" t="b">
        <v>0</v>
      </c>
    </row>
    <row r="147" spans="2:50" ht="17.100000000000001" customHeight="1">
      <c r="B147" s="311"/>
      <c r="C147" s="684" t="s">
        <v>2519</v>
      </c>
      <c r="D147" s="685"/>
      <c r="E147" s="685"/>
      <c r="F147" s="685"/>
      <c r="G147" s="685"/>
      <c r="H147" s="685"/>
      <c r="I147" s="685"/>
      <c r="J147" s="686"/>
      <c r="K147" s="377"/>
      <c r="L147" s="661" t="s">
        <v>2520</v>
      </c>
      <c r="M147" s="661"/>
      <c r="N147" s="661"/>
      <c r="O147" s="661"/>
      <c r="P147" s="661"/>
      <c r="Q147" s="320"/>
      <c r="R147" s="378"/>
      <c r="S147" s="685" t="s">
        <v>2521</v>
      </c>
      <c r="T147" s="685"/>
      <c r="U147" s="685"/>
      <c r="V147" s="685"/>
      <c r="W147" s="685"/>
      <c r="X147" s="685"/>
      <c r="Y147" s="378"/>
      <c r="Z147" s="661" t="s">
        <v>2522</v>
      </c>
      <c r="AA147" s="661"/>
      <c r="AB147" s="661"/>
      <c r="AC147" s="661"/>
      <c r="AD147" s="661"/>
      <c r="AE147" s="664"/>
      <c r="AM147" s="312"/>
      <c r="AP147" s="302" t="str">
        <f>IF(AND($AQ$90=TRUE,N147=""),"未入力","")</f>
        <v/>
      </c>
      <c r="AQ147" s="302" t="b">
        <v>0</v>
      </c>
      <c r="AR147" s="302" t="b">
        <v>0</v>
      </c>
      <c r="AS147" s="302" t="b">
        <v>0</v>
      </c>
    </row>
    <row r="148" spans="2:50" ht="17.100000000000001" customHeight="1">
      <c r="B148" s="311"/>
      <c r="C148" s="660" t="s">
        <v>2523</v>
      </c>
      <c r="D148" s="661"/>
      <c r="E148" s="661"/>
      <c r="F148" s="661"/>
      <c r="G148" s="661"/>
      <c r="H148" s="661"/>
      <c r="I148" s="661"/>
      <c r="J148" s="664"/>
      <c r="K148" s="377"/>
      <c r="L148" s="661" t="s">
        <v>2524</v>
      </c>
      <c r="M148" s="661"/>
      <c r="N148" s="661"/>
      <c r="O148" s="661"/>
      <c r="P148" s="661"/>
      <c r="Q148" s="320"/>
      <c r="R148" s="378"/>
      <c r="S148" s="661" t="s">
        <v>2525</v>
      </c>
      <c r="T148" s="661"/>
      <c r="U148" s="661"/>
      <c r="V148" s="661"/>
      <c r="W148" s="661"/>
      <c r="X148" s="661"/>
      <c r="Y148" s="378"/>
      <c r="Z148" s="685" t="s">
        <v>2526</v>
      </c>
      <c r="AA148" s="685"/>
      <c r="AB148" s="685"/>
      <c r="AC148" s="685"/>
      <c r="AD148" s="685"/>
      <c r="AE148" s="686"/>
      <c r="AM148" s="312"/>
      <c r="AP148" s="302" t="str">
        <f>IF(AND($AQ$90=TRUE,COUNTIF(AQ148:AS148,TRUE)=0),"未入力","")</f>
        <v/>
      </c>
      <c r="AQ148" s="304" t="b">
        <v>0</v>
      </c>
      <c r="AR148" s="304" t="b">
        <v>0</v>
      </c>
      <c r="AS148" s="304" t="b">
        <v>0</v>
      </c>
    </row>
    <row r="149" spans="2:50" ht="17.100000000000001" customHeight="1">
      <c r="B149" s="311"/>
      <c r="C149" s="660" t="s">
        <v>2527</v>
      </c>
      <c r="D149" s="661"/>
      <c r="E149" s="661"/>
      <c r="F149" s="661"/>
      <c r="G149" s="661"/>
      <c r="H149" s="661"/>
      <c r="I149" s="661"/>
      <c r="J149" s="664"/>
      <c r="K149" s="370"/>
      <c r="L149" s="685" t="s">
        <v>2528</v>
      </c>
      <c r="M149" s="685"/>
      <c r="N149" s="685"/>
      <c r="O149" s="685"/>
      <c r="P149" s="685"/>
      <c r="Q149" s="685"/>
      <c r="R149" s="372"/>
      <c r="S149" s="694" t="s">
        <v>2529</v>
      </c>
      <c r="T149" s="694"/>
      <c r="U149" s="694"/>
      <c r="V149" s="694"/>
      <c r="W149" s="694"/>
      <c r="X149" s="694"/>
      <c r="Y149" s="372"/>
      <c r="Z149" s="694" t="s">
        <v>2530</v>
      </c>
      <c r="AA149" s="694"/>
      <c r="AB149" s="694"/>
      <c r="AC149" s="694"/>
      <c r="AD149" s="694"/>
      <c r="AE149" s="310"/>
      <c r="AF149" s="708"/>
      <c r="AG149" s="708"/>
      <c r="AH149" s="708"/>
      <c r="AI149" s="708"/>
      <c r="AJ149" s="708"/>
      <c r="AM149" s="312"/>
      <c r="AP149" s="302" t="str">
        <f>IF(AND($AQ$90=TRUE,O149=""),"未入力","")</f>
        <v/>
      </c>
      <c r="AQ149" s="302" t="b">
        <v>0</v>
      </c>
      <c r="AR149" s="302" t="b">
        <v>0</v>
      </c>
      <c r="AS149" s="302" t="b">
        <v>0</v>
      </c>
    </row>
    <row r="150" spans="2:50" ht="17.100000000000001" customHeight="1">
      <c r="B150" s="311"/>
      <c r="C150" s="660" t="s">
        <v>2531</v>
      </c>
      <c r="D150" s="661"/>
      <c r="E150" s="661"/>
      <c r="F150" s="661"/>
      <c r="G150" s="661"/>
      <c r="H150" s="661"/>
      <c r="I150" s="661"/>
      <c r="J150" s="664"/>
      <c r="K150" s="377"/>
      <c r="L150" s="661" t="s">
        <v>2532</v>
      </c>
      <c r="M150" s="661"/>
      <c r="N150" s="661"/>
      <c r="O150" s="661"/>
      <c r="P150" s="661"/>
      <c r="Q150" s="758"/>
      <c r="R150" s="384"/>
      <c r="S150" s="661" t="s">
        <v>2533</v>
      </c>
      <c r="T150" s="661"/>
      <c r="U150" s="661"/>
      <c r="V150" s="661"/>
      <c r="W150" s="661"/>
      <c r="X150" s="320"/>
      <c r="Y150" s="384"/>
      <c r="Z150" s="661" t="s">
        <v>2534</v>
      </c>
      <c r="AA150" s="661"/>
      <c r="AB150" s="661"/>
      <c r="AC150" s="661"/>
      <c r="AD150" s="661"/>
      <c r="AE150" s="320"/>
      <c r="AF150" s="385"/>
      <c r="AG150" s="694" t="s">
        <v>2535</v>
      </c>
      <c r="AH150" s="694"/>
      <c r="AI150" s="694"/>
      <c r="AJ150" s="694"/>
      <c r="AK150" s="694"/>
      <c r="AL150" s="308"/>
      <c r="AM150" s="363"/>
      <c r="AP150" s="302" t="str">
        <f>IF(AND($AQ$90=TRUE,O150=""),"未入力","")</f>
        <v/>
      </c>
      <c r="AQ150" s="302" t="b">
        <v>0</v>
      </c>
      <c r="AR150" s="302" t="b">
        <v>0</v>
      </c>
      <c r="AS150" s="302" t="b">
        <v>0</v>
      </c>
      <c r="AT150" s="302" t="b">
        <v>0</v>
      </c>
    </row>
    <row r="151" spans="2:50" ht="20.100000000000001" customHeight="1">
      <c r="B151" s="311"/>
      <c r="C151" s="660" t="s">
        <v>2536</v>
      </c>
      <c r="D151" s="661"/>
      <c r="E151" s="661"/>
      <c r="F151" s="661"/>
      <c r="G151" s="661"/>
      <c r="H151" s="661"/>
      <c r="I151" s="661"/>
      <c r="J151" s="664"/>
      <c r="K151" s="778"/>
      <c r="L151" s="779"/>
      <c r="M151" s="779"/>
      <c r="N151" s="779"/>
      <c r="O151" s="779"/>
      <c r="P151" s="320" t="s">
        <v>2537</v>
      </c>
      <c r="Q151" s="320"/>
      <c r="R151" s="780"/>
      <c r="S151" s="779"/>
      <c r="T151" s="779"/>
      <c r="U151" s="779"/>
      <c r="V151" s="779"/>
      <c r="W151" s="320" t="s">
        <v>2537</v>
      </c>
      <c r="X151" s="320"/>
      <c r="Y151" s="780"/>
      <c r="Z151" s="779"/>
      <c r="AA151" s="779"/>
      <c r="AB151" s="779"/>
      <c r="AC151" s="779"/>
      <c r="AD151" s="320" t="s">
        <v>2537</v>
      </c>
      <c r="AE151" s="320"/>
      <c r="AF151" s="781"/>
      <c r="AG151" s="782"/>
      <c r="AH151" s="782"/>
      <c r="AI151" s="782"/>
      <c r="AJ151" s="782"/>
      <c r="AK151" s="309" t="s">
        <v>2537</v>
      </c>
      <c r="AL151" s="309"/>
      <c r="AM151" s="363"/>
    </row>
    <row r="152" spans="2:50" ht="27" customHeight="1">
      <c r="B152" s="311"/>
      <c r="C152" s="697" t="s">
        <v>2538</v>
      </c>
      <c r="D152" s="698"/>
      <c r="E152" s="698"/>
      <c r="F152" s="698"/>
      <c r="G152" s="698"/>
      <c r="H152" s="698"/>
      <c r="I152" s="698"/>
      <c r="J152" s="783"/>
      <c r="K152" s="784"/>
      <c r="L152" s="771"/>
      <c r="M152" s="771"/>
      <c r="N152" s="771"/>
      <c r="O152" s="771"/>
      <c r="P152" s="320" t="s">
        <v>860</v>
      </c>
      <c r="Q152" s="320"/>
      <c r="R152" s="770"/>
      <c r="S152" s="771"/>
      <c r="T152" s="771"/>
      <c r="U152" s="771"/>
      <c r="V152" s="771"/>
      <c r="W152" s="320" t="s">
        <v>860</v>
      </c>
      <c r="X152" s="320"/>
      <c r="Y152" s="770"/>
      <c r="Z152" s="771"/>
      <c r="AA152" s="771"/>
      <c r="AB152" s="771"/>
      <c r="AC152" s="771"/>
      <c r="AD152" s="320" t="s">
        <v>860</v>
      </c>
      <c r="AE152" s="320"/>
      <c r="AF152" s="770"/>
      <c r="AG152" s="771"/>
      <c r="AH152" s="771"/>
      <c r="AI152" s="771"/>
      <c r="AJ152" s="771"/>
      <c r="AK152" s="320" t="s">
        <v>860</v>
      </c>
      <c r="AL152" s="320"/>
      <c r="AM152" s="363"/>
    </row>
    <row r="153" spans="2:50" ht="3.95" customHeight="1">
      <c r="B153" s="322"/>
      <c r="C153" s="336"/>
      <c r="D153" s="336"/>
      <c r="E153" s="336"/>
      <c r="F153" s="336"/>
      <c r="G153" s="336"/>
      <c r="H153" s="336"/>
      <c r="I153" s="336"/>
      <c r="J153" s="336"/>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4"/>
    </row>
    <row r="154" spans="2:50" ht="3.95" customHeight="1">
      <c r="B154" s="320"/>
      <c r="C154" s="338"/>
      <c r="D154" s="338"/>
      <c r="E154" s="338"/>
      <c r="F154" s="338"/>
      <c r="G154" s="338"/>
      <c r="H154" s="338"/>
      <c r="I154" s="338"/>
      <c r="J154" s="338"/>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row>
    <row r="155" spans="2:50" ht="17.45" customHeight="1">
      <c r="B155" s="333" t="s">
        <v>2540</v>
      </c>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10"/>
    </row>
    <row r="156" spans="2:50" ht="20.100000000000001" customHeight="1">
      <c r="B156" s="311" t="s">
        <v>2541</v>
      </c>
      <c r="C156" s="660" t="s">
        <v>2542</v>
      </c>
      <c r="D156" s="661"/>
      <c r="E156" s="661"/>
      <c r="F156" s="661"/>
      <c r="G156" s="661"/>
      <c r="H156" s="661"/>
      <c r="I156" s="661"/>
      <c r="J156" s="661"/>
      <c r="K156" s="661"/>
      <c r="L156" s="664"/>
      <c r="M156" s="776"/>
      <c r="N156" s="777"/>
      <c r="O156" s="777"/>
      <c r="P156" s="777"/>
      <c r="Q156" s="777"/>
      <c r="R156" s="777"/>
      <c r="S156" s="777"/>
      <c r="T156" s="777"/>
      <c r="U156" s="322" t="s">
        <v>2543</v>
      </c>
      <c r="V156" s="323"/>
      <c r="W156" s="323"/>
      <c r="X156" s="323"/>
      <c r="Y156" s="323"/>
      <c r="Z156" s="323"/>
      <c r="AA156" s="323"/>
      <c r="AB156" s="323"/>
      <c r="AC156" s="323"/>
      <c r="AM156" s="312"/>
      <c r="AX156" s="302" t="str">
        <f>IF(AND($AS$81=TRUE,COUNTA(M156)=0),"【４．工事種別】で改築の場合は回答は必須です。","")</f>
        <v/>
      </c>
    </row>
    <row r="157" spans="2:50" ht="17.100000000000001" customHeight="1">
      <c r="B157" s="311" t="s">
        <v>2544</v>
      </c>
      <c r="C157" s="660" t="s">
        <v>2545</v>
      </c>
      <c r="D157" s="661"/>
      <c r="E157" s="661"/>
      <c r="F157" s="661"/>
      <c r="G157" s="661"/>
      <c r="H157" s="661"/>
      <c r="I157" s="661"/>
      <c r="J157" s="661"/>
      <c r="K157" s="661"/>
      <c r="L157" s="664"/>
      <c r="M157" s="377"/>
      <c r="N157" s="320" t="s">
        <v>2546</v>
      </c>
      <c r="O157" s="320"/>
      <c r="P157" s="320"/>
      <c r="Q157" s="320"/>
      <c r="R157" s="320"/>
      <c r="S157" s="320"/>
      <c r="T157" s="320"/>
      <c r="U157" s="320"/>
      <c r="V157" s="320"/>
      <c r="W157" s="320"/>
      <c r="X157" s="320"/>
      <c r="Y157" s="378"/>
      <c r="Z157" s="314" t="s">
        <v>2512</v>
      </c>
      <c r="AA157" s="314"/>
      <c r="AB157" s="314"/>
      <c r="AC157" s="318"/>
      <c r="AM157" s="312"/>
      <c r="AQ157" s="302" t="b">
        <v>0</v>
      </c>
      <c r="AR157" s="302" t="b">
        <v>0</v>
      </c>
      <c r="AV157" s="302">
        <f>COUNTIF(AQ157:AR157, TRUE)</f>
        <v>0</v>
      </c>
      <c r="AX157" s="302" t="str">
        <f>IFERROR(IF(AV157&gt;=2,"選択は1つまでです。",IF(AND($AS$81=TRUE,COUNTIF(AQ157:AR157,TRUE)=0),"【４．工事種別】で改築の場合は回答は必須です。","")),"")</f>
        <v/>
      </c>
    </row>
    <row r="158" spans="2:50" ht="17.100000000000001" customHeight="1">
      <c r="B158" s="311" t="s">
        <v>2547</v>
      </c>
      <c r="C158" s="660" t="s">
        <v>2548</v>
      </c>
      <c r="D158" s="661"/>
      <c r="E158" s="661"/>
      <c r="F158" s="661"/>
      <c r="G158" s="661"/>
      <c r="H158" s="661"/>
      <c r="I158" s="661"/>
      <c r="J158" s="661"/>
      <c r="K158" s="661"/>
      <c r="L158" s="664"/>
      <c r="M158" s="377"/>
      <c r="N158" s="314" t="s">
        <v>2549</v>
      </c>
      <c r="O158" s="314"/>
      <c r="P158" s="314"/>
      <c r="Q158" s="314"/>
      <c r="R158" s="320"/>
      <c r="S158" s="320"/>
      <c r="T158" s="320"/>
      <c r="U158" s="320"/>
      <c r="V158" s="320"/>
      <c r="W158" s="320"/>
      <c r="X158" s="320"/>
      <c r="Y158" s="378"/>
      <c r="Z158" s="314" t="s">
        <v>2512</v>
      </c>
      <c r="AA158" s="314"/>
      <c r="AB158" s="314"/>
      <c r="AC158" s="318"/>
      <c r="AM158" s="312"/>
      <c r="AQ158" s="302" t="b">
        <v>0</v>
      </c>
      <c r="AR158" s="302" t="b">
        <v>0</v>
      </c>
      <c r="AV158" s="302">
        <f>COUNTIF(AQ158:AR158, TRUE)</f>
        <v>0</v>
      </c>
      <c r="AX158" s="302" t="str">
        <f>IFERROR(IF(AV158&gt;=2,"選択は1つまでです。",IF(AND($AS$81=TRUE,COUNTIF(AQ158:AR158,TRUE)=0),"【４．工事種別】で改築の場合は回答は必須です。","")),"")</f>
        <v/>
      </c>
    </row>
    <row r="159" spans="2:50" ht="20.100000000000001" customHeight="1">
      <c r="B159" s="311" t="s">
        <v>2550</v>
      </c>
      <c r="C159" s="660" t="s">
        <v>2551</v>
      </c>
      <c r="D159" s="661"/>
      <c r="E159" s="661"/>
      <c r="F159" s="661"/>
      <c r="G159" s="661"/>
      <c r="H159" s="661"/>
      <c r="I159" s="661"/>
      <c r="J159" s="661"/>
      <c r="K159" s="661"/>
      <c r="L159" s="664"/>
      <c r="M159" s="772"/>
      <c r="N159" s="729"/>
      <c r="O159" s="729"/>
      <c r="P159" s="729"/>
      <c r="Q159" s="729"/>
      <c r="R159" s="672" t="s">
        <v>863</v>
      </c>
      <c r="S159" s="672"/>
      <c r="T159" s="321"/>
      <c r="AA159" s="365"/>
      <c r="AB159" s="365"/>
      <c r="AC159" s="365"/>
      <c r="AD159" s="365"/>
      <c r="AE159" s="365"/>
      <c r="AF159" s="365"/>
      <c r="AG159" s="365"/>
      <c r="AH159" s="365"/>
      <c r="AI159" s="365"/>
      <c r="AJ159" s="365"/>
      <c r="AM159" s="312"/>
      <c r="AX159" s="302" t="str">
        <f>IF(AND($AS$81=TRUE,M159=""),"【４．工事種別】で改築の場合は回答は必須です。","")</f>
        <v/>
      </c>
    </row>
    <row r="160" spans="2:50" ht="20.45" customHeight="1">
      <c r="B160" s="311" t="s">
        <v>2552</v>
      </c>
      <c r="C160" s="660" t="s">
        <v>2553</v>
      </c>
      <c r="D160" s="661"/>
      <c r="E160" s="661"/>
      <c r="F160" s="661"/>
      <c r="G160" s="661"/>
      <c r="H160" s="661"/>
      <c r="I160" s="661"/>
      <c r="J160" s="661"/>
      <c r="K160" s="661"/>
      <c r="L160" s="664"/>
      <c r="M160" s="772"/>
      <c r="N160" s="729"/>
      <c r="O160" s="729"/>
      <c r="P160" s="729"/>
      <c r="Q160" s="729"/>
      <c r="R160" s="672" t="s">
        <v>2537</v>
      </c>
      <c r="S160" s="672"/>
      <c r="T160" s="321"/>
      <c r="AM160" s="312"/>
      <c r="AX160" s="302" t="str">
        <f>IF(AND($AS$81=TRUE,M160=""),"【４．工事種別】で改築の場合は回答は必須です。","")</f>
        <v/>
      </c>
    </row>
    <row r="161" spans="2:50" ht="17.100000000000001" customHeight="1">
      <c r="B161" s="311" t="s">
        <v>2554</v>
      </c>
      <c r="C161" s="660" t="s">
        <v>2555</v>
      </c>
      <c r="D161" s="661"/>
      <c r="E161" s="661"/>
      <c r="F161" s="661"/>
      <c r="G161" s="661"/>
      <c r="H161" s="661"/>
      <c r="I161" s="661"/>
      <c r="J161" s="661"/>
      <c r="K161" s="661"/>
      <c r="L161" s="664"/>
      <c r="M161" s="378"/>
      <c r="N161" s="661" t="s">
        <v>2556</v>
      </c>
      <c r="O161" s="661"/>
      <c r="P161" s="661"/>
      <c r="Q161" s="661"/>
      <c r="R161" s="378"/>
      <c r="S161" s="661" t="s">
        <v>2557</v>
      </c>
      <c r="T161" s="661"/>
      <c r="U161" s="661"/>
      <c r="V161" s="661"/>
      <c r="W161" s="378"/>
      <c r="X161" s="661" t="s">
        <v>2534</v>
      </c>
      <c r="Y161" s="661"/>
      <c r="Z161" s="661"/>
      <c r="AA161" s="661"/>
      <c r="AB161" s="661"/>
      <c r="AC161" s="321"/>
      <c r="AM161" s="312"/>
      <c r="AQ161" s="302" t="b">
        <v>0</v>
      </c>
      <c r="AR161" s="302" t="b">
        <v>0</v>
      </c>
      <c r="AS161" s="302" t="b">
        <v>0</v>
      </c>
      <c r="AV161" s="302">
        <f>COUNTIF(AQ161:AS161, TRUE)</f>
        <v>0</v>
      </c>
      <c r="AX161" s="302" t="str">
        <f>IF(AND($AS$81=TRUE,COUNTIF(AQ161:AS161,TRUE)=0),"【４．工事種別】で改築の場合は回答は必須です。","")</f>
        <v/>
      </c>
    </row>
    <row r="162" spans="2:50" ht="20.100000000000001" customHeight="1">
      <c r="B162" s="366"/>
      <c r="C162" s="684" t="s">
        <v>2558</v>
      </c>
      <c r="D162" s="685"/>
      <c r="E162" s="685"/>
      <c r="F162" s="685"/>
      <c r="G162" s="685"/>
      <c r="H162" s="685"/>
      <c r="I162" s="685"/>
      <c r="J162" s="685"/>
      <c r="K162" s="685"/>
      <c r="L162" s="686"/>
      <c r="M162" s="772"/>
      <c r="N162" s="729"/>
      <c r="O162" s="729"/>
      <c r="P162" s="729"/>
      <c r="Q162" s="729"/>
      <c r="R162" s="672" t="s">
        <v>860</v>
      </c>
      <c r="S162" s="672"/>
      <c r="T162" s="321"/>
      <c r="AM162" s="312"/>
      <c r="AX162" s="302" t="str">
        <f>IF(AND($AS$81=TRUE,M162=""),"【４．工事種別】で改築の場合は回答は必須です。","")</f>
        <v/>
      </c>
    </row>
    <row r="163" spans="2:50" ht="20.100000000000001" customHeight="1">
      <c r="B163" s="311" t="s">
        <v>2559</v>
      </c>
      <c r="C163" s="660" t="s">
        <v>2560</v>
      </c>
      <c r="D163" s="661"/>
      <c r="E163" s="661"/>
      <c r="F163" s="661"/>
      <c r="G163" s="661"/>
      <c r="H163" s="661"/>
      <c r="I163" s="661"/>
      <c r="J163" s="661"/>
      <c r="K163" s="661"/>
      <c r="L163" s="664"/>
      <c r="M163" s="772"/>
      <c r="N163" s="729"/>
      <c r="O163" s="729"/>
      <c r="P163" s="729"/>
      <c r="Q163" s="729"/>
      <c r="R163" s="672" t="s">
        <v>2561</v>
      </c>
      <c r="S163" s="672"/>
      <c r="T163" s="321"/>
      <c r="AM163" s="312"/>
      <c r="AX163" s="302" t="str">
        <f>IF(AND($AS$81=TRUE,M163=""),"【４．工事種別】で改築の場合は回答は必須です。","")</f>
        <v/>
      </c>
    </row>
    <row r="164" spans="2:50" ht="3.6" customHeight="1">
      <c r="B164" s="334"/>
      <c r="C164" s="315"/>
      <c r="D164" s="315"/>
      <c r="E164" s="315"/>
      <c r="F164" s="315"/>
      <c r="G164" s="315"/>
      <c r="H164" s="315"/>
      <c r="I164" s="315"/>
      <c r="J164" s="315"/>
      <c r="K164" s="315"/>
      <c r="L164" s="315"/>
      <c r="M164" s="367"/>
      <c r="N164" s="367"/>
      <c r="O164" s="367"/>
      <c r="P164" s="367"/>
      <c r="Q164" s="367"/>
      <c r="R164" s="327"/>
      <c r="S164" s="327"/>
      <c r="T164" s="323"/>
      <c r="U164" s="323"/>
      <c r="V164" s="323"/>
      <c r="W164" s="323"/>
      <c r="X164" s="323"/>
      <c r="Y164" s="323"/>
      <c r="Z164" s="323"/>
      <c r="AA164" s="323"/>
      <c r="AB164" s="323"/>
      <c r="AC164" s="323"/>
      <c r="AD164" s="323"/>
      <c r="AE164" s="323"/>
      <c r="AF164" s="323"/>
      <c r="AG164" s="323"/>
      <c r="AH164" s="323"/>
      <c r="AI164" s="323"/>
      <c r="AJ164" s="323"/>
      <c r="AK164" s="323"/>
      <c r="AL164" s="323"/>
      <c r="AM164" s="324"/>
    </row>
    <row r="165" spans="2:50" ht="3.95" customHeight="1">
      <c r="B165" s="309"/>
      <c r="AM165" s="309"/>
    </row>
    <row r="166" spans="2:50" ht="15" customHeight="1">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C162:L162"/>
    <mergeCell ref="M162:Q162"/>
    <mergeCell ref="R162:S162"/>
    <mergeCell ref="C163:L163"/>
    <mergeCell ref="M163:Q163"/>
    <mergeCell ref="R163:S163"/>
    <mergeCell ref="C160:L160"/>
    <mergeCell ref="M160:Q160"/>
    <mergeCell ref="R160:S160"/>
    <mergeCell ref="C161:L161"/>
    <mergeCell ref="N161:Q161"/>
    <mergeCell ref="S161:V161"/>
    <mergeCell ref="Y152:AC152"/>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C139:J139"/>
    <mergeCell ref="K139:O139"/>
    <mergeCell ref="R139:V139"/>
    <mergeCell ref="Y139:AC139"/>
    <mergeCell ref="AF139:AJ139"/>
    <mergeCell ref="C140:J140"/>
    <mergeCell ref="K140:O140"/>
    <mergeCell ref="R140:V140"/>
    <mergeCell ref="Y140:AC140"/>
    <mergeCell ref="AF140:AJ140"/>
    <mergeCell ref="C137:J137"/>
    <mergeCell ref="L137:Q137"/>
    <mergeCell ref="S137:X137"/>
    <mergeCell ref="Z137:AD137"/>
    <mergeCell ref="AF137:AJ137"/>
    <mergeCell ref="C138:J138"/>
    <mergeCell ref="L138:Q138"/>
    <mergeCell ref="S138:W138"/>
    <mergeCell ref="Z138:AD138"/>
    <mergeCell ref="AG138:AK13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27:J127"/>
    <mergeCell ref="K127:O127"/>
    <mergeCell ref="R127:V127"/>
    <mergeCell ref="Y127:AC127"/>
    <mergeCell ref="AF127:AJ127"/>
    <mergeCell ref="C128:J128"/>
    <mergeCell ref="K128:O128"/>
    <mergeCell ref="R128:V128"/>
    <mergeCell ref="Y128:AC128"/>
    <mergeCell ref="AF128:AJ128"/>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1:J122"/>
    <mergeCell ref="T121:X121"/>
    <mergeCell ref="AA121:AJ121"/>
    <mergeCell ref="L122:S122"/>
    <mergeCell ref="V122:Y122"/>
    <mergeCell ref="C123:J123"/>
    <mergeCell ref="L123:P123"/>
    <mergeCell ref="S123:X123"/>
    <mergeCell ref="Z123:AE12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D100:AF100"/>
    <mergeCell ref="AG100:AJ100"/>
    <mergeCell ref="AG97:AK97"/>
    <mergeCell ref="L98:N98"/>
    <mergeCell ref="O98:R98"/>
    <mergeCell ref="U98:W98"/>
    <mergeCell ref="X98:AA98"/>
    <mergeCell ref="AD98:AF98"/>
    <mergeCell ref="AG98:AJ98"/>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C91:J92"/>
    <mergeCell ref="K91:S92"/>
    <mergeCell ref="T91:AB92"/>
    <mergeCell ref="AC91:AK92"/>
    <mergeCell ref="C93:J93"/>
    <mergeCell ref="L93:P93"/>
    <mergeCell ref="Q93:R93"/>
    <mergeCell ref="U93:Y93"/>
    <mergeCell ref="Z93:AA93"/>
    <mergeCell ref="AD93:AH93"/>
    <mergeCell ref="AI93:AJ93"/>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63:J63"/>
    <mergeCell ref="M63:P63"/>
    <mergeCell ref="R63:T63"/>
    <mergeCell ref="V63:X63"/>
    <mergeCell ref="E51:K51"/>
    <mergeCell ref="L51:AK51"/>
    <mergeCell ref="E52:K52"/>
    <mergeCell ref="L52:AC52"/>
    <mergeCell ref="E49:I49"/>
    <mergeCell ref="J49:AK49"/>
    <mergeCell ref="E50:I50"/>
    <mergeCell ref="J50:AA50"/>
    <mergeCell ref="B59:AM59"/>
    <mergeCell ref="E46:I46"/>
    <mergeCell ref="J46:AK46"/>
    <mergeCell ref="E47:I47"/>
    <mergeCell ref="J47:AK47"/>
    <mergeCell ref="E48:I48"/>
    <mergeCell ref="J48:U48"/>
    <mergeCell ref="E42:L42"/>
    <mergeCell ref="O42:R42"/>
    <mergeCell ref="T42:W42"/>
    <mergeCell ref="Y42:AB42"/>
    <mergeCell ref="E43:L43"/>
    <mergeCell ref="M43:AF43"/>
    <mergeCell ref="E41:L41"/>
    <mergeCell ref="M41:O41"/>
    <mergeCell ref="P41:Q41"/>
    <mergeCell ref="R41:AD41"/>
    <mergeCell ref="AE41:AF41"/>
    <mergeCell ref="E37:I37"/>
    <mergeCell ref="J37:AK37"/>
    <mergeCell ref="E38:I38"/>
    <mergeCell ref="J38:AA38"/>
    <mergeCell ref="E34:I34"/>
    <mergeCell ref="J34:AK34"/>
    <mergeCell ref="E35:P35"/>
    <mergeCell ref="Q35:AK35"/>
    <mergeCell ref="E36:I36"/>
    <mergeCell ref="J36:U36"/>
    <mergeCell ref="E30:K30"/>
    <mergeCell ref="L30:AK30"/>
    <mergeCell ref="E31:K31"/>
    <mergeCell ref="L31:AC31"/>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s>
  <phoneticPr fontId="50"/>
  <conditionalFormatting sqref="B112:P112">
    <cfRule type="expression" dxfId="57" priority="18">
      <formula>$AX$112&lt;&gt;""</formula>
    </cfRule>
  </conditionalFormatting>
  <conditionalFormatting sqref="C88:J88">
    <cfRule type="expression" dxfId="56" priority="27">
      <formula>$AX$88&lt;&gt;""</formula>
    </cfRule>
  </conditionalFormatting>
  <conditionalFormatting sqref="C89:J90">
    <cfRule type="expression" dxfId="55" priority="26">
      <formula>$AX$89&lt;&gt;""</formula>
    </cfRule>
  </conditionalFormatting>
  <conditionalFormatting sqref="C91:J92">
    <cfRule type="expression" dxfId="54" priority="25">
      <formula>$AX$91&lt;&gt;""</formula>
    </cfRule>
  </conditionalFormatting>
  <conditionalFormatting sqref="C93:J93">
    <cfRule type="expression" dxfId="53" priority="24">
      <formula>$AX$93&lt;&gt;""</formula>
    </cfRule>
  </conditionalFormatting>
  <conditionalFormatting sqref="C94:J95">
    <cfRule type="expression" dxfId="52" priority="23">
      <formula>$AX$95&lt;&gt;""</formula>
    </cfRule>
  </conditionalFormatting>
  <conditionalFormatting sqref="C97:J102">
    <cfRule type="expression" dxfId="51" priority="22">
      <formula>$AP$97&lt;&gt;""</formula>
    </cfRule>
  </conditionalFormatting>
  <conditionalFormatting sqref="C103:J105">
    <cfRule type="expression" dxfId="50" priority="21">
      <formula>$AX$103&lt;&gt;""</formula>
    </cfRule>
  </conditionalFormatting>
  <conditionalFormatting sqref="C106:J107">
    <cfRule type="expression" dxfId="49" priority="20">
      <formula>$AX$107&lt;&gt;""</formula>
    </cfRule>
  </conditionalFormatting>
  <conditionalFormatting sqref="C108:J109">
    <cfRule type="expression" dxfId="48" priority="19">
      <formula>$AX$109&lt;&gt;""</formula>
    </cfRule>
  </conditionalFormatting>
  <conditionalFormatting sqref="C120:J120">
    <cfRule type="expression" dxfId="47" priority="17">
      <formula>$AX$120&lt;&gt;""</formula>
    </cfRule>
  </conditionalFormatting>
  <conditionalFormatting sqref="C121:J122">
    <cfRule type="expression" dxfId="46" priority="16">
      <formula>$AX$121&lt;&gt;""</formula>
    </cfRule>
    <cfRule type="expression" dxfId="45" priority="1">
      <formula>$AX$122&lt;&gt;""</formula>
    </cfRule>
  </conditionalFormatting>
  <conditionalFormatting sqref="C123:J123">
    <cfRule type="expression" dxfId="44" priority="15">
      <formula>$AX$123&lt;&gt;""</formula>
    </cfRule>
  </conditionalFormatting>
  <conditionalFormatting sqref="C124:J124">
    <cfRule type="expression" dxfId="43" priority="14">
      <formula>$AX$124&lt;&gt;""</formula>
    </cfRule>
  </conditionalFormatting>
  <conditionalFormatting sqref="C125:J125">
    <cfRule type="expression" dxfId="42" priority="13">
      <formula>$AX$125&lt;&gt;""</formula>
    </cfRule>
  </conditionalFormatting>
  <conditionalFormatting sqref="C126:J126">
    <cfRule type="expression" dxfId="41" priority="12">
      <formula>$AX$126&lt;&gt;""</formula>
    </cfRule>
  </conditionalFormatting>
  <conditionalFormatting sqref="C127:J127">
    <cfRule type="expression" dxfId="40" priority="11">
      <formula>$AX$127&lt;&gt;""</formula>
    </cfRule>
  </conditionalFormatting>
  <conditionalFormatting sqref="C128:J128">
    <cfRule type="expression" dxfId="39" priority="10">
      <formula>$AX$128&lt;&gt;""</formula>
    </cfRule>
  </conditionalFormatting>
  <conditionalFormatting sqref="C156:L156">
    <cfRule type="expression" dxfId="38" priority="9">
      <formula>$AX$156&lt;&gt;""</formula>
    </cfRule>
  </conditionalFormatting>
  <conditionalFormatting sqref="C157:L157">
    <cfRule type="expression" dxfId="37" priority="8">
      <formula>$AX$157&lt;&gt;""</formula>
    </cfRule>
  </conditionalFormatting>
  <conditionalFormatting sqref="C158:L158">
    <cfRule type="expression" dxfId="36" priority="7">
      <formula>$AX$158&lt;&gt;""</formula>
    </cfRule>
  </conditionalFormatting>
  <conditionalFormatting sqref="C159:L159">
    <cfRule type="expression" dxfId="35" priority="6">
      <formula>$AX$159&lt;&gt;""</formula>
    </cfRule>
  </conditionalFormatting>
  <conditionalFormatting sqref="C160:L160">
    <cfRule type="expression" dxfId="34" priority="5">
      <formula>$AX$160&lt;&gt;""</formula>
    </cfRule>
  </conditionalFormatting>
  <conditionalFormatting sqref="C161:L161">
    <cfRule type="expression" dxfId="33" priority="4">
      <formula>$AX$161&lt;&gt;""</formula>
    </cfRule>
  </conditionalFormatting>
  <conditionalFormatting sqref="C162:L162">
    <cfRule type="expression" dxfId="32" priority="3">
      <formula>$AX$162&lt;&gt;""</formula>
    </cfRule>
  </conditionalFormatting>
  <conditionalFormatting sqref="C163:L163">
    <cfRule type="expression" dxfId="31" priority="2">
      <formula>$AX$163&lt;&gt;""</formula>
    </cfRule>
  </conditionalFormatting>
  <conditionalFormatting sqref="AX63:AX64">
    <cfRule type="notContainsBlanks" dxfId="30" priority="39">
      <formula>LEN(TRIM(AX63))&gt;0</formula>
    </cfRule>
  </conditionalFormatting>
  <conditionalFormatting sqref="AX68 AX70:AX71 AX75:AX76">
    <cfRule type="notContainsBlanks" dxfId="29" priority="40">
      <formula>LEN(TRIM(AX68))&gt;0</formula>
    </cfRule>
  </conditionalFormatting>
  <conditionalFormatting sqref="AX81 AX84">
    <cfRule type="notContainsBlanks" dxfId="28" priority="41">
      <formula>LEN(TRIM(AX81))&gt;0</formula>
    </cfRule>
  </conditionalFormatting>
  <conditionalFormatting sqref="AX87:AX89 AX91 AX93 AX95 AX97:AX103 AX107 AX109">
    <cfRule type="notContainsBlanks" dxfId="27" priority="42">
      <formula>LEN(TRIM(AX87))&gt;0</formula>
    </cfRule>
  </conditionalFormatting>
  <conditionalFormatting sqref="AX119:AX128">
    <cfRule type="notContainsBlanks" dxfId="26" priority="43">
      <formula>LEN(TRIM(AX119))&gt;0</formula>
    </cfRule>
  </conditionalFormatting>
  <conditionalFormatting sqref="AX156:AX163">
    <cfRule type="notContainsBlanks" dxfId="25"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チェック34">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499984740745262"/>
  </sheetPr>
  <dimension ref="B1:AX566"/>
  <sheetViews>
    <sheetView showGridLines="0" zoomScaleNormal="100" zoomScaleSheetLayoutView="100" workbookViewId="0">
      <pane ySplit="2" topLeftCell="A3" activePane="bottomLeft" state="frozen"/>
      <selection pane="bottomLeft" activeCell="AO3" sqref="AO3"/>
    </sheetView>
  </sheetViews>
  <sheetFormatPr defaultColWidth="2.625" defaultRowHeight="13.5"/>
  <cols>
    <col min="1" max="1" width="2.625" style="302"/>
    <col min="2" max="2" width="2.625" style="302" customWidth="1"/>
    <col min="3" max="9" width="2.625" style="302"/>
    <col min="10" max="10" width="2.625" style="302" customWidth="1"/>
    <col min="11" max="15" width="2.625" style="302"/>
    <col min="16" max="16" width="2.625" style="302" customWidth="1"/>
    <col min="17" max="35" width="2.625" style="302"/>
    <col min="36" max="41" width="2.625" style="302" customWidth="1"/>
    <col min="42" max="46" width="6.625" style="302" hidden="1" customWidth="1"/>
    <col min="47" max="47" width="2.625" style="302" hidden="1" customWidth="1"/>
    <col min="48" max="48" width="7.625" style="302" hidden="1" customWidth="1"/>
    <col min="49" max="49" width="2.625" style="302" hidden="1" customWidth="1"/>
    <col min="50" max="50" width="11.375" style="302" customWidth="1"/>
    <col min="51" max="54" width="2.625" style="302"/>
    <col min="55" max="55" width="4.875" style="302" bestFit="1" customWidth="1"/>
    <col min="56" max="16384" width="2.625" style="302"/>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386" t="s">
        <v>2754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708" t="s">
        <v>2455</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326"/>
      <c r="AO4" s="326"/>
    </row>
    <row r="5" spans="2:50" ht="3.95" customHeight="1">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6"/>
      <c r="AM5" s="326"/>
      <c r="AN5" s="326"/>
      <c r="AO5" s="326"/>
    </row>
    <row r="6" spans="2:50" ht="3.95" customHeight="1">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30"/>
      <c r="AN6" s="326"/>
      <c r="AO6" s="326"/>
    </row>
    <row r="7" spans="2:50" ht="17.45" customHeight="1">
      <c r="B7" s="311" t="s">
        <v>2482</v>
      </c>
      <c r="J7" s="312"/>
      <c r="K7" s="377"/>
      <c r="L7" s="314" t="s">
        <v>2483</v>
      </c>
      <c r="M7" s="314"/>
      <c r="N7" s="314"/>
      <c r="O7" s="314"/>
      <c r="P7" s="378"/>
      <c r="Q7" s="314" t="s">
        <v>2484</v>
      </c>
      <c r="R7" s="314"/>
      <c r="S7" s="314"/>
      <c r="T7" s="314"/>
      <c r="U7" s="378"/>
      <c r="V7" s="314" t="s">
        <v>2485</v>
      </c>
      <c r="W7" s="314"/>
      <c r="X7" s="314"/>
      <c r="Y7" s="314"/>
      <c r="Z7" s="378"/>
      <c r="AA7" s="314" t="s">
        <v>2486</v>
      </c>
      <c r="AB7" s="314"/>
      <c r="AC7" s="314"/>
      <c r="AD7" s="314"/>
      <c r="AE7" s="321"/>
      <c r="AM7" s="312"/>
      <c r="AP7" s="302" t="str">
        <f>IF(COUNTIF(AQ7:AT7,TRUE)&gt;1,"複数選択",IF(COUNTIF(AQ7:AT7,TRUE)=0,"未入力",""))</f>
        <v>未入力</v>
      </c>
      <c r="AQ7" s="302" t="b">
        <v>0</v>
      </c>
      <c r="AR7" s="302" t="b">
        <v>0</v>
      </c>
      <c r="AS7" s="302" t="b">
        <v>0</v>
      </c>
      <c r="AT7" s="302" t="b">
        <v>0</v>
      </c>
      <c r="AV7" s="302">
        <f>COUNTIF(AQ7:AT7, TRUE)</f>
        <v>0</v>
      </c>
      <c r="AX7" s="302" t="str">
        <f>IF(AV7&gt;=2, "選択は1つまでです。",IF(COUNTIF(AQ7:AT7,TRUE)=0,"未入力です。",""))</f>
        <v>未入力です。</v>
      </c>
    </row>
    <row r="8" spans="2:50" ht="3.95" customHeight="1">
      <c r="B8" s="311"/>
      <c r="AM8" s="312"/>
    </row>
    <row r="9" spans="2:50" ht="3.6" customHeight="1">
      <c r="B9" s="311"/>
      <c r="AM9" s="312"/>
    </row>
    <row r="10" spans="2:50" ht="23.1" customHeight="1">
      <c r="B10" s="311" t="s">
        <v>2487</v>
      </c>
      <c r="J10" s="312"/>
      <c r="K10" s="665"/>
      <c r="L10" s="666"/>
      <c r="M10" s="666"/>
      <c r="N10" s="666"/>
      <c r="O10" s="666"/>
      <c r="P10" s="666"/>
      <c r="Q10" s="666"/>
      <c r="R10" s="666"/>
      <c r="S10" s="667"/>
      <c r="T10" s="302" t="s">
        <v>2488</v>
      </c>
      <c r="AM10" s="312"/>
      <c r="AP10" s="302" t="str">
        <f>IF(COUNTA(K10)=0,"未入力","")</f>
        <v>未入力</v>
      </c>
      <c r="AQ10" s="304"/>
      <c r="AR10" s="304"/>
      <c r="AS10" s="304"/>
      <c r="AT10" s="304"/>
      <c r="AU10" s="304"/>
      <c r="AX10" s="302" t="str">
        <f>IF(COUNTA(K10)=0,"未入力です。","")</f>
        <v>未入力です。</v>
      </c>
    </row>
    <row r="11" spans="2:50" ht="5.0999999999999996" customHeight="1">
      <c r="B11" s="311"/>
      <c r="AM11" s="312"/>
    </row>
    <row r="12" spans="2:50" ht="18" customHeight="1">
      <c r="B12" s="311" t="s">
        <v>2489</v>
      </c>
      <c r="AM12" s="312"/>
    </row>
    <row r="13" spans="2:50" ht="23.1" customHeight="1">
      <c r="B13" s="311"/>
      <c r="C13" s="697" t="s">
        <v>2490</v>
      </c>
      <c r="D13" s="698"/>
      <c r="E13" s="698"/>
      <c r="F13" s="698"/>
      <c r="G13" s="698"/>
      <c r="H13" s="698"/>
      <c r="I13" s="698"/>
      <c r="J13" s="698"/>
      <c r="K13" s="699"/>
      <c r="L13" s="700"/>
      <c r="M13" s="700"/>
      <c r="N13" s="700"/>
      <c r="O13" s="700"/>
      <c r="P13" s="700"/>
      <c r="Q13" s="700"/>
      <c r="R13" s="700"/>
      <c r="S13" s="701"/>
      <c r="T13" s="710"/>
      <c r="U13" s="700"/>
      <c r="V13" s="700"/>
      <c r="W13" s="700"/>
      <c r="X13" s="700"/>
      <c r="Y13" s="700"/>
      <c r="Z13" s="700"/>
      <c r="AA13" s="700"/>
      <c r="AB13" s="701"/>
      <c r="AC13" s="710"/>
      <c r="AD13" s="700"/>
      <c r="AE13" s="700"/>
      <c r="AF13" s="700"/>
      <c r="AG13" s="700"/>
      <c r="AH13" s="700"/>
      <c r="AI13" s="700"/>
      <c r="AJ13" s="700"/>
      <c r="AK13" s="711"/>
      <c r="AL13" s="339"/>
      <c r="AM13" s="340"/>
      <c r="AN13" s="339"/>
      <c r="AO13" s="307"/>
      <c r="AP13" s="302" t="str">
        <f>IF(COUNTA(K13,T13,AC13)=0,"未入力","")</f>
        <v>未入力</v>
      </c>
      <c r="AQ13" s="302" t="str">
        <f>IF(U13&lt;&gt;"","1"&amp;TEXT(U13,"00"),
IF(U14&lt;&gt;"","2"&amp;TEXT(U14,"00"),
IF(U15&lt;&gt;"","3"&amp;TEXT(U15,"00"),"")))</f>
        <v/>
      </c>
      <c r="AX13" s="302" t="str">
        <f>IF(COUNTA(K13,T13,AC13)=0,"未入力です。","")</f>
        <v>未入力です。</v>
      </c>
    </row>
    <row r="14" spans="2:50" ht="39" customHeight="1">
      <c r="B14" s="311"/>
      <c r="C14" s="660" t="s">
        <v>2491</v>
      </c>
      <c r="D14" s="661"/>
      <c r="E14" s="661"/>
      <c r="F14" s="661"/>
      <c r="G14" s="661"/>
      <c r="H14" s="661"/>
      <c r="I14" s="661"/>
      <c r="J14" s="661"/>
      <c r="K14" s="699"/>
      <c r="L14" s="700"/>
      <c r="M14" s="700"/>
      <c r="N14" s="700"/>
      <c r="O14" s="700"/>
      <c r="P14" s="700"/>
      <c r="Q14" s="700"/>
      <c r="R14" s="700"/>
      <c r="S14" s="701"/>
      <c r="T14" s="710"/>
      <c r="U14" s="700"/>
      <c r="V14" s="700"/>
      <c r="W14" s="700"/>
      <c r="X14" s="700"/>
      <c r="Y14" s="700"/>
      <c r="Z14" s="700"/>
      <c r="AA14" s="700"/>
      <c r="AB14" s="701"/>
      <c r="AC14" s="710"/>
      <c r="AD14" s="700"/>
      <c r="AE14" s="700"/>
      <c r="AF14" s="700"/>
      <c r="AG14" s="700"/>
      <c r="AH14" s="700"/>
      <c r="AI14" s="700"/>
      <c r="AJ14" s="700"/>
      <c r="AK14" s="711"/>
      <c r="AL14" s="339"/>
      <c r="AM14" s="340"/>
      <c r="AN14" s="339"/>
      <c r="AO14" s="307"/>
      <c r="AQ14" s="302" t="str">
        <f>IFERROR(IF(AND($K$13&lt;&gt;"",K14=""),"未入力があります（1列目）。",IF(AND($K$13="",K14&lt;&gt;""),"棟番号を入力してください（1列目）。","")),"")</f>
        <v/>
      </c>
      <c r="AR14" s="302" t="str">
        <f>IFERROR(IF(AND($T$13&lt;&gt;"",T14=""),"未入力があります（2列目）。",IF(AND($T$13="",T14&lt;&gt;""),"棟番号を入力してください（2列目）。","")),"")</f>
        <v/>
      </c>
      <c r="AS14" s="302" t="str">
        <f>IFERROR(IF(AND($AC$13&lt;&gt;"",AC14=""),"未入力があります（3列目）。",IF(AND($AC$13="",AC14&lt;&gt;""),"棟番号を入力してください（3列目）。","")),"")</f>
        <v/>
      </c>
      <c r="AX14" s="302" t="str">
        <f>IF(OR(AND(K$13&lt;&gt;"",COUNTA(K14)=0),
AND(T$13&lt;&gt;"",COUNTA(T14)=0),
AND(AC$13&lt;&gt;"",COUNTA(AC14)=0)),"未入力があります。",
IF(OR(AND(K$13="",COUNTA(K14)=1),AND(T$13="",COUNTA(T14)=1),
AND(AC$13="",COUNTA(AC14)=1)),"棟番号を入力してください。","")
)</f>
        <v/>
      </c>
    </row>
    <row r="15" spans="2:50" ht="23.1" customHeight="1">
      <c r="B15" s="311"/>
      <c r="C15" s="702" t="s">
        <v>2492</v>
      </c>
      <c r="D15" s="694"/>
      <c r="E15" s="694"/>
      <c r="F15" s="694"/>
      <c r="G15" s="694"/>
      <c r="H15" s="694"/>
      <c r="I15" s="694"/>
      <c r="J15" s="694"/>
      <c r="K15" s="699"/>
      <c r="L15" s="700"/>
      <c r="M15" s="700"/>
      <c r="N15" s="700"/>
      <c r="O15" s="700"/>
      <c r="P15" s="700"/>
      <c r="Q15" s="700"/>
      <c r="R15" s="700"/>
      <c r="S15" s="701"/>
      <c r="T15" s="699"/>
      <c r="U15" s="700"/>
      <c r="V15" s="700"/>
      <c r="W15" s="700"/>
      <c r="X15" s="700"/>
      <c r="Y15" s="700"/>
      <c r="Z15" s="700"/>
      <c r="AA15" s="700"/>
      <c r="AB15" s="701"/>
      <c r="AC15" s="710"/>
      <c r="AD15" s="700"/>
      <c r="AE15" s="700"/>
      <c r="AF15" s="700"/>
      <c r="AG15" s="700"/>
      <c r="AH15" s="700"/>
      <c r="AI15" s="700"/>
      <c r="AJ15" s="700"/>
      <c r="AK15" s="711"/>
      <c r="AL15" s="339"/>
      <c r="AM15" s="340"/>
      <c r="AN15" s="339"/>
      <c r="AO15" s="307"/>
      <c r="AX15" s="302" t="str">
        <f>IF(OR(AND(K$13&lt;&gt;"",COUNTA(K15)=0),
AND(T$13&lt;&gt;"",COUNTA(T15)=0),
AND(AC$13&lt;&gt;"",COUNTA(AC15)=0)),"未入力があります。",
IF(OR(AND(K$13="",COUNTA(K15)=1),AND(T$13="",COUNTA(T15)=1),
AND(AC$13="",COUNTA(AC15)=1)),"棟番号を入力してください。","")
)</f>
        <v/>
      </c>
    </row>
    <row r="16" spans="2:50" ht="17.100000000000001" customHeight="1">
      <c r="B16" s="311"/>
      <c r="C16" s="696"/>
      <c r="D16" s="662"/>
      <c r="E16" s="662"/>
      <c r="F16" s="662"/>
      <c r="G16" s="662"/>
      <c r="H16" s="662"/>
      <c r="I16" s="662"/>
      <c r="J16" s="662"/>
      <c r="K16" s="379"/>
      <c r="L16" s="712" t="s">
        <v>2753</v>
      </c>
      <c r="M16" s="712"/>
      <c r="N16" s="712"/>
      <c r="O16" s="712"/>
      <c r="P16" s="712"/>
      <c r="Q16" s="712"/>
      <c r="R16" s="712"/>
      <c r="S16" s="713"/>
      <c r="T16" s="380"/>
      <c r="U16" s="712" t="s">
        <v>2753</v>
      </c>
      <c r="V16" s="712"/>
      <c r="W16" s="712"/>
      <c r="X16" s="712"/>
      <c r="Y16" s="712"/>
      <c r="Z16" s="712"/>
      <c r="AA16" s="712"/>
      <c r="AB16" s="713"/>
      <c r="AC16" s="380"/>
      <c r="AD16" s="712" t="s">
        <v>2753</v>
      </c>
      <c r="AE16" s="712"/>
      <c r="AF16" s="712"/>
      <c r="AG16" s="712"/>
      <c r="AH16" s="712"/>
      <c r="AI16" s="712"/>
      <c r="AJ16" s="712"/>
      <c r="AK16" s="714"/>
      <c r="AL16" s="341"/>
      <c r="AM16" s="340"/>
      <c r="AN16" s="339"/>
      <c r="AO16" s="307"/>
      <c r="AQ16" s="302" t="b">
        <v>0</v>
      </c>
      <c r="AR16" s="302" t="b">
        <v>0</v>
      </c>
      <c r="AS16" s="302" t="b">
        <v>0</v>
      </c>
    </row>
    <row r="17" spans="2:50" ht="20.100000000000001" customHeight="1">
      <c r="B17" s="311"/>
      <c r="C17" s="715" t="s">
        <v>2493</v>
      </c>
      <c r="D17" s="716"/>
      <c r="E17" s="716"/>
      <c r="F17" s="716"/>
      <c r="G17" s="716"/>
      <c r="H17" s="716"/>
      <c r="I17" s="716"/>
      <c r="J17" s="716"/>
      <c r="K17" s="719"/>
      <c r="L17" s="720"/>
      <c r="M17" s="720"/>
      <c r="N17" s="720"/>
      <c r="O17" s="720"/>
      <c r="P17" s="720"/>
      <c r="Q17" s="720"/>
      <c r="R17" s="720"/>
      <c r="S17" s="721"/>
      <c r="T17" s="719"/>
      <c r="U17" s="720"/>
      <c r="V17" s="720"/>
      <c r="W17" s="720"/>
      <c r="X17" s="720"/>
      <c r="Y17" s="720"/>
      <c r="Z17" s="720"/>
      <c r="AA17" s="720"/>
      <c r="AB17" s="721"/>
      <c r="AC17" s="725"/>
      <c r="AD17" s="720"/>
      <c r="AE17" s="720"/>
      <c r="AF17" s="720"/>
      <c r="AG17" s="720"/>
      <c r="AH17" s="720"/>
      <c r="AI17" s="720"/>
      <c r="AJ17" s="720"/>
      <c r="AK17" s="726"/>
      <c r="AL17" s="307"/>
      <c r="AM17" s="342"/>
      <c r="AN17" s="307"/>
      <c r="AO17" s="307"/>
      <c r="AX17" s="302" t="str">
        <f>IF(OR(AND(K$13&lt;&gt;"",COUNTA(K17)=0),
AND(T$13&lt;&gt;"",COUNTA(T17)=0),
AND(AC$13&lt;&gt;"",COUNTA(AC17)=0)),"未入力があります。",
IF(OR(AND(K$13="",COUNTA(K17)=1),AND(T$13="",COUNTA(T17)=1),
AND(AC$13="",COUNTA(AC17)=1)),"棟番号を入力してください。","")
)</f>
        <v/>
      </c>
    </row>
    <row r="18" spans="2:50" ht="15.95" customHeight="1">
      <c r="B18" s="311"/>
      <c r="C18" s="717"/>
      <c r="D18" s="718"/>
      <c r="E18" s="718"/>
      <c r="F18" s="718"/>
      <c r="G18" s="718"/>
      <c r="H18" s="718"/>
      <c r="I18" s="718"/>
      <c r="J18" s="718"/>
      <c r="K18" s="722"/>
      <c r="L18" s="723"/>
      <c r="M18" s="723"/>
      <c r="N18" s="723"/>
      <c r="O18" s="723"/>
      <c r="P18" s="723"/>
      <c r="Q18" s="723"/>
      <c r="R18" s="723"/>
      <c r="S18" s="724"/>
      <c r="T18" s="722"/>
      <c r="U18" s="723"/>
      <c r="V18" s="723"/>
      <c r="W18" s="723"/>
      <c r="X18" s="723"/>
      <c r="Y18" s="723"/>
      <c r="Z18" s="723"/>
      <c r="AA18" s="723"/>
      <c r="AB18" s="724"/>
      <c r="AC18" s="727"/>
      <c r="AD18" s="723"/>
      <c r="AE18" s="723"/>
      <c r="AF18" s="723"/>
      <c r="AG18" s="723"/>
      <c r="AH18" s="723"/>
      <c r="AI18" s="723"/>
      <c r="AJ18" s="723"/>
      <c r="AK18" s="728"/>
      <c r="AL18" s="343"/>
      <c r="AM18" s="344"/>
      <c r="AN18" s="343"/>
      <c r="AO18" s="343"/>
    </row>
    <row r="19" spans="2:50" ht="23.1" customHeight="1">
      <c r="B19" s="311"/>
      <c r="C19" s="684" t="s">
        <v>2494</v>
      </c>
      <c r="D19" s="685"/>
      <c r="E19" s="685"/>
      <c r="F19" s="685"/>
      <c r="G19" s="685"/>
      <c r="H19" s="685"/>
      <c r="I19" s="685"/>
      <c r="J19" s="685"/>
      <c r="K19" s="331"/>
      <c r="L19" s="729"/>
      <c r="M19" s="729"/>
      <c r="N19" s="729"/>
      <c r="O19" s="729"/>
      <c r="P19" s="729"/>
      <c r="Q19" s="672" t="s">
        <v>2495</v>
      </c>
      <c r="R19" s="672"/>
      <c r="S19" s="345"/>
      <c r="T19" s="346"/>
      <c r="U19" s="729"/>
      <c r="V19" s="729"/>
      <c r="W19" s="729"/>
      <c r="X19" s="729"/>
      <c r="Y19" s="729"/>
      <c r="Z19" s="672" t="s">
        <v>2495</v>
      </c>
      <c r="AA19" s="672"/>
      <c r="AB19" s="345"/>
      <c r="AC19" s="346"/>
      <c r="AD19" s="729"/>
      <c r="AE19" s="729"/>
      <c r="AF19" s="729"/>
      <c r="AG19" s="729"/>
      <c r="AH19" s="729"/>
      <c r="AI19" s="672" t="s">
        <v>2495</v>
      </c>
      <c r="AJ19" s="672"/>
      <c r="AK19" s="321"/>
      <c r="AM19" s="312"/>
      <c r="AP19" s="302" t="str">
        <f>IF(COUNTA(L19,U19,AD19)=0,"未入力","")</f>
        <v>未入力</v>
      </c>
      <c r="AX19" s="302" t="str">
        <f>IF(OR(AND(K$13&lt;&gt;"",COUNTA(L19)=0),
AND(T$13&lt;&gt;"",COUNTA(U19)=0),
AND(AC$13&lt;&gt;"",COUNTA(AD19)=0)),"未入力があります。",
IF(OR(AND(K$13="",COUNTA(L19)=1),AND(T$13="",COUNTA(U19)=1),
AND(AC$13="",COUNTA(AD19)=1)),"棟番号を入力してください。","")
)</f>
        <v/>
      </c>
    </row>
    <row r="20" spans="2:50" ht="12" customHeight="1">
      <c r="B20" s="311"/>
      <c r="C20" s="702" t="s">
        <v>2496</v>
      </c>
      <c r="D20" s="703"/>
      <c r="E20" s="703"/>
      <c r="F20" s="703"/>
      <c r="G20" s="703"/>
      <c r="H20" s="703"/>
      <c r="I20" s="703"/>
      <c r="J20" s="703"/>
      <c r="K20" s="333"/>
      <c r="L20" s="309"/>
      <c r="M20" s="309"/>
      <c r="N20" s="309"/>
      <c r="O20" s="309"/>
      <c r="P20" s="309"/>
      <c r="Q20" s="309"/>
      <c r="R20" s="309"/>
      <c r="S20" s="347"/>
      <c r="T20" s="348"/>
      <c r="U20" s="730"/>
      <c r="V20" s="730"/>
      <c r="W20" s="730"/>
      <c r="X20" s="730"/>
      <c r="Y20" s="730"/>
      <c r="Z20" s="309"/>
      <c r="AA20" s="309"/>
      <c r="AB20" s="347"/>
      <c r="AC20" s="348"/>
      <c r="AD20" s="309"/>
      <c r="AE20" s="309"/>
      <c r="AF20" s="309"/>
      <c r="AG20" s="309"/>
      <c r="AH20" s="309"/>
      <c r="AI20" s="309"/>
      <c r="AJ20" s="309"/>
      <c r="AK20" s="310"/>
      <c r="AM20" s="312"/>
      <c r="AQ20" s="304"/>
      <c r="AR20" s="304"/>
      <c r="AS20" s="304"/>
      <c r="AV20" s="302">
        <f>COUNTIF(AQ20:AQ26, TRUE)</f>
        <v>0</v>
      </c>
    </row>
    <row r="21" spans="2:50" ht="18.95" customHeight="1">
      <c r="B21" s="311"/>
      <c r="C21" s="705"/>
      <c r="D21" s="706"/>
      <c r="E21" s="706"/>
      <c r="F21" s="706"/>
      <c r="G21" s="706"/>
      <c r="H21" s="706"/>
      <c r="I21" s="706"/>
      <c r="J21" s="706"/>
      <c r="K21" s="322"/>
      <c r="L21" s="731"/>
      <c r="M21" s="731"/>
      <c r="N21" s="731"/>
      <c r="O21" s="731"/>
      <c r="P21" s="731"/>
      <c r="Q21" s="732" t="s">
        <v>860</v>
      </c>
      <c r="R21" s="732"/>
      <c r="S21" s="351"/>
      <c r="T21" s="352"/>
      <c r="U21" s="733"/>
      <c r="V21" s="733"/>
      <c r="W21" s="733"/>
      <c r="X21" s="733"/>
      <c r="Y21" s="733"/>
      <c r="Z21" s="732" t="s">
        <v>2497</v>
      </c>
      <c r="AA21" s="732"/>
      <c r="AB21" s="351"/>
      <c r="AC21" s="352"/>
      <c r="AD21" s="731"/>
      <c r="AE21" s="731"/>
      <c r="AF21" s="731"/>
      <c r="AG21" s="731"/>
      <c r="AH21" s="731"/>
      <c r="AI21" s="732" t="s">
        <v>2497</v>
      </c>
      <c r="AJ21" s="732"/>
      <c r="AK21" s="324"/>
      <c r="AM21" s="312"/>
      <c r="AP21" s="339"/>
      <c r="AQ21" s="304"/>
      <c r="AR21" s="304"/>
      <c r="AS21" s="304"/>
      <c r="AV21" s="302">
        <f>COUNTIF(AR20:AR26, TRUE)</f>
        <v>0</v>
      </c>
      <c r="AX21" s="302"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311"/>
      <c r="C22" s="353"/>
      <c r="D22" s="353"/>
      <c r="E22" s="353"/>
      <c r="F22" s="353"/>
      <c r="G22" s="353"/>
      <c r="H22" s="353"/>
      <c r="I22" s="353"/>
      <c r="J22" s="337"/>
      <c r="K22" s="311"/>
      <c r="L22" s="354"/>
      <c r="M22" s="354"/>
      <c r="N22" s="354"/>
      <c r="O22" s="354"/>
      <c r="P22" s="326"/>
      <c r="Q22" s="326"/>
      <c r="S22" s="355"/>
      <c r="T22" s="356"/>
      <c r="U22" s="354"/>
      <c r="V22" s="354"/>
      <c r="W22" s="354"/>
      <c r="X22" s="354"/>
      <c r="Y22" s="326"/>
      <c r="Z22" s="326"/>
      <c r="AB22" s="355"/>
      <c r="AC22" s="356"/>
      <c r="AD22" s="354"/>
      <c r="AE22" s="354"/>
      <c r="AF22" s="354"/>
      <c r="AG22" s="354"/>
      <c r="AH22" s="326"/>
      <c r="AI22" s="326"/>
      <c r="AK22" s="312"/>
      <c r="AM22" s="312"/>
      <c r="AP22" s="307"/>
      <c r="AQ22" s="304" t="b">
        <v>0</v>
      </c>
      <c r="AR22" s="304" t="b">
        <v>0</v>
      </c>
      <c r="AS22" s="304" t="b">
        <v>0</v>
      </c>
      <c r="AV22" s="302">
        <f>COUNTIF(AS20:AS26, TRUE)</f>
        <v>0</v>
      </c>
      <c r="AX22" s="302" t="str">
        <f>IF(OR(AND(K$13&lt;&gt;"",COUNTA(L22)=0),
AND(T$13&lt;&gt;"",COUNTA(U22)=0),
AND(AC$13&lt;&gt;"",COUNTA(AD22)=0)),"未入力があります。",
IF(OR(AND(K$13="",COUNTA(L22)=1),AND(T$13="",COUNTA(U22)=1),
AND(AC$13="",COUNTA(AD22)=1)),"棟番号を入力してください。","")
)</f>
        <v/>
      </c>
    </row>
    <row r="23" spans="2:50" ht="23.1" customHeight="1">
      <c r="B23" s="311"/>
      <c r="C23" s="702" t="s">
        <v>2498</v>
      </c>
      <c r="D23" s="703"/>
      <c r="E23" s="703"/>
      <c r="F23" s="703"/>
      <c r="G23" s="703"/>
      <c r="H23" s="703"/>
      <c r="I23" s="703"/>
      <c r="J23" s="704"/>
      <c r="K23" s="357" t="s">
        <v>1507</v>
      </c>
      <c r="L23" s="737" t="s">
        <v>2499</v>
      </c>
      <c r="M23" s="738"/>
      <c r="N23" s="739"/>
      <c r="O23" s="740"/>
      <c r="P23" s="740"/>
      <c r="Q23" s="740"/>
      <c r="R23" s="740"/>
      <c r="S23" s="741"/>
      <c r="T23" s="310" t="s">
        <v>1507</v>
      </c>
      <c r="U23" s="737" t="s">
        <v>2499</v>
      </c>
      <c r="V23" s="738"/>
      <c r="W23" s="739"/>
      <c r="X23" s="740"/>
      <c r="Y23" s="740"/>
      <c r="Z23" s="740"/>
      <c r="AA23" s="740"/>
      <c r="AB23" s="741"/>
      <c r="AC23" s="310" t="s">
        <v>1507</v>
      </c>
      <c r="AD23" s="737" t="s">
        <v>2499</v>
      </c>
      <c r="AE23" s="738"/>
      <c r="AF23" s="739"/>
      <c r="AG23" s="742"/>
      <c r="AH23" s="740"/>
      <c r="AI23" s="740"/>
      <c r="AJ23" s="740"/>
      <c r="AK23" s="743"/>
      <c r="AM23" s="312"/>
      <c r="AP23" s="307" t="str">
        <f>AX23&amp;AX24&amp;AX25&amp;AX26&amp;AX27&amp;AX28</f>
        <v/>
      </c>
      <c r="AQ23" s="304"/>
      <c r="AR23" s="304"/>
      <c r="AS23" s="304"/>
      <c r="AX23" s="302" t="str">
        <f>IF(OR(AND(O23="",COUNTA(O24)=1),
AND(X23="",COUNTA(X24)=1),
AND(AG23="",COUNTA(AG24)=1)),"未入力です。",
IF(OR(AND(K$13="",COUNTA(O23)=1),AND(T$13="",COUNTA(X23)=1),
AND(AC$13="",COUNTA(AG23)=1)),"棟番号を入力してください。",""))</f>
        <v/>
      </c>
    </row>
    <row r="24" spans="2:50" ht="23.1" customHeight="1">
      <c r="B24" s="311"/>
      <c r="C24" s="734"/>
      <c r="D24" s="735"/>
      <c r="E24" s="735"/>
      <c r="F24" s="735"/>
      <c r="G24" s="735"/>
      <c r="H24" s="735"/>
      <c r="I24" s="735"/>
      <c r="J24" s="736"/>
      <c r="K24" s="358"/>
      <c r="L24" s="737" t="s">
        <v>2500</v>
      </c>
      <c r="M24" s="738"/>
      <c r="N24" s="739"/>
      <c r="O24" s="729"/>
      <c r="P24" s="729"/>
      <c r="Q24" s="729"/>
      <c r="R24" s="729"/>
      <c r="S24" s="345" t="s">
        <v>860</v>
      </c>
      <c r="T24" s="324"/>
      <c r="U24" s="737" t="s">
        <v>2500</v>
      </c>
      <c r="V24" s="738"/>
      <c r="W24" s="738"/>
      <c r="X24" s="729"/>
      <c r="Y24" s="729"/>
      <c r="Z24" s="729"/>
      <c r="AA24" s="729"/>
      <c r="AB24" s="345" t="s">
        <v>860</v>
      </c>
      <c r="AC24" s="324"/>
      <c r="AD24" s="737" t="s">
        <v>2500</v>
      </c>
      <c r="AE24" s="738"/>
      <c r="AF24" s="738"/>
      <c r="AG24" s="729"/>
      <c r="AH24" s="729"/>
      <c r="AI24" s="729"/>
      <c r="AJ24" s="729"/>
      <c r="AK24" s="321" t="s">
        <v>860</v>
      </c>
      <c r="AM24" s="312"/>
      <c r="AP24" s="307"/>
      <c r="AQ24" s="304"/>
      <c r="AR24" s="304"/>
      <c r="AS24" s="304"/>
      <c r="AX24" s="302"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311"/>
      <c r="C25" s="734"/>
      <c r="D25" s="735"/>
      <c r="E25" s="735"/>
      <c r="F25" s="735"/>
      <c r="G25" s="735"/>
      <c r="H25" s="735"/>
      <c r="I25" s="735"/>
      <c r="J25" s="736"/>
      <c r="K25" s="357" t="s">
        <v>2501</v>
      </c>
      <c r="L25" s="737" t="s">
        <v>2499</v>
      </c>
      <c r="M25" s="738"/>
      <c r="N25" s="739"/>
      <c r="O25" s="740"/>
      <c r="P25" s="740"/>
      <c r="Q25" s="740"/>
      <c r="R25" s="740"/>
      <c r="S25" s="741"/>
      <c r="T25" s="310" t="s">
        <v>2501</v>
      </c>
      <c r="U25" s="737" t="s">
        <v>2499</v>
      </c>
      <c r="V25" s="738"/>
      <c r="W25" s="739"/>
      <c r="X25" s="740"/>
      <c r="Y25" s="740"/>
      <c r="Z25" s="740"/>
      <c r="AA25" s="740"/>
      <c r="AB25" s="741"/>
      <c r="AC25" s="310" t="s">
        <v>2501</v>
      </c>
      <c r="AD25" s="737" t="s">
        <v>2499</v>
      </c>
      <c r="AE25" s="738"/>
      <c r="AF25" s="739"/>
      <c r="AG25" s="742"/>
      <c r="AH25" s="740"/>
      <c r="AI25" s="740"/>
      <c r="AJ25" s="740"/>
      <c r="AK25" s="743"/>
      <c r="AM25" s="312"/>
      <c r="AP25" s="307"/>
      <c r="AQ25" s="304"/>
      <c r="AR25" s="304"/>
      <c r="AS25" s="304"/>
      <c r="AX25" s="302" t="str">
        <f>IF(OR(AND(O25="",COUNTA(O26)=1),
AND(X25="",COUNTA(X26)=1),
AND(AG25="",COUNTA(AG26)=1)),"未入力です。",
IF(OR(AND(K$13="",COUNTA(O25)=1),AND(T$13="",COUNTA(X25)=1),
AND(AC$13="",COUNTA(AG25)=1)),"棟番号を入力してください。",""))</f>
        <v/>
      </c>
    </row>
    <row r="26" spans="2:50" ht="23.1" customHeight="1">
      <c r="B26" s="311"/>
      <c r="C26" s="734"/>
      <c r="D26" s="735"/>
      <c r="E26" s="735"/>
      <c r="F26" s="735"/>
      <c r="G26" s="735"/>
      <c r="H26" s="735"/>
      <c r="I26" s="735"/>
      <c r="J26" s="736"/>
      <c r="K26" s="358"/>
      <c r="L26" s="737" t="s">
        <v>2500</v>
      </c>
      <c r="M26" s="738"/>
      <c r="N26" s="739"/>
      <c r="O26" s="729"/>
      <c r="P26" s="729"/>
      <c r="Q26" s="729"/>
      <c r="R26" s="729"/>
      <c r="S26" s="345" t="s">
        <v>860</v>
      </c>
      <c r="T26" s="324"/>
      <c r="U26" s="737" t="s">
        <v>2500</v>
      </c>
      <c r="V26" s="738"/>
      <c r="W26" s="738"/>
      <c r="X26" s="729"/>
      <c r="Y26" s="729"/>
      <c r="Z26" s="729"/>
      <c r="AA26" s="729"/>
      <c r="AB26" s="345" t="s">
        <v>860</v>
      </c>
      <c r="AC26" s="324"/>
      <c r="AD26" s="737" t="s">
        <v>2500</v>
      </c>
      <c r="AE26" s="738"/>
      <c r="AF26" s="738"/>
      <c r="AG26" s="729"/>
      <c r="AH26" s="729"/>
      <c r="AI26" s="729"/>
      <c r="AJ26" s="729"/>
      <c r="AK26" s="321" t="s">
        <v>860</v>
      </c>
      <c r="AM26" s="312"/>
      <c r="AP26" s="307"/>
      <c r="AQ26" s="304"/>
      <c r="AR26" s="304"/>
      <c r="AS26" s="304"/>
      <c r="AX26" s="302"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311"/>
      <c r="C27" s="734"/>
      <c r="D27" s="735"/>
      <c r="E27" s="735"/>
      <c r="F27" s="735"/>
      <c r="G27" s="735"/>
      <c r="H27" s="735"/>
      <c r="I27" s="735"/>
      <c r="J27" s="736"/>
      <c r="K27" s="333" t="s">
        <v>2502</v>
      </c>
      <c r="L27" s="737" t="s">
        <v>2499</v>
      </c>
      <c r="M27" s="738"/>
      <c r="N27" s="739"/>
      <c r="O27" s="740"/>
      <c r="P27" s="740"/>
      <c r="Q27" s="740"/>
      <c r="R27" s="740"/>
      <c r="S27" s="741"/>
      <c r="T27" s="309" t="s">
        <v>2502</v>
      </c>
      <c r="U27" s="737" t="s">
        <v>2499</v>
      </c>
      <c r="V27" s="738"/>
      <c r="W27" s="739"/>
      <c r="X27" s="740"/>
      <c r="Y27" s="740"/>
      <c r="Z27" s="740"/>
      <c r="AA27" s="740"/>
      <c r="AB27" s="741"/>
      <c r="AC27" s="309" t="s">
        <v>2502</v>
      </c>
      <c r="AD27" s="737" t="s">
        <v>2499</v>
      </c>
      <c r="AE27" s="738"/>
      <c r="AF27" s="739"/>
      <c r="AG27" s="742"/>
      <c r="AH27" s="740"/>
      <c r="AI27" s="740"/>
      <c r="AJ27" s="740"/>
      <c r="AK27" s="743"/>
      <c r="AM27" s="312"/>
      <c r="AP27" s="307"/>
      <c r="AQ27" s="304"/>
      <c r="AR27" s="304"/>
      <c r="AS27" s="304"/>
      <c r="AX27" s="302" t="str">
        <f>IF(OR(AND(O27="",COUNTA(O28)=1),
AND(X27="",COUNTA(X28)=1),
AND(AG27="",COUNTA(AG28)=1)),"未入力です。",
IF(OR(AND(K$13="",COUNTA(O27)=1),AND(T$13="",COUNTA(X27)=1),
AND(AC$13="",COUNTA(AG27)=1)),"棟番号を入力してください。",""))</f>
        <v/>
      </c>
    </row>
    <row r="28" spans="2:50" ht="23.1" customHeight="1">
      <c r="B28" s="311"/>
      <c r="C28" s="705"/>
      <c r="D28" s="706"/>
      <c r="E28" s="706"/>
      <c r="F28" s="706"/>
      <c r="G28" s="706"/>
      <c r="H28" s="706"/>
      <c r="I28" s="706"/>
      <c r="J28" s="707"/>
      <c r="K28" s="322"/>
      <c r="L28" s="737" t="s">
        <v>2500</v>
      </c>
      <c r="M28" s="738"/>
      <c r="N28" s="739"/>
      <c r="O28" s="744"/>
      <c r="P28" s="744"/>
      <c r="Q28" s="744"/>
      <c r="R28" s="744"/>
      <c r="S28" s="345" t="s">
        <v>860</v>
      </c>
      <c r="T28" s="323"/>
      <c r="U28" s="737" t="s">
        <v>2500</v>
      </c>
      <c r="V28" s="738"/>
      <c r="W28" s="738"/>
      <c r="X28" s="729"/>
      <c r="Y28" s="729"/>
      <c r="Z28" s="729"/>
      <c r="AA28" s="729"/>
      <c r="AB28" s="345" t="s">
        <v>860</v>
      </c>
      <c r="AC28" s="323"/>
      <c r="AD28" s="737" t="s">
        <v>2500</v>
      </c>
      <c r="AE28" s="738"/>
      <c r="AF28" s="738"/>
      <c r="AG28" s="729"/>
      <c r="AH28" s="729"/>
      <c r="AI28" s="729"/>
      <c r="AJ28" s="729"/>
      <c r="AK28" s="321" t="s">
        <v>860</v>
      </c>
      <c r="AM28" s="312"/>
      <c r="AQ28" s="304"/>
      <c r="AR28" s="304"/>
      <c r="AS28" s="304"/>
      <c r="AX28" s="302"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311"/>
      <c r="C29" s="746" t="s">
        <v>2503</v>
      </c>
      <c r="D29" s="716"/>
      <c r="E29" s="716"/>
      <c r="F29" s="716"/>
      <c r="G29" s="716"/>
      <c r="H29" s="716"/>
      <c r="I29" s="716"/>
      <c r="J29" s="716"/>
      <c r="K29" s="331"/>
      <c r="L29" s="729"/>
      <c r="M29" s="729"/>
      <c r="N29" s="729"/>
      <c r="O29" s="729"/>
      <c r="P29" s="729"/>
      <c r="Q29" s="672" t="s">
        <v>861</v>
      </c>
      <c r="R29" s="672"/>
      <c r="S29" s="345"/>
      <c r="T29" s="346"/>
      <c r="U29" s="729"/>
      <c r="V29" s="729"/>
      <c r="W29" s="729"/>
      <c r="X29" s="729"/>
      <c r="Y29" s="729"/>
      <c r="Z29" s="672" t="s">
        <v>861</v>
      </c>
      <c r="AA29" s="672"/>
      <c r="AB29" s="345"/>
      <c r="AC29" s="346"/>
      <c r="AD29" s="729"/>
      <c r="AE29" s="729"/>
      <c r="AF29" s="729"/>
      <c r="AG29" s="729"/>
      <c r="AH29" s="729"/>
      <c r="AI29" s="672" t="s">
        <v>861</v>
      </c>
      <c r="AJ29" s="672"/>
      <c r="AK29" s="321"/>
      <c r="AM29" s="312"/>
      <c r="AP29" s="307"/>
      <c r="AQ29" s="304"/>
      <c r="AR29" s="304"/>
      <c r="AS29" s="304"/>
      <c r="AV29" s="302">
        <f>COUNTIF(AQ28:AQ33, TRUE)</f>
        <v>0</v>
      </c>
      <c r="AX29" s="302" t="str">
        <f>IF(OR(AND(K$13&lt;&gt;"",COUNTA(L29)=0),
AND(T$13&lt;&gt;"",COUNTA(U29)=0),
AND(AC$13&lt;&gt;"",COUNTA(AD29)=0)),"未入力があります。",
IF(OR(AND(K$13="",COUNTA(L29)=1),AND(T$13="",COUNTA(U29)=1),
AND(AC$13="",COUNTA(AD29)=1)),"棟番号を入力してください。","")
)</f>
        <v/>
      </c>
    </row>
    <row r="30" spans="2:50" ht="8.4499999999999993" hidden="1" customHeight="1">
      <c r="B30" s="311"/>
      <c r="C30" s="717"/>
      <c r="D30" s="718"/>
      <c r="E30" s="718"/>
      <c r="F30" s="718"/>
      <c r="G30" s="718"/>
      <c r="H30" s="718"/>
      <c r="I30" s="718"/>
      <c r="J30" s="718"/>
      <c r="K30" s="311"/>
      <c r="L30" s="349"/>
      <c r="M30" s="349"/>
      <c r="N30" s="349"/>
      <c r="O30" s="349"/>
      <c r="P30" s="326"/>
      <c r="Q30" s="326"/>
      <c r="S30" s="355"/>
      <c r="T30" s="356"/>
      <c r="U30" s="349"/>
      <c r="V30" s="349"/>
      <c r="W30" s="349"/>
      <c r="X30" s="349"/>
      <c r="Y30" s="326"/>
      <c r="Z30" s="326"/>
      <c r="AB30" s="355"/>
      <c r="AC30" s="356"/>
      <c r="AD30" s="349"/>
      <c r="AE30" s="349"/>
      <c r="AF30" s="349"/>
      <c r="AG30" s="349"/>
      <c r="AH30" s="326"/>
      <c r="AI30" s="326"/>
      <c r="AK30" s="312"/>
      <c r="AM30" s="312"/>
      <c r="AP30" s="307"/>
      <c r="AQ30" s="304"/>
      <c r="AR30" s="304"/>
      <c r="AS30" s="304"/>
      <c r="AV30" s="302">
        <f>COUNTIF(AR28:AR33, TRUE)</f>
        <v>0</v>
      </c>
      <c r="AX30" s="302" t="str">
        <f>IFERROR(IF(AND($U$25&lt;&gt;"",AV30&gt;=2),"選択は1つまでです（2列目）。",IF(AND($U$25&lt;&gt;"",AV30=0),"未入力があります（2列目）。",IF(AND($U$25="",AV30&gt;0),"棟番号を入力してください（2列目）。",""))),"")</f>
        <v>未入力があります（2列目）。</v>
      </c>
    </row>
    <row r="31" spans="2:50" ht="17.45" customHeight="1">
      <c r="B31" s="311"/>
      <c r="C31" s="747"/>
      <c r="D31" s="748"/>
      <c r="E31" s="748"/>
      <c r="F31" s="748"/>
      <c r="G31" s="748"/>
      <c r="H31" s="748"/>
      <c r="I31" s="748"/>
      <c r="J31" s="748"/>
      <c r="K31" s="371"/>
      <c r="L31" s="350"/>
      <c r="N31" s="350"/>
      <c r="O31" s="359" t="s">
        <v>2504</v>
      </c>
      <c r="P31" s="327"/>
      <c r="Q31" s="327"/>
      <c r="R31" s="323"/>
      <c r="S31" s="351"/>
      <c r="T31" s="382"/>
      <c r="U31" s="350"/>
      <c r="W31" s="350"/>
      <c r="X31" s="359" t="s">
        <v>2504</v>
      </c>
      <c r="Y31" s="327"/>
      <c r="Z31" s="327"/>
      <c r="AA31" s="323"/>
      <c r="AB31" s="351"/>
      <c r="AC31" s="382"/>
      <c r="AD31" s="350"/>
      <c r="AF31" s="350"/>
      <c r="AG31" s="359" t="s">
        <v>2504</v>
      </c>
      <c r="AH31" s="327"/>
      <c r="AI31" s="327"/>
      <c r="AJ31" s="323"/>
      <c r="AK31" s="324"/>
      <c r="AM31" s="312"/>
      <c r="AP31" s="307"/>
      <c r="AQ31" s="304" t="b">
        <v>0</v>
      </c>
      <c r="AR31" s="304" t="b">
        <v>0</v>
      </c>
      <c r="AS31" s="304" t="b">
        <v>0</v>
      </c>
    </row>
    <row r="32" spans="2:50" ht="11.45" customHeight="1">
      <c r="B32" s="311"/>
      <c r="C32" s="702" t="s">
        <v>2505</v>
      </c>
      <c r="D32" s="703"/>
      <c r="E32" s="703"/>
      <c r="F32" s="703"/>
      <c r="G32" s="703"/>
      <c r="H32" s="703"/>
      <c r="I32" s="703"/>
      <c r="J32" s="703"/>
      <c r="K32" s="333"/>
      <c r="L32" s="360"/>
      <c r="M32" s="360"/>
      <c r="N32" s="360"/>
      <c r="O32" s="360"/>
      <c r="P32" s="360"/>
      <c r="Q32" s="360"/>
      <c r="R32" s="309"/>
      <c r="S32" s="347"/>
      <c r="T32" s="348"/>
      <c r="U32" s="360"/>
      <c r="V32" s="360"/>
      <c r="W32" s="360"/>
      <c r="X32" s="360"/>
      <c r="Y32" s="360"/>
      <c r="Z32" s="360"/>
      <c r="AA32" s="309"/>
      <c r="AB32" s="347"/>
      <c r="AC32" s="348"/>
      <c r="AD32" s="360"/>
      <c r="AE32" s="360"/>
      <c r="AF32" s="360"/>
      <c r="AG32" s="360"/>
      <c r="AH32" s="360"/>
      <c r="AI32" s="360"/>
      <c r="AJ32" s="309"/>
      <c r="AK32" s="310"/>
      <c r="AM32" s="312"/>
      <c r="AP32" s="307"/>
      <c r="AQ32" s="304"/>
      <c r="AR32" s="304"/>
      <c r="AS32" s="304"/>
    </row>
    <row r="33" spans="2:50" ht="18.95" customHeight="1">
      <c r="B33" s="311"/>
      <c r="C33" s="705"/>
      <c r="D33" s="706"/>
      <c r="E33" s="706"/>
      <c r="F33" s="706"/>
      <c r="G33" s="706"/>
      <c r="H33" s="706"/>
      <c r="I33" s="706"/>
      <c r="J33" s="706"/>
      <c r="K33" s="322"/>
      <c r="L33" s="731"/>
      <c r="M33" s="731"/>
      <c r="N33" s="731"/>
      <c r="O33" s="731"/>
      <c r="P33" s="731"/>
      <c r="Q33" s="745" t="s">
        <v>811</v>
      </c>
      <c r="R33" s="745"/>
      <c r="S33" s="351"/>
      <c r="T33" s="352"/>
      <c r="U33" s="731"/>
      <c r="V33" s="731"/>
      <c r="W33" s="731"/>
      <c r="X33" s="731"/>
      <c r="Y33" s="731"/>
      <c r="Z33" s="745" t="s">
        <v>811</v>
      </c>
      <c r="AA33" s="745"/>
      <c r="AB33" s="351"/>
      <c r="AC33" s="352"/>
      <c r="AD33" s="731"/>
      <c r="AE33" s="731"/>
      <c r="AF33" s="731"/>
      <c r="AG33" s="731"/>
      <c r="AH33" s="731"/>
      <c r="AI33" s="745" t="s">
        <v>811</v>
      </c>
      <c r="AJ33" s="745"/>
      <c r="AK33" s="324"/>
      <c r="AM33" s="312"/>
      <c r="AP33" s="307"/>
      <c r="AQ33" s="304"/>
      <c r="AR33" s="304"/>
      <c r="AS33" s="304"/>
      <c r="AX33" s="302" t="str">
        <f>IF(OR(AND(K$13="",COUNTA(L33)=1),AND(T$13="",COUNTA(U33)=1),
AND(AC$13="",COUNTA(AD33)=1)),"棟番号を入力してください。","")</f>
        <v/>
      </c>
    </row>
    <row r="34" spans="2:50" ht="12" customHeight="1">
      <c r="B34" s="311"/>
      <c r="C34" s="702" t="s">
        <v>2506</v>
      </c>
      <c r="D34" s="703"/>
      <c r="E34" s="703"/>
      <c r="F34" s="703"/>
      <c r="G34" s="703"/>
      <c r="H34" s="703"/>
      <c r="I34" s="703"/>
      <c r="J34" s="703"/>
      <c r="K34" s="333"/>
      <c r="L34" s="755"/>
      <c r="M34" s="755"/>
      <c r="N34" s="755"/>
      <c r="O34" s="755"/>
      <c r="P34" s="755"/>
      <c r="Q34" s="755"/>
      <c r="R34" s="309"/>
      <c r="S34" s="347"/>
      <c r="T34" s="348"/>
      <c r="U34" s="755"/>
      <c r="V34" s="755"/>
      <c r="W34" s="755"/>
      <c r="X34" s="755"/>
      <c r="Y34" s="755"/>
      <c r="Z34" s="755"/>
      <c r="AA34" s="309"/>
      <c r="AB34" s="347"/>
      <c r="AC34" s="348"/>
      <c r="AD34" s="755"/>
      <c r="AE34" s="755"/>
      <c r="AF34" s="755"/>
      <c r="AG34" s="755"/>
      <c r="AH34" s="755"/>
      <c r="AI34" s="755"/>
      <c r="AJ34" s="309"/>
      <c r="AK34" s="310"/>
      <c r="AM34" s="312"/>
      <c r="AP34" s="302">
        <f>AX34</f>
        <v>0</v>
      </c>
    </row>
    <row r="35" spans="2:50" ht="18.95" customHeight="1">
      <c r="B35" s="311"/>
      <c r="C35" s="705"/>
      <c r="D35" s="706"/>
      <c r="E35" s="706"/>
      <c r="F35" s="706"/>
      <c r="G35" s="706"/>
      <c r="H35" s="706"/>
      <c r="I35" s="706"/>
      <c r="J35" s="706"/>
      <c r="K35" s="322"/>
      <c r="L35" s="323" t="s">
        <v>813</v>
      </c>
      <c r="M35" s="323"/>
      <c r="N35" s="731"/>
      <c r="O35" s="731"/>
      <c r="P35" s="731"/>
      <c r="Q35" s="745" t="s">
        <v>811</v>
      </c>
      <c r="R35" s="745"/>
      <c r="S35" s="351"/>
      <c r="T35" s="352"/>
      <c r="U35" s="323" t="s">
        <v>813</v>
      </c>
      <c r="V35" s="323"/>
      <c r="W35" s="731"/>
      <c r="X35" s="731"/>
      <c r="Y35" s="731"/>
      <c r="Z35" s="745" t="s">
        <v>811</v>
      </c>
      <c r="AA35" s="745"/>
      <c r="AB35" s="351"/>
      <c r="AC35" s="352"/>
      <c r="AD35" s="323" t="s">
        <v>813</v>
      </c>
      <c r="AE35" s="323"/>
      <c r="AF35" s="731"/>
      <c r="AG35" s="731"/>
      <c r="AH35" s="731"/>
      <c r="AI35" s="745" t="s">
        <v>811</v>
      </c>
      <c r="AJ35" s="745"/>
      <c r="AK35" s="324"/>
      <c r="AM35" s="312"/>
      <c r="AX35" s="302" t="str">
        <f>IF(OR(AND(K$13="",COUNTA(N35)=1),AND(T$13="",COUNTA(W35)=1),
AND(AC$13="",COUNTA(AF35)=1)),"棟番号を入力してください。","")</f>
        <v/>
      </c>
    </row>
    <row r="36" spans="2:50" ht="3.95" customHeight="1">
      <c r="B36" s="311"/>
      <c r="AM36" s="312"/>
    </row>
    <row r="37" spans="2:50" ht="2.4500000000000002" customHeight="1">
      <c r="B37" s="322"/>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4"/>
    </row>
    <row r="38" spans="2:50" ht="3.95" customHeight="1"/>
    <row r="39" spans="2:50" ht="15" customHeight="1">
      <c r="B39" s="708" t="s">
        <v>2508</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326"/>
      <c r="AO39" s="326"/>
    </row>
    <row r="40" spans="2:50" ht="2.25" customHeight="1">
      <c r="AP40" s="302" t="str">
        <f>IF(AND($AM$16=TRUE,S40=""),"未入力",IF(AND($AM$16=FALSE,S40&lt;&gt;""),"入力不要",""))</f>
        <v/>
      </c>
    </row>
    <row r="41" spans="2:50" ht="2.25" customHeight="1">
      <c r="B41" s="333"/>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10"/>
    </row>
    <row r="42" spans="2:50" ht="14.45" customHeight="1">
      <c r="B42" s="311" t="s">
        <v>2509</v>
      </c>
      <c r="AM42" s="312"/>
    </row>
    <row r="43" spans="2:50" ht="18" customHeight="1">
      <c r="B43" s="311"/>
      <c r="C43" s="660" t="s">
        <v>2490</v>
      </c>
      <c r="D43" s="661"/>
      <c r="E43" s="661"/>
      <c r="F43" s="661"/>
      <c r="G43" s="661"/>
      <c r="H43" s="661"/>
      <c r="I43" s="661"/>
      <c r="J43" s="661"/>
      <c r="K43" s="752"/>
      <c r="L43" s="753"/>
      <c r="M43" s="753"/>
      <c r="N43" s="753"/>
      <c r="O43" s="753"/>
      <c r="P43" s="753"/>
      <c r="Q43" s="754"/>
      <c r="R43" s="362"/>
      <c r="S43" s="362"/>
      <c r="T43" s="362"/>
      <c r="U43" s="362"/>
      <c r="V43" s="362"/>
      <c r="W43" s="362"/>
      <c r="X43" s="362"/>
      <c r="Y43" s="362"/>
      <c r="Z43" s="362"/>
      <c r="AA43" s="362"/>
      <c r="AB43" s="362"/>
      <c r="AC43" s="362"/>
      <c r="AD43" s="362"/>
      <c r="AE43" s="362"/>
      <c r="AF43" s="362"/>
      <c r="AG43" s="362"/>
      <c r="AH43" s="362"/>
      <c r="AI43" s="362"/>
      <c r="AJ43" s="362"/>
      <c r="AM43" s="312"/>
    </row>
    <row r="44" spans="2:50" ht="30.95" customHeight="1">
      <c r="B44" s="311"/>
      <c r="C44" s="702" t="s">
        <v>2510</v>
      </c>
      <c r="D44" s="703"/>
      <c r="E44" s="703"/>
      <c r="F44" s="703"/>
      <c r="G44" s="703"/>
      <c r="H44" s="703"/>
      <c r="I44" s="703"/>
      <c r="J44" s="704"/>
      <c r="K44" s="370"/>
      <c r="L44" s="308" t="s">
        <v>2511</v>
      </c>
      <c r="M44" s="308"/>
      <c r="N44" s="308"/>
      <c r="O44" s="308"/>
      <c r="P44" s="309"/>
      <c r="Q44" s="383"/>
      <c r="R44" s="309" t="s">
        <v>2512</v>
      </c>
      <c r="S44" s="329"/>
      <c r="T44" s="329"/>
      <c r="U44" s="309"/>
      <c r="V44" s="329"/>
      <c r="W44" s="329"/>
      <c r="X44" s="309"/>
      <c r="Y44" s="329"/>
      <c r="Z44" s="329"/>
      <c r="AA44" s="310"/>
      <c r="AM44" s="312"/>
      <c r="AP44" s="305"/>
      <c r="AQ44" s="302" t="b">
        <v>0</v>
      </c>
      <c r="AR44" s="302" t="b">
        <v>0</v>
      </c>
      <c r="AV44" s="302">
        <f>COUNTIF(AQ44:AR44, TRUE)</f>
        <v>0</v>
      </c>
      <c r="AX44" s="302" t="str">
        <f>IF(AND($K43&lt;&gt;"",COUNTIF(AQ44:AS44,TRUE)=0),"未入力です。",
  IF(AND($K43&lt;&gt;"",COUNTIF(AQ44:AS44,TRUE)&gt;1),"選択は1つまでです。",""))</f>
        <v/>
      </c>
    </row>
    <row r="45" spans="2:50" ht="17.100000000000001" customHeight="1">
      <c r="B45" s="311"/>
      <c r="C45" s="746" t="s">
        <v>2513</v>
      </c>
      <c r="D45" s="716"/>
      <c r="E45" s="716"/>
      <c r="F45" s="716"/>
      <c r="G45" s="716"/>
      <c r="H45" s="716"/>
      <c r="I45" s="716"/>
      <c r="J45" s="756"/>
      <c r="K45" s="370"/>
      <c r="L45" s="309" t="s">
        <v>2514</v>
      </c>
      <c r="M45" s="309"/>
      <c r="N45" s="309"/>
      <c r="O45" s="309"/>
      <c r="P45" s="309"/>
      <c r="Q45" s="309"/>
      <c r="R45" s="309"/>
      <c r="S45" s="372"/>
      <c r="T45" s="694" t="s">
        <v>2515</v>
      </c>
      <c r="U45" s="694"/>
      <c r="V45" s="694"/>
      <c r="W45" s="694"/>
      <c r="X45" s="694"/>
      <c r="Y45" s="309"/>
      <c r="Z45" s="372"/>
      <c r="AA45" s="694" t="s">
        <v>2516</v>
      </c>
      <c r="AB45" s="694"/>
      <c r="AC45" s="694"/>
      <c r="AD45" s="694"/>
      <c r="AE45" s="694"/>
      <c r="AF45" s="694"/>
      <c r="AG45" s="694"/>
      <c r="AH45" s="694"/>
      <c r="AI45" s="694"/>
      <c r="AJ45" s="709"/>
      <c r="AM45" s="312"/>
      <c r="AP45" s="302" t="str">
        <f>IF(AND($J47&lt;&gt;"",COUNTIF(AQ45:AS46,TRUE)=0),"未入力",
  IF(AND($J47&lt;&gt;"",COUNTIF(AQ45:AS46,TRUE)&gt;1),"複数選択",""))</f>
        <v/>
      </c>
      <c r="AQ45" s="304" t="b">
        <v>0</v>
      </c>
      <c r="AR45" s="304" t="b">
        <v>0</v>
      </c>
      <c r="AS45" s="304" t="b">
        <v>0</v>
      </c>
      <c r="AT45" s="304"/>
      <c r="AU45" s="304"/>
      <c r="AV45" s="302">
        <f>COUNTIF(AQ45:AS45, TRUE)</f>
        <v>0</v>
      </c>
      <c r="AX45" s="302" t="str">
        <f>IF(AND($K$43&lt;&gt;"",AQ44=TRUE,COUNTIF(AQ45:AS46,TRUE)=0),"ロで新設を選んだ場合は回答が必要です。",
  IF(AND($K$43&lt;&gt;"",AQ44&lt;&gt;TRUE,COUNTIF(AQ45:AS46,TRUE)&gt;0),"ロで新設を選んだ場合に回答してください。",""))</f>
        <v/>
      </c>
    </row>
    <row r="46" spans="2:50" ht="17.100000000000001" customHeight="1">
      <c r="B46" s="311"/>
      <c r="C46" s="747"/>
      <c r="D46" s="748"/>
      <c r="E46" s="748"/>
      <c r="F46" s="748"/>
      <c r="G46" s="748"/>
      <c r="H46" s="748"/>
      <c r="I46" s="748"/>
      <c r="J46" s="757"/>
      <c r="K46" s="371"/>
      <c r="L46" s="662" t="s">
        <v>2517</v>
      </c>
      <c r="M46" s="662"/>
      <c r="N46" s="662"/>
      <c r="O46" s="662"/>
      <c r="P46" s="662"/>
      <c r="Q46" s="662"/>
      <c r="R46" s="662"/>
      <c r="S46" s="662"/>
      <c r="T46" s="323"/>
      <c r="U46" s="373"/>
      <c r="V46" s="662" t="s">
        <v>2518</v>
      </c>
      <c r="W46" s="662"/>
      <c r="X46" s="662"/>
      <c r="Y46" s="662"/>
      <c r="Z46" s="323"/>
      <c r="AA46" s="323"/>
      <c r="AB46" s="323"/>
      <c r="AC46" s="323"/>
      <c r="AD46" s="323"/>
      <c r="AE46" s="323"/>
      <c r="AF46" s="323"/>
      <c r="AG46" s="323"/>
      <c r="AH46" s="323"/>
      <c r="AI46" s="323"/>
      <c r="AJ46" s="324"/>
      <c r="AM46" s="312"/>
      <c r="AQ46" s="304" t="b">
        <v>0</v>
      </c>
      <c r="AR46" s="304" t="b">
        <v>0</v>
      </c>
      <c r="AS46" s="304"/>
      <c r="AT46" s="304"/>
      <c r="AU46" s="304"/>
      <c r="AV46" s="302">
        <f>COUNTIF(AQ46:AR46, TRUE)</f>
        <v>0</v>
      </c>
      <c r="AX46" s="302" t="str">
        <f>IF(AND($K$43&lt;&gt;"",COUNTIF(AQ45:AS46,TRUE)&gt;1),"選択は1つまでです。","")</f>
        <v/>
      </c>
    </row>
    <row r="47" spans="2:50" ht="17.100000000000001" customHeight="1">
      <c r="B47" s="311"/>
      <c r="C47" s="684" t="s">
        <v>2519</v>
      </c>
      <c r="D47" s="685"/>
      <c r="E47" s="685"/>
      <c r="F47" s="685"/>
      <c r="G47" s="685"/>
      <c r="H47" s="685"/>
      <c r="I47" s="685"/>
      <c r="J47" s="686"/>
      <c r="K47" s="377"/>
      <c r="L47" s="661" t="s">
        <v>2520</v>
      </c>
      <c r="M47" s="661"/>
      <c r="N47" s="661"/>
      <c r="O47" s="661"/>
      <c r="P47" s="661"/>
      <c r="Q47" s="320"/>
      <c r="R47" s="378"/>
      <c r="S47" s="685" t="s">
        <v>2521</v>
      </c>
      <c r="T47" s="685"/>
      <c r="U47" s="685"/>
      <c r="V47" s="685"/>
      <c r="W47" s="685"/>
      <c r="X47" s="685"/>
      <c r="Y47" s="378"/>
      <c r="Z47" s="661" t="s">
        <v>2522</v>
      </c>
      <c r="AA47" s="661"/>
      <c r="AB47" s="661"/>
      <c r="AC47" s="661"/>
      <c r="AD47" s="661"/>
      <c r="AE47" s="664"/>
      <c r="AM47" s="312"/>
      <c r="AP47" s="302" t="str">
        <f>IF(AND($J47&lt;&gt;"",COUNTIF(AQ47:AS48,TRUE)=0),"未入力",
  IF(AND($J47&lt;&gt;"",COUNTIF(AQ47:AS48,TRUE)&gt;1),"複数選択",""))</f>
        <v/>
      </c>
      <c r="AQ47" s="304" t="b">
        <v>0</v>
      </c>
      <c r="AR47" s="304" t="b">
        <v>0</v>
      </c>
      <c r="AS47" s="304" t="b">
        <v>0</v>
      </c>
      <c r="AT47" s="304"/>
      <c r="AU47" s="304"/>
      <c r="AV47" s="302">
        <f>COUNTIF(AQ47:AS47, TRUE)</f>
        <v>0</v>
      </c>
      <c r="AX47" s="302" t="str">
        <f>IF(AND($K$43&lt;&gt;"",COUNTIF(AQ47:AS47,TRUE)=0),"未入力です。",
  IF(AND($K$43&lt;&gt;"",COUNTIF(AQ47:AS47,TRUE)&gt;1),"選択は1つまでです。",""))</f>
        <v/>
      </c>
    </row>
    <row r="48" spans="2:50" ht="17.100000000000001" customHeight="1">
      <c r="B48" s="311"/>
      <c r="C48" s="660" t="s">
        <v>2523</v>
      </c>
      <c r="D48" s="661"/>
      <c r="E48" s="661"/>
      <c r="F48" s="661"/>
      <c r="G48" s="661"/>
      <c r="H48" s="661"/>
      <c r="I48" s="661"/>
      <c r="J48" s="664"/>
      <c r="K48" s="377"/>
      <c r="L48" s="661" t="s">
        <v>2524</v>
      </c>
      <c r="M48" s="661"/>
      <c r="N48" s="661"/>
      <c r="O48" s="661"/>
      <c r="P48" s="661"/>
      <c r="Q48" s="320"/>
      <c r="R48" s="378"/>
      <c r="S48" s="661" t="s">
        <v>2525</v>
      </c>
      <c r="T48" s="661"/>
      <c r="U48" s="661"/>
      <c r="V48" s="661"/>
      <c r="W48" s="661"/>
      <c r="X48" s="661"/>
      <c r="Y48" s="378"/>
      <c r="Z48" s="685" t="s">
        <v>2526</v>
      </c>
      <c r="AA48" s="685"/>
      <c r="AB48" s="685"/>
      <c r="AC48" s="685"/>
      <c r="AD48" s="685"/>
      <c r="AE48" s="686"/>
      <c r="AM48" s="312"/>
      <c r="AQ48" s="304" t="b">
        <v>0</v>
      </c>
      <c r="AR48" s="304" t="b">
        <v>0</v>
      </c>
      <c r="AS48" s="304" t="b">
        <v>0</v>
      </c>
      <c r="AT48" s="304"/>
      <c r="AU48" s="304"/>
      <c r="AV48" s="302">
        <f>COUNTIF(AQ48:AS48, TRUE)</f>
        <v>0</v>
      </c>
      <c r="AX48" s="302"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311"/>
      <c r="C49" s="660" t="s">
        <v>2527</v>
      </c>
      <c r="D49" s="661"/>
      <c r="E49" s="661"/>
      <c r="F49" s="661"/>
      <c r="G49" s="661"/>
      <c r="H49" s="661"/>
      <c r="I49" s="661"/>
      <c r="J49" s="664"/>
      <c r="K49" s="370"/>
      <c r="L49" s="685" t="s">
        <v>2528</v>
      </c>
      <c r="M49" s="685"/>
      <c r="N49" s="685"/>
      <c r="O49" s="685"/>
      <c r="P49" s="685"/>
      <c r="Q49" s="685"/>
      <c r="R49" s="372"/>
      <c r="S49" s="694" t="s">
        <v>2529</v>
      </c>
      <c r="T49" s="694"/>
      <c r="U49" s="694"/>
      <c r="V49" s="694"/>
      <c r="W49" s="694"/>
      <c r="X49" s="694"/>
      <c r="Y49" s="372"/>
      <c r="Z49" s="694" t="s">
        <v>2530</v>
      </c>
      <c r="AA49" s="694"/>
      <c r="AB49" s="694"/>
      <c r="AC49" s="694"/>
      <c r="AD49" s="694"/>
      <c r="AE49" s="310"/>
      <c r="AF49" s="708"/>
      <c r="AG49" s="708"/>
      <c r="AH49" s="708"/>
      <c r="AI49" s="708"/>
      <c r="AJ49" s="708"/>
      <c r="AM49" s="312"/>
      <c r="AP49" s="302" t="str">
        <f>IF(AND($J47&lt;&gt;"",COUNTIF(AQ49:AS49,TRUE)=0),"未入力",
  IF(AND($J47&lt;&gt;"",COUNTIF(AQ49:AS49,TRUE)&gt;1),"複数選択",""))</f>
        <v/>
      </c>
      <c r="AQ49" s="304" t="b">
        <v>0</v>
      </c>
      <c r="AR49" s="304" t="b">
        <v>0</v>
      </c>
      <c r="AS49" s="304" t="b">
        <v>0</v>
      </c>
      <c r="AT49" s="304"/>
      <c r="AU49" s="304"/>
      <c r="AV49" s="302">
        <f>COUNTIF(AQ49:AS49, TRUE)</f>
        <v>0</v>
      </c>
      <c r="AX49" s="302" t="str">
        <f>IF(AND($K$43&lt;&gt;"",COUNTIF(AQ49:AS49,TRUE)=0),"未入力です。",
  IF(AND($K$43&lt;&gt;"",COUNTIF(AQ49:AS49,TRUE)&gt;1),"選択は1つまでです。",""))</f>
        <v/>
      </c>
    </row>
    <row r="50" spans="2:50" ht="17.100000000000001" customHeight="1">
      <c r="B50" s="311"/>
      <c r="C50" s="660" t="s">
        <v>2531</v>
      </c>
      <c r="D50" s="661"/>
      <c r="E50" s="661"/>
      <c r="F50" s="661"/>
      <c r="G50" s="661"/>
      <c r="H50" s="661"/>
      <c r="I50" s="661"/>
      <c r="J50" s="664"/>
      <c r="K50" s="377"/>
      <c r="L50" s="661" t="s">
        <v>2532</v>
      </c>
      <c r="M50" s="661"/>
      <c r="N50" s="661"/>
      <c r="O50" s="661"/>
      <c r="P50" s="661"/>
      <c r="Q50" s="758"/>
      <c r="R50" s="384"/>
      <c r="S50" s="661" t="s">
        <v>2533</v>
      </c>
      <c r="T50" s="661"/>
      <c r="U50" s="661"/>
      <c r="V50" s="661"/>
      <c r="W50" s="661"/>
      <c r="X50" s="320"/>
      <c r="Y50" s="384"/>
      <c r="Z50" s="661" t="s">
        <v>2534</v>
      </c>
      <c r="AA50" s="661"/>
      <c r="AB50" s="661"/>
      <c r="AC50" s="661"/>
      <c r="AD50" s="661"/>
      <c r="AE50" s="320"/>
      <c r="AF50" s="385"/>
      <c r="AG50" s="694" t="s">
        <v>2535</v>
      </c>
      <c r="AH50" s="694"/>
      <c r="AI50" s="694"/>
      <c r="AJ50" s="694"/>
      <c r="AK50" s="694"/>
      <c r="AL50" s="308"/>
      <c r="AM50" s="363"/>
      <c r="AQ50" s="304" t="b">
        <v>0</v>
      </c>
      <c r="AR50" s="304" t="b">
        <v>0</v>
      </c>
      <c r="AS50" s="304" t="b">
        <v>0</v>
      </c>
      <c r="AT50" s="304" t="b">
        <v>0</v>
      </c>
      <c r="AU50" s="304"/>
      <c r="AV50" s="302">
        <f>COUNTIF(AQ50:AT50, TRUE)</f>
        <v>0</v>
      </c>
      <c r="AX50" s="302" t="str">
        <f>IF(AND($K43&lt;&gt;"",COUNTIF(AQ50:AT50,TRUE)=0),"未入力です。",
IF(AND($K43&lt;&gt;"",OR(AND(AQ50=FALSE,K52&lt;&gt;""),AND(AR50=FALSE,R52&lt;&gt;""),AND(AS50=FALSE,Y52&lt;&gt;""),AND(AT50=FALSE,AF52&lt;&gt;""))),"未入力です。",""))</f>
        <v/>
      </c>
    </row>
    <row r="51" spans="2:50" ht="20.100000000000001" customHeight="1">
      <c r="B51" s="311"/>
      <c r="C51" s="660" t="s">
        <v>2536</v>
      </c>
      <c r="D51" s="661"/>
      <c r="E51" s="661"/>
      <c r="F51" s="661"/>
      <c r="G51" s="661"/>
      <c r="H51" s="661"/>
      <c r="I51" s="661"/>
      <c r="J51" s="664"/>
      <c r="K51" s="759"/>
      <c r="L51" s="760"/>
      <c r="M51" s="760"/>
      <c r="N51" s="760"/>
      <c r="O51" s="760"/>
      <c r="P51" s="320" t="s">
        <v>2537</v>
      </c>
      <c r="Q51" s="320"/>
      <c r="R51" s="761"/>
      <c r="S51" s="760"/>
      <c r="T51" s="760"/>
      <c r="U51" s="760"/>
      <c r="V51" s="760"/>
      <c r="W51" s="320" t="s">
        <v>2537</v>
      </c>
      <c r="X51" s="320"/>
      <c r="Y51" s="761"/>
      <c r="Z51" s="760"/>
      <c r="AA51" s="760"/>
      <c r="AB51" s="760"/>
      <c r="AC51" s="760"/>
      <c r="AD51" s="320" t="s">
        <v>2537</v>
      </c>
      <c r="AE51" s="320"/>
      <c r="AF51" s="761"/>
      <c r="AG51" s="760"/>
      <c r="AH51" s="760"/>
      <c r="AI51" s="760"/>
      <c r="AJ51" s="760"/>
      <c r="AK51" s="309" t="s">
        <v>2537</v>
      </c>
      <c r="AL51" s="309"/>
      <c r="AM51" s="363"/>
      <c r="AP51" s="302" t="str">
        <f>IF(AND($J47&lt;&gt;"",COUNTIF(AQ51:AS51,TRUE)=0),"未入力",
  IF(AND($J47&lt;&gt;"",COUNTIF(AQ51:AS51,TRUE)&gt;1),"複数選択",""))</f>
        <v/>
      </c>
      <c r="AQ51" s="304"/>
      <c r="AR51" s="304"/>
      <c r="AS51" s="304"/>
      <c r="AT51" s="304"/>
      <c r="AU51" s="304"/>
      <c r="AV51" s="304"/>
      <c r="AW51" s="304"/>
      <c r="AX51" s="302" t="str">
        <f>IF(AND($K43&lt;&gt;"",OR($K$10="01",$K$10="02",$K$10&lt;=24)),
  IF(AND($K43&lt;&gt;"",COUNTA(K51,R51,Y51,AF51)=0),"未入力です。",""),"")</f>
        <v/>
      </c>
    </row>
    <row r="52" spans="2:50" ht="27" customHeight="1">
      <c r="B52" s="311"/>
      <c r="C52" s="762" t="s">
        <v>2538</v>
      </c>
      <c r="D52" s="762"/>
      <c r="E52" s="762"/>
      <c r="F52" s="762"/>
      <c r="G52" s="762"/>
      <c r="H52" s="762"/>
      <c r="I52" s="762"/>
      <c r="J52" s="762"/>
      <c r="K52" s="763"/>
      <c r="L52" s="764"/>
      <c r="M52" s="764"/>
      <c r="N52" s="764"/>
      <c r="O52" s="764"/>
      <c r="P52" s="320" t="s">
        <v>860</v>
      </c>
      <c r="Q52" s="320"/>
      <c r="R52" s="765"/>
      <c r="S52" s="764"/>
      <c r="T52" s="764"/>
      <c r="U52" s="764"/>
      <c r="V52" s="764"/>
      <c r="W52" s="320" t="s">
        <v>860</v>
      </c>
      <c r="X52" s="320"/>
      <c r="Y52" s="765"/>
      <c r="Z52" s="764"/>
      <c r="AA52" s="764"/>
      <c r="AB52" s="764"/>
      <c r="AC52" s="764"/>
      <c r="AD52" s="320" t="s">
        <v>860</v>
      </c>
      <c r="AE52" s="320"/>
      <c r="AF52" s="765"/>
      <c r="AG52" s="764"/>
      <c r="AH52" s="764"/>
      <c r="AI52" s="764"/>
      <c r="AJ52" s="764"/>
      <c r="AK52" s="320" t="s">
        <v>860</v>
      </c>
      <c r="AL52" s="320"/>
      <c r="AM52" s="363"/>
      <c r="AP52" s="302" t="str">
        <f>IF(AND($J47&lt;&gt;"",COUNTIF(AQ52:AT52,TRUE)=0),"未入力","")</f>
        <v/>
      </c>
      <c r="AQ52" s="304"/>
      <c r="AR52" s="304"/>
      <c r="AS52" s="304"/>
      <c r="AT52" s="304"/>
      <c r="AU52" s="304"/>
      <c r="AV52" s="302">
        <f>COUNTIF(AQ49:AS49, TRUE)</f>
        <v>0</v>
      </c>
      <c r="AX52" s="302" t="str">
        <f>IF(AND($K43&lt;&gt;"",COUNTA(K52,R52,Y52,AF52)=0),"未入力です。","")</f>
        <v/>
      </c>
    </row>
    <row r="53" spans="2:50" ht="3.95" customHeight="1">
      <c r="B53" s="311"/>
      <c r="C53" s="307"/>
      <c r="D53" s="307"/>
      <c r="E53" s="307"/>
      <c r="F53" s="307"/>
      <c r="G53" s="307"/>
      <c r="H53" s="307"/>
      <c r="I53" s="307"/>
      <c r="J53" s="307"/>
      <c r="AM53" s="312"/>
      <c r="AP53" s="302" t="str">
        <f>IF(AND($J47="",COUNTA(N56,T56,AA56,AH56)&gt;0),"回答不要",
  IF(AND($J47&lt;&gt;"",OR($S$19&lt;&gt;"",$S$20&lt;&gt;""),COUNTIF(AQ45:AS45,TRUE)&gt;0),
  IF(AND($J47&lt;&gt;"",COUNTA(N56,T56,AA56,AH56)=0),"未入力",""),""))</f>
        <v/>
      </c>
    </row>
    <row r="54" spans="2:50" ht="3.95" customHeight="1">
      <c r="B54" s="311"/>
      <c r="C54" s="307"/>
      <c r="D54" s="307"/>
      <c r="E54" s="307"/>
      <c r="F54" s="307"/>
      <c r="G54" s="307"/>
      <c r="H54" s="307"/>
      <c r="I54" s="307"/>
      <c r="J54" s="307"/>
      <c r="AM54" s="312"/>
      <c r="AP54" s="302" t="str">
        <f>IF(AND($J47&lt;&gt;"",COUNTA(N57,T57,AA57,AH57)=0),"未入力","")</f>
        <v/>
      </c>
    </row>
    <row r="55" spans="2:50" ht="18" customHeight="1">
      <c r="B55" s="311"/>
      <c r="C55" s="660" t="s">
        <v>2490</v>
      </c>
      <c r="D55" s="661"/>
      <c r="E55" s="661"/>
      <c r="F55" s="661"/>
      <c r="G55" s="661"/>
      <c r="H55" s="661"/>
      <c r="I55" s="661"/>
      <c r="J55" s="661"/>
      <c r="K55" s="752"/>
      <c r="L55" s="753"/>
      <c r="M55" s="753"/>
      <c r="N55" s="753"/>
      <c r="O55" s="753"/>
      <c r="P55" s="753"/>
      <c r="Q55" s="754"/>
      <c r="R55" s="362"/>
      <c r="S55" s="362"/>
      <c r="T55" s="362"/>
      <c r="U55" s="362"/>
      <c r="V55" s="362"/>
      <c r="W55" s="362"/>
      <c r="X55" s="362"/>
      <c r="Y55" s="362"/>
      <c r="Z55" s="362"/>
      <c r="AA55" s="362"/>
      <c r="AB55" s="362"/>
      <c r="AC55" s="362"/>
      <c r="AD55" s="362"/>
      <c r="AE55" s="362"/>
      <c r="AF55" s="362"/>
      <c r="AG55" s="362"/>
      <c r="AH55" s="362"/>
      <c r="AI55" s="362"/>
      <c r="AJ55" s="362"/>
      <c r="AM55" s="312"/>
    </row>
    <row r="56" spans="2:50" ht="30.95" customHeight="1">
      <c r="B56" s="311"/>
      <c r="C56" s="702" t="s">
        <v>2510</v>
      </c>
      <c r="D56" s="703"/>
      <c r="E56" s="703"/>
      <c r="F56" s="703"/>
      <c r="G56" s="703"/>
      <c r="H56" s="703"/>
      <c r="I56" s="703"/>
      <c r="J56" s="704"/>
      <c r="K56" s="370"/>
      <c r="L56" s="308" t="s">
        <v>2511</v>
      </c>
      <c r="M56" s="308"/>
      <c r="N56" s="308"/>
      <c r="O56" s="308"/>
      <c r="P56" s="309"/>
      <c r="Q56" s="383"/>
      <c r="R56" s="309" t="s">
        <v>2512</v>
      </c>
      <c r="S56" s="329"/>
      <c r="T56" s="329"/>
      <c r="U56" s="309"/>
      <c r="V56" s="329"/>
      <c r="W56" s="329"/>
      <c r="X56" s="309"/>
      <c r="Y56" s="329"/>
      <c r="Z56" s="329"/>
      <c r="AA56" s="310"/>
      <c r="AB56" s="311"/>
      <c r="AM56" s="312"/>
      <c r="AQ56" s="302" t="b">
        <v>0</v>
      </c>
      <c r="AR56" s="302" t="b">
        <v>0</v>
      </c>
    </row>
    <row r="57" spans="2:50" ht="17.100000000000001" customHeight="1">
      <c r="B57" s="311"/>
      <c r="C57" s="746" t="s">
        <v>2513</v>
      </c>
      <c r="D57" s="716"/>
      <c r="E57" s="716"/>
      <c r="F57" s="716"/>
      <c r="G57" s="716"/>
      <c r="H57" s="716"/>
      <c r="I57" s="716"/>
      <c r="J57" s="756"/>
      <c r="K57" s="370"/>
      <c r="L57" s="309" t="s">
        <v>2514</v>
      </c>
      <c r="M57" s="309"/>
      <c r="N57" s="309"/>
      <c r="O57" s="309"/>
      <c r="P57" s="309"/>
      <c r="Q57" s="309"/>
      <c r="R57" s="309"/>
      <c r="S57" s="372"/>
      <c r="T57" s="766" t="s">
        <v>2539</v>
      </c>
      <c r="U57" s="766"/>
      <c r="V57" s="766"/>
      <c r="W57" s="766"/>
      <c r="X57" s="766"/>
      <c r="Y57" s="309"/>
      <c r="Z57" s="372"/>
      <c r="AA57" s="694" t="s">
        <v>2516</v>
      </c>
      <c r="AB57" s="694"/>
      <c r="AC57" s="694"/>
      <c r="AD57" s="694"/>
      <c r="AE57" s="694"/>
      <c r="AF57" s="694"/>
      <c r="AG57" s="694"/>
      <c r="AH57" s="694"/>
      <c r="AI57" s="694"/>
      <c r="AJ57" s="709"/>
      <c r="AM57" s="312"/>
      <c r="AQ57" s="302" t="b">
        <v>0</v>
      </c>
      <c r="AR57" s="302" t="b">
        <v>0</v>
      </c>
      <c r="AS57" s="302" t="b">
        <v>0</v>
      </c>
    </row>
    <row r="58" spans="2:50" ht="17.100000000000001" customHeight="1">
      <c r="B58" s="311"/>
      <c r="C58" s="747"/>
      <c r="D58" s="748"/>
      <c r="E58" s="748"/>
      <c r="F58" s="748"/>
      <c r="G58" s="748"/>
      <c r="H58" s="748"/>
      <c r="I58" s="748"/>
      <c r="J58" s="757"/>
      <c r="K58" s="371"/>
      <c r="L58" s="662" t="s">
        <v>2517</v>
      </c>
      <c r="M58" s="662"/>
      <c r="N58" s="662"/>
      <c r="O58" s="662"/>
      <c r="P58" s="662"/>
      <c r="Q58" s="662"/>
      <c r="R58" s="662"/>
      <c r="S58" s="662"/>
      <c r="T58" s="323"/>
      <c r="U58" s="373"/>
      <c r="V58" s="662" t="s">
        <v>2518</v>
      </c>
      <c r="W58" s="662"/>
      <c r="X58" s="662"/>
      <c r="Y58" s="662"/>
      <c r="Z58" s="323"/>
      <c r="AA58" s="323"/>
      <c r="AB58" s="323"/>
      <c r="AC58" s="323"/>
      <c r="AD58" s="323"/>
      <c r="AE58" s="323"/>
      <c r="AF58" s="323"/>
      <c r="AG58" s="323"/>
      <c r="AH58" s="323"/>
      <c r="AI58" s="323"/>
      <c r="AJ58" s="324"/>
      <c r="AM58" s="312"/>
      <c r="AQ58" s="302" t="b">
        <v>0</v>
      </c>
      <c r="AR58" s="302" t="b">
        <v>0</v>
      </c>
    </row>
    <row r="59" spans="2:50" ht="17.100000000000001" customHeight="1">
      <c r="B59" s="311"/>
      <c r="C59" s="684" t="s">
        <v>2519</v>
      </c>
      <c r="D59" s="685"/>
      <c r="E59" s="685"/>
      <c r="F59" s="685"/>
      <c r="G59" s="685"/>
      <c r="H59" s="685"/>
      <c r="I59" s="685"/>
      <c r="J59" s="686"/>
      <c r="K59" s="377"/>
      <c r="L59" s="661" t="s">
        <v>2520</v>
      </c>
      <c r="M59" s="661"/>
      <c r="N59" s="661"/>
      <c r="O59" s="661"/>
      <c r="P59" s="661"/>
      <c r="Q59" s="320"/>
      <c r="R59" s="378"/>
      <c r="S59" s="685" t="s">
        <v>2521</v>
      </c>
      <c r="T59" s="685"/>
      <c r="U59" s="685"/>
      <c r="V59" s="685"/>
      <c r="W59" s="685"/>
      <c r="X59" s="685"/>
      <c r="Y59" s="378"/>
      <c r="Z59" s="661" t="s">
        <v>2522</v>
      </c>
      <c r="AA59" s="661"/>
      <c r="AB59" s="661"/>
      <c r="AC59" s="661"/>
      <c r="AD59" s="661"/>
      <c r="AE59" s="664"/>
      <c r="AM59" s="312"/>
      <c r="AQ59" s="302" t="b">
        <v>0</v>
      </c>
      <c r="AR59" s="302" t="b">
        <v>0</v>
      </c>
      <c r="AS59" s="302" t="b">
        <v>0</v>
      </c>
    </row>
    <row r="60" spans="2:50" ht="17.100000000000001" customHeight="1">
      <c r="B60" s="311"/>
      <c r="C60" s="660" t="s">
        <v>2523</v>
      </c>
      <c r="D60" s="661"/>
      <c r="E60" s="661"/>
      <c r="F60" s="661"/>
      <c r="G60" s="661"/>
      <c r="H60" s="661"/>
      <c r="I60" s="661"/>
      <c r="J60" s="664"/>
      <c r="K60" s="377"/>
      <c r="L60" s="661" t="s">
        <v>2524</v>
      </c>
      <c r="M60" s="661"/>
      <c r="N60" s="661"/>
      <c r="O60" s="661"/>
      <c r="P60" s="661"/>
      <c r="Q60" s="320"/>
      <c r="R60" s="378"/>
      <c r="S60" s="661" t="s">
        <v>2525</v>
      </c>
      <c r="T60" s="661"/>
      <c r="U60" s="661"/>
      <c r="V60" s="661"/>
      <c r="W60" s="661"/>
      <c r="X60" s="661"/>
      <c r="Y60" s="378"/>
      <c r="Z60" s="685" t="s">
        <v>2526</v>
      </c>
      <c r="AA60" s="685"/>
      <c r="AB60" s="685"/>
      <c r="AC60" s="685"/>
      <c r="AD60" s="685"/>
      <c r="AE60" s="686"/>
      <c r="AM60" s="312"/>
      <c r="AQ60" s="302" t="b">
        <v>0</v>
      </c>
      <c r="AR60" s="302" t="b">
        <v>0</v>
      </c>
      <c r="AS60" s="302" t="b">
        <v>0</v>
      </c>
    </row>
    <row r="61" spans="2:50" ht="17.100000000000001" customHeight="1">
      <c r="B61" s="311"/>
      <c r="C61" s="660" t="s">
        <v>2527</v>
      </c>
      <c r="D61" s="661"/>
      <c r="E61" s="661"/>
      <c r="F61" s="661"/>
      <c r="G61" s="661"/>
      <c r="H61" s="661"/>
      <c r="I61" s="661"/>
      <c r="J61" s="664"/>
      <c r="K61" s="370"/>
      <c r="L61" s="685" t="s">
        <v>2528</v>
      </c>
      <c r="M61" s="685"/>
      <c r="N61" s="685"/>
      <c r="O61" s="685"/>
      <c r="P61" s="685"/>
      <c r="Q61" s="685"/>
      <c r="R61" s="372"/>
      <c r="S61" s="694" t="s">
        <v>2529</v>
      </c>
      <c r="T61" s="694"/>
      <c r="U61" s="694"/>
      <c r="V61" s="694"/>
      <c r="W61" s="694"/>
      <c r="X61" s="694"/>
      <c r="Y61" s="372"/>
      <c r="Z61" s="694" t="s">
        <v>2530</v>
      </c>
      <c r="AA61" s="694"/>
      <c r="AB61" s="694"/>
      <c r="AC61" s="694"/>
      <c r="AD61" s="694"/>
      <c r="AE61" s="310"/>
      <c r="AF61" s="708"/>
      <c r="AG61" s="708"/>
      <c r="AH61" s="708"/>
      <c r="AI61" s="708"/>
      <c r="AJ61" s="708"/>
      <c r="AM61" s="312"/>
      <c r="AQ61" s="302" t="b">
        <v>0</v>
      </c>
      <c r="AR61" s="302" t="b">
        <v>0</v>
      </c>
      <c r="AS61" s="302" t="b">
        <v>0</v>
      </c>
      <c r="AX61" s="364"/>
    </row>
    <row r="62" spans="2:50" ht="17.100000000000001" customHeight="1">
      <c r="B62" s="311"/>
      <c r="C62" s="660" t="s">
        <v>2531</v>
      </c>
      <c r="D62" s="661"/>
      <c r="E62" s="661"/>
      <c r="F62" s="661"/>
      <c r="G62" s="661"/>
      <c r="H62" s="661"/>
      <c r="I62" s="661"/>
      <c r="J62" s="664"/>
      <c r="K62" s="377"/>
      <c r="L62" s="661" t="s">
        <v>2532</v>
      </c>
      <c r="M62" s="661"/>
      <c r="N62" s="661"/>
      <c r="O62" s="661"/>
      <c r="P62" s="661"/>
      <c r="Q62" s="758"/>
      <c r="R62" s="384"/>
      <c r="S62" s="661" t="s">
        <v>2533</v>
      </c>
      <c r="T62" s="661"/>
      <c r="U62" s="661"/>
      <c r="V62" s="661"/>
      <c r="W62" s="661"/>
      <c r="X62" s="320"/>
      <c r="Y62" s="384"/>
      <c r="Z62" s="661" t="s">
        <v>2534</v>
      </c>
      <c r="AA62" s="661"/>
      <c r="AB62" s="661"/>
      <c r="AC62" s="661"/>
      <c r="AD62" s="661"/>
      <c r="AE62" s="320"/>
      <c r="AF62" s="385"/>
      <c r="AG62" s="694" t="s">
        <v>2535</v>
      </c>
      <c r="AH62" s="694"/>
      <c r="AI62" s="694"/>
      <c r="AJ62" s="694"/>
      <c r="AK62" s="694"/>
      <c r="AL62" s="308"/>
      <c r="AM62" s="363"/>
      <c r="AP62" s="326"/>
      <c r="AQ62" s="302" t="b">
        <v>0</v>
      </c>
      <c r="AR62" s="302" t="b">
        <v>0</v>
      </c>
      <c r="AS62" s="302" t="b">
        <v>0</v>
      </c>
      <c r="AT62" s="302" t="b">
        <v>0</v>
      </c>
    </row>
    <row r="63" spans="2:50" ht="20.100000000000001" customHeight="1">
      <c r="B63" s="311"/>
      <c r="C63" s="660" t="s">
        <v>2536</v>
      </c>
      <c r="D63" s="661"/>
      <c r="E63" s="661"/>
      <c r="F63" s="661"/>
      <c r="G63" s="661"/>
      <c r="H63" s="661"/>
      <c r="I63" s="661"/>
      <c r="J63" s="664"/>
      <c r="K63" s="767"/>
      <c r="L63" s="768"/>
      <c r="M63" s="768"/>
      <c r="N63" s="768"/>
      <c r="O63" s="768"/>
      <c r="P63" s="320" t="s">
        <v>2537</v>
      </c>
      <c r="Q63" s="320"/>
      <c r="R63" s="769"/>
      <c r="S63" s="768"/>
      <c r="T63" s="768"/>
      <c r="U63" s="768"/>
      <c r="V63" s="768"/>
      <c r="W63" s="320" t="s">
        <v>2537</v>
      </c>
      <c r="X63" s="320"/>
      <c r="Y63" s="769"/>
      <c r="Z63" s="768"/>
      <c r="AA63" s="768"/>
      <c r="AB63" s="768"/>
      <c r="AC63" s="768"/>
      <c r="AD63" s="320" t="s">
        <v>2537</v>
      </c>
      <c r="AE63" s="320"/>
      <c r="AF63" s="761"/>
      <c r="AG63" s="760"/>
      <c r="AH63" s="760"/>
      <c r="AI63" s="760"/>
      <c r="AJ63" s="760"/>
      <c r="AK63" s="309" t="s">
        <v>2537</v>
      </c>
      <c r="AL63" s="309"/>
      <c r="AM63" s="363"/>
    </row>
    <row r="64" spans="2:50" ht="27" customHeight="1">
      <c r="B64" s="311"/>
      <c r="C64" s="705" t="s">
        <v>2538</v>
      </c>
      <c r="D64" s="706"/>
      <c r="E64" s="706"/>
      <c r="F64" s="706"/>
      <c r="G64" s="706"/>
      <c r="H64" s="706"/>
      <c r="I64" s="706"/>
      <c r="J64" s="707"/>
      <c r="K64" s="763"/>
      <c r="L64" s="764"/>
      <c r="M64" s="764"/>
      <c r="N64" s="764"/>
      <c r="O64" s="764"/>
      <c r="P64" s="320" t="s">
        <v>860</v>
      </c>
      <c r="Q64" s="320"/>
      <c r="R64" s="765"/>
      <c r="S64" s="764"/>
      <c r="T64" s="764"/>
      <c r="U64" s="764"/>
      <c r="V64" s="764"/>
      <c r="W64" s="320" t="s">
        <v>860</v>
      </c>
      <c r="X64" s="320"/>
      <c r="Y64" s="765"/>
      <c r="Z64" s="764"/>
      <c r="AA64" s="764"/>
      <c r="AB64" s="764"/>
      <c r="AC64" s="764"/>
      <c r="AD64" s="320" t="s">
        <v>860</v>
      </c>
      <c r="AE64" s="320"/>
      <c r="AF64" s="765"/>
      <c r="AG64" s="764"/>
      <c r="AH64" s="764"/>
      <c r="AI64" s="764"/>
      <c r="AJ64" s="764"/>
      <c r="AK64" s="320" t="s">
        <v>860</v>
      </c>
      <c r="AL64" s="320"/>
      <c r="AM64" s="363"/>
    </row>
    <row r="65" spans="2:46" ht="3.95" customHeight="1">
      <c r="B65" s="311"/>
      <c r="C65" s="339"/>
      <c r="D65" s="339"/>
      <c r="E65" s="339"/>
      <c r="F65" s="339"/>
      <c r="G65" s="339"/>
      <c r="H65" s="339"/>
      <c r="I65" s="339"/>
      <c r="J65" s="339"/>
      <c r="AM65" s="312"/>
      <c r="AP65" s="302" t="str">
        <f>IF(AND($AQ$16=TRUE,COUNTA(U65:W67)=0),"未入力",
IF(COUNTA(U65:W67)&gt;1,"複数選択",""))</f>
        <v/>
      </c>
    </row>
    <row r="66" spans="2:46" ht="3.95" customHeight="1">
      <c r="B66" s="311"/>
      <c r="C66" s="339"/>
      <c r="D66" s="339"/>
      <c r="E66" s="339"/>
      <c r="F66" s="339"/>
      <c r="G66" s="339"/>
      <c r="H66" s="339"/>
      <c r="I66" s="339"/>
      <c r="J66" s="339"/>
      <c r="AM66" s="312"/>
    </row>
    <row r="67" spans="2:46" ht="18" customHeight="1">
      <c r="B67" s="311"/>
      <c r="C67" s="660" t="s">
        <v>2490</v>
      </c>
      <c r="D67" s="661"/>
      <c r="E67" s="661"/>
      <c r="F67" s="661"/>
      <c r="G67" s="661"/>
      <c r="H67" s="661"/>
      <c r="I67" s="661"/>
      <c r="J67" s="661"/>
      <c r="K67" s="752"/>
      <c r="L67" s="753"/>
      <c r="M67" s="753"/>
      <c r="N67" s="753"/>
      <c r="O67" s="753"/>
      <c r="P67" s="753"/>
      <c r="Q67" s="754"/>
      <c r="R67" s="362"/>
      <c r="S67" s="362"/>
      <c r="T67" s="362"/>
      <c r="U67" s="362"/>
      <c r="V67" s="362"/>
      <c r="W67" s="362"/>
      <c r="X67" s="362"/>
      <c r="Y67" s="362"/>
      <c r="Z67" s="362"/>
      <c r="AA67" s="362"/>
      <c r="AB67" s="362"/>
      <c r="AC67" s="362"/>
      <c r="AD67" s="362"/>
      <c r="AE67" s="362"/>
      <c r="AF67" s="362"/>
      <c r="AG67" s="362"/>
      <c r="AH67" s="362"/>
      <c r="AI67" s="362"/>
      <c r="AJ67" s="362"/>
      <c r="AM67" s="312"/>
    </row>
    <row r="68" spans="2:46" ht="30.95" customHeight="1">
      <c r="B68" s="311"/>
      <c r="C68" s="702" t="s">
        <v>2510</v>
      </c>
      <c r="D68" s="703"/>
      <c r="E68" s="703"/>
      <c r="F68" s="703"/>
      <c r="G68" s="703"/>
      <c r="H68" s="703"/>
      <c r="I68" s="703"/>
      <c r="J68" s="704"/>
      <c r="K68" s="370"/>
      <c r="L68" s="308" t="s">
        <v>2511</v>
      </c>
      <c r="M68" s="308"/>
      <c r="N68" s="308"/>
      <c r="O68" s="308"/>
      <c r="P68" s="309"/>
      <c r="Q68" s="383"/>
      <c r="R68" s="309" t="s">
        <v>2512</v>
      </c>
      <c r="S68" s="329"/>
      <c r="T68" s="329"/>
      <c r="U68" s="309"/>
      <c r="V68" s="329"/>
      <c r="W68" s="329"/>
      <c r="X68" s="309"/>
      <c r="Y68" s="329"/>
      <c r="Z68" s="329"/>
      <c r="AA68" s="310"/>
      <c r="AB68" s="311"/>
      <c r="AM68" s="312"/>
      <c r="AP68" s="302" t="str">
        <f>IF(AND($AQ$16=TRUE,COUNTIF(AQ68:AS68,TRUE)=0),"未入力",IF(COUNTIF(AQ68:AS68,TRUE)=2,"複数選択",""))</f>
        <v/>
      </c>
      <c r="AQ68" s="304" t="b">
        <v>0</v>
      </c>
      <c r="AR68" s="304" t="b">
        <v>0</v>
      </c>
    </row>
    <row r="69" spans="2:46" ht="17.100000000000001" customHeight="1">
      <c r="B69" s="311"/>
      <c r="C69" s="746" t="s">
        <v>2513</v>
      </c>
      <c r="D69" s="716"/>
      <c r="E69" s="716"/>
      <c r="F69" s="716"/>
      <c r="G69" s="716"/>
      <c r="H69" s="716"/>
      <c r="I69" s="716"/>
      <c r="J69" s="756"/>
      <c r="K69" s="370"/>
      <c r="L69" s="309" t="s">
        <v>2514</v>
      </c>
      <c r="M69" s="309"/>
      <c r="N69" s="309"/>
      <c r="O69" s="309"/>
      <c r="P69" s="309"/>
      <c r="Q69" s="309"/>
      <c r="R69" s="309"/>
      <c r="S69" s="372"/>
      <c r="T69" s="694" t="s">
        <v>2515</v>
      </c>
      <c r="U69" s="694"/>
      <c r="V69" s="694"/>
      <c r="W69" s="694"/>
      <c r="X69" s="694"/>
      <c r="Y69" s="309"/>
      <c r="Z69" s="372"/>
      <c r="AA69" s="694" t="s">
        <v>2516</v>
      </c>
      <c r="AB69" s="694"/>
      <c r="AC69" s="694"/>
      <c r="AD69" s="694"/>
      <c r="AE69" s="694"/>
      <c r="AF69" s="694"/>
      <c r="AG69" s="694"/>
      <c r="AH69" s="694"/>
      <c r="AI69" s="694"/>
      <c r="AJ69" s="709"/>
      <c r="AM69" s="312"/>
      <c r="AP69" s="302" t="str">
        <f>IF(AND($AQ$16=TRUE,COUNTIF(AQ69:AS69,TRUE)=0),"未入力",IF(COUNTIF(AQ69:AS69,TRUE)=2,"複数選択",""))</f>
        <v/>
      </c>
      <c r="AQ69" s="304" t="b">
        <v>0</v>
      </c>
      <c r="AR69" s="304" t="b">
        <v>0</v>
      </c>
      <c r="AS69" s="302" t="b">
        <v>0</v>
      </c>
    </row>
    <row r="70" spans="2:46" ht="17.100000000000001" customHeight="1">
      <c r="B70" s="311"/>
      <c r="C70" s="747"/>
      <c r="D70" s="748"/>
      <c r="E70" s="748"/>
      <c r="F70" s="748"/>
      <c r="G70" s="748"/>
      <c r="H70" s="748"/>
      <c r="I70" s="748"/>
      <c r="J70" s="757"/>
      <c r="K70" s="371"/>
      <c r="L70" s="662" t="s">
        <v>2517</v>
      </c>
      <c r="M70" s="662"/>
      <c r="N70" s="662"/>
      <c r="O70" s="662"/>
      <c r="P70" s="662"/>
      <c r="Q70" s="662"/>
      <c r="R70" s="662"/>
      <c r="S70" s="662"/>
      <c r="T70" s="323"/>
      <c r="U70" s="373"/>
      <c r="V70" s="662" t="s">
        <v>2518</v>
      </c>
      <c r="W70" s="662"/>
      <c r="X70" s="662"/>
      <c r="Y70" s="662"/>
      <c r="Z70" s="323"/>
      <c r="AA70" s="323"/>
      <c r="AB70" s="323"/>
      <c r="AC70" s="323"/>
      <c r="AD70" s="323"/>
      <c r="AE70" s="323"/>
      <c r="AF70" s="323"/>
      <c r="AG70" s="323"/>
      <c r="AH70" s="323"/>
      <c r="AI70" s="323"/>
      <c r="AJ70" s="324"/>
      <c r="AM70" s="312"/>
      <c r="AP70" s="302" t="str">
        <f>IF(AND($AQ$16=TRUE,L70=""),"未入力","")</f>
        <v/>
      </c>
      <c r="AQ70" s="302" t="b">
        <v>0</v>
      </c>
      <c r="AR70" s="302" t="b">
        <v>0</v>
      </c>
    </row>
    <row r="71" spans="2:46" ht="17.100000000000001" customHeight="1">
      <c r="B71" s="311"/>
      <c r="C71" s="684" t="s">
        <v>2519</v>
      </c>
      <c r="D71" s="685"/>
      <c r="E71" s="685"/>
      <c r="F71" s="685"/>
      <c r="G71" s="685"/>
      <c r="H71" s="685"/>
      <c r="I71" s="685"/>
      <c r="J71" s="686"/>
      <c r="K71" s="377"/>
      <c r="L71" s="661" t="s">
        <v>2520</v>
      </c>
      <c r="M71" s="661"/>
      <c r="N71" s="661"/>
      <c r="O71" s="661"/>
      <c r="P71" s="661"/>
      <c r="Q71" s="320"/>
      <c r="R71" s="378"/>
      <c r="S71" s="685" t="s">
        <v>2521</v>
      </c>
      <c r="T71" s="685"/>
      <c r="U71" s="685"/>
      <c r="V71" s="685"/>
      <c r="W71" s="685"/>
      <c r="X71" s="685"/>
      <c r="Y71" s="378"/>
      <c r="Z71" s="661" t="s">
        <v>2522</v>
      </c>
      <c r="AA71" s="661"/>
      <c r="AB71" s="661"/>
      <c r="AC71" s="661"/>
      <c r="AD71" s="661"/>
      <c r="AE71" s="664"/>
      <c r="AM71" s="312"/>
      <c r="AP71" s="302" t="str">
        <f>IF(AND($AQ$16=TRUE,N71=""),"未入力","")</f>
        <v/>
      </c>
      <c r="AQ71" s="302" t="b">
        <v>0</v>
      </c>
      <c r="AR71" s="302" t="b">
        <v>0</v>
      </c>
      <c r="AS71" s="302" t="b">
        <v>0</v>
      </c>
    </row>
    <row r="72" spans="2:46" ht="17.100000000000001" customHeight="1">
      <c r="B72" s="311"/>
      <c r="C72" s="660" t="s">
        <v>2523</v>
      </c>
      <c r="D72" s="661"/>
      <c r="E72" s="661"/>
      <c r="F72" s="661"/>
      <c r="G72" s="661"/>
      <c r="H72" s="661"/>
      <c r="I72" s="661"/>
      <c r="J72" s="664"/>
      <c r="K72" s="377"/>
      <c r="L72" s="661" t="s">
        <v>2524</v>
      </c>
      <c r="M72" s="661"/>
      <c r="N72" s="661"/>
      <c r="O72" s="661"/>
      <c r="P72" s="661"/>
      <c r="Q72" s="320"/>
      <c r="R72" s="378"/>
      <c r="S72" s="661" t="s">
        <v>2525</v>
      </c>
      <c r="T72" s="661"/>
      <c r="U72" s="661"/>
      <c r="V72" s="661"/>
      <c r="W72" s="661"/>
      <c r="X72" s="661"/>
      <c r="Y72" s="378"/>
      <c r="Z72" s="685" t="s">
        <v>2526</v>
      </c>
      <c r="AA72" s="685"/>
      <c r="AB72" s="685"/>
      <c r="AC72" s="685"/>
      <c r="AD72" s="685"/>
      <c r="AE72" s="686"/>
      <c r="AM72" s="312"/>
      <c r="AP72" s="302" t="str">
        <f>IF(AND($AQ$16=TRUE,COUNTIF(AQ72:AS72,TRUE)=0),"未入力","")</f>
        <v/>
      </c>
      <c r="AQ72" s="304" t="b">
        <v>0</v>
      </c>
      <c r="AR72" s="304" t="b">
        <v>0</v>
      </c>
      <c r="AS72" s="304" t="b">
        <v>0</v>
      </c>
    </row>
    <row r="73" spans="2:46" ht="17.100000000000001" customHeight="1">
      <c r="B73" s="311"/>
      <c r="C73" s="660" t="s">
        <v>2527</v>
      </c>
      <c r="D73" s="661"/>
      <c r="E73" s="661"/>
      <c r="F73" s="661"/>
      <c r="G73" s="661"/>
      <c r="H73" s="661"/>
      <c r="I73" s="661"/>
      <c r="J73" s="664"/>
      <c r="K73" s="370"/>
      <c r="L73" s="685" t="s">
        <v>2528</v>
      </c>
      <c r="M73" s="685"/>
      <c r="N73" s="685"/>
      <c r="O73" s="685"/>
      <c r="P73" s="685"/>
      <c r="Q73" s="685"/>
      <c r="R73" s="372"/>
      <c r="S73" s="694" t="s">
        <v>2529</v>
      </c>
      <c r="T73" s="694"/>
      <c r="U73" s="694"/>
      <c r="V73" s="694"/>
      <c r="W73" s="694"/>
      <c r="X73" s="694"/>
      <c r="Y73" s="372"/>
      <c r="Z73" s="694" t="s">
        <v>2530</v>
      </c>
      <c r="AA73" s="694"/>
      <c r="AB73" s="694"/>
      <c r="AC73" s="694"/>
      <c r="AD73" s="694"/>
      <c r="AE73" s="310"/>
      <c r="AF73" s="708"/>
      <c r="AG73" s="708"/>
      <c r="AH73" s="708"/>
      <c r="AI73" s="708"/>
      <c r="AJ73" s="708"/>
      <c r="AM73" s="312"/>
      <c r="AP73" s="302" t="str">
        <f>IF(AND($AQ$16=TRUE,O73=""),"未入力","")</f>
        <v/>
      </c>
      <c r="AQ73" s="302" t="b">
        <v>0</v>
      </c>
      <c r="AR73" s="302" t="b">
        <v>0</v>
      </c>
      <c r="AS73" s="302" t="b">
        <v>0</v>
      </c>
    </row>
    <row r="74" spans="2:46" ht="17.100000000000001" customHeight="1">
      <c r="B74" s="311"/>
      <c r="C74" s="660" t="s">
        <v>2531</v>
      </c>
      <c r="D74" s="661"/>
      <c r="E74" s="661"/>
      <c r="F74" s="661"/>
      <c r="G74" s="661"/>
      <c r="H74" s="661"/>
      <c r="I74" s="661"/>
      <c r="J74" s="664"/>
      <c r="K74" s="377"/>
      <c r="L74" s="661" t="s">
        <v>2532</v>
      </c>
      <c r="M74" s="661"/>
      <c r="N74" s="661"/>
      <c r="O74" s="661"/>
      <c r="P74" s="661"/>
      <c r="Q74" s="758"/>
      <c r="R74" s="384"/>
      <c r="S74" s="661" t="s">
        <v>2533</v>
      </c>
      <c r="T74" s="661"/>
      <c r="U74" s="661"/>
      <c r="V74" s="661"/>
      <c r="W74" s="661"/>
      <c r="X74" s="320"/>
      <c r="Y74" s="384"/>
      <c r="Z74" s="661" t="s">
        <v>2534</v>
      </c>
      <c r="AA74" s="661"/>
      <c r="AB74" s="661"/>
      <c r="AC74" s="661"/>
      <c r="AD74" s="661"/>
      <c r="AE74" s="320"/>
      <c r="AF74" s="385"/>
      <c r="AG74" s="694" t="s">
        <v>2535</v>
      </c>
      <c r="AH74" s="694"/>
      <c r="AI74" s="694"/>
      <c r="AJ74" s="694"/>
      <c r="AK74" s="694"/>
      <c r="AL74" s="308"/>
      <c r="AM74" s="363"/>
      <c r="AP74" s="302" t="str">
        <f>IF(AND($AQ$16=TRUE,O74=""),"未入力","")</f>
        <v/>
      </c>
      <c r="AQ74" s="302" t="b">
        <v>0</v>
      </c>
      <c r="AR74" s="302" t="b">
        <v>0</v>
      </c>
      <c r="AS74" s="302" t="b">
        <v>0</v>
      </c>
      <c r="AT74" s="302" t="b">
        <v>0</v>
      </c>
    </row>
    <row r="75" spans="2:46" ht="20.100000000000001" customHeight="1">
      <c r="B75" s="311"/>
      <c r="C75" s="660" t="s">
        <v>2536</v>
      </c>
      <c r="D75" s="661"/>
      <c r="E75" s="661"/>
      <c r="F75" s="661"/>
      <c r="G75" s="661"/>
      <c r="H75" s="661"/>
      <c r="I75" s="661"/>
      <c r="J75" s="664"/>
      <c r="K75" s="778"/>
      <c r="L75" s="779"/>
      <c r="M75" s="779"/>
      <c r="N75" s="779"/>
      <c r="O75" s="779"/>
      <c r="P75" s="320" t="s">
        <v>2537</v>
      </c>
      <c r="Q75" s="320"/>
      <c r="R75" s="780"/>
      <c r="S75" s="779"/>
      <c r="T75" s="779"/>
      <c r="U75" s="779"/>
      <c r="V75" s="779"/>
      <c r="W75" s="320" t="s">
        <v>2537</v>
      </c>
      <c r="X75" s="320"/>
      <c r="Y75" s="780"/>
      <c r="Z75" s="779"/>
      <c r="AA75" s="779"/>
      <c r="AB75" s="779"/>
      <c r="AC75" s="779"/>
      <c r="AD75" s="320" t="s">
        <v>2537</v>
      </c>
      <c r="AE75" s="320"/>
      <c r="AF75" s="781"/>
      <c r="AG75" s="782"/>
      <c r="AH75" s="782"/>
      <c r="AI75" s="782"/>
      <c r="AJ75" s="782"/>
      <c r="AK75" s="309" t="s">
        <v>2537</v>
      </c>
      <c r="AL75" s="309"/>
      <c r="AM75" s="363"/>
    </row>
    <row r="76" spans="2:46" ht="27" customHeight="1">
      <c r="B76" s="363"/>
      <c r="C76" s="697" t="s">
        <v>2538</v>
      </c>
      <c r="D76" s="698"/>
      <c r="E76" s="698"/>
      <c r="F76" s="698"/>
      <c r="G76" s="698"/>
      <c r="H76" s="698"/>
      <c r="I76" s="698"/>
      <c r="J76" s="783"/>
      <c r="K76" s="784"/>
      <c r="L76" s="771"/>
      <c r="M76" s="771"/>
      <c r="N76" s="771"/>
      <c r="O76" s="771"/>
      <c r="P76" s="320" t="s">
        <v>860</v>
      </c>
      <c r="Q76" s="320"/>
      <c r="R76" s="770"/>
      <c r="S76" s="771"/>
      <c r="T76" s="771"/>
      <c r="U76" s="771"/>
      <c r="V76" s="771"/>
      <c r="W76" s="320" t="s">
        <v>860</v>
      </c>
      <c r="X76" s="320"/>
      <c r="Y76" s="770"/>
      <c r="Z76" s="771"/>
      <c r="AA76" s="771"/>
      <c r="AB76" s="771"/>
      <c r="AC76" s="771"/>
      <c r="AD76" s="320" t="s">
        <v>860</v>
      </c>
      <c r="AE76" s="320"/>
      <c r="AF76" s="770"/>
      <c r="AG76" s="771"/>
      <c r="AH76" s="771"/>
      <c r="AI76" s="771"/>
      <c r="AJ76" s="771"/>
      <c r="AK76" s="320" t="s">
        <v>860</v>
      </c>
      <c r="AL76" s="320"/>
      <c r="AM76" s="363"/>
    </row>
    <row r="77" spans="2:46" ht="3.95" customHeight="1">
      <c r="B77" s="322"/>
      <c r="C77" s="336"/>
      <c r="D77" s="336"/>
      <c r="E77" s="336"/>
      <c r="F77" s="336"/>
      <c r="G77" s="336"/>
      <c r="H77" s="336"/>
      <c r="I77" s="336"/>
      <c r="J77" s="336"/>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4"/>
    </row>
    <row r="78" spans="2:46" ht="3.95" customHeight="1">
      <c r="B78" s="320"/>
      <c r="C78" s="338"/>
      <c r="D78" s="338"/>
      <c r="E78" s="338"/>
      <c r="F78" s="338"/>
      <c r="G78" s="338"/>
      <c r="H78" s="338"/>
      <c r="I78" s="338"/>
      <c r="J78" s="338"/>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row>
    <row r="79" spans="2:46" ht="15" customHeight="1">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row>
    <row r="80" spans="2: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C75:J75"/>
    <mergeCell ref="K75:O75"/>
    <mergeCell ref="R75:V75"/>
    <mergeCell ref="Y75:AC75"/>
    <mergeCell ref="AF75:AJ75"/>
    <mergeCell ref="C76:J76"/>
    <mergeCell ref="K76:O76"/>
    <mergeCell ref="R76:V76"/>
    <mergeCell ref="Y76:AC76"/>
    <mergeCell ref="AF76:AJ76"/>
    <mergeCell ref="C73:J73"/>
    <mergeCell ref="L73:Q73"/>
    <mergeCell ref="S73:X73"/>
    <mergeCell ref="Z73:AD73"/>
    <mergeCell ref="AF73:AJ73"/>
    <mergeCell ref="C74:J74"/>
    <mergeCell ref="L74:Q74"/>
    <mergeCell ref="S74:W74"/>
    <mergeCell ref="Z74:AD74"/>
    <mergeCell ref="AG74:AK7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63:J63"/>
    <mergeCell ref="K63:O63"/>
    <mergeCell ref="R63:V63"/>
    <mergeCell ref="Y63:AC63"/>
    <mergeCell ref="AF63:AJ63"/>
    <mergeCell ref="C64:J64"/>
    <mergeCell ref="K64:O64"/>
    <mergeCell ref="R64:V64"/>
    <mergeCell ref="Y64:AC64"/>
    <mergeCell ref="AF64:AJ64"/>
    <mergeCell ref="C61:J61"/>
    <mergeCell ref="L61:Q61"/>
    <mergeCell ref="S61:X61"/>
    <mergeCell ref="Z61:AD61"/>
    <mergeCell ref="AF61:AJ61"/>
    <mergeCell ref="C62:J62"/>
    <mergeCell ref="L62:Q62"/>
    <mergeCell ref="S62:W62"/>
    <mergeCell ref="Z62:AD62"/>
    <mergeCell ref="AG62:AK6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51:J51"/>
    <mergeCell ref="K51:O51"/>
    <mergeCell ref="R51:V51"/>
    <mergeCell ref="Y51:AC51"/>
    <mergeCell ref="AF51:AJ51"/>
    <mergeCell ref="C52:J52"/>
    <mergeCell ref="K52:O52"/>
    <mergeCell ref="R52:V52"/>
    <mergeCell ref="Y52:AC52"/>
    <mergeCell ref="AF52:AJ52"/>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45:J46"/>
    <mergeCell ref="T45:X45"/>
    <mergeCell ref="AA45:AJ45"/>
    <mergeCell ref="L46:S46"/>
    <mergeCell ref="V46:Y46"/>
    <mergeCell ref="C47:J47"/>
    <mergeCell ref="L47:P47"/>
    <mergeCell ref="S47:X47"/>
    <mergeCell ref="Z47:AE47"/>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L28:N28"/>
    <mergeCell ref="O28:R28"/>
    <mergeCell ref="U28:W28"/>
    <mergeCell ref="X28:AA28"/>
    <mergeCell ref="AD28:AF28"/>
    <mergeCell ref="AG28:AJ28"/>
    <mergeCell ref="L27:N27"/>
    <mergeCell ref="O27:S27"/>
    <mergeCell ref="U27:W27"/>
    <mergeCell ref="X27:AB27"/>
    <mergeCell ref="AD27:AF27"/>
    <mergeCell ref="AG27:AK27"/>
    <mergeCell ref="AD26:AF26"/>
    <mergeCell ref="AG26:AJ26"/>
    <mergeCell ref="AG23:AK23"/>
    <mergeCell ref="L24:N24"/>
    <mergeCell ref="O24:R24"/>
    <mergeCell ref="U24:W24"/>
    <mergeCell ref="X24:AA24"/>
    <mergeCell ref="AD24:AF24"/>
    <mergeCell ref="AG24:AJ24"/>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C17:J18"/>
    <mergeCell ref="K17:S18"/>
    <mergeCell ref="T17:AB18"/>
    <mergeCell ref="AC17:AK18"/>
    <mergeCell ref="C19:J19"/>
    <mergeCell ref="L19:P19"/>
    <mergeCell ref="Q19:R19"/>
    <mergeCell ref="U19:Y19"/>
    <mergeCell ref="Z19:AA19"/>
    <mergeCell ref="AD19:AH19"/>
    <mergeCell ref="AI19:AJ19"/>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s>
  <phoneticPr fontId="50"/>
  <conditionalFormatting sqref="C14:J14">
    <cfRule type="expression" dxfId="24" priority="27">
      <formula>$AX$14&lt;&gt;""</formula>
    </cfRule>
  </conditionalFormatting>
  <conditionalFormatting sqref="C15:J16">
    <cfRule type="expression" dxfId="23" priority="26">
      <formula>$AX$15&lt;&gt;""</formula>
    </cfRule>
  </conditionalFormatting>
  <conditionalFormatting sqref="C17:J18">
    <cfRule type="expression" dxfId="22" priority="25">
      <formula>$AX$17&lt;&gt;""</formula>
    </cfRule>
  </conditionalFormatting>
  <conditionalFormatting sqref="C19:J19">
    <cfRule type="expression" dxfId="21" priority="24">
      <formula>$AX$19&lt;&gt;""</formula>
    </cfRule>
  </conditionalFormatting>
  <conditionalFormatting sqref="C20:J21">
    <cfRule type="expression" dxfId="20" priority="23">
      <formula>$AX$21&lt;&gt;""</formula>
    </cfRule>
  </conditionalFormatting>
  <conditionalFormatting sqref="C23:J28">
    <cfRule type="expression" dxfId="19" priority="22">
      <formula>$AP$23&lt;&gt;""</formula>
    </cfRule>
  </conditionalFormatting>
  <conditionalFormatting sqref="C29:J31">
    <cfRule type="expression" dxfId="18" priority="21">
      <formula>$AX$29&lt;&gt;""</formula>
    </cfRule>
  </conditionalFormatting>
  <conditionalFormatting sqref="C32:J33">
    <cfRule type="expression" dxfId="17" priority="20">
      <formula>$AX$33&lt;&gt;""</formula>
    </cfRule>
  </conditionalFormatting>
  <conditionalFormatting sqref="C34:J35">
    <cfRule type="expression" dxfId="16" priority="19">
      <formula>$AX$35&lt;&gt;""</formula>
    </cfRule>
  </conditionalFormatting>
  <conditionalFormatting sqref="C44:J44">
    <cfRule type="expression" dxfId="15" priority="17">
      <formula>$AX$44&lt;&gt;""</formula>
    </cfRule>
  </conditionalFormatting>
  <conditionalFormatting sqref="C45:J46">
    <cfRule type="expression" dxfId="14" priority="1">
      <formula>$AX$46&lt;&gt;""</formula>
    </cfRule>
    <cfRule type="expression" dxfId="13" priority="16">
      <formula>$AX$45&lt;&gt;""</formula>
    </cfRule>
  </conditionalFormatting>
  <conditionalFormatting sqref="C47:J47">
    <cfRule type="expression" dxfId="12" priority="15">
      <formula>$AX$47&lt;&gt;""</formula>
    </cfRule>
  </conditionalFormatting>
  <conditionalFormatting sqref="C48:J48">
    <cfRule type="expression" dxfId="11" priority="14">
      <formula>$AX$48&lt;&gt;""</formula>
    </cfRule>
  </conditionalFormatting>
  <conditionalFormatting sqref="C49:J49">
    <cfRule type="expression" dxfId="10" priority="13">
      <formula>$AX$49&lt;&gt;""</formula>
    </cfRule>
  </conditionalFormatting>
  <conditionalFormatting sqref="C50:J50">
    <cfRule type="expression" dxfId="9" priority="12">
      <formula>$AX$50&lt;&gt;""</formula>
    </cfRule>
  </conditionalFormatting>
  <conditionalFormatting sqref="C51:J51">
    <cfRule type="expression" dxfId="8" priority="11">
      <formula>$AX$51&lt;&gt;""</formula>
    </cfRule>
  </conditionalFormatting>
  <conditionalFormatting sqref="C52:J52">
    <cfRule type="expression" dxfId="7" priority="10">
      <formula>$AX$52&lt;&gt;""</formula>
    </cfRule>
  </conditionalFormatting>
  <conditionalFormatting sqref="AX7 AX10">
    <cfRule type="notContainsBlanks" dxfId="6" priority="31">
      <formula>LEN(TRIM(AX7))&gt;0</formula>
    </cfRule>
  </conditionalFormatting>
  <conditionalFormatting sqref="AX13:AX15 AX17 AX19 AX21 AX23:AX29 AX33 AX35">
    <cfRule type="notContainsBlanks" dxfId="5" priority="32">
      <formula>LEN(TRIM(AX13))&gt;0</formula>
    </cfRule>
  </conditionalFormatting>
  <conditionalFormatting sqref="AX43:AX52">
    <cfRule type="notContainsBlanks" dxfId="4"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A4:BU43"/>
  <sheetViews>
    <sheetView showGridLines="0" zoomScaleNormal="100" zoomScaleSheetLayoutView="100" workbookViewId="0">
      <pane ySplit="2" topLeftCell="A3" activePane="bottomLeft" state="frozen"/>
      <selection pane="bottomLeft" activeCell="K24" sqref="K24"/>
    </sheetView>
  </sheetViews>
  <sheetFormatPr defaultColWidth="2.5" defaultRowHeight="15" customHeight="1"/>
  <cols>
    <col min="1" max="73" width="2.5" style="1" customWidth="1"/>
    <col min="74" max="16384" width="2.5" style="2"/>
  </cols>
  <sheetData>
    <row r="4" spans="2:37" ht="15" customHeight="1">
      <c r="B4" s="1" t="s">
        <v>1528</v>
      </c>
    </row>
    <row r="6" spans="2:37" ht="39.950000000000003" customHeight="1">
      <c r="B6" s="800" t="s">
        <v>895</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row>
    <row r="10" spans="2:37" ht="20.100000000000001" customHeight="1">
      <c r="C10" s="292" t="s">
        <v>2374</v>
      </c>
    </row>
    <row r="14" spans="2:37" ht="20.100000000000001" customHeight="1">
      <c r="D14" s="801" t="s">
        <v>2375</v>
      </c>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row>
    <row r="18" spans="3:36" ht="30" customHeight="1">
      <c r="D18" s="2"/>
      <c r="G18" s="293" t="s">
        <v>2376</v>
      </c>
      <c r="K18" s="4"/>
      <c r="Q18" s="294" t="s">
        <v>896</v>
      </c>
      <c r="S18" s="785" t="str">
        <f>IF(ITEM_all_first!$E$23="","",ITEM_all_first!$E$23)</f>
        <v/>
      </c>
      <c r="T18" s="785"/>
      <c r="U18" s="785"/>
      <c r="V18" s="785"/>
      <c r="W18" s="785"/>
      <c r="X18" s="785"/>
      <c r="Y18" s="785"/>
      <c r="Z18" s="785"/>
      <c r="AA18" s="785"/>
      <c r="AB18" s="785"/>
      <c r="AC18" s="785"/>
      <c r="AD18" s="785"/>
      <c r="AE18" s="785"/>
      <c r="AF18" s="785"/>
      <c r="AG18" s="785"/>
      <c r="AH18" s="785"/>
      <c r="AI18" s="785"/>
      <c r="AJ18" s="785"/>
    </row>
    <row r="19" spans="3:36" ht="30" customHeight="1">
      <c r="D19" s="2"/>
      <c r="G19" s="293" t="s">
        <v>2377</v>
      </c>
      <c r="K19" s="4"/>
      <c r="Q19" s="294" t="s">
        <v>2378</v>
      </c>
      <c r="S19" s="785" t="str">
        <f>IF(ITEM_all_first!$E$21="","",ITEM_all_first!$E$21)</f>
        <v/>
      </c>
      <c r="T19" s="785"/>
      <c r="U19" s="785"/>
      <c r="V19" s="785"/>
      <c r="W19" s="785"/>
      <c r="X19" s="785"/>
      <c r="Y19" s="785"/>
      <c r="Z19" s="785"/>
      <c r="AA19" s="785"/>
      <c r="AB19" s="785"/>
      <c r="AC19" s="785"/>
      <c r="AD19" s="785"/>
      <c r="AE19" s="785"/>
      <c r="AF19" s="785"/>
      <c r="AG19" s="785"/>
      <c r="AH19" s="785"/>
      <c r="AI19" s="785"/>
      <c r="AJ19" s="785"/>
    </row>
    <row r="20" spans="3:36" ht="30" customHeight="1">
      <c r="K20" s="4"/>
      <c r="Q20" s="294" t="s">
        <v>897</v>
      </c>
      <c r="S20" s="785" t="str">
        <f>IF(ITEM_all_first!$E$17="","",ITEM_all_first!$E$17)</f>
        <v/>
      </c>
      <c r="T20" s="785"/>
      <c r="U20" s="785"/>
      <c r="V20" s="785"/>
      <c r="W20" s="785"/>
      <c r="X20" s="785"/>
      <c r="Y20" s="785"/>
      <c r="Z20" s="785"/>
      <c r="AA20" s="785"/>
      <c r="AB20" s="785"/>
      <c r="AC20" s="785"/>
      <c r="AD20" s="785"/>
      <c r="AE20" s="785"/>
      <c r="AF20" s="785"/>
      <c r="AG20" s="785"/>
      <c r="AH20" s="785"/>
      <c r="AI20" s="785"/>
      <c r="AJ20" s="785"/>
    </row>
    <row r="21" spans="3:36" ht="15" customHeight="1">
      <c r="K21" s="4"/>
      <c r="P21" s="293"/>
      <c r="S21" s="291"/>
      <c r="T21" s="291"/>
      <c r="U21" s="291"/>
      <c r="V21" s="291"/>
      <c r="W21" s="291"/>
      <c r="X21" s="291"/>
      <c r="Y21" s="291"/>
      <c r="Z21" s="291"/>
      <c r="AA21" s="291"/>
      <c r="AB21" s="291"/>
      <c r="AC21" s="291"/>
      <c r="AD21" s="291"/>
      <c r="AE21" s="291"/>
      <c r="AF21" s="291"/>
      <c r="AG21" s="291"/>
      <c r="AH21" s="291"/>
      <c r="AI21" s="291"/>
      <c r="AJ21" s="291"/>
    </row>
    <row r="22" spans="3:36" ht="15" customHeight="1">
      <c r="K22" s="4"/>
      <c r="P22" s="293"/>
      <c r="S22" s="291"/>
      <c r="T22" s="291"/>
      <c r="U22" s="291"/>
      <c r="V22" s="291"/>
      <c r="W22" s="291"/>
      <c r="X22" s="291"/>
      <c r="Y22" s="291"/>
      <c r="Z22" s="291"/>
      <c r="AA22" s="291"/>
      <c r="AB22" s="291"/>
      <c r="AC22" s="291"/>
      <c r="AD22" s="291"/>
      <c r="AE22" s="291"/>
      <c r="AF22" s="291"/>
      <c r="AG22" s="291"/>
      <c r="AH22" s="291"/>
      <c r="AI22" s="291"/>
      <c r="AJ22" s="291"/>
    </row>
    <row r="23" spans="3:36" ht="15" customHeight="1">
      <c r="C23" s="295"/>
      <c r="D23" s="295"/>
      <c r="E23" s="295"/>
      <c r="F23" s="295"/>
      <c r="G23" s="295"/>
      <c r="H23" s="295"/>
      <c r="I23" s="295"/>
      <c r="J23" s="65"/>
      <c r="K23" s="295"/>
      <c r="L23" s="65"/>
      <c r="M23" s="65"/>
      <c r="N23" s="65"/>
      <c r="O23" s="65"/>
      <c r="P23" s="296"/>
      <c r="Q23" s="296"/>
      <c r="R23" s="296"/>
      <c r="S23" s="296"/>
      <c r="T23" s="296"/>
      <c r="U23" s="296"/>
      <c r="V23" s="296"/>
      <c r="W23" s="296"/>
      <c r="X23" s="296"/>
      <c r="Y23" s="296"/>
      <c r="Z23" s="296"/>
      <c r="AA23" s="296"/>
      <c r="AB23" s="296"/>
      <c r="AC23" s="296"/>
      <c r="AD23" s="296"/>
      <c r="AE23" s="296"/>
      <c r="AF23" s="296"/>
      <c r="AG23" s="296"/>
      <c r="AH23" s="296"/>
      <c r="AI23" s="296"/>
      <c r="AJ23" s="65"/>
    </row>
    <row r="24" spans="3:36" ht="20.100000000000001" customHeight="1">
      <c r="C24" s="788" t="s">
        <v>2379</v>
      </c>
      <c r="D24" s="789"/>
      <c r="E24" s="789"/>
      <c r="F24" s="789"/>
      <c r="G24" s="789"/>
      <c r="H24" s="789"/>
      <c r="I24" s="790"/>
      <c r="J24" s="262"/>
      <c r="K24" s="139" t="s">
        <v>171</v>
      </c>
      <c r="L24" s="297" t="s">
        <v>2380</v>
      </c>
      <c r="M24" s="249"/>
      <c r="N24" s="249"/>
      <c r="O24" s="249"/>
      <c r="P24" s="249"/>
      <c r="Q24" s="249"/>
      <c r="R24" s="249"/>
      <c r="S24" s="249"/>
      <c r="T24" s="249"/>
      <c r="U24" s="249"/>
      <c r="V24" s="249"/>
      <c r="W24" s="249"/>
      <c r="X24" s="249"/>
      <c r="Y24" s="249"/>
      <c r="Z24" s="297"/>
      <c r="AA24" s="297"/>
      <c r="AB24" s="249"/>
      <c r="AC24" s="249"/>
      <c r="AD24" s="249"/>
      <c r="AE24" s="249"/>
      <c r="AF24" s="249"/>
      <c r="AG24" s="249"/>
      <c r="AH24" s="249"/>
      <c r="AI24" s="249"/>
      <c r="AJ24" s="253"/>
    </row>
    <row r="25" spans="3:36" ht="20.100000000000001" customHeight="1">
      <c r="C25" s="791"/>
      <c r="D25" s="786"/>
      <c r="E25" s="786"/>
      <c r="F25" s="786"/>
      <c r="G25" s="786"/>
      <c r="H25" s="786"/>
      <c r="I25" s="792"/>
      <c r="J25" s="244"/>
      <c r="K25" s="138" t="s">
        <v>171</v>
      </c>
      <c r="L25" s="292" t="s">
        <v>2381</v>
      </c>
      <c r="AJ25" s="263"/>
    </row>
    <row r="26" spans="3:36" ht="20.100000000000001" customHeight="1">
      <c r="C26" s="791"/>
      <c r="D26" s="786"/>
      <c r="E26" s="786"/>
      <c r="F26" s="786"/>
      <c r="G26" s="786"/>
      <c r="H26" s="786"/>
      <c r="I26" s="792"/>
      <c r="J26" s="244"/>
      <c r="K26" s="138" t="s">
        <v>171</v>
      </c>
      <c r="L26" s="292" t="s">
        <v>2382</v>
      </c>
      <c r="AJ26" s="263"/>
    </row>
    <row r="27" spans="3:36" ht="20.100000000000001" customHeight="1">
      <c r="C27" s="791"/>
      <c r="D27" s="786"/>
      <c r="E27" s="786"/>
      <c r="F27" s="786"/>
      <c r="G27" s="786"/>
      <c r="H27" s="786"/>
      <c r="I27" s="792"/>
      <c r="J27" s="244"/>
      <c r="K27" s="138" t="s">
        <v>171</v>
      </c>
      <c r="L27" s="292" t="s">
        <v>2383</v>
      </c>
      <c r="Z27" s="292"/>
      <c r="AA27" s="292"/>
      <c r="AJ27" s="263"/>
    </row>
    <row r="28" spans="3:36" ht="20.100000000000001" customHeight="1">
      <c r="C28" s="791"/>
      <c r="D28" s="786"/>
      <c r="E28" s="786"/>
      <c r="F28" s="786"/>
      <c r="G28" s="786"/>
      <c r="H28" s="786"/>
      <c r="I28" s="792"/>
      <c r="J28" s="244"/>
      <c r="K28" s="138" t="s">
        <v>171</v>
      </c>
      <c r="L28" s="292" t="s">
        <v>2384</v>
      </c>
      <c r="Z28" s="292"/>
      <c r="AA28" s="292"/>
      <c r="AJ28" s="263"/>
    </row>
    <row r="29" spans="3:36" ht="20.100000000000001" customHeight="1">
      <c r="C29" s="791"/>
      <c r="D29" s="786"/>
      <c r="E29" s="786"/>
      <c r="F29" s="786"/>
      <c r="G29" s="786"/>
      <c r="H29" s="786"/>
      <c r="I29" s="792"/>
      <c r="J29" s="244"/>
      <c r="K29" s="138" t="s">
        <v>171</v>
      </c>
      <c r="L29" s="292" t="s">
        <v>2385</v>
      </c>
      <c r="Z29" s="292"/>
      <c r="AA29" s="292"/>
      <c r="AJ29" s="263"/>
    </row>
    <row r="30" spans="3:36" ht="20.100000000000001" customHeight="1">
      <c r="C30" s="791"/>
      <c r="D30" s="786"/>
      <c r="E30" s="786"/>
      <c r="F30" s="786"/>
      <c r="G30" s="786"/>
      <c r="H30" s="786"/>
      <c r="I30" s="792"/>
      <c r="J30" s="244"/>
      <c r="K30" s="138" t="s">
        <v>171</v>
      </c>
      <c r="L30" s="292" t="s">
        <v>2386</v>
      </c>
      <c r="AJ30" s="263"/>
    </row>
    <row r="31" spans="3:36" ht="20.100000000000001" customHeight="1">
      <c r="C31" s="791"/>
      <c r="D31" s="786"/>
      <c r="E31" s="786"/>
      <c r="F31" s="786"/>
      <c r="G31" s="786"/>
      <c r="H31" s="786"/>
      <c r="I31" s="792"/>
      <c r="K31" s="138" t="s">
        <v>171</v>
      </c>
      <c r="L31" s="292" t="s">
        <v>2387</v>
      </c>
      <c r="AJ31" s="263"/>
    </row>
    <row r="32" spans="3:36" ht="20.100000000000001" customHeight="1">
      <c r="C32" s="793"/>
      <c r="D32" s="794"/>
      <c r="E32" s="794"/>
      <c r="F32" s="794"/>
      <c r="G32" s="794"/>
      <c r="H32" s="794"/>
      <c r="I32" s="795"/>
      <c r="J32" s="2"/>
      <c r="K32" s="64" t="s">
        <v>2388</v>
      </c>
      <c r="L32" s="299" t="s">
        <v>2389</v>
      </c>
      <c r="M32" s="65"/>
      <c r="N32" s="65"/>
      <c r="O32" s="65"/>
      <c r="P32" s="65"/>
      <c r="Q32" s="65"/>
      <c r="R32" s="65"/>
      <c r="S32" s="65"/>
      <c r="T32" s="65"/>
      <c r="U32" s="65"/>
      <c r="V32" s="65"/>
      <c r="W32" s="65"/>
      <c r="X32" s="65"/>
      <c r="Y32" s="65"/>
      <c r="Z32" s="65"/>
      <c r="AA32" s="65"/>
      <c r="AB32" s="65"/>
      <c r="AC32" s="65"/>
      <c r="AD32" s="65"/>
      <c r="AE32" s="65"/>
      <c r="AF32" s="65"/>
      <c r="AG32" s="65"/>
      <c r="AH32" s="65"/>
      <c r="AI32" s="65"/>
      <c r="AJ32" s="254"/>
    </row>
    <row r="33" spans="3:36" ht="20.100000000000001" customHeight="1">
      <c r="C33" s="796" t="s">
        <v>2390</v>
      </c>
      <c r="D33" s="797"/>
      <c r="E33" s="797"/>
      <c r="F33" s="797"/>
      <c r="G33" s="797"/>
      <c r="H33" s="797"/>
      <c r="I33" s="798"/>
      <c r="J33" s="267"/>
      <c r="K33" s="799" t="str">
        <f>IF(ITEM_all_first!$E$211="","",ITEM_all_first!$E$211)</f>
        <v/>
      </c>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243"/>
    </row>
    <row r="34" spans="3:36" ht="20.100000000000001" customHeight="1">
      <c r="C34" s="796" t="s">
        <v>2391</v>
      </c>
      <c r="D34" s="797"/>
      <c r="E34" s="797"/>
      <c r="F34" s="797"/>
      <c r="G34" s="797"/>
      <c r="H34" s="797"/>
      <c r="I34" s="797"/>
      <c r="J34" s="267"/>
      <c r="K34" s="799" t="str">
        <f>IF(ITEM_all_first!$E$231="","",ITEM_all_first!$E$231)</f>
        <v/>
      </c>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243"/>
    </row>
    <row r="38" spans="3:36" ht="30" customHeight="1">
      <c r="Z38" s="786" t="s">
        <v>1521</v>
      </c>
      <c r="AA38" s="786"/>
      <c r="AB38" s="787"/>
      <c r="AC38" s="787"/>
      <c r="AD38" s="298" t="s">
        <v>6</v>
      </c>
      <c r="AE38" s="787"/>
      <c r="AF38" s="787"/>
      <c r="AG38" s="298" t="s">
        <v>7</v>
      </c>
      <c r="AH38" s="787"/>
      <c r="AI38" s="787"/>
      <c r="AJ38" s="298" t="s">
        <v>845</v>
      </c>
    </row>
    <row r="39" spans="3:36" ht="15" customHeight="1">
      <c r="Z39" s="298"/>
      <c r="AA39" s="298"/>
      <c r="AB39" s="298"/>
      <c r="AC39" s="298"/>
      <c r="AD39" s="298"/>
      <c r="AE39" s="298"/>
      <c r="AF39" s="298"/>
      <c r="AG39" s="298"/>
      <c r="AH39" s="298"/>
      <c r="AI39" s="298"/>
      <c r="AJ39" s="298"/>
    </row>
    <row r="41" spans="3:36" ht="30" customHeight="1">
      <c r="D41" s="2"/>
      <c r="G41" s="293" t="s">
        <v>2392</v>
      </c>
      <c r="Q41" s="294" t="s">
        <v>896</v>
      </c>
      <c r="S41" s="785" t="str">
        <f>IF(ITEM_all_first!$E$12="","",ITEM_all_first!$E$12)</f>
        <v/>
      </c>
      <c r="T41" s="785"/>
      <c r="U41" s="785"/>
      <c r="V41" s="785"/>
      <c r="W41" s="785"/>
      <c r="X41" s="785"/>
      <c r="Y41" s="785"/>
      <c r="Z41" s="785"/>
      <c r="AA41" s="785"/>
      <c r="AB41" s="785"/>
      <c r="AC41" s="785"/>
      <c r="AD41" s="785"/>
      <c r="AE41" s="785"/>
      <c r="AF41" s="785"/>
      <c r="AG41" s="785"/>
      <c r="AH41" s="785"/>
      <c r="AI41" s="785"/>
      <c r="AJ41" s="785"/>
    </row>
    <row r="42" spans="3:36" ht="30" customHeight="1">
      <c r="G42" s="293" t="s">
        <v>2393</v>
      </c>
      <c r="Q42" s="294" t="s">
        <v>897</v>
      </c>
      <c r="S42" s="785" t="str">
        <f>IF(ITEM_all_first!$E$9="","",ITEM_all_first!$E$9)</f>
        <v/>
      </c>
      <c r="T42" s="785"/>
      <c r="U42" s="785"/>
      <c r="V42" s="785"/>
      <c r="W42" s="785"/>
      <c r="X42" s="785"/>
      <c r="Y42" s="785"/>
      <c r="Z42" s="785"/>
      <c r="AA42" s="785"/>
      <c r="AB42" s="785"/>
      <c r="AC42" s="785"/>
      <c r="AD42" s="785"/>
      <c r="AE42" s="785"/>
      <c r="AF42" s="785"/>
      <c r="AG42" s="785"/>
      <c r="AH42" s="785"/>
      <c r="AI42" s="785"/>
      <c r="AJ42" s="785"/>
    </row>
    <row r="43" spans="3:36" ht="30" customHeight="1">
      <c r="Q43" s="294"/>
      <c r="S43" s="785"/>
      <c r="T43" s="785"/>
      <c r="U43" s="785"/>
      <c r="V43" s="785"/>
      <c r="W43" s="785"/>
      <c r="X43" s="785"/>
      <c r="Y43" s="785"/>
      <c r="Z43" s="785"/>
      <c r="AA43" s="785"/>
      <c r="AB43" s="785"/>
      <c r="AC43" s="785"/>
      <c r="AD43" s="785"/>
      <c r="AE43" s="785"/>
      <c r="AF43" s="785"/>
      <c r="AG43" s="785"/>
      <c r="AH43" s="785"/>
      <c r="AI43" s="785"/>
      <c r="AJ43" s="785"/>
    </row>
  </sheetData>
  <mergeCells count="17">
    <mergeCell ref="B6:AK6"/>
    <mergeCell ref="D14:AI14"/>
    <mergeCell ref="S18:AJ18"/>
    <mergeCell ref="S19:AJ19"/>
    <mergeCell ref="S20:AJ20"/>
    <mergeCell ref="C24:I32"/>
    <mergeCell ref="C33:I33"/>
    <mergeCell ref="K33:AI33"/>
    <mergeCell ref="C34:I34"/>
    <mergeCell ref="K34:AI34"/>
    <mergeCell ref="S42:AJ42"/>
    <mergeCell ref="S43:AJ43"/>
    <mergeCell ref="Z38:AA38"/>
    <mergeCell ref="AB38:AC38"/>
    <mergeCell ref="AE38:AF38"/>
    <mergeCell ref="AH38:AI38"/>
    <mergeCell ref="S41:AJ41"/>
  </mergeCells>
  <phoneticPr fontId="25"/>
  <dataValidations count="1">
    <dataValidation type="list" allowBlank="1" showInputMessage="1" prompt="選択" sqref="K24:K31" xr:uid="{7DBF2193-CB88-499D-ADFA-027838B5D44A}">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3DDE-89ED-46CB-8D86-7B6D17F60EA3}">
  <sheetPr>
    <tabColor theme="8" tint="0.79998168889431442"/>
  </sheetPr>
  <dimension ref="B4:AM250"/>
  <sheetViews>
    <sheetView showGridLines="0" zoomScaleNormal="100" zoomScaleSheetLayoutView="100" workbookViewId="0">
      <pane ySplit="2" topLeftCell="A3" activePane="bottomLeft" state="frozen"/>
      <selection pane="bottomLeft" activeCell="AE5" sqref="AE5:AF5"/>
    </sheetView>
  </sheetViews>
  <sheetFormatPr defaultColWidth="2.625" defaultRowHeight="15" customHeight="1"/>
  <cols>
    <col min="1" max="16384" width="2.625" style="1"/>
  </cols>
  <sheetData>
    <row r="4" spans="2:39" ht="15" customHeight="1">
      <c r="B4" s="140" t="s">
        <v>1527</v>
      </c>
      <c r="AM4" s="141" t="s">
        <v>2177</v>
      </c>
    </row>
    <row r="5" spans="2:39" ht="30" customHeight="1" thickBot="1">
      <c r="N5" s="810" t="s">
        <v>2366</v>
      </c>
      <c r="O5" s="810"/>
      <c r="P5" s="810"/>
      <c r="Q5" s="810"/>
      <c r="R5" s="810"/>
      <c r="S5" s="810"/>
      <c r="T5" s="810"/>
      <c r="U5" s="810"/>
      <c r="V5" s="810"/>
      <c r="W5" s="810"/>
      <c r="X5" s="810"/>
      <c r="Y5" s="810"/>
      <c r="Z5" s="810"/>
      <c r="AA5" s="810"/>
      <c r="AC5" s="868" t="s">
        <v>1521</v>
      </c>
      <c r="AD5" s="868"/>
      <c r="AE5" s="868"/>
      <c r="AF5" s="868"/>
      <c r="AG5" s="112" t="s">
        <v>6</v>
      </c>
      <c r="AH5" s="868"/>
      <c r="AI5" s="868"/>
      <c r="AJ5" s="112" t="s">
        <v>844</v>
      </c>
      <c r="AK5" s="868"/>
      <c r="AL5" s="868"/>
      <c r="AM5" s="112" t="s">
        <v>8</v>
      </c>
    </row>
    <row r="6" spans="2:39" ht="15" customHeight="1" thickTop="1"/>
    <row r="7" spans="2:39" ht="15" customHeight="1">
      <c r="B7" s="1" t="s">
        <v>2362</v>
      </c>
    </row>
    <row r="8" spans="2:39" ht="9.9499999999999993" customHeight="1">
      <c r="B8" s="233"/>
    </row>
    <row r="9" spans="2:39" ht="15" customHeight="1" thickBot="1">
      <c r="B9" s="233" t="s">
        <v>2178</v>
      </c>
      <c r="AL9" s="868" t="s">
        <v>2179</v>
      </c>
      <c r="AM9" s="868"/>
    </row>
    <row r="10" spans="2:39" ht="17.45" customHeight="1">
      <c r="B10" s="874" t="s">
        <v>898</v>
      </c>
      <c r="C10" s="875"/>
      <c r="D10" s="875"/>
      <c r="E10" s="875"/>
      <c r="F10" s="875"/>
      <c r="G10" s="875"/>
      <c r="H10" s="875"/>
      <c r="I10" s="875"/>
      <c r="J10" s="876"/>
      <c r="K10" s="877"/>
      <c r="L10" s="877"/>
      <c r="M10" s="877"/>
      <c r="N10" s="877"/>
      <c r="O10" s="877"/>
      <c r="P10" s="877"/>
      <c r="Q10" s="877"/>
      <c r="R10" s="877"/>
      <c r="S10" s="877"/>
      <c r="T10" s="877"/>
      <c r="U10" s="877"/>
      <c r="V10" s="878" t="s">
        <v>1725</v>
      </c>
      <c r="W10" s="878"/>
      <c r="X10" s="878"/>
      <c r="Y10" s="879"/>
      <c r="Z10" s="880" t="s">
        <v>171</v>
      </c>
      <c r="AA10" s="880"/>
      <c r="AB10" s="881" t="s">
        <v>2180</v>
      </c>
      <c r="AC10" s="881"/>
      <c r="AD10" s="881"/>
      <c r="AE10" s="881"/>
      <c r="AF10" s="880" t="s">
        <v>1726</v>
      </c>
      <c r="AG10" s="880"/>
      <c r="AH10" s="869" t="s">
        <v>2181</v>
      </c>
      <c r="AI10" s="869"/>
      <c r="AJ10" s="869"/>
      <c r="AK10" s="870"/>
      <c r="AL10" s="821" t="s">
        <v>171</v>
      </c>
      <c r="AM10" s="824"/>
    </row>
    <row r="11" spans="2:39" ht="17.45" customHeight="1">
      <c r="B11" s="871" t="s">
        <v>171</v>
      </c>
      <c r="C11" s="872"/>
      <c r="D11" s="873" t="s">
        <v>1727</v>
      </c>
      <c r="E11" s="873"/>
      <c r="F11" s="873"/>
      <c r="G11" s="873"/>
      <c r="H11" s="872" t="s">
        <v>1726</v>
      </c>
      <c r="I11" s="872"/>
      <c r="J11" s="873" t="s">
        <v>1728</v>
      </c>
      <c r="K11" s="873"/>
      <c r="L11" s="873"/>
      <c r="M11" s="873"/>
      <c r="N11" s="872" t="s">
        <v>1726</v>
      </c>
      <c r="O11" s="872"/>
      <c r="P11" s="873" t="s">
        <v>2182</v>
      </c>
      <c r="Q11" s="873"/>
      <c r="R11" s="873"/>
      <c r="S11" s="873"/>
      <c r="T11" s="872" t="s">
        <v>1726</v>
      </c>
      <c r="U11" s="872"/>
      <c r="V11" s="873" t="s">
        <v>1729</v>
      </c>
      <c r="W11" s="873"/>
      <c r="X11" s="873"/>
      <c r="Y11" s="873"/>
      <c r="Z11" s="872" t="s">
        <v>1726</v>
      </c>
      <c r="AA11" s="872"/>
      <c r="AB11" s="882" t="s">
        <v>2183</v>
      </c>
      <c r="AC11" s="882"/>
      <c r="AD11" s="882"/>
      <c r="AE11" s="882"/>
      <c r="AF11" s="872" t="s">
        <v>1726</v>
      </c>
      <c r="AG11" s="872"/>
      <c r="AH11" s="873" t="s">
        <v>1730</v>
      </c>
      <c r="AI11" s="873"/>
      <c r="AJ11" s="873"/>
      <c r="AK11" s="883"/>
      <c r="AL11" s="821" t="s">
        <v>1726</v>
      </c>
      <c r="AM11" s="824"/>
    </row>
    <row r="12" spans="2:39" ht="17.45" customHeight="1" thickBot="1">
      <c r="B12" s="885" t="s">
        <v>1726</v>
      </c>
      <c r="C12" s="886"/>
      <c r="D12" s="887" t="s">
        <v>2184</v>
      </c>
      <c r="E12" s="887"/>
      <c r="F12" s="887"/>
      <c r="G12" s="887"/>
      <c r="H12" s="886" t="s">
        <v>1726</v>
      </c>
      <c r="I12" s="886"/>
      <c r="J12" s="887" t="s">
        <v>1731</v>
      </c>
      <c r="K12" s="887"/>
      <c r="L12" s="887"/>
      <c r="M12" s="887"/>
      <c r="N12" s="886" t="s">
        <v>1726</v>
      </c>
      <c r="O12" s="886"/>
      <c r="P12" s="887" t="s">
        <v>1732</v>
      </c>
      <c r="Q12" s="887"/>
      <c r="R12" s="887"/>
      <c r="S12" s="887"/>
      <c r="T12" s="886" t="s">
        <v>1726</v>
      </c>
      <c r="U12" s="886"/>
      <c r="V12" s="887" t="s">
        <v>1741</v>
      </c>
      <c r="W12" s="887"/>
      <c r="X12" s="887"/>
      <c r="Y12" s="887"/>
      <c r="Z12" s="886" t="s">
        <v>1726</v>
      </c>
      <c r="AA12" s="886"/>
      <c r="AB12" s="889" t="s">
        <v>2185</v>
      </c>
      <c r="AC12" s="889"/>
      <c r="AD12" s="889"/>
      <c r="AE12" s="889"/>
      <c r="AF12" s="886" t="s">
        <v>1726</v>
      </c>
      <c r="AG12" s="886"/>
      <c r="AH12" s="887" t="s">
        <v>337</v>
      </c>
      <c r="AI12" s="887"/>
      <c r="AJ12" s="887"/>
      <c r="AK12" s="888"/>
      <c r="AL12" s="884"/>
      <c r="AM12" s="809"/>
    </row>
    <row r="13" spans="2:39" ht="9.9499999999999993" customHeight="1">
      <c r="B13" s="112"/>
      <c r="C13" s="112"/>
      <c r="D13" s="112"/>
      <c r="E13" s="112"/>
      <c r="F13" s="112"/>
      <c r="G13" s="112"/>
      <c r="H13" s="112"/>
      <c r="I13" s="112"/>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2:39" ht="15" customHeight="1" thickBot="1">
      <c r="B14" s="233" t="s">
        <v>1733</v>
      </c>
      <c r="C14" s="112"/>
      <c r="D14" s="112"/>
      <c r="E14" s="112"/>
      <c r="F14" s="112"/>
      <c r="G14" s="112"/>
      <c r="H14" s="112"/>
      <c r="I14" s="112"/>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2:39" ht="17.45" customHeight="1">
      <c r="B15" s="906" t="s">
        <v>2186</v>
      </c>
      <c r="C15" s="894"/>
      <c r="D15" s="894"/>
      <c r="E15" s="894"/>
      <c r="F15" s="894"/>
      <c r="G15" s="894"/>
      <c r="H15" s="894"/>
      <c r="I15" s="907"/>
      <c r="J15" s="908" t="s">
        <v>1568</v>
      </c>
      <c r="K15" s="878"/>
      <c r="L15" s="878"/>
      <c r="M15" s="878"/>
      <c r="N15" s="234" t="s">
        <v>6</v>
      </c>
      <c r="O15" s="909"/>
      <c r="P15" s="909"/>
      <c r="Q15" s="234" t="s">
        <v>844</v>
      </c>
      <c r="R15" s="878"/>
      <c r="S15" s="878"/>
      <c r="T15" s="234" t="s">
        <v>845</v>
      </c>
      <c r="U15" s="893" t="s">
        <v>1738</v>
      </c>
      <c r="V15" s="894"/>
      <c r="W15" s="894"/>
      <c r="X15" s="894"/>
      <c r="Y15" s="907"/>
      <c r="Z15" s="910" t="s">
        <v>1726</v>
      </c>
      <c r="AA15" s="880"/>
      <c r="AB15" s="893" t="s">
        <v>1734</v>
      </c>
      <c r="AC15" s="894"/>
      <c r="AD15" s="894"/>
      <c r="AE15" s="907"/>
      <c r="AF15" s="880" t="s">
        <v>171</v>
      </c>
      <c r="AG15" s="880"/>
      <c r="AH15" s="893" t="s">
        <v>1735</v>
      </c>
      <c r="AI15" s="894"/>
      <c r="AJ15" s="894"/>
      <c r="AK15" s="895"/>
      <c r="AL15" s="821" t="s">
        <v>1726</v>
      </c>
      <c r="AM15" s="824"/>
    </row>
    <row r="16" spans="2:39" ht="17.45" customHeight="1" thickBot="1">
      <c r="B16" s="897" t="s">
        <v>1569</v>
      </c>
      <c r="C16" s="898"/>
      <c r="D16" s="898"/>
      <c r="E16" s="898"/>
      <c r="F16" s="898"/>
      <c r="G16" s="898"/>
      <c r="H16" s="898"/>
      <c r="I16" s="899"/>
      <c r="J16" s="900" t="s">
        <v>1568</v>
      </c>
      <c r="K16" s="901"/>
      <c r="L16" s="901"/>
      <c r="M16" s="901"/>
      <c r="N16" s="235" t="s">
        <v>6</v>
      </c>
      <c r="O16" s="902"/>
      <c r="P16" s="902"/>
      <c r="Q16" s="235" t="s">
        <v>844</v>
      </c>
      <c r="R16" s="901"/>
      <c r="S16" s="901"/>
      <c r="T16" s="235" t="s">
        <v>845</v>
      </c>
      <c r="U16" s="904"/>
      <c r="V16" s="898"/>
      <c r="W16" s="898"/>
      <c r="X16" s="898"/>
      <c r="Y16" s="899"/>
      <c r="Z16" s="903" t="s">
        <v>171</v>
      </c>
      <c r="AA16" s="886"/>
      <c r="AB16" s="904" t="s">
        <v>1736</v>
      </c>
      <c r="AC16" s="898"/>
      <c r="AD16" s="898"/>
      <c r="AE16" s="899"/>
      <c r="AF16" s="886" t="s">
        <v>171</v>
      </c>
      <c r="AG16" s="886"/>
      <c r="AH16" s="904" t="s">
        <v>1878</v>
      </c>
      <c r="AI16" s="898"/>
      <c r="AJ16" s="898"/>
      <c r="AK16" s="905"/>
      <c r="AL16" s="896"/>
      <c r="AM16" s="849"/>
    </row>
    <row r="17" spans="2:39" ht="17.45" customHeight="1">
      <c r="B17" s="930" t="s">
        <v>2187</v>
      </c>
      <c r="C17" s="931"/>
      <c r="D17" s="931"/>
      <c r="E17" s="931"/>
      <c r="F17" s="931"/>
      <c r="G17" s="931"/>
      <c r="H17" s="931"/>
      <c r="I17" s="932"/>
      <c r="J17" s="933" t="s">
        <v>1568</v>
      </c>
      <c r="K17" s="933"/>
      <c r="L17" s="933"/>
      <c r="M17" s="933"/>
      <c r="N17" s="236" t="s">
        <v>6</v>
      </c>
      <c r="O17" s="916"/>
      <c r="P17" s="916"/>
      <c r="Q17" s="236" t="s">
        <v>844</v>
      </c>
      <c r="R17" s="933"/>
      <c r="S17" s="933"/>
      <c r="T17" s="237" t="s">
        <v>845</v>
      </c>
      <c r="U17" s="934" t="s">
        <v>2188</v>
      </c>
      <c r="V17" s="935"/>
      <c r="W17" s="935"/>
      <c r="X17" s="935"/>
      <c r="Y17" s="936"/>
      <c r="Z17" s="890" t="s">
        <v>2189</v>
      </c>
      <c r="AA17" s="891"/>
      <c r="AB17" s="891"/>
      <c r="AC17" s="940"/>
      <c r="AD17" s="890" t="s">
        <v>2190</v>
      </c>
      <c r="AE17" s="891"/>
      <c r="AF17" s="891"/>
      <c r="AG17" s="940"/>
      <c r="AH17" s="890" t="s">
        <v>2191</v>
      </c>
      <c r="AI17" s="891"/>
      <c r="AJ17" s="891"/>
      <c r="AK17" s="892"/>
      <c r="AL17" s="859" t="s">
        <v>171</v>
      </c>
      <c r="AM17" s="824"/>
    </row>
    <row r="18" spans="2:39" ht="17.45" customHeight="1" thickBot="1">
      <c r="B18" s="917" t="s">
        <v>2192</v>
      </c>
      <c r="C18" s="918"/>
      <c r="D18" s="918"/>
      <c r="E18" s="918"/>
      <c r="F18" s="918"/>
      <c r="G18" s="918"/>
      <c r="H18" s="918"/>
      <c r="I18" s="919"/>
      <c r="J18" s="920" t="s">
        <v>1726</v>
      </c>
      <c r="K18" s="920"/>
      <c r="L18" s="239" t="s">
        <v>2193</v>
      </c>
      <c r="M18" s="240"/>
      <c r="N18" s="241"/>
      <c r="O18" s="920" t="s">
        <v>1726</v>
      </c>
      <c r="P18" s="920"/>
      <c r="Q18" s="239" t="s">
        <v>2194</v>
      </c>
      <c r="R18" s="241"/>
      <c r="S18" s="241"/>
      <c r="T18" s="242"/>
      <c r="U18" s="937"/>
      <c r="V18" s="938"/>
      <c r="W18" s="938"/>
      <c r="X18" s="938"/>
      <c r="Y18" s="939"/>
      <c r="Z18" s="921" t="s">
        <v>2195</v>
      </c>
      <c r="AA18" s="922"/>
      <c r="AB18" s="922"/>
      <c r="AC18" s="922"/>
      <c r="AD18" s="921" t="s">
        <v>2195</v>
      </c>
      <c r="AE18" s="922"/>
      <c r="AF18" s="922"/>
      <c r="AG18" s="922"/>
      <c r="AH18" s="921" t="s">
        <v>2195</v>
      </c>
      <c r="AI18" s="922"/>
      <c r="AJ18" s="922"/>
      <c r="AK18" s="923"/>
      <c r="AL18" s="916"/>
      <c r="AM18" s="809"/>
    </row>
    <row r="19" spans="2:39" ht="9.9499999999999993" customHeight="1">
      <c r="B19" s="112"/>
      <c r="C19" s="112"/>
      <c r="D19" s="112"/>
      <c r="E19" s="112"/>
      <c r="F19" s="112"/>
      <c r="G19" s="112"/>
      <c r="H19" s="112"/>
      <c r="I19" s="112"/>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9" ht="15" customHeight="1" thickBot="1">
      <c r="B20" s="233" t="s">
        <v>1570</v>
      </c>
    </row>
    <row r="21" spans="2:39" ht="17.45" customHeight="1">
      <c r="B21" s="949" t="s">
        <v>2196</v>
      </c>
      <c r="C21" s="950"/>
      <c r="D21" s="950"/>
      <c r="E21" s="950"/>
      <c r="F21" s="950"/>
      <c r="G21" s="950"/>
      <c r="H21" s="950"/>
      <c r="I21" s="950"/>
      <c r="J21" s="955" t="s">
        <v>2197</v>
      </c>
      <c r="K21" s="955"/>
      <c r="L21" s="955"/>
      <c r="M21" s="955"/>
      <c r="N21" s="956"/>
      <c r="O21" s="957"/>
      <c r="P21" s="957"/>
      <c r="Q21" s="957"/>
      <c r="R21" s="957"/>
      <c r="S21" s="957"/>
      <c r="T21" s="957"/>
      <c r="U21" s="957"/>
      <c r="V21" s="957"/>
      <c r="W21" s="958"/>
      <c r="X21" s="959" t="s">
        <v>2198</v>
      </c>
      <c r="Y21" s="955"/>
      <c r="Z21" s="955"/>
      <c r="AA21" s="955"/>
      <c r="AB21" s="956"/>
      <c r="AC21" s="957"/>
      <c r="AD21" s="957"/>
      <c r="AE21" s="957"/>
      <c r="AF21" s="957"/>
      <c r="AG21" s="957"/>
      <c r="AH21" s="957"/>
      <c r="AI21" s="957"/>
      <c r="AJ21" s="957"/>
      <c r="AK21" s="960"/>
      <c r="AL21" s="821" t="s">
        <v>171</v>
      </c>
      <c r="AM21" s="824"/>
    </row>
    <row r="22" spans="2:39" ht="17.45" customHeight="1">
      <c r="B22" s="951"/>
      <c r="C22" s="952"/>
      <c r="D22" s="952"/>
      <c r="E22" s="952"/>
      <c r="F22" s="952"/>
      <c r="G22" s="952"/>
      <c r="H22" s="952"/>
      <c r="I22" s="952"/>
      <c r="J22" s="820" t="s">
        <v>2199</v>
      </c>
      <c r="K22" s="820"/>
      <c r="L22" s="820"/>
      <c r="M22" s="820"/>
      <c r="N22" s="911"/>
      <c r="O22" s="912"/>
      <c r="P22" s="912"/>
      <c r="Q22" s="912"/>
      <c r="R22" s="912"/>
      <c r="S22" s="912"/>
      <c r="T22" s="912"/>
      <c r="U22" s="912"/>
      <c r="V22" s="912"/>
      <c r="W22" s="913"/>
      <c r="X22" s="914" t="s">
        <v>2200</v>
      </c>
      <c r="Y22" s="820"/>
      <c r="Z22" s="820"/>
      <c r="AA22" s="820"/>
      <c r="AB22" s="911"/>
      <c r="AC22" s="912"/>
      <c r="AD22" s="912"/>
      <c r="AE22" s="912"/>
      <c r="AF22" s="912"/>
      <c r="AG22" s="912"/>
      <c r="AH22" s="912"/>
      <c r="AI22" s="912"/>
      <c r="AJ22" s="912"/>
      <c r="AK22" s="915"/>
      <c r="AL22" s="896"/>
      <c r="AM22" s="849"/>
    </row>
    <row r="23" spans="2:39" ht="17.45" customHeight="1" thickBot="1">
      <c r="B23" s="953"/>
      <c r="C23" s="954"/>
      <c r="D23" s="954"/>
      <c r="E23" s="954"/>
      <c r="F23" s="954"/>
      <c r="G23" s="954"/>
      <c r="H23" s="954"/>
      <c r="I23" s="954"/>
      <c r="J23" s="924" t="s">
        <v>2201</v>
      </c>
      <c r="K23" s="925"/>
      <c r="L23" s="925"/>
      <c r="M23" s="925"/>
      <c r="N23" s="926"/>
      <c r="O23" s="927"/>
      <c r="P23" s="927"/>
      <c r="Q23" s="927"/>
      <c r="R23" s="927"/>
      <c r="S23" s="927"/>
      <c r="T23" s="927"/>
      <c r="U23" s="927"/>
      <c r="V23" s="927"/>
      <c r="W23" s="928"/>
      <c r="X23" s="925" t="s">
        <v>901</v>
      </c>
      <c r="Y23" s="925"/>
      <c r="Z23" s="925"/>
      <c r="AA23" s="925"/>
      <c r="AB23" s="926"/>
      <c r="AC23" s="927"/>
      <c r="AD23" s="927"/>
      <c r="AE23" s="927"/>
      <c r="AF23" s="927"/>
      <c r="AG23" s="927"/>
      <c r="AH23" s="927"/>
      <c r="AI23" s="927"/>
      <c r="AJ23" s="927"/>
      <c r="AK23" s="929"/>
      <c r="AL23" s="896"/>
      <c r="AM23" s="849"/>
    </row>
    <row r="24" spans="2:39" ht="17.45" customHeight="1">
      <c r="B24" s="941" t="s">
        <v>2202</v>
      </c>
      <c r="C24" s="942"/>
      <c r="D24" s="942"/>
      <c r="E24" s="942"/>
      <c r="F24" s="942"/>
      <c r="G24" s="942"/>
      <c r="H24" s="942"/>
      <c r="I24" s="942"/>
      <c r="J24" s="872" t="s">
        <v>899</v>
      </c>
      <c r="K24" s="872"/>
      <c r="L24" s="872"/>
      <c r="M24" s="872"/>
      <c r="N24" s="944"/>
      <c r="O24" s="945"/>
      <c r="P24" s="945"/>
      <c r="Q24" s="945"/>
      <c r="R24" s="945"/>
      <c r="S24" s="945"/>
      <c r="T24" s="945"/>
      <c r="U24" s="945"/>
      <c r="V24" s="945"/>
      <c r="W24" s="946"/>
      <c r="X24" s="947" t="s">
        <v>852</v>
      </c>
      <c r="Y24" s="872"/>
      <c r="Z24" s="872"/>
      <c r="AA24" s="872"/>
      <c r="AB24" s="944"/>
      <c r="AC24" s="945"/>
      <c r="AD24" s="945"/>
      <c r="AE24" s="945"/>
      <c r="AF24" s="945"/>
      <c r="AG24" s="945"/>
      <c r="AH24" s="945"/>
      <c r="AI24" s="945"/>
      <c r="AJ24" s="945"/>
      <c r="AK24" s="948"/>
      <c r="AL24" s="821" t="s">
        <v>171</v>
      </c>
      <c r="AM24" s="824"/>
    </row>
    <row r="25" spans="2:39" ht="17.45" customHeight="1">
      <c r="B25" s="943"/>
      <c r="C25" s="914"/>
      <c r="D25" s="914"/>
      <c r="E25" s="914"/>
      <c r="F25" s="914"/>
      <c r="G25" s="914"/>
      <c r="H25" s="914"/>
      <c r="I25" s="914"/>
      <c r="J25" s="961" t="s">
        <v>900</v>
      </c>
      <c r="K25" s="961"/>
      <c r="L25" s="961"/>
      <c r="M25" s="961"/>
      <c r="N25" s="911"/>
      <c r="O25" s="912"/>
      <c r="P25" s="912"/>
      <c r="Q25" s="912"/>
      <c r="R25" s="912"/>
      <c r="S25" s="912"/>
      <c r="T25" s="912"/>
      <c r="U25" s="912"/>
      <c r="V25" s="912"/>
      <c r="W25" s="913"/>
      <c r="X25" s="962" t="s">
        <v>2203</v>
      </c>
      <c r="Y25" s="961"/>
      <c r="Z25" s="961"/>
      <c r="AA25" s="961"/>
      <c r="AB25" s="911"/>
      <c r="AC25" s="912"/>
      <c r="AD25" s="912"/>
      <c r="AE25" s="912"/>
      <c r="AF25" s="912"/>
      <c r="AG25" s="912"/>
      <c r="AH25" s="912"/>
      <c r="AI25" s="912"/>
      <c r="AJ25" s="912"/>
      <c r="AK25" s="915"/>
      <c r="AL25" s="896"/>
      <c r="AM25" s="849"/>
    </row>
    <row r="26" spans="2:39" ht="17.45" customHeight="1">
      <c r="B26" s="943"/>
      <c r="C26" s="914"/>
      <c r="D26" s="914"/>
      <c r="E26" s="914"/>
      <c r="F26" s="914"/>
      <c r="G26" s="914"/>
      <c r="H26" s="914"/>
      <c r="I26" s="914"/>
      <c r="J26" s="962" t="s">
        <v>2204</v>
      </c>
      <c r="K26" s="961"/>
      <c r="L26" s="961"/>
      <c r="M26" s="961"/>
      <c r="N26" s="911"/>
      <c r="O26" s="912"/>
      <c r="P26" s="912"/>
      <c r="Q26" s="912"/>
      <c r="R26" s="912"/>
      <c r="S26" s="912"/>
      <c r="T26" s="912"/>
      <c r="U26" s="912"/>
      <c r="V26" s="912"/>
      <c r="W26" s="913"/>
      <c r="X26" s="961" t="s">
        <v>901</v>
      </c>
      <c r="Y26" s="961"/>
      <c r="Z26" s="961"/>
      <c r="AA26" s="961"/>
      <c r="AB26" s="911"/>
      <c r="AC26" s="912"/>
      <c r="AD26" s="912"/>
      <c r="AE26" s="912"/>
      <c r="AF26" s="912"/>
      <c r="AG26" s="912"/>
      <c r="AH26" s="912"/>
      <c r="AI26" s="912"/>
      <c r="AJ26" s="912"/>
      <c r="AK26" s="915"/>
      <c r="AL26" s="896"/>
      <c r="AM26" s="849"/>
    </row>
    <row r="27" spans="2:39" ht="17.45" customHeight="1">
      <c r="B27" s="943" t="s">
        <v>2205</v>
      </c>
      <c r="C27" s="914"/>
      <c r="D27" s="914"/>
      <c r="E27" s="914"/>
      <c r="F27" s="914"/>
      <c r="G27" s="914"/>
      <c r="H27" s="914"/>
      <c r="I27" s="914"/>
      <c r="J27" s="961" t="s">
        <v>899</v>
      </c>
      <c r="K27" s="961"/>
      <c r="L27" s="961"/>
      <c r="M27" s="961"/>
      <c r="N27" s="911"/>
      <c r="O27" s="912"/>
      <c r="P27" s="912"/>
      <c r="Q27" s="912"/>
      <c r="R27" s="912"/>
      <c r="S27" s="912"/>
      <c r="T27" s="912"/>
      <c r="U27" s="912"/>
      <c r="V27" s="912"/>
      <c r="W27" s="913"/>
      <c r="X27" s="962" t="s">
        <v>852</v>
      </c>
      <c r="Y27" s="961"/>
      <c r="Z27" s="961"/>
      <c r="AA27" s="961"/>
      <c r="AB27" s="911"/>
      <c r="AC27" s="912"/>
      <c r="AD27" s="912"/>
      <c r="AE27" s="912"/>
      <c r="AF27" s="912"/>
      <c r="AG27" s="912"/>
      <c r="AH27" s="912"/>
      <c r="AI27" s="912"/>
      <c r="AJ27" s="912"/>
      <c r="AK27" s="915"/>
      <c r="AL27" s="821" t="s">
        <v>171</v>
      </c>
      <c r="AM27" s="824"/>
    </row>
    <row r="28" spans="2:39" ht="17.45" customHeight="1">
      <c r="B28" s="943"/>
      <c r="C28" s="914"/>
      <c r="D28" s="914"/>
      <c r="E28" s="914"/>
      <c r="F28" s="914"/>
      <c r="G28" s="914"/>
      <c r="H28" s="914"/>
      <c r="I28" s="914"/>
      <c r="J28" s="961" t="s">
        <v>900</v>
      </c>
      <c r="K28" s="961"/>
      <c r="L28" s="961"/>
      <c r="M28" s="961"/>
      <c r="N28" s="911"/>
      <c r="O28" s="912"/>
      <c r="P28" s="912"/>
      <c r="Q28" s="912"/>
      <c r="R28" s="912"/>
      <c r="S28" s="912"/>
      <c r="T28" s="912"/>
      <c r="U28" s="912"/>
      <c r="V28" s="912"/>
      <c r="W28" s="913"/>
      <c r="X28" s="962" t="s">
        <v>2203</v>
      </c>
      <c r="Y28" s="961"/>
      <c r="Z28" s="961"/>
      <c r="AA28" s="961"/>
      <c r="AB28" s="911"/>
      <c r="AC28" s="912"/>
      <c r="AD28" s="912"/>
      <c r="AE28" s="912"/>
      <c r="AF28" s="912"/>
      <c r="AG28" s="912"/>
      <c r="AH28" s="912"/>
      <c r="AI28" s="912"/>
      <c r="AJ28" s="912"/>
      <c r="AK28" s="915"/>
      <c r="AL28" s="896"/>
      <c r="AM28" s="849"/>
    </row>
    <row r="29" spans="2:39" ht="17.45" customHeight="1">
      <c r="B29" s="943"/>
      <c r="C29" s="914"/>
      <c r="D29" s="914"/>
      <c r="E29" s="914"/>
      <c r="F29" s="914"/>
      <c r="G29" s="914"/>
      <c r="H29" s="914"/>
      <c r="I29" s="914"/>
      <c r="J29" s="962" t="s">
        <v>2204</v>
      </c>
      <c r="K29" s="961"/>
      <c r="L29" s="961"/>
      <c r="M29" s="961"/>
      <c r="N29" s="911"/>
      <c r="O29" s="912"/>
      <c r="P29" s="912"/>
      <c r="Q29" s="912"/>
      <c r="R29" s="912"/>
      <c r="S29" s="912"/>
      <c r="T29" s="912"/>
      <c r="U29" s="912"/>
      <c r="V29" s="912"/>
      <c r="W29" s="913"/>
      <c r="X29" s="961" t="s">
        <v>901</v>
      </c>
      <c r="Y29" s="961"/>
      <c r="Z29" s="961"/>
      <c r="AA29" s="961"/>
      <c r="AB29" s="911"/>
      <c r="AC29" s="912"/>
      <c r="AD29" s="912"/>
      <c r="AE29" s="912"/>
      <c r="AF29" s="912"/>
      <c r="AG29" s="912"/>
      <c r="AH29" s="912"/>
      <c r="AI29" s="912"/>
      <c r="AJ29" s="912"/>
      <c r="AK29" s="915"/>
      <c r="AL29" s="884"/>
      <c r="AM29" s="809"/>
    </row>
    <row r="30" spans="2:39" ht="17.45" customHeight="1">
      <c r="B30" s="943" t="s">
        <v>2206</v>
      </c>
      <c r="C30" s="914"/>
      <c r="D30" s="914"/>
      <c r="E30" s="914"/>
      <c r="F30" s="914"/>
      <c r="G30" s="914"/>
      <c r="H30" s="914"/>
      <c r="I30" s="914"/>
      <c r="J30" s="961" t="s">
        <v>899</v>
      </c>
      <c r="K30" s="961"/>
      <c r="L30" s="961"/>
      <c r="M30" s="961"/>
      <c r="N30" s="911"/>
      <c r="O30" s="912"/>
      <c r="P30" s="912"/>
      <c r="Q30" s="912"/>
      <c r="R30" s="912"/>
      <c r="S30" s="912"/>
      <c r="T30" s="912"/>
      <c r="U30" s="912"/>
      <c r="V30" s="912"/>
      <c r="W30" s="913"/>
      <c r="X30" s="962" t="s">
        <v>852</v>
      </c>
      <c r="Y30" s="961"/>
      <c r="Z30" s="961"/>
      <c r="AA30" s="961"/>
      <c r="AB30" s="911"/>
      <c r="AC30" s="912"/>
      <c r="AD30" s="912"/>
      <c r="AE30" s="912"/>
      <c r="AF30" s="912"/>
      <c r="AG30" s="912"/>
      <c r="AH30" s="912"/>
      <c r="AI30" s="912"/>
      <c r="AJ30" s="912"/>
      <c r="AK30" s="915"/>
      <c r="AL30" s="821" t="s">
        <v>171</v>
      </c>
      <c r="AM30" s="824"/>
    </row>
    <row r="31" spans="2:39" ht="17.45" customHeight="1">
      <c r="B31" s="943"/>
      <c r="C31" s="914"/>
      <c r="D31" s="914"/>
      <c r="E31" s="914"/>
      <c r="F31" s="914"/>
      <c r="G31" s="914"/>
      <c r="H31" s="914"/>
      <c r="I31" s="914"/>
      <c r="J31" s="961" t="s">
        <v>900</v>
      </c>
      <c r="K31" s="961"/>
      <c r="L31" s="961"/>
      <c r="M31" s="961"/>
      <c r="N31" s="911"/>
      <c r="O31" s="912"/>
      <c r="P31" s="912"/>
      <c r="Q31" s="912"/>
      <c r="R31" s="912"/>
      <c r="S31" s="912"/>
      <c r="T31" s="912"/>
      <c r="U31" s="912"/>
      <c r="V31" s="912"/>
      <c r="W31" s="913"/>
      <c r="X31" s="962" t="s">
        <v>2203</v>
      </c>
      <c r="Y31" s="961"/>
      <c r="Z31" s="961"/>
      <c r="AA31" s="961"/>
      <c r="AB31" s="911"/>
      <c r="AC31" s="912"/>
      <c r="AD31" s="912"/>
      <c r="AE31" s="912"/>
      <c r="AF31" s="912"/>
      <c r="AG31" s="912"/>
      <c r="AH31" s="912"/>
      <c r="AI31" s="912"/>
      <c r="AJ31" s="912"/>
      <c r="AK31" s="915"/>
      <c r="AL31" s="896"/>
      <c r="AM31" s="849"/>
    </row>
    <row r="32" spans="2:39" ht="17.45" customHeight="1" thickBot="1">
      <c r="B32" s="963"/>
      <c r="C32" s="924"/>
      <c r="D32" s="924"/>
      <c r="E32" s="924"/>
      <c r="F32" s="924"/>
      <c r="G32" s="924"/>
      <c r="H32" s="924"/>
      <c r="I32" s="924"/>
      <c r="J32" s="964" t="s">
        <v>2204</v>
      </c>
      <c r="K32" s="886"/>
      <c r="L32" s="886"/>
      <c r="M32" s="886"/>
      <c r="N32" s="926"/>
      <c r="O32" s="927"/>
      <c r="P32" s="927"/>
      <c r="Q32" s="927"/>
      <c r="R32" s="927"/>
      <c r="S32" s="927"/>
      <c r="T32" s="927"/>
      <c r="U32" s="927"/>
      <c r="V32" s="927"/>
      <c r="W32" s="928"/>
      <c r="X32" s="886" t="s">
        <v>901</v>
      </c>
      <c r="Y32" s="886"/>
      <c r="Z32" s="886"/>
      <c r="AA32" s="886"/>
      <c r="AB32" s="926"/>
      <c r="AC32" s="927"/>
      <c r="AD32" s="927"/>
      <c r="AE32" s="927"/>
      <c r="AF32" s="927"/>
      <c r="AG32" s="927"/>
      <c r="AH32" s="927"/>
      <c r="AI32" s="927"/>
      <c r="AJ32" s="927"/>
      <c r="AK32" s="929"/>
      <c r="AL32" s="884"/>
      <c r="AM32" s="809"/>
    </row>
    <row r="33" spans="2:39" ht="9.9499999999999993" customHeight="1"/>
    <row r="34" spans="2:39" ht="15" customHeight="1" thickBot="1">
      <c r="B34" s="233" t="s">
        <v>2207</v>
      </c>
    </row>
    <row r="35" spans="2:39" ht="17.45" customHeight="1">
      <c r="B35" s="973" t="s">
        <v>1726</v>
      </c>
      <c r="C35" s="880"/>
      <c r="D35" s="893" t="s">
        <v>1879</v>
      </c>
      <c r="E35" s="894"/>
      <c r="F35" s="894"/>
      <c r="G35" s="907"/>
      <c r="H35" s="880" t="s">
        <v>171</v>
      </c>
      <c r="I35" s="880"/>
      <c r="J35" s="893" t="s">
        <v>1880</v>
      </c>
      <c r="K35" s="894"/>
      <c r="L35" s="894"/>
      <c r="M35" s="907"/>
      <c r="N35" s="880" t="s">
        <v>171</v>
      </c>
      <c r="O35" s="880"/>
      <c r="P35" s="893" t="s">
        <v>1881</v>
      </c>
      <c r="Q35" s="894"/>
      <c r="R35" s="894"/>
      <c r="S35" s="894"/>
      <c r="T35" s="880" t="s">
        <v>171</v>
      </c>
      <c r="U35" s="880"/>
      <c r="V35" s="965" t="s">
        <v>1882</v>
      </c>
      <c r="W35" s="966"/>
      <c r="X35" s="966"/>
      <c r="Y35" s="966"/>
      <c r="Z35" s="966"/>
      <c r="AA35" s="966"/>
      <c r="AB35" s="966"/>
      <c r="AC35" s="966"/>
      <c r="AD35" s="966"/>
      <c r="AE35" s="966"/>
      <c r="AF35" s="966"/>
      <c r="AG35" s="966"/>
      <c r="AH35" s="966"/>
      <c r="AI35" s="966"/>
      <c r="AJ35" s="966"/>
      <c r="AK35" s="967"/>
      <c r="AL35" s="859" t="s">
        <v>1726</v>
      </c>
      <c r="AM35" s="824"/>
    </row>
    <row r="36" spans="2:39" ht="17.45" customHeight="1">
      <c r="B36" s="871" t="s">
        <v>171</v>
      </c>
      <c r="C36" s="872"/>
      <c r="D36" s="968" t="s">
        <v>1883</v>
      </c>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70"/>
      <c r="AL36" s="868"/>
      <c r="AM36" s="849"/>
    </row>
    <row r="37" spans="2:39" ht="17.45" customHeight="1" thickBot="1">
      <c r="B37" s="885" t="s">
        <v>902</v>
      </c>
      <c r="C37" s="886"/>
      <c r="D37" s="886"/>
      <c r="E37" s="886"/>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2"/>
      <c r="AL37" s="916"/>
      <c r="AM37" s="809"/>
    </row>
    <row r="38" spans="2:39" ht="9.9499999999999993" customHeight="1"/>
    <row r="39" spans="2:39" ht="15" customHeight="1" thickBot="1">
      <c r="B39" s="233" t="s">
        <v>2208</v>
      </c>
    </row>
    <row r="40" spans="2:39" ht="17.45" customHeight="1">
      <c r="B40" s="973" t="s">
        <v>1726</v>
      </c>
      <c r="C40" s="880"/>
      <c r="D40" s="893" t="s">
        <v>1879</v>
      </c>
      <c r="E40" s="894"/>
      <c r="F40" s="894"/>
      <c r="G40" s="907"/>
      <c r="H40" s="880" t="s">
        <v>171</v>
      </c>
      <c r="I40" s="880"/>
      <c r="J40" s="893" t="s">
        <v>1880</v>
      </c>
      <c r="K40" s="894"/>
      <c r="L40" s="894"/>
      <c r="M40" s="907"/>
      <c r="N40" s="880" t="s">
        <v>171</v>
      </c>
      <c r="O40" s="880"/>
      <c r="P40" s="893" t="s">
        <v>1881</v>
      </c>
      <c r="Q40" s="894"/>
      <c r="R40" s="894"/>
      <c r="S40" s="894"/>
      <c r="T40" s="880" t="s">
        <v>171</v>
      </c>
      <c r="U40" s="880"/>
      <c r="V40" s="974" t="s">
        <v>1739</v>
      </c>
      <c r="W40" s="975"/>
      <c r="X40" s="975"/>
      <c r="Y40" s="975"/>
      <c r="Z40" s="975"/>
      <c r="AA40" s="975"/>
      <c r="AB40" s="975"/>
      <c r="AC40" s="975"/>
      <c r="AD40" s="975"/>
      <c r="AE40" s="975"/>
      <c r="AF40" s="975"/>
      <c r="AG40" s="975"/>
      <c r="AH40" s="975"/>
      <c r="AI40" s="975"/>
      <c r="AJ40" s="975"/>
      <c r="AK40" s="976"/>
      <c r="AL40" s="859" t="s">
        <v>1726</v>
      </c>
      <c r="AM40" s="824"/>
    </row>
    <row r="41" spans="2:39" ht="17.45" customHeight="1">
      <c r="B41" s="871" t="s">
        <v>171</v>
      </c>
      <c r="C41" s="872"/>
      <c r="D41" s="977" t="s">
        <v>1737</v>
      </c>
      <c r="E41" s="978"/>
      <c r="F41" s="978"/>
      <c r="G41" s="978"/>
      <c r="H41" s="978"/>
      <c r="I41" s="978"/>
      <c r="J41" s="864" t="s">
        <v>1884</v>
      </c>
      <c r="K41" s="979"/>
      <c r="L41" s="979"/>
      <c r="M41" s="979"/>
      <c r="N41" s="979"/>
      <c r="O41" s="865"/>
      <c r="P41" s="911"/>
      <c r="Q41" s="912"/>
      <c r="R41" s="912"/>
      <c r="S41" s="912"/>
      <c r="T41" s="912"/>
      <c r="U41" s="912"/>
      <c r="V41" s="912"/>
      <c r="W41" s="912"/>
      <c r="X41" s="912"/>
      <c r="Y41" s="912"/>
      <c r="Z41" s="912"/>
      <c r="AA41" s="912"/>
      <c r="AB41" s="912"/>
      <c r="AC41" s="872" t="s">
        <v>171</v>
      </c>
      <c r="AD41" s="872"/>
      <c r="AE41" s="817" t="s">
        <v>1740</v>
      </c>
      <c r="AF41" s="818"/>
      <c r="AG41" s="818"/>
      <c r="AH41" s="818"/>
      <c r="AI41" s="818"/>
      <c r="AJ41" s="818"/>
      <c r="AK41" s="980"/>
      <c r="AL41" s="868"/>
      <c r="AM41" s="849"/>
    </row>
    <row r="42" spans="2:39" ht="17.45" customHeight="1">
      <c r="B42" s="981" t="s">
        <v>903</v>
      </c>
      <c r="C42" s="982"/>
      <c r="D42" s="961" t="s">
        <v>899</v>
      </c>
      <c r="E42" s="961"/>
      <c r="F42" s="961"/>
      <c r="G42" s="961"/>
      <c r="H42" s="991"/>
      <c r="I42" s="987"/>
      <c r="J42" s="987"/>
      <c r="K42" s="987"/>
      <c r="L42" s="987"/>
      <c r="M42" s="987"/>
      <c r="N42" s="987"/>
      <c r="O42" s="987"/>
      <c r="P42" s="987"/>
      <c r="Q42" s="987"/>
      <c r="R42" s="987"/>
      <c r="S42" s="987"/>
      <c r="T42" s="992"/>
      <c r="U42" s="864" t="s">
        <v>1885</v>
      </c>
      <c r="V42" s="979"/>
      <c r="W42" s="865"/>
      <c r="X42" s="993"/>
      <c r="Y42" s="994"/>
      <c r="Z42" s="994"/>
      <c r="AA42" s="994"/>
      <c r="AB42" s="995"/>
      <c r="AC42" s="961" t="s">
        <v>852</v>
      </c>
      <c r="AD42" s="961"/>
      <c r="AE42" s="961"/>
      <c r="AF42" s="961"/>
      <c r="AG42" s="993"/>
      <c r="AH42" s="994"/>
      <c r="AI42" s="994"/>
      <c r="AJ42" s="994"/>
      <c r="AK42" s="996"/>
      <c r="AL42" s="868"/>
      <c r="AM42" s="849"/>
    </row>
    <row r="43" spans="2:39" ht="17.45" customHeight="1">
      <c r="B43" s="981"/>
      <c r="C43" s="982"/>
      <c r="D43" s="961" t="s">
        <v>904</v>
      </c>
      <c r="E43" s="961"/>
      <c r="F43" s="961"/>
      <c r="G43" s="961"/>
      <c r="H43" s="162" t="s">
        <v>905</v>
      </c>
      <c r="I43" s="985"/>
      <c r="J43" s="985"/>
      <c r="K43" s="985"/>
      <c r="L43" s="151" t="s">
        <v>906</v>
      </c>
      <c r="M43" s="985"/>
      <c r="N43" s="985"/>
      <c r="O43" s="986"/>
      <c r="P43" s="987"/>
      <c r="Q43" s="987"/>
      <c r="R43" s="987"/>
      <c r="S43" s="987"/>
      <c r="T43" s="987"/>
      <c r="U43" s="987"/>
      <c r="V43" s="987"/>
      <c r="W43" s="987"/>
      <c r="X43" s="987"/>
      <c r="Y43" s="987"/>
      <c r="Z43" s="987"/>
      <c r="AA43" s="987"/>
      <c r="AB43" s="987"/>
      <c r="AC43" s="987"/>
      <c r="AD43" s="987"/>
      <c r="AE43" s="987"/>
      <c r="AF43" s="987"/>
      <c r="AG43" s="987"/>
      <c r="AH43" s="987"/>
      <c r="AI43" s="987"/>
      <c r="AJ43" s="987"/>
      <c r="AK43" s="988"/>
      <c r="AL43" s="868"/>
      <c r="AM43" s="849"/>
    </row>
    <row r="44" spans="2:39" ht="17.45" customHeight="1" thickBot="1">
      <c r="B44" s="983"/>
      <c r="C44" s="984"/>
      <c r="D44" s="886" t="s">
        <v>900</v>
      </c>
      <c r="E44" s="886"/>
      <c r="F44" s="886"/>
      <c r="G44" s="886"/>
      <c r="H44" s="989"/>
      <c r="I44" s="989"/>
      <c r="J44" s="989"/>
      <c r="K44" s="989"/>
      <c r="L44" s="989"/>
      <c r="M44" s="989"/>
      <c r="N44" s="989"/>
      <c r="O44" s="989"/>
      <c r="P44" s="989"/>
      <c r="Q44" s="989"/>
      <c r="R44" s="989"/>
      <c r="S44" s="989"/>
      <c r="T44" s="989"/>
      <c r="U44" s="886" t="s">
        <v>901</v>
      </c>
      <c r="V44" s="886"/>
      <c r="W44" s="886"/>
      <c r="X44" s="886"/>
      <c r="Y44" s="989"/>
      <c r="Z44" s="989"/>
      <c r="AA44" s="989"/>
      <c r="AB44" s="989"/>
      <c r="AC44" s="989"/>
      <c r="AD44" s="989"/>
      <c r="AE44" s="989"/>
      <c r="AF44" s="989"/>
      <c r="AG44" s="989"/>
      <c r="AH44" s="989"/>
      <c r="AI44" s="989"/>
      <c r="AJ44" s="989"/>
      <c r="AK44" s="990"/>
      <c r="AL44" s="916"/>
      <c r="AM44" s="809"/>
    </row>
    <row r="45" spans="2:39" ht="9.9499999999999993" customHeight="1"/>
    <row r="46" spans="2:39" ht="15" customHeight="1" thickBot="1">
      <c r="B46" s="233" t="s">
        <v>2209</v>
      </c>
    </row>
    <row r="47" spans="2:39" ht="17.45" customHeight="1">
      <c r="B47" s="973" t="s">
        <v>1726</v>
      </c>
      <c r="C47" s="880"/>
      <c r="D47" s="893" t="s">
        <v>1879</v>
      </c>
      <c r="E47" s="894"/>
      <c r="F47" s="894"/>
      <c r="G47" s="907"/>
      <c r="H47" s="880" t="s">
        <v>171</v>
      </c>
      <c r="I47" s="880"/>
      <c r="J47" s="893" t="s">
        <v>1880</v>
      </c>
      <c r="K47" s="894"/>
      <c r="L47" s="894"/>
      <c r="M47" s="907"/>
      <c r="N47" s="880" t="s">
        <v>171</v>
      </c>
      <c r="O47" s="880"/>
      <c r="P47" s="893" t="s">
        <v>1881</v>
      </c>
      <c r="Q47" s="894"/>
      <c r="R47" s="894"/>
      <c r="S47" s="894"/>
      <c r="T47" s="880" t="s">
        <v>171</v>
      </c>
      <c r="U47" s="880"/>
      <c r="V47" s="974" t="s">
        <v>1739</v>
      </c>
      <c r="W47" s="975"/>
      <c r="X47" s="975"/>
      <c r="Y47" s="975"/>
      <c r="Z47" s="975"/>
      <c r="AA47" s="975"/>
      <c r="AB47" s="975"/>
      <c r="AC47" s="975"/>
      <c r="AD47" s="975"/>
      <c r="AE47" s="975"/>
      <c r="AF47" s="975"/>
      <c r="AG47" s="975"/>
      <c r="AH47" s="975"/>
      <c r="AI47" s="975"/>
      <c r="AJ47" s="975"/>
      <c r="AK47" s="976"/>
      <c r="AL47" s="859" t="s">
        <v>1726</v>
      </c>
      <c r="AM47" s="824"/>
    </row>
    <row r="48" spans="2:39" ht="17.45" customHeight="1">
      <c r="B48" s="871" t="s">
        <v>171</v>
      </c>
      <c r="C48" s="872"/>
      <c r="D48" s="977" t="s">
        <v>1737</v>
      </c>
      <c r="E48" s="978"/>
      <c r="F48" s="978"/>
      <c r="G48" s="978"/>
      <c r="H48" s="978"/>
      <c r="I48" s="978"/>
      <c r="J48" s="864" t="s">
        <v>1884</v>
      </c>
      <c r="K48" s="979"/>
      <c r="L48" s="979"/>
      <c r="M48" s="979"/>
      <c r="N48" s="979"/>
      <c r="O48" s="865"/>
      <c r="P48" s="997"/>
      <c r="Q48" s="985"/>
      <c r="R48" s="985"/>
      <c r="S48" s="985"/>
      <c r="T48" s="985"/>
      <c r="U48" s="985"/>
      <c r="V48" s="985"/>
      <c r="W48" s="985"/>
      <c r="X48" s="985"/>
      <c r="Y48" s="985"/>
      <c r="Z48" s="985"/>
      <c r="AA48" s="985"/>
      <c r="AB48" s="985"/>
      <c r="AC48" s="872" t="s">
        <v>171</v>
      </c>
      <c r="AD48" s="872"/>
      <c r="AE48" s="817" t="s">
        <v>1740</v>
      </c>
      <c r="AF48" s="818"/>
      <c r="AG48" s="818"/>
      <c r="AH48" s="818"/>
      <c r="AI48" s="818"/>
      <c r="AJ48" s="818"/>
      <c r="AK48" s="980"/>
      <c r="AL48" s="868"/>
      <c r="AM48" s="849"/>
    </row>
    <row r="49" spans="2:39" ht="17.45" customHeight="1">
      <c r="B49" s="981" t="s">
        <v>903</v>
      </c>
      <c r="C49" s="982"/>
      <c r="D49" s="961" t="s">
        <v>899</v>
      </c>
      <c r="E49" s="961"/>
      <c r="F49" s="961"/>
      <c r="G49" s="961"/>
      <c r="H49" s="998"/>
      <c r="I49" s="999"/>
      <c r="J49" s="999"/>
      <c r="K49" s="999"/>
      <c r="L49" s="999"/>
      <c r="M49" s="999"/>
      <c r="N49" s="999"/>
      <c r="O49" s="999"/>
      <c r="P49" s="999"/>
      <c r="Q49" s="999"/>
      <c r="R49" s="999"/>
      <c r="S49" s="999"/>
      <c r="T49" s="1000"/>
      <c r="U49" s="864" t="s">
        <v>1885</v>
      </c>
      <c r="V49" s="979"/>
      <c r="W49" s="865"/>
      <c r="X49" s="1001"/>
      <c r="Y49" s="1002"/>
      <c r="Z49" s="1002"/>
      <c r="AA49" s="1002"/>
      <c r="AB49" s="1003"/>
      <c r="AC49" s="961" t="s">
        <v>852</v>
      </c>
      <c r="AD49" s="961"/>
      <c r="AE49" s="961"/>
      <c r="AF49" s="961"/>
      <c r="AG49" s="1001"/>
      <c r="AH49" s="1002"/>
      <c r="AI49" s="1002"/>
      <c r="AJ49" s="1002"/>
      <c r="AK49" s="1004"/>
      <c r="AL49" s="868"/>
      <c r="AM49" s="849"/>
    </row>
    <row r="50" spans="2:39" ht="17.45" customHeight="1">
      <c r="B50" s="981"/>
      <c r="C50" s="982"/>
      <c r="D50" s="961" t="s">
        <v>904</v>
      </c>
      <c r="E50" s="961"/>
      <c r="F50" s="961"/>
      <c r="G50" s="961"/>
      <c r="H50" s="162" t="s">
        <v>905</v>
      </c>
      <c r="I50" s="985"/>
      <c r="J50" s="985"/>
      <c r="K50" s="985"/>
      <c r="L50" s="151" t="s">
        <v>906</v>
      </c>
      <c r="M50" s="985"/>
      <c r="N50" s="985"/>
      <c r="O50" s="986"/>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8"/>
      <c r="AL50" s="868"/>
      <c r="AM50" s="849"/>
    </row>
    <row r="51" spans="2:39" ht="17.45" customHeight="1" thickBot="1">
      <c r="B51" s="983"/>
      <c r="C51" s="984"/>
      <c r="D51" s="886" t="s">
        <v>900</v>
      </c>
      <c r="E51" s="886"/>
      <c r="F51" s="886"/>
      <c r="G51" s="886"/>
      <c r="H51" s="1019"/>
      <c r="I51" s="1019"/>
      <c r="J51" s="1019"/>
      <c r="K51" s="1019"/>
      <c r="L51" s="1019"/>
      <c r="M51" s="1019"/>
      <c r="N51" s="1019"/>
      <c r="O51" s="1019"/>
      <c r="P51" s="1019"/>
      <c r="Q51" s="1019"/>
      <c r="R51" s="1019"/>
      <c r="S51" s="1019"/>
      <c r="T51" s="1019"/>
      <c r="U51" s="886" t="s">
        <v>901</v>
      </c>
      <c r="V51" s="886"/>
      <c r="W51" s="886"/>
      <c r="X51" s="886"/>
      <c r="Y51" s="1019"/>
      <c r="Z51" s="1019"/>
      <c r="AA51" s="1019"/>
      <c r="AB51" s="1019"/>
      <c r="AC51" s="1019"/>
      <c r="AD51" s="1019"/>
      <c r="AE51" s="1019"/>
      <c r="AF51" s="1019"/>
      <c r="AG51" s="1019"/>
      <c r="AH51" s="1019"/>
      <c r="AI51" s="1019"/>
      <c r="AJ51" s="1019"/>
      <c r="AK51" s="1020"/>
      <c r="AL51" s="916"/>
      <c r="AM51" s="809"/>
    </row>
    <row r="52" spans="2:39" ht="9.9499999999999993"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2:39" ht="15" customHeight="1" thickBot="1">
      <c r="B53" s="233" t="s">
        <v>1742</v>
      </c>
    </row>
    <row r="54" spans="2:39" ht="13.5" customHeight="1">
      <c r="B54" s="1005" t="s">
        <v>171</v>
      </c>
      <c r="C54" s="910"/>
      <c r="D54" s="893" t="s">
        <v>1572</v>
      </c>
      <c r="E54" s="894"/>
      <c r="F54" s="894"/>
      <c r="G54" s="907"/>
      <c r="H54" s="1008" t="s">
        <v>171</v>
      </c>
      <c r="I54" s="910"/>
      <c r="J54" s="1009" t="s">
        <v>1886</v>
      </c>
      <c r="K54" s="1010"/>
      <c r="L54" s="1010"/>
      <c r="M54" s="1010"/>
      <c r="N54" s="1010"/>
      <c r="O54" s="1010"/>
      <c r="P54" s="1010"/>
      <c r="Q54" s="1008" t="s">
        <v>171</v>
      </c>
      <c r="R54" s="910"/>
      <c r="S54" s="1013" t="s">
        <v>1743</v>
      </c>
      <c r="T54" s="1013"/>
      <c r="U54" s="1014"/>
      <c r="V54" s="880" t="s">
        <v>171</v>
      </c>
      <c r="W54" s="880"/>
      <c r="X54" s="1021" t="s">
        <v>1744</v>
      </c>
      <c r="Y54" s="1022"/>
      <c r="Z54" s="1022"/>
      <c r="AA54" s="1023"/>
      <c r="AB54" s="1024" t="s">
        <v>171</v>
      </c>
      <c r="AC54" s="1024"/>
      <c r="AD54" s="1025" t="s">
        <v>862</v>
      </c>
      <c r="AE54" s="1026"/>
      <c r="AF54" s="1026"/>
      <c r="AG54" s="1026"/>
      <c r="AH54" s="1026"/>
      <c r="AI54" s="1026"/>
      <c r="AJ54" s="1026"/>
      <c r="AK54" s="1027"/>
      <c r="AL54" s="859" t="s">
        <v>1726</v>
      </c>
      <c r="AM54" s="824"/>
    </row>
    <row r="55" spans="2:39" ht="13.5" customHeight="1">
      <c r="B55" s="1006"/>
      <c r="C55" s="865"/>
      <c r="D55" s="977"/>
      <c r="E55" s="978"/>
      <c r="F55" s="978"/>
      <c r="G55" s="1007"/>
      <c r="H55" s="864"/>
      <c r="I55" s="865"/>
      <c r="J55" s="1011"/>
      <c r="K55" s="1012"/>
      <c r="L55" s="1012"/>
      <c r="M55" s="1012"/>
      <c r="N55" s="1012"/>
      <c r="O55" s="1012"/>
      <c r="P55" s="1012"/>
      <c r="Q55" s="864"/>
      <c r="R55" s="865"/>
      <c r="S55" s="1015"/>
      <c r="T55" s="1015"/>
      <c r="U55" s="1016"/>
      <c r="V55" s="961" t="s">
        <v>171</v>
      </c>
      <c r="W55" s="961"/>
      <c r="X55" s="817" t="s">
        <v>1745</v>
      </c>
      <c r="Y55" s="818"/>
      <c r="Z55" s="818"/>
      <c r="AA55" s="819"/>
      <c r="AB55" s="961" t="s">
        <v>171</v>
      </c>
      <c r="AC55" s="961"/>
      <c r="AD55" s="977" t="s">
        <v>2210</v>
      </c>
      <c r="AE55" s="978"/>
      <c r="AF55" s="978"/>
      <c r="AG55" s="978"/>
      <c r="AH55" s="978"/>
      <c r="AI55" s="978"/>
      <c r="AJ55" s="978"/>
      <c r="AK55" s="1028"/>
      <c r="AL55" s="868"/>
      <c r="AM55" s="849"/>
    </row>
    <row r="56" spans="2:39" ht="17.45" customHeight="1">
      <c r="B56" s="871" t="s">
        <v>171</v>
      </c>
      <c r="C56" s="872"/>
      <c r="D56" s="1029" t="s">
        <v>1879</v>
      </c>
      <c r="E56" s="1030"/>
      <c r="F56" s="1030"/>
      <c r="G56" s="1031"/>
      <c r="H56" s="872" t="s">
        <v>171</v>
      </c>
      <c r="I56" s="872"/>
      <c r="J56" s="1029" t="s">
        <v>1880</v>
      </c>
      <c r="K56" s="1030"/>
      <c r="L56" s="1030"/>
      <c r="M56" s="1031"/>
      <c r="N56" s="872" t="s">
        <v>171</v>
      </c>
      <c r="O56" s="872"/>
      <c r="P56" s="1029" t="s">
        <v>1881</v>
      </c>
      <c r="Q56" s="1030"/>
      <c r="R56" s="1030"/>
      <c r="S56" s="1030"/>
      <c r="T56" s="872" t="s">
        <v>171</v>
      </c>
      <c r="U56" s="872"/>
      <c r="V56" s="1032" t="s">
        <v>1571</v>
      </c>
      <c r="W56" s="1033"/>
      <c r="X56" s="1033"/>
      <c r="Y56" s="1033"/>
      <c r="Z56" s="1033"/>
      <c r="AA56" s="1033"/>
      <c r="AB56" s="1033"/>
      <c r="AC56" s="1033"/>
      <c r="AD56" s="1033"/>
      <c r="AE56" s="1033"/>
      <c r="AF56" s="1033"/>
      <c r="AG56" s="1033"/>
      <c r="AH56" s="1033"/>
      <c r="AI56" s="1033"/>
      <c r="AJ56" s="1033"/>
      <c r="AK56" s="1034"/>
      <c r="AL56" s="868"/>
      <c r="AM56" s="849"/>
    </row>
    <row r="57" spans="2:39" ht="17.45" customHeight="1">
      <c r="B57" s="981" t="s">
        <v>903</v>
      </c>
      <c r="C57" s="982"/>
      <c r="D57" s="961" t="s">
        <v>899</v>
      </c>
      <c r="E57" s="961"/>
      <c r="F57" s="961"/>
      <c r="G57" s="961"/>
      <c r="H57" s="998"/>
      <c r="I57" s="999"/>
      <c r="J57" s="999"/>
      <c r="K57" s="999"/>
      <c r="L57" s="999"/>
      <c r="M57" s="999"/>
      <c r="N57" s="999"/>
      <c r="O57" s="999"/>
      <c r="P57" s="999"/>
      <c r="Q57" s="999"/>
      <c r="R57" s="999"/>
      <c r="S57" s="999"/>
      <c r="T57" s="1000"/>
      <c r="U57" s="864" t="s">
        <v>1885</v>
      </c>
      <c r="V57" s="979"/>
      <c r="W57" s="865"/>
      <c r="X57" s="993"/>
      <c r="Y57" s="994"/>
      <c r="Z57" s="994"/>
      <c r="AA57" s="994"/>
      <c r="AB57" s="995"/>
      <c r="AC57" s="961" t="s">
        <v>852</v>
      </c>
      <c r="AD57" s="961"/>
      <c r="AE57" s="961"/>
      <c r="AF57" s="961"/>
      <c r="AG57" s="993"/>
      <c r="AH57" s="994"/>
      <c r="AI57" s="994"/>
      <c r="AJ57" s="994"/>
      <c r="AK57" s="996"/>
      <c r="AL57" s="868"/>
      <c r="AM57" s="849"/>
    </row>
    <row r="58" spans="2:39" ht="17.45" customHeight="1">
      <c r="B58" s="981"/>
      <c r="C58" s="982"/>
      <c r="D58" s="961" t="s">
        <v>904</v>
      </c>
      <c r="E58" s="961"/>
      <c r="F58" s="961"/>
      <c r="G58" s="961"/>
      <c r="H58" s="162" t="s">
        <v>905</v>
      </c>
      <c r="I58" s="985"/>
      <c r="J58" s="985"/>
      <c r="K58" s="985"/>
      <c r="L58" s="151" t="s">
        <v>906</v>
      </c>
      <c r="M58" s="985"/>
      <c r="N58" s="985"/>
      <c r="O58" s="986"/>
      <c r="P58" s="987"/>
      <c r="Q58" s="987"/>
      <c r="R58" s="987"/>
      <c r="S58" s="987"/>
      <c r="T58" s="987"/>
      <c r="U58" s="987"/>
      <c r="V58" s="987"/>
      <c r="W58" s="987"/>
      <c r="X58" s="987"/>
      <c r="Y58" s="987"/>
      <c r="Z58" s="987"/>
      <c r="AA58" s="987"/>
      <c r="AB58" s="987"/>
      <c r="AC58" s="987"/>
      <c r="AD58" s="987"/>
      <c r="AE58" s="987"/>
      <c r="AF58" s="987"/>
      <c r="AG58" s="987"/>
      <c r="AH58" s="987"/>
      <c r="AI58" s="987"/>
      <c r="AJ58" s="987"/>
      <c r="AK58" s="988"/>
      <c r="AL58" s="868"/>
      <c r="AM58" s="849"/>
    </row>
    <row r="59" spans="2:39" ht="17.45" customHeight="1" thickBot="1">
      <c r="B59" s="983"/>
      <c r="C59" s="984"/>
      <c r="D59" s="886" t="s">
        <v>900</v>
      </c>
      <c r="E59" s="886"/>
      <c r="F59" s="886"/>
      <c r="G59" s="886"/>
      <c r="H59" s="989"/>
      <c r="I59" s="989"/>
      <c r="J59" s="989"/>
      <c r="K59" s="989"/>
      <c r="L59" s="989"/>
      <c r="M59" s="989"/>
      <c r="N59" s="989"/>
      <c r="O59" s="989"/>
      <c r="P59" s="989"/>
      <c r="Q59" s="989"/>
      <c r="R59" s="989"/>
      <c r="S59" s="989"/>
      <c r="T59" s="989"/>
      <c r="U59" s="887" t="s">
        <v>2200</v>
      </c>
      <c r="V59" s="887"/>
      <c r="W59" s="887"/>
      <c r="X59" s="887"/>
      <c r="Y59" s="989"/>
      <c r="Z59" s="989"/>
      <c r="AA59" s="989"/>
      <c r="AB59" s="989"/>
      <c r="AC59" s="989"/>
      <c r="AD59" s="989"/>
      <c r="AE59" s="989"/>
      <c r="AF59" s="989"/>
      <c r="AG59" s="989"/>
      <c r="AH59" s="989"/>
      <c r="AI59" s="989"/>
      <c r="AJ59" s="989"/>
      <c r="AK59" s="990"/>
      <c r="AL59" s="916"/>
      <c r="AM59" s="809"/>
    </row>
    <row r="60" spans="2:39" ht="15" customHeight="1">
      <c r="B60" s="244" t="s">
        <v>2211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823" t="s">
        <v>171</v>
      </c>
      <c r="AM60" s="824"/>
    </row>
    <row r="61" spans="2:39" ht="15" customHeight="1">
      <c r="B61" s="244"/>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848"/>
      <c r="AM61" s="849"/>
    </row>
    <row r="62" spans="2:39" ht="15" customHeight="1">
      <c r="B62" s="245"/>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808"/>
      <c r="AM62" s="809"/>
    </row>
    <row r="63" spans="2:39" ht="15" customHeight="1">
      <c r="B63" s="1" t="s">
        <v>2363</v>
      </c>
    </row>
    <row r="66" spans="2:39" ht="15" customHeight="1">
      <c r="B66" s="140"/>
      <c r="AM66" s="141" t="s">
        <v>2212</v>
      </c>
    </row>
    <row r="67" spans="2:39" ht="30" customHeight="1" thickBot="1">
      <c r="N67" s="810" t="s">
        <v>2365</v>
      </c>
      <c r="O67" s="810"/>
      <c r="P67" s="810"/>
      <c r="Q67" s="810"/>
      <c r="R67" s="810"/>
      <c r="S67" s="810"/>
      <c r="T67" s="810"/>
      <c r="U67" s="810"/>
      <c r="V67" s="810"/>
      <c r="W67" s="810"/>
      <c r="X67" s="810"/>
      <c r="Y67" s="810"/>
      <c r="Z67" s="810"/>
      <c r="AA67" s="810"/>
      <c r="AG67" s="112"/>
      <c r="AJ67" s="112"/>
      <c r="AM67" s="112"/>
    </row>
    <row r="68" spans="2:39" ht="15" customHeight="1" thickTop="1">
      <c r="N68" s="247"/>
      <c r="O68" s="247"/>
      <c r="P68" s="247"/>
      <c r="Q68" s="247"/>
      <c r="R68" s="247"/>
      <c r="S68" s="247"/>
      <c r="T68" s="247"/>
      <c r="U68" s="247"/>
      <c r="V68" s="247"/>
      <c r="W68" s="247"/>
      <c r="X68" s="247"/>
      <c r="Y68" s="247"/>
      <c r="Z68" s="247"/>
      <c r="AA68" s="247"/>
      <c r="AG68" s="112"/>
      <c r="AJ68" s="112"/>
      <c r="AM68" s="112"/>
    </row>
    <row r="69" spans="2:39" ht="15" customHeight="1" thickBot="1">
      <c r="B69" s="233" t="s">
        <v>2178</v>
      </c>
      <c r="AL69" s="868" t="s">
        <v>2179</v>
      </c>
      <c r="AM69" s="868"/>
    </row>
    <row r="70" spans="2:39" ht="17.45" customHeight="1">
      <c r="B70" s="1039" t="s">
        <v>2213</v>
      </c>
      <c r="C70" s="1040"/>
      <c r="D70" s="1040"/>
      <c r="E70" s="1040"/>
      <c r="F70" s="1040"/>
      <c r="G70" s="1040"/>
      <c r="H70" s="1040"/>
      <c r="I70" s="1041"/>
      <c r="J70" s="1045" t="s">
        <v>171</v>
      </c>
      <c r="K70" s="1046"/>
      <c r="L70" s="142" t="s">
        <v>2214</v>
      </c>
      <c r="M70" s="142"/>
      <c r="N70" s="142"/>
      <c r="O70" s="1046" t="s">
        <v>171</v>
      </c>
      <c r="P70" s="1046"/>
      <c r="Q70" s="142" t="s">
        <v>1791</v>
      </c>
      <c r="R70" s="142"/>
      <c r="S70" s="142"/>
      <c r="T70" s="1046" t="s">
        <v>171</v>
      </c>
      <c r="U70" s="1046"/>
      <c r="V70" s="142" t="s">
        <v>2215</v>
      </c>
      <c r="W70" s="142"/>
      <c r="X70" s="142"/>
      <c r="Y70" s="1046" t="s">
        <v>171</v>
      </c>
      <c r="Z70" s="1046"/>
      <c r="AA70" s="142" t="s">
        <v>2216</v>
      </c>
      <c r="AB70" s="142"/>
      <c r="AC70" s="142"/>
      <c r="AD70" s="1046" t="s">
        <v>171</v>
      </c>
      <c r="AE70" s="1046"/>
      <c r="AF70" s="142" t="s">
        <v>2217</v>
      </c>
      <c r="AG70" s="142"/>
      <c r="AH70" s="142"/>
      <c r="AI70" s="142"/>
      <c r="AJ70" s="142"/>
      <c r="AK70" s="248"/>
      <c r="AL70" s="821" t="s">
        <v>1726</v>
      </c>
      <c r="AM70" s="824"/>
    </row>
    <row r="71" spans="2:39" ht="17.45" customHeight="1">
      <c r="B71" s="1042"/>
      <c r="C71" s="1043"/>
      <c r="D71" s="1043"/>
      <c r="E71" s="1043"/>
      <c r="F71" s="1043"/>
      <c r="G71" s="1043"/>
      <c r="H71" s="1043"/>
      <c r="I71" s="1044"/>
      <c r="J71" s="848" t="s">
        <v>171</v>
      </c>
      <c r="K71" s="868"/>
      <c r="L71" s="1" t="s">
        <v>2218</v>
      </c>
      <c r="S71" s="141" t="s">
        <v>2219</v>
      </c>
      <c r="T71" s="969" t="s">
        <v>2220</v>
      </c>
      <c r="U71" s="969"/>
      <c r="V71" s="969"/>
      <c r="W71" s="969"/>
      <c r="X71" s="969"/>
      <c r="Y71" s="969"/>
      <c r="Z71" s="969"/>
      <c r="AA71" s="969"/>
      <c r="AB71" s="969"/>
      <c r="AC71" s="969"/>
      <c r="AD71" s="969"/>
      <c r="AE71" s="969"/>
      <c r="AF71" s="969"/>
      <c r="AG71" s="969"/>
      <c r="AH71" s="969"/>
      <c r="AI71" s="969"/>
      <c r="AJ71" s="969"/>
      <c r="AK71" s="970"/>
      <c r="AL71" s="896"/>
      <c r="AM71" s="849"/>
    </row>
    <row r="72" spans="2:39" ht="17.45" customHeight="1">
      <c r="B72" s="1035" t="s">
        <v>2221</v>
      </c>
      <c r="C72" s="1036"/>
      <c r="D72" s="1036"/>
      <c r="E72" s="1036"/>
      <c r="F72" s="1036"/>
      <c r="G72" s="1036"/>
      <c r="H72" s="1036"/>
      <c r="I72" s="1037"/>
      <c r="J72" s="823" t="s">
        <v>171</v>
      </c>
      <c r="K72" s="859"/>
      <c r="L72" s="249" t="s">
        <v>2222</v>
      </c>
      <c r="M72" s="249"/>
      <c r="N72" s="249"/>
      <c r="O72" s="859" t="s">
        <v>171</v>
      </c>
      <c r="P72" s="859"/>
      <c r="Q72" s="249" t="s">
        <v>2223</v>
      </c>
      <c r="R72" s="249"/>
      <c r="S72" s="249"/>
      <c r="T72" s="859" t="s">
        <v>171</v>
      </c>
      <c r="U72" s="859"/>
      <c r="V72" s="249" t="s">
        <v>2224</v>
      </c>
      <c r="W72" s="249"/>
      <c r="X72" s="249"/>
      <c r="Y72" s="859" t="s">
        <v>171</v>
      </c>
      <c r="Z72" s="859"/>
      <c r="AA72" s="249" t="s">
        <v>2225</v>
      </c>
      <c r="AB72" s="249"/>
      <c r="AC72" s="249"/>
      <c r="AD72" s="859" t="s">
        <v>171</v>
      </c>
      <c r="AE72" s="859"/>
      <c r="AF72" s="249" t="s">
        <v>2226</v>
      </c>
      <c r="AG72" s="249"/>
      <c r="AH72" s="249"/>
      <c r="AI72" s="249"/>
      <c r="AJ72" s="249"/>
      <c r="AK72" s="250"/>
      <c r="AL72" s="821" t="s">
        <v>1726</v>
      </c>
      <c r="AM72" s="824"/>
    </row>
    <row r="73" spans="2:39" ht="17.45" customHeight="1">
      <c r="B73" s="1038"/>
      <c r="C73" s="1030"/>
      <c r="D73" s="1030"/>
      <c r="E73" s="1030"/>
      <c r="F73" s="1030"/>
      <c r="G73" s="1030"/>
      <c r="H73" s="1030"/>
      <c r="I73" s="1031"/>
      <c r="J73" s="808" t="s">
        <v>171</v>
      </c>
      <c r="K73" s="916"/>
      <c r="L73" s="65" t="s">
        <v>2227</v>
      </c>
      <c r="M73" s="65"/>
      <c r="N73" s="65"/>
      <c r="O73" s="916" t="s">
        <v>171</v>
      </c>
      <c r="P73" s="916"/>
      <c r="Q73" s="65" t="s">
        <v>2228</v>
      </c>
      <c r="R73" s="65"/>
      <c r="S73" s="65"/>
      <c r="T73" s="916" t="s">
        <v>171</v>
      </c>
      <c r="U73" s="916"/>
      <c r="V73" s="65" t="s">
        <v>2229</v>
      </c>
      <c r="W73" s="65"/>
      <c r="X73" s="65"/>
      <c r="Y73" s="916" t="s">
        <v>171</v>
      </c>
      <c r="Z73" s="916"/>
      <c r="AA73" s="65" t="s">
        <v>2230</v>
      </c>
      <c r="AB73" s="65"/>
      <c r="AC73" s="65"/>
      <c r="AD73" s="65"/>
      <c r="AE73" s="65"/>
      <c r="AF73" s="65"/>
      <c r="AG73" s="65"/>
      <c r="AH73" s="65"/>
      <c r="AI73" s="65"/>
      <c r="AJ73" s="65"/>
      <c r="AK73" s="251"/>
      <c r="AL73" s="896"/>
      <c r="AM73" s="849"/>
    </row>
    <row r="74" spans="2:39" ht="17.45" customHeight="1">
      <c r="B74" s="1047" t="s">
        <v>2231</v>
      </c>
      <c r="C74" s="1048"/>
      <c r="D74" s="1048"/>
      <c r="E74" s="1048"/>
      <c r="F74" s="1048"/>
      <c r="G74" s="1048"/>
      <c r="H74" s="1048"/>
      <c r="I74" s="1049"/>
      <c r="J74" s="864" t="s">
        <v>171</v>
      </c>
      <c r="K74" s="979"/>
      <c r="L74" s="151" t="s">
        <v>2232</v>
      </c>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60"/>
      <c r="AL74" s="821" t="s">
        <v>1726</v>
      </c>
      <c r="AM74" s="824"/>
    </row>
    <row r="75" spans="2:39" ht="17.45" customHeight="1">
      <c r="B75" s="1050"/>
      <c r="C75" s="1051"/>
      <c r="D75" s="1051"/>
      <c r="E75" s="1051"/>
      <c r="F75" s="1051"/>
      <c r="G75" s="1051"/>
      <c r="H75" s="1051"/>
      <c r="I75" s="1052"/>
      <c r="J75" s="848" t="s">
        <v>171</v>
      </c>
      <c r="K75" s="868"/>
      <c r="L75" s="1" t="s">
        <v>2233</v>
      </c>
      <c r="R75" s="916" t="s">
        <v>171</v>
      </c>
      <c r="S75" s="916"/>
      <c r="T75" s="1" t="s">
        <v>2234</v>
      </c>
      <c r="Z75" s="868" t="s">
        <v>171</v>
      </c>
      <c r="AA75" s="868"/>
      <c r="AB75" s="1" t="s">
        <v>2235</v>
      </c>
      <c r="AK75" s="252"/>
      <c r="AL75" s="821" t="s">
        <v>1726</v>
      </c>
      <c r="AM75" s="824"/>
    </row>
    <row r="76" spans="2:39" ht="17.45" customHeight="1">
      <c r="B76" s="1050"/>
      <c r="C76" s="1051"/>
      <c r="D76" s="1051"/>
      <c r="E76" s="1051"/>
      <c r="F76" s="1051"/>
      <c r="G76" s="1051"/>
      <c r="H76" s="1051"/>
      <c r="I76" s="1052"/>
      <c r="J76" s="817" t="s">
        <v>2236</v>
      </c>
      <c r="K76" s="818"/>
      <c r="L76" s="818"/>
      <c r="M76" s="818"/>
      <c r="N76" s="819"/>
      <c r="O76" s="818" t="s">
        <v>2237</v>
      </c>
      <c r="P76" s="818"/>
      <c r="Q76" s="818"/>
      <c r="R76" s="818"/>
      <c r="S76" s="818"/>
      <c r="T76" s="818"/>
      <c r="U76" s="818"/>
      <c r="V76" s="818"/>
      <c r="W76" s="818"/>
      <c r="X76" s="818"/>
      <c r="Y76" s="818"/>
      <c r="Z76" s="818"/>
      <c r="AA76" s="818"/>
      <c r="AB76" s="818"/>
      <c r="AC76" s="818"/>
      <c r="AD76" s="818"/>
      <c r="AE76" s="818"/>
      <c r="AF76" s="818"/>
      <c r="AG76" s="818"/>
      <c r="AH76" s="818"/>
      <c r="AI76" s="818"/>
      <c r="AJ76" s="818"/>
      <c r="AK76" s="980"/>
      <c r="AL76" s="896"/>
      <c r="AM76" s="849"/>
    </row>
    <row r="77" spans="2:39" ht="17.45" customHeight="1">
      <c r="B77" s="1050"/>
      <c r="C77" s="1051"/>
      <c r="D77" s="1051"/>
      <c r="E77" s="1051"/>
      <c r="F77" s="1051"/>
      <c r="G77" s="1051"/>
      <c r="H77" s="1051"/>
      <c r="I77" s="1052"/>
      <c r="J77" s="817" t="s">
        <v>2191</v>
      </c>
      <c r="K77" s="818"/>
      <c r="L77" s="818"/>
      <c r="M77" s="818"/>
      <c r="N77" s="819"/>
      <c r="O77" s="818" t="s">
        <v>2238</v>
      </c>
      <c r="P77" s="818"/>
      <c r="Q77" s="818"/>
      <c r="R77" s="818"/>
      <c r="S77" s="818"/>
      <c r="T77" s="818"/>
      <c r="U77" s="818"/>
      <c r="V77" s="818"/>
      <c r="W77" s="818"/>
      <c r="X77" s="818"/>
      <c r="Y77" s="818"/>
      <c r="Z77" s="818"/>
      <c r="AA77" s="819"/>
      <c r="AB77" s="817" t="s">
        <v>2239</v>
      </c>
      <c r="AC77" s="818"/>
      <c r="AD77" s="818"/>
      <c r="AE77" s="818"/>
      <c r="AF77" s="818"/>
      <c r="AG77" s="818"/>
      <c r="AH77" s="818"/>
      <c r="AI77" s="818"/>
      <c r="AJ77" s="818"/>
      <c r="AK77" s="980"/>
      <c r="AL77" s="896"/>
      <c r="AM77" s="849"/>
    </row>
    <row r="78" spans="2:39" ht="17.45" customHeight="1">
      <c r="B78" s="1050"/>
      <c r="C78" s="1051"/>
      <c r="D78" s="1051"/>
      <c r="E78" s="1051"/>
      <c r="F78" s="1051"/>
      <c r="G78" s="1051"/>
      <c r="H78" s="1051"/>
      <c r="I78" s="1052"/>
      <c r="J78" s="1059" t="s">
        <v>2240</v>
      </c>
      <c r="K78" s="1060"/>
      <c r="L78" s="1060"/>
      <c r="M78" s="1060"/>
      <c r="N78" s="1061"/>
      <c r="O78" s="823" t="s">
        <v>171</v>
      </c>
      <c r="P78" s="859"/>
      <c r="Q78" s="249" t="s">
        <v>2241</v>
      </c>
      <c r="R78" s="249"/>
      <c r="S78" s="249"/>
      <c r="T78" s="249"/>
      <c r="U78" s="249"/>
      <c r="V78" s="249"/>
      <c r="W78" s="249"/>
      <c r="X78" s="249"/>
      <c r="Y78" s="249"/>
      <c r="Z78" s="249"/>
      <c r="AA78" s="253"/>
      <c r="AB78" s="859" t="s">
        <v>171</v>
      </c>
      <c r="AC78" s="859"/>
      <c r="AD78" s="249" t="s">
        <v>2242</v>
      </c>
      <c r="AE78" s="249"/>
      <c r="AF78" s="249"/>
      <c r="AG78" s="249"/>
      <c r="AH78" s="249"/>
      <c r="AI78" s="249"/>
      <c r="AJ78" s="249"/>
      <c r="AK78" s="250"/>
      <c r="AL78" s="896"/>
      <c r="AM78" s="849"/>
    </row>
    <row r="79" spans="2:39" ht="17.45" customHeight="1">
      <c r="B79" s="1050"/>
      <c r="C79" s="1051"/>
      <c r="D79" s="1051"/>
      <c r="E79" s="1051"/>
      <c r="F79" s="1051"/>
      <c r="G79" s="1051"/>
      <c r="H79" s="1051"/>
      <c r="I79" s="1052"/>
      <c r="J79" s="1056"/>
      <c r="K79" s="931"/>
      <c r="L79" s="931"/>
      <c r="M79" s="931"/>
      <c r="N79" s="932"/>
      <c r="O79" s="808" t="s">
        <v>171</v>
      </c>
      <c r="P79" s="916"/>
      <c r="Q79" s="65" t="s">
        <v>2243</v>
      </c>
      <c r="R79" s="65"/>
      <c r="S79" s="65"/>
      <c r="T79" s="65"/>
      <c r="U79" s="65"/>
      <c r="V79" s="65"/>
      <c r="W79" s="65"/>
      <c r="X79" s="65"/>
      <c r="Y79" s="65"/>
      <c r="Z79" s="65"/>
      <c r="AA79" s="254"/>
      <c r="AB79" s="65"/>
      <c r="AC79" s="65"/>
      <c r="AD79" s="65"/>
      <c r="AE79" s="65"/>
      <c r="AF79" s="65"/>
      <c r="AG79" s="65"/>
      <c r="AH79" s="65"/>
      <c r="AI79" s="65"/>
      <c r="AJ79" s="65"/>
      <c r="AK79" s="251"/>
      <c r="AL79" s="896"/>
      <c r="AM79" s="849"/>
    </row>
    <row r="80" spans="2:39" ht="17.45" customHeight="1">
      <c r="B80" s="1050"/>
      <c r="C80" s="1051"/>
      <c r="D80" s="1051"/>
      <c r="E80" s="1051"/>
      <c r="F80" s="1051"/>
      <c r="G80" s="1051"/>
      <c r="H80" s="1051"/>
      <c r="I80" s="1052"/>
      <c r="J80" s="1056" t="s">
        <v>2234</v>
      </c>
      <c r="K80" s="931"/>
      <c r="L80" s="931"/>
      <c r="M80" s="931"/>
      <c r="N80" s="932"/>
      <c r="O80" s="864" t="s">
        <v>171</v>
      </c>
      <c r="P80" s="979"/>
      <c r="Q80" s="151" t="s">
        <v>2244</v>
      </c>
      <c r="R80" s="151"/>
      <c r="S80" s="151"/>
      <c r="T80" s="151"/>
      <c r="U80" s="151"/>
      <c r="V80" s="151"/>
      <c r="W80" s="151"/>
      <c r="X80" s="151"/>
      <c r="Y80" s="151"/>
      <c r="Z80" s="151"/>
      <c r="AA80" s="243"/>
      <c r="AB80" s="1057"/>
      <c r="AC80" s="1057"/>
      <c r="AD80" s="1057"/>
      <c r="AE80" s="1057"/>
      <c r="AF80" s="1057"/>
      <c r="AG80" s="1057"/>
      <c r="AH80" s="1057"/>
      <c r="AI80" s="1057"/>
      <c r="AJ80" s="1057"/>
      <c r="AK80" s="1058"/>
      <c r="AL80" s="896"/>
      <c r="AM80" s="849"/>
    </row>
    <row r="81" spans="2:39" ht="17.45" customHeight="1">
      <c r="B81" s="1053"/>
      <c r="C81" s="1054"/>
      <c r="D81" s="1054"/>
      <c r="E81" s="1054"/>
      <c r="F81" s="1054"/>
      <c r="G81" s="1054"/>
      <c r="H81" s="1054"/>
      <c r="I81" s="1055"/>
      <c r="J81" s="817" t="s">
        <v>2235</v>
      </c>
      <c r="K81" s="818"/>
      <c r="L81" s="818"/>
      <c r="M81" s="818"/>
      <c r="N81" s="819"/>
      <c r="O81" s="864" t="s">
        <v>171</v>
      </c>
      <c r="P81" s="979"/>
      <c r="Q81" s="151" t="s">
        <v>2245</v>
      </c>
      <c r="R81" s="151"/>
      <c r="S81" s="151"/>
      <c r="T81" s="151"/>
      <c r="U81" s="151"/>
      <c r="V81" s="151"/>
      <c r="W81" s="151"/>
      <c r="X81" s="151"/>
      <c r="Y81" s="151"/>
      <c r="Z81" s="151"/>
      <c r="AA81" s="243"/>
      <c r="AB81" s="864" t="s">
        <v>171</v>
      </c>
      <c r="AC81" s="979"/>
      <c r="AD81" s="151" t="s">
        <v>2246</v>
      </c>
      <c r="AE81" s="163"/>
      <c r="AF81" s="163"/>
      <c r="AG81" s="163"/>
      <c r="AH81" s="163"/>
      <c r="AI81" s="163"/>
      <c r="AJ81" s="163"/>
      <c r="AK81" s="255"/>
      <c r="AL81" s="884"/>
      <c r="AM81" s="809"/>
    </row>
    <row r="82" spans="2:39" ht="17.45" customHeight="1">
      <c r="B82" s="1035" t="s">
        <v>2247</v>
      </c>
      <c r="C82" s="1036"/>
      <c r="D82" s="1036"/>
      <c r="E82" s="1036"/>
      <c r="F82" s="1036"/>
      <c r="G82" s="1036"/>
      <c r="H82" s="1036"/>
      <c r="I82" s="1037"/>
      <c r="J82" s="808" t="s">
        <v>171</v>
      </c>
      <c r="K82" s="916"/>
      <c r="L82" s="65" t="s">
        <v>2248</v>
      </c>
      <c r="M82" s="65"/>
      <c r="N82" s="65"/>
      <c r="O82" s="916" t="s">
        <v>171</v>
      </c>
      <c r="P82" s="916"/>
      <c r="Q82" s="65" t="s">
        <v>2249</v>
      </c>
      <c r="R82" s="64"/>
      <c r="S82" s="916" t="s">
        <v>171</v>
      </c>
      <c r="T82" s="916"/>
      <c r="U82" s="65" t="s">
        <v>2250</v>
      </c>
      <c r="V82" s="65"/>
      <c r="W82" s="65"/>
      <c r="X82" s="65"/>
      <c r="Y82" s="916" t="s">
        <v>171</v>
      </c>
      <c r="Z82" s="916"/>
      <c r="AA82" s="65" t="s">
        <v>2251</v>
      </c>
      <c r="AB82" s="65"/>
      <c r="AC82" s="65"/>
      <c r="AD82" s="65"/>
      <c r="AE82" s="916" t="s">
        <v>171</v>
      </c>
      <c r="AF82" s="916"/>
      <c r="AG82" s="65" t="s">
        <v>2252</v>
      </c>
      <c r="AH82" s="65"/>
      <c r="AI82" s="65"/>
      <c r="AJ82" s="65"/>
      <c r="AK82" s="256"/>
      <c r="AL82" s="859" t="s">
        <v>1726</v>
      </c>
      <c r="AM82" s="824"/>
    </row>
    <row r="83" spans="2:39" ht="17.45" customHeight="1">
      <c r="B83" s="1062" t="s">
        <v>2253</v>
      </c>
      <c r="C83" s="978"/>
      <c r="D83" s="978"/>
      <c r="E83" s="978"/>
      <c r="F83" s="978"/>
      <c r="G83" s="978"/>
      <c r="H83" s="978"/>
      <c r="I83" s="1007"/>
      <c r="J83" s="864" t="s">
        <v>171</v>
      </c>
      <c r="K83" s="979"/>
      <c r="L83" s="151" t="s">
        <v>2248</v>
      </c>
      <c r="M83" s="151"/>
      <c r="N83" s="151"/>
      <c r="O83" s="979" t="s">
        <v>171</v>
      </c>
      <c r="P83" s="979"/>
      <c r="Q83" s="151" t="s">
        <v>2249</v>
      </c>
      <c r="R83" s="163"/>
      <c r="S83" s="979" t="s">
        <v>171</v>
      </c>
      <c r="T83" s="979"/>
      <c r="U83" s="151" t="s">
        <v>2254</v>
      </c>
      <c r="V83" s="151"/>
      <c r="W83" s="151"/>
      <c r="X83" s="151"/>
      <c r="Y83" s="151"/>
      <c r="Z83" s="151"/>
      <c r="AA83" s="151"/>
      <c r="AB83" s="151"/>
      <c r="AC83" s="151"/>
      <c r="AD83" s="151"/>
      <c r="AE83" s="151"/>
      <c r="AF83" s="151"/>
      <c r="AG83" s="151"/>
      <c r="AH83" s="151"/>
      <c r="AI83" s="151"/>
      <c r="AJ83" s="151"/>
      <c r="AK83" s="160"/>
      <c r="AL83" s="868"/>
      <c r="AM83" s="849"/>
    </row>
    <row r="84" spans="2:39" ht="17.45" customHeight="1">
      <c r="B84" s="1063" t="s">
        <v>2255</v>
      </c>
      <c r="C84" s="1012"/>
      <c r="D84" s="1012"/>
      <c r="E84" s="1012"/>
      <c r="F84" s="1012"/>
      <c r="G84" s="1012"/>
      <c r="H84" s="1012"/>
      <c r="I84" s="1064"/>
      <c r="J84" s="864" t="s">
        <v>171</v>
      </c>
      <c r="K84" s="979"/>
      <c r="L84" s="151" t="s">
        <v>2256</v>
      </c>
      <c r="M84" s="151"/>
      <c r="N84" s="151"/>
      <c r="O84" s="979" t="s">
        <v>171</v>
      </c>
      <c r="P84" s="979"/>
      <c r="Q84" s="151" t="s">
        <v>2257</v>
      </c>
      <c r="R84" s="163"/>
      <c r="S84" s="979" t="s">
        <v>171</v>
      </c>
      <c r="T84" s="979"/>
      <c r="U84" s="151" t="s">
        <v>2258</v>
      </c>
      <c r="V84" s="151"/>
      <c r="W84" s="151"/>
      <c r="X84" s="151"/>
      <c r="Y84" s="151"/>
      <c r="Z84" s="151"/>
      <c r="AA84" s="151"/>
      <c r="AB84" s="151"/>
      <c r="AC84" s="151"/>
      <c r="AD84" s="151"/>
      <c r="AE84" s="151"/>
      <c r="AF84" s="151"/>
      <c r="AG84" s="151"/>
      <c r="AH84" s="151"/>
      <c r="AI84" s="151"/>
      <c r="AJ84" s="151"/>
      <c r="AK84" s="160"/>
      <c r="AL84" s="916"/>
      <c r="AM84" s="809"/>
    </row>
    <row r="85" spans="2:39" ht="17.45" customHeight="1">
      <c r="B85" s="1063" t="s">
        <v>2259</v>
      </c>
      <c r="C85" s="1012"/>
      <c r="D85" s="1012"/>
      <c r="E85" s="1012"/>
      <c r="F85" s="1012"/>
      <c r="G85" s="1012"/>
      <c r="H85" s="1012"/>
      <c r="I85" s="1064"/>
      <c r="J85" s="864" t="s">
        <v>171</v>
      </c>
      <c r="K85" s="979"/>
      <c r="L85" s="151" t="s">
        <v>2248</v>
      </c>
      <c r="M85" s="151"/>
      <c r="N85" s="151"/>
      <c r="O85" s="979" t="s">
        <v>171</v>
      </c>
      <c r="P85" s="979"/>
      <c r="Q85" s="151" t="s">
        <v>2249</v>
      </c>
      <c r="R85" s="163"/>
      <c r="S85" s="979" t="s">
        <v>2260</v>
      </c>
      <c r="T85" s="979"/>
      <c r="U85" s="979"/>
      <c r="V85" s="979"/>
      <c r="W85" s="994"/>
      <c r="X85" s="994"/>
      <c r="Y85" s="994"/>
      <c r="Z85" s="994"/>
      <c r="AA85" s="994"/>
      <c r="AB85" s="994"/>
      <c r="AC85" s="994"/>
      <c r="AD85" s="994"/>
      <c r="AE85" s="864" t="s">
        <v>171</v>
      </c>
      <c r="AF85" s="979"/>
      <c r="AG85" s="151" t="s">
        <v>2261</v>
      </c>
      <c r="AH85" s="151"/>
      <c r="AI85" s="151"/>
      <c r="AJ85" s="151"/>
      <c r="AK85" s="160"/>
      <c r="AL85" s="821" t="s">
        <v>171</v>
      </c>
      <c r="AM85" s="824"/>
    </row>
    <row r="86" spans="2:39" ht="17.45" customHeight="1" thickBot="1">
      <c r="B86" s="1065" t="s">
        <v>2262</v>
      </c>
      <c r="C86" s="1066"/>
      <c r="D86" s="1066"/>
      <c r="E86" s="1066"/>
      <c r="F86" s="1066"/>
      <c r="G86" s="1066"/>
      <c r="H86" s="1066"/>
      <c r="I86" s="1067"/>
      <c r="J86" s="1068" t="s">
        <v>171</v>
      </c>
      <c r="K86" s="902"/>
      <c r="L86" s="241" t="s">
        <v>2248</v>
      </c>
      <c r="M86" s="241"/>
      <c r="N86" s="241"/>
      <c r="O86" s="902" t="s">
        <v>171</v>
      </c>
      <c r="P86" s="902"/>
      <c r="Q86" s="241" t="s">
        <v>2249</v>
      </c>
      <c r="R86" s="161"/>
      <c r="S86" s="902" t="s">
        <v>171</v>
      </c>
      <c r="T86" s="902"/>
      <c r="U86" s="241" t="s">
        <v>2263</v>
      </c>
      <c r="V86" s="241"/>
      <c r="W86" s="241"/>
      <c r="X86" s="241"/>
      <c r="Y86" s="902" t="s">
        <v>171</v>
      </c>
      <c r="Z86" s="902"/>
      <c r="AA86" s="241" t="s">
        <v>2264</v>
      </c>
      <c r="AB86" s="241"/>
      <c r="AC86" s="241"/>
      <c r="AD86" s="241"/>
      <c r="AE86" s="1068" t="s">
        <v>171</v>
      </c>
      <c r="AF86" s="902"/>
      <c r="AG86" s="241" t="s">
        <v>2265</v>
      </c>
      <c r="AH86" s="241"/>
      <c r="AI86" s="241"/>
      <c r="AJ86" s="241"/>
      <c r="AK86" s="257"/>
      <c r="AL86" s="1006" t="s">
        <v>171</v>
      </c>
      <c r="AM86" s="865"/>
    </row>
    <row r="87" spans="2:39" ht="9.9499999999999993" customHeight="1" thickBot="1">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row>
    <row r="88" spans="2:39" ht="17.45" customHeight="1">
      <c r="B88" s="906" t="s">
        <v>2266</v>
      </c>
      <c r="C88" s="894"/>
      <c r="D88" s="894"/>
      <c r="E88" s="894"/>
      <c r="F88" s="894"/>
      <c r="G88" s="894"/>
      <c r="H88" s="894"/>
      <c r="I88" s="907"/>
      <c r="J88" s="908"/>
      <c r="K88" s="878"/>
      <c r="L88" s="878"/>
      <c r="M88" s="878"/>
      <c r="N88" s="878"/>
      <c r="O88" s="878"/>
      <c r="P88" s="878"/>
      <c r="Q88" s="878"/>
      <c r="R88" s="878"/>
      <c r="S88" s="878"/>
      <c r="T88" s="878"/>
      <c r="U88" s="878"/>
      <c r="V88" s="878"/>
      <c r="W88" s="878"/>
      <c r="X88" s="878"/>
      <c r="Y88" s="878"/>
      <c r="Z88" s="878"/>
      <c r="AA88" s="878"/>
      <c r="AB88" s="258"/>
      <c r="AC88" s="1021" t="s">
        <v>2267</v>
      </c>
      <c r="AD88" s="1022"/>
      <c r="AE88" s="1022"/>
      <c r="AF88" s="1023"/>
      <c r="AG88" s="1069"/>
      <c r="AH88" s="1069"/>
      <c r="AI88" s="1069"/>
      <c r="AJ88" s="1069"/>
      <c r="AK88" s="259" t="s">
        <v>860</v>
      </c>
      <c r="AL88" s="859" t="s">
        <v>1726</v>
      </c>
      <c r="AM88" s="824"/>
    </row>
    <row r="89" spans="2:39" ht="17.45" customHeight="1">
      <c r="B89" s="1062" t="s">
        <v>2268</v>
      </c>
      <c r="C89" s="978"/>
      <c r="D89" s="978"/>
      <c r="E89" s="978"/>
      <c r="F89" s="978"/>
      <c r="G89" s="978"/>
      <c r="H89" s="978"/>
      <c r="I89" s="1007"/>
      <c r="J89" s="864" t="s">
        <v>810</v>
      </c>
      <c r="K89" s="979"/>
      <c r="L89" s="1070"/>
      <c r="M89" s="1070"/>
      <c r="N89" s="151" t="s">
        <v>811</v>
      </c>
      <c r="O89" s="979" t="s">
        <v>813</v>
      </c>
      <c r="P89" s="979"/>
      <c r="Q89" s="1070"/>
      <c r="R89" s="1070"/>
      <c r="S89" s="151" t="s">
        <v>811</v>
      </c>
      <c r="T89" s="817" t="s">
        <v>2269</v>
      </c>
      <c r="U89" s="818"/>
      <c r="V89" s="818"/>
      <c r="W89" s="819"/>
      <c r="X89" s="1071"/>
      <c r="Y89" s="1071"/>
      <c r="Z89" s="1071"/>
      <c r="AA89" s="1071"/>
      <c r="AB89" s="163" t="s">
        <v>774</v>
      </c>
      <c r="AC89" s="817" t="s">
        <v>2270</v>
      </c>
      <c r="AD89" s="818"/>
      <c r="AE89" s="818"/>
      <c r="AF89" s="819"/>
      <c r="AG89" s="1071"/>
      <c r="AH89" s="1071"/>
      <c r="AI89" s="1071"/>
      <c r="AJ89" s="1071"/>
      <c r="AK89" s="255" t="s">
        <v>774</v>
      </c>
      <c r="AL89" s="916"/>
      <c r="AM89" s="809"/>
    </row>
    <row r="90" spans="2:39" ht="17.45" customHeight="1">
      <c r="B90" s="1072" t="s">
        <v>2191</v>
      </c>
      <c r="C90" s="1073"/>
      <c r="D90" s="1073"/>
      <c r="E90" s="1073"/>
      <c r="F90" s="1073"/>
      <c r="G90" s="1073"/>
      <c r="H90" s="1073"/>
      <c r="I90" s="1074"/>
      <c r="J90" s="823" t="s">
        <v>171</v>
      </c>
      <c r="K90" s="859"/>
      <c r="L90" s="249" t="s">
        <v>2238</v>
      </c>
      <c r="M90" s="249"/>
      <c r="N90" s="249"/>
      <c r="O90" s="859" t="s">
        <v>171</v>
      </c>
      <c r="P90" s="859"/>
      <c r="Q90" s="249" t="s">
        <v>2271</v>
      </c>
      <c r="R90" s="249"/>
      <c r="S90" s="249"/>
      <c r="T90" s="859" t="s">
        <v>171</v>
      </c>
      <c r="U90" s="859"/>
      <c r="V90" s="249" t="s">
        <v>2272</v>
      </c>
      <c r="W90" s="249"/>
      <c r="X90" s="249"/>
      <c r="Y90" s="859" t="s">
        <v>171</v>
      </c>
      <c r="Z90" s="859"/>
      <c r="AA90" s="249" t="s">
        <v>2273</v>
      </c>
      <c r="AB90" s="249"/>
      <c r="AC90" s="249"/>
      <c r="AD90" s="859" t="s">
        <v>171</v>
      </c>
      <c r="AE90" s="859"/>
      <c r="AF90" s="249" t="s">
        <v>2252</v>
      </c>
      <c r="AG90" s="249"/>
      <c r="AH90" s="249"/>
      <c r="AI90" s="249"/>
      <c r="AJ90" s="249"/>
      <c r="AK90" s="250"/>
      <c r="AL90" s="859" t="s">
        <v>1726</v>
      </c>
      <c r="AM90" s="824"/>
    </row>
    <row r="91" spans="2:39" ht="17.45" customHeight="1">
      <c r="B91" s="1072" t="s">
        <v>2274</v>
      </c>
      <c r="C91" s="1073"/>
      <c r="D91" s="1073"/>
      <c r="E91" s="1073"/>
      <c r="F91" s="1073"/>
      <c r="G91" s="1073"/>
      <c r="H91" s="1073"/>
      <c r="I91" s="1074"/>
      <c r="J91" s="859" t="s">
        <v>171</v>
      </c>
      <c r="K91" s="859"/>
      <c r="L91" s="249" t="s">
        <v>2275</v>
      </c>
      <c r="M91" s="249"/>
      <c r="N91" s="249"/>
      <c r="O91" s="249"/>
      <c r="P91" s="249"/>
      <c r="Q91" s="249"/>
      <c r="R91" s="859" t="s">
        <v>171</v>
      </c>
      <c r="S91" s="859"/>
      <c r="T91" s="249" t="s">
        <v>2276</v>
      </c>
      <c r="U91" s="238"/>
      <c r="V91" s="238"/>
      <c r="W91" s="249"/>
      <c r="X91" s="249"/>
      <c r="Y91" s="249"/>
      <c r="Z91" s="859" t="s">
        <v>171</v>
      </c>
      <c r="AA91" s="859"/>
      <c r="AB91" s="249" t="s">
        <v>2277</v>
      </c>
      <c r="AC91" s="249"/>
      <c r="AD91" s="249"/>
      <c r="AE91" s="249"/>
      <c r="AF91" s="249"/>
      <c r="AG91" s="249"/>
      <c r="AH91" s="249"/>
      <c r="AI91" s="249"/>
      <c r="AJ91" s="249"/>
      <c r="AK91" s="250"/>
      <c r="AL91" s="868"/>
      <c r="AM91" s="849"/>
    </row>
    <row r="92" spans="2:39" ht="17.45" customHeight="1">
      <c r="B92" s="1075"/>
      <c r="C92" s="1076"/>
      <c r="D92" s="1076"/>
      <c r="E92" s="1076"/>
      <c r="F92" s="1076"/>
      <c r="G92" s="1076"/>
      <c r="H92" s="1076"/>
      <c r="I92" s="1077"/>
      <c r="J92" s="868" t="s">
        <v>171</v>
      </c>
      <c r="K92" s="868"/>
      <c r="L92" s="1" t="s">
        <v>2278</v>
      </c>
      <c r="R92" s="868" t="s">
        <v>171</v>
      </c>
      <c r="S92" s="868"/>
      <c r="T92" s="1" t="s">
        <v>2279</v>
      </c>
      <c r="Z92" s="868" t="s">
        <v>171</v>
      </c>
      <c r="AA92" s="868"/>
      <c r="AB92" s="1" t="s">
        <v>2280</v>
      </c>
      <c r="AD92" s="112"/>
      <c r="AE92" s="112"/>
      <c r="AK92" s="252"/>
      <c r="AL92" s="868"/>
      <c r="AM92" s="849"/>
    </row>
    <row r="93" spans="2:39" ht="17.45" customHeight="1">
      <c r="B93" s="1075"/>
      <c r="C93" s="1076"/>
      <c r="D93" s="1076"/>
      <c r="E93" s="1076"/>
      <c r="F93" s="1076"/>
      <c r="G93" s="1076"/>
      <c r="H93" s="1076"/>
      <c r="I93" s="1077"/>
      <c r="J93" s="868" t="s">
        <v>171</v>
      </c>
      <c r="K93" s="868"/>
      <c r="L93" s="1" t="s">
        <v>2281</v>
      </c>
      <c r="R93" s="868" t="s">
        <v>171</v>
      </c>
      <c r="S93" s="868"/>
      <c r="T93" s="1" t="s">
        <v>2250</v>
      </c>
      <c r="Z93" s="868" t="s">
        <v>171</v>
      </c>
      <c r="AA93" s="868"/>
      <c r="AB93" s="1" t="s">
        <v>2251</v>
      </c>
      <c r="AD93" s="112"/>
      <c r="AE93" s="112"/>
      <c r="AK93" s="252"/>
      <c r="AL93" s="868"/>
      <c r="AM93" s="849"/>
    </row>
    <row r="94" spans="2:39" ht="17.45" customHeight="1">
      <c r="B94" s="1078"/>
      <c r="C94" s="1079"/>
      <c r="D94" s="1079"/>
      <c r="E94" s="1079"/>
      <c r="F94" s="1079"/>
      <c r="G94" s="1079"/>
      <c r="H94" s="1079"/>
      <c r="I94" s="1080"/>
      <c r="J94" s="916" t="s">
        <v>171</v>
      </c>
      <c r="K94" s="916"/>
      <c r="L94" s="1" t="s">
        <v>2282</v>
      </c>
      <c r="M94" s="65"/>
      <c r="N94" s="65"/>
      <c r="O94" s="65"/>
      <c r="P94" s="65"/>
      <c r="Q94" s="65"/>
      <c r="R94" s="868" t="s">
        <v>171</v>
      </c>
      <c r="S94" s="868"/>
      <c r="T94" s="65" t="s">
        <v>2283</v>
      </c>
      <c r="U94" s="65"/>
      <c r="V94" s="65"/>
      <c r="W94" s="65"/>
      <c r="X94" s="65"/>
      <c r="Y94" s="65"/>
      <c r="Z94" s="868" t="s">
        <v>171</v>
      </c>
      <c r="AA94" s="868"/>
      <c r="AB94" s="1" t="s">
        <v>2284</v>
      </c>
      <c r="AC94" s="65"/>
      <c r="AD94" s="65"/>
      <c r="AE94" s="65"/>
      <c r="AF94" s="65"/>
      <c r="AG94" s="65"/>
      <c r="AH94" s="65"/>
      <c r="AI94" s="65"/>
      <c r="AJ94" s="65"/>
      <c r="AK94" s="251"/>
      <c r="AL94" s="868"/>
      <c r="AM94" s="849"/>
    </row>
    <row r="95" spans="2:39" ht="17.45" customHeight="1">
      <c r="B95" s="1063" t="s">
        <v>2285</v>
      </c>
      <c r="C95" s="1012"/>
      <c r="D95" s="1012"/>
      <c r="E95" s="1012"/>
      <c r="F95" s="1012"/>
      <c r="G95" s="1012"/>
      <c r="H95" s="1012"/>
      <c r="I95" s="1064"/>
      <c r="J95" s="864" t="s">
        <v>799</v>
      </c>
      <c r="K95" s="979"/>
      <c r="L95" s="1070"/>
      <c r="M95" s="1070"/>
      <c r="N95" s="65" t="s">
        <v>863</v>
      </c>
      <c r="O95" s="817" t="s">
        <v>2286</v>
      </c>
      <c r="P95" s="818"/>
      <c r="Q95" s="818"/>
      <c r="R95" s="818"/>
      <c r="S95" s="818"/>
      <c r="T95" s="818"/>
      <c r="U95" s="818"/>
      <c r="V95" s="818"/>
      <c r="W95" s="819"/>
      <c r="X95" s="864"/>
      <c r="Y95" s="979"/>
      <c r="Z95" s="979"/>
      <c r="AA95" s="979"/>
      <c r="AB95" s="979"/>
      <c r="AC95" s="979"/>
      <c r="AD95" s="979"/>
      <c r="AE95" s="979"/>
      <c r="AF95" s="979"/>
      <c r="AG95" s="979"/>
      <c r="AH95" s="979"/>
      <c r="AI95" s="979"/>
      <c r="AJ95" s="979"/>
      <c r="AK95" s="1081"/>
      <c r="AL95" s="916"/>
      <c r="AM95" s="809"/>
    </row>
    <row r="96" spans="2:39" ht="17.45" customHeight="1">
      <c r="B96" s="1038" t="s">
        <v>2287</v>
      </c>
      <c r="C96" s="1030"/>
      <c r="D96" s="1030"/>
      <c r="E96" s="1030"/>
      <c r="F96" s="1030"/>
      <c r="G96" s="1030"/>
      <c r="H96" s="1030"/>
      <c r="I96" s="1031"/>
      <c r="J96" s="808" t="s">
        <v>171</v>
      </c>
      <c r="K96" s="916"/>
      <c r="L96" s="65" t="s">
        <v>2288</v>
      </c>
      <c r="M96" s="65"/>
      <c r="N96" s="65"/>
      <c r="O96" s="916" t="s">
        <v>171</v>
      </c>
      <c r="P96" s="916"/>
      <c r="Q96" s="65" t="s">
        <v>2289</v>
      </c>
      <c r="R96" s="65"/>
      <c r="S96" s="65"/>
      <c r="T96" s="916" t="s">
        <v>171</v>
      </c>
      <c r="U96" s="916"/>
      <c r="V96" s="65" t="s">
        <v>2290</v>
      </c>
      <c r="W96" s="65"/>
      <c r="X96" s="65"/>
      <c r="Y96" s="916" t="s">
        <v>171</v>
      </c>
      <c r="Z96" s="916"/>
      <c r="AA96" s="65" t="s">
        <v>2291</v>
      </c>
      <c r="AB96" s="65"/>
      <c r="AC96" s="65"/>
      <c r="AD96" s="916" t="s">
        <v>171</v>
      </c>
      <c r="AE96" s="916"/>
      <c r="AF96" s="65" t="s">
        <v>2292</v>
      </c>
      <c r="AG96" s="65"/>
      <c r="AH96" s="65"/>
      <c r="AI96" s="65"/>
      <c r="AJ96" s="65"/>
      <c r="AK96" s="251"/>
      <c r="AL96" s="821" t="s">
        <v>171</v>
      </c>
      <c r="AM96" s="824"/>
    </row>
    <row r="97" spans="2:39" ht="17.45" customHeight="1">
      <c r="B97" s="1035" t="s">
        <v>2293</v>
      </c>
      <c r="C97" s="1036"/>
      <c r="D97" s="1036"/>
      <c r="E97" s="1036"/>
      <c r="F97" s="1036"/>
      <c r="G97" s="1036"/>
      <c r="H97" s="1036"/>
      <c r="I97" s="1037"/>
      <c r="J97" s="859" t="s">
        <v>171</v>
      </c>
      <c r="K97" s="859"/>
      <c r="L97" s="249" t="s">
        <v>2294</v>
      </c>
      <c r="M97" s="249"/>
      <c r="N97" s="249"/>
      <c r="O97" s="249"/>
      <c r="P97" s="249"/>
      <c r="Q97" s="249"/>
      <c r="R97" s="859" t="s">
        <v>171</v>
      </c>
      <c r="S97" s="859"/>
      <c r="T97" s="249" t="s">
        <v>2295</v>
      </c>
      <c r="U97" s="238"/>
      <c r="V97" s="238"/>
      <c r="W97" s="249"/>
      <c r="X97" s="249"/>
      <c r="Y97" s="249"/>
      <c r="Z97" s="859" t="s">
        <v>171</v>
      </c>
      <c r="AA97" s="859"/>
      <c r="AB97" s="249" t="s">
        <v>2296</v>
      </c>
      <c r="AC97" s="249"/>
      <c r="AD97" s="238"/>
      <c r="AE97" s="238"/>
      <c r="AF97" s="249"/>
      <c r="AG97" s="249"/>
      <c r="AH97" s="249"/>
      <c r="AI97" s="249"/>
      <c r="AJ97" s="249"/>
      <c r="AK97" s="250"/>
      <c r="AL97" s="896"/>
      <c r="AM97" s="849"/>
    </row>
    <row r="98" spans="2:39" ht="17.45" customHeight="1">
      <c r="B98" s="1042"/>
      <c r="C98" s="1043"/>
      <c r="D98" s="1043"/>
      <c r="E98" s="1043"/>
      <c r="F98" s="1043"/>
      <c r="G98" s="1043"/>
      <c r="H98" s="1043"/>
      <c r="I98" s="1044"/>
      <c r="J98" s="848" t="s">
        <v>171</v>
      </c>
      <c r="K98" s="868"/>
      <c r="L98" s="1" t="s">
        <v>2297</v>
      </c>
      <c r="R98" s="868" t="s">
        <v>171</v>
      </c>
      <c r="S98" s="868"/>
      <c r="T98" s="1" t="s">
        <v>2298</v>
      </c>
      <c r="U98" s="112"/>
      <c r="V98" s="112"/>
      <c r="Z98" s="868" t="s">
        <v>171</v>
      </c>
      <c r="AA98" s="868"/>
      <c r="AB98" s="1" t="s">
        <v>2299</v>
      </c>
      <c r="AD98" s="112"/>
      <c r="AE98" s="112"/>
      <c r="AK98" s="252"/>
      <c r="AL98" s="896"/>
      <c r="AM98" s="849"/>
    </row>
    <row r="99" spans="2:39" ht="17.45" customHeight="1">
      <c r="B99" s="1038"/>
      <c r="C99" s="1030"/>
      <c r="D99" s="1030"/>
      <c r="E99" s="1030"/>
      <c r="F99" s="1030"/>
      <c r="G99" s="1030"/>
      <c r="H99" s="1030"/>
      <c r="I99" s="1031"/>
      <c r="J99" s="868" t="s">
        <v>171</v>
      </c>
      <c r="K99" s="868"/>
      <c r="L99" s="1" t="s">
        <v>2300</v>
      </c>
      <c r="R99" s="868" t="s">
        <v>171</v>
      </c>
      <c r="S99" s="868"/>
      <c r="T99" s="1" t="s">
        <v>2301</v>
      </c>
      <c r="U99" s="112"/>
      <c r="V99" s="112"/>
      <c r="Z99" s="868" t="s">
        <v>171</v>
      </c>
      <c r="AA99" s="868"/>
      <c r="AB99" s="1" t="s">
        <v>2284</v>
      </c>
      <c r="AC99" s="65"/>
      <c r="AD99" s="64"/>
      <c r="AE99" s="64"/>
      <c r="AF99" s="65"/>
      <c r="AG99" s="65"/>
      <c r="AH99" s="65"/>
      <c r="AI99" s="65"/>
      <c r="AJ99" s="65"/>
      <c r="AK99" s="251"/>
      <c r="AL99" s="884"/>
      <c r="AM99" s="809"/>
    </row>
    <row r="100" spans="2:39" ht="17.45" customHeight="1">
      <c r="B100" s="1062" t="s">
        <v>2302</v>
      </c>
      <c r="C100" s="978"/>
      <c r="D100" s="978"/>
      <c r="E100" s="978"/>
      <c r="F100" s="978"/>
      <c r="G100" s="978"/>
      <c r="H100" s="978"/>
      <c r="I100" s="1007"/>
      <c r="J100" s="864" t="s">
        <v>171</v>
      </c>
      <c r="K100" s="979"/>
      <c r="L100" s="151" t="s">
        <v>2303</v>
      </c>
      <c r="M100" s="151"/>
      <c r="N100" s="151"/>
      <c r="O100" s="979" t="s">
        <v>171</v>
      </c>
      <c r="P100" s="979"/>
      <c r="Q100" s="151" t="s">
        <v>2304</v>
      </c>
      <c r="R100" s="163"/>
      <c r="S100" s="151"/>
      <c r="T100" s="151"/>
      <c r="U100" s="979" t="s">
        <v>171</v>
      </c>
      <c r="V100" s="979"/>
      <c r="W100" s="151" t="s">
        <v>2305</v>
      </c>
      <c r="X100" s="151"/>
      <c r="Y100" s="151"/>
      <c r="Z100" s="151"/>
      <c r="AA100" s="151"/>
      <c r="AB100" s="151"/>
      <c r="AC100" s="151"/>
      <c r="AD100" s="151"/>
      <c r="AE100" s="151"/>
      <c r="AF100" s="151"/>
      <c r="AG100" s="151"/>
      <c r="AH100" s="151"/>
      <c r="AI100" s="151"/>
      <c r="AJ100" s="151"/>
      <c r="AK100" s="160"/>
      <c r="AL100" s="896" t="s">
        <v>1726</v>
      </c>
      <c r="AM100" s="849"/>
    </row>
    <row r="101" spans="2:39" ht="17.45" customHeight="1">
      <c r="B101" s="1062" t="s">
        <v>2306</v>
      </c>
      <c r="C101" s="978"/>
      <c r="D101" s="978"/>
      <c r="E101" s="978"/>
      <c r="F101" s="978"/>
      <c r="G101" s="978"/>
      <c r="H101" s="978"/>
      <c r="I101" s="1007"/>
      <c r="J101" s="864" t="s">
        <v>171</v>
      </c>
      <c r="K101" s="979"/>
      <c r="L101" s="151" t="s">
        <v>2307</v>
      </c>
      <c r="M101" s="151"/>
      <c r="N101" s="151"/>
      <c r="O101" s="979" t="s">
        <v>171</v>
      </c>
      <c r="P101" s="979"/>
      <c r="Q101" s="151" t="s">
        <v>2308</v>
      </c>
      <c r="R101" s="151"/>
      <c r="S101" s="163"/>
      <c r="T101" s="979" t="s">
        <v>171</v>
      </c>
      <c r="U101" s="979"/>
      <c r="V101" s="151" t="s">
        <v>2309</v>
      </c>
      <c r="W101" s="151"/>
      <c r="X101" s="151"/>
      <c r="Y101" s="979" t="s">
        <v>171</v>
      </c>
      <c r="Z101" s="979"/>
      <c r="AA101" s="151" t="s">
        <v>2310</v>
      </c>
      <c r="AB101" s="151"/>
      <c r="AC101" s="151"/>
      <c r="AD101" s="979" t="s">
        <v>171</v>
      </c>
      <c r="AE101" s="979"/>
      <c r="AF101" s="151" t="s">
        <v>2311</v>
      </c>
      <c r="AG101" s="151"/>
      <c r="AH101" s="151"/>
      <c r="AI101" s="151"/>
      <c r="AJ101" s="151"/>
      <c r="AK101" s="160"/>
      <c r="AL101" s="884"/>
      <c r="AM101" s="809"/>
    </row>
    <row r="102" spans="2:39" ht="17.45" customHeight="1">
      <c r="B102" s="1035" t="s">
        <v>2312</v>
      </c>
      <c r="C102" s="1036"/>
      <c r="D102" s="1036"/>
      <c r="E102" s="1036"/>
      <c r="F102" s="1036"/>
      <c r="G102" s="1036"/>
      <c r="H102" s="1036"/>
      <c r="I102" s="1037"/>
      <c r="J102" s="864" t="s">
        <v>171</v>
      </c>
      <c r="K102" s="979"/>
      <c r="L102" s="151" t="s">
        <v>2313</v>
      </c>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60"/>
      <c r="AL102" s="821" t="s">
        <v>1726</v>
      </c>
      <c r="AM102" s="824"/>
    </row>
    <row r="103" spans="2:39" ht="17.45" customHeight="1">
      <c r="B103" s="1042"/>
      <c r="C103" s="1043"/>
      <c r="D103" s="1043"/>
      <c r="E103" s="1043"/>
      <c r="F103" s="1043"/>
      <c r="G103" s="1043"/>
      <c r="H103" s="1043"/>
      <c r="I103" s="1044"/>
      <c r="J103" s="1059" t="s">
        <v>2314</v>
      </c>
      <c r="K103" s="1060"/>
      <c r="L103" s="1060"/>
      <c r="M103" s="1060"/>
      <c r="N103" s="1061"/>
      <c r="O103" s="859" t="s">
        <v>171</v>
      </c>
      <c r="P103" s="859"/>
      <c r="Q103" s="249" t="s">
        <v>2315</v>
      </c>
      <c r="R103" s="249"/>
      <c r="S103" s="238"/>
      <c r="V103" s="859" t="s">
        <v>171</v>
      </c>
      <c r="W103" s="859"/>
      <c r="X103" s="249" t="s">
        <v>2316</v>
      </c>
      <c r="AA103" s="859" t="s">
        <v>171</v>
      </c>
      <c r="AB103" s="859"/>
      <c r="AC103" s="249" t="s">
        <v>2317</v>
      </c>
      <c r="AF103" s="859" t="s">
        <v>171</v>
      </c>
      <c r="AG103" s="859"/>
      <c r="AH103" s="249" t="s">
        <v>2318</v>
      </c>
      <c r="AJ103" s="249"/>
      <c r="AK103" s="250"/>
      <c r="AL103" s="896"/>
      <c r="AM103" s="849"/>
    </row>
    <row r="104" spans="2:39" ht="17.45" customHeight="1">
      <c r="B104" s="1042"/>
      <c r="C104" s="1043"/>
      <c r="D104" s="1043"/>
      <c r="E104" s="1043"/>
      <c r="F104" s="1043"/>
      <c r="G104" s="1043"/>
      <c r="H104" s="1043"/>
      <c r="I104" s="1044"/>
      <c r="J104" s="1056"/>
      <c r="K104" s="931"/>
      <c r="L104" s="931"/>
      <c r="M104" s="931"/>
      <c r="N104" s="932"/>
      <c r="O104" s="916" t="s">
        <v>171</v>
      </c>
      <c r="P104" s="916"/>
      <c r="Q104" s="65" t="s">
        <v>2319</v>
      </c>
      <c r="R104" s="65"/>
      <c r="S104" s="65"/>
      <c r="T104" s="916" t="s">
        <v>171</v>
      </c>
      <c r="U104" s="916"/>
      <c r="V104" s="65" t="s">
        <v>2320</v>
      </c>
      <c r="W104" s="65"/>
      <c r="X104" s="65"/>
      <c r="Y104" s="916" t="s">
        <v>171</v>
      </c>
      <c r="Z104" s="916"/>
      <c r="AA104" s="65" t="s">
        <v>2321</v>
      </c>
      <c r="AB104" s="65"/>
      <c r="AC104" s="65"/>
      <c r="AD104" s="916" t="s">
        <v>171</v>
      </c>
      <c r="AE104" s="916"/>
      <c r="AF104" s="65" t="s">
        <v>2322</v>
      </c>
      <c r="AG104" s="65"/>
      <c r="AH104" s="65"/>
      <c r="AI104" s="65"/>
      <c r="AJ104" s="65"/>
      <c r="AK104" s="251"/>
      <c r="AL104" s="896"/>
      <c r="AM104" s="849"/>
    </row>
    <row r="105" spans="2:39" ht="17.45" customHeight="1">
      <c r="B105" s="1042"/>
      <c r="C105" s="1043"/>
      <c r="D105" s="1043"/>
      <c r="E105" s="1043"/>
      <c r="F105" s="1043"/>
      <c r="G105" s="1043"/>
      <c r="H105" s="1043"/>
      <c r="I105" s="1044"/>
      <c r="J105" s="817" t="s">
        <v>2323</v>
      </c>
      <c r="K105" s="818"/>
      <c r="L105" s="818"/>
      <c r="M105" s="818"/>
      <c r="N105" s="819"/>
      <c r="O105" s="979" t="s">
        <v>171</v>
      </c>
      <c r="P105" s="979"/>
      <c r="Q105" s="151" t="s">
        <v>2369</v>
      </c>
      <c r="R105" s="151"/>
      <c r="S105" s="163"/>
      <c r="T105" s="979" t="s">
        <v>171</v>
      </c>
      <c r="U105" s="979"/>
      <c r="V105" s="151" t="s">
        <v>2324</v>
      </c>
      <c r="W105" s="151"/>
      <c r="X105" s="151"/>
      <c r="AH105" s="151"/>
      <c r="AI105" s="151"/>
      <c r="AJ105" s="151"/>
      <c r="AK105" s="160"/>
      <c r="AL105" s="896"/>
      <c r="AM105" s="849"/>
    </row>
    <row r="106" spans="2:39" ht="17.45" customHeight="1">
      <c r="B106" s="1042"/>
      <c r="C106" s="1043"/>
      <c r="D106" s="1043"/>
      <c r="E106" s="1043"/>
      <c r="F106" s="1043"/>
      <c r="G106" s="1043"/>
      <c r="H106" s="1043"/>
      <c r="I106" s="1044"/>
      <c r="J106" s="817" t="s">
        <v>2325</v>
      </c>
      <c r="K106" s="818"/>
      <c r="L106" s="818"/>
      <c r="M106" s="818"/>
      <c r="N106" s="819"/>
      <c r="O106" s="979" t="s">
        <v>171</v>
      </c>
      <c r="P106" s="979"/>
      <c r="Q106" s="151" t="s">
        <v>2326</v>
      </c>
      <c r="R106" s="151"/>
      <c r="S106" s="64"/>
      <c r="T106" s="64"/>
      <c r="U106" s="64"/>
      <c r="V106" s="65"/>
      <c r="W106" s="151"/>
      <c r="X106" s="151"/>
      <c r="Y106" s="151"/>
      <c r="Z106" s="151"/>
      <c r="AA106" s="151"/>
      <c r="AB106" s="151"/>
      <c r="AC106" s="151"/>
      <c r="AD106" s="151"/>
      <c r="AE106" s="151"/>
      <c r="AF106" s="151"/>
      <c r="AG106" s="151"/>
      <c r="AH106" s="151"/>
      <c r="AI106" s="151"/>
      <c r="AJ106" s="151"/>
      <c r="AK106" s="160"/>
      <c r="AL106" s="896"/>
      <c r="AM106" s="849"/>
    </row>
    <row r="107" spans="2:39" ht="17.45" customHeight="1">
      <c r="B107" s="1038"/>
      <c r="C107" s="1030"/>
      <c r="D107" s="1030"/>
      <c r="E107" s="1030"/>
      <c r="F107" s="1030"/>
      <c r="G107" s="1030"/>
      <c r="H107" s="1030"/>
      <c r="I107" s="1031"/>
      <c r="J107" s="817" t="s">
        <v>2327</v>
      </c>
      <c r="K107" s="818"/>
      <c r="L107" s="818"/>
      <c r="M107" s="818"/>
      <c r="N107" s="819"/>
      <c r="O107" s="916" t="s">
        <v>171</v>
      </c>
      <c r="P107" s="916"/>
      <c r="Q107" s="65" t="s">
        <v>2321</v>
      </c>
      <c r="R107" s="65"/>
      <c r="S107" s="65"/>
      <c r="T107" s="916" t="s">
        <v>171</v>
      </c>
      <c r="U107" s="916"/>
      <c r="V107" s="1002" t="s">
        <v>2328</v>
      </c>
      <c r="W107" s="1002"/>
      <c r="X107" s="1002"/>
      <c r="Y107" s="64" t="s">
        <v>2329</v>
      </c>
      <c r="Z107" s="933"/>
      <c r="AA107" s="933"/>
      <c r="AB107" s="933"/>
      <c r="AC107" s="933"/>
      <c r="AD107" s="933"/>
      <c r="AE107" s="933"/>
      <c r="AF107" s="933"/>
      <c r="AG107" s="933"/>
      <c r="AH107" s="64" t="s">
        <v>2330</v>
      </c>
      <c r="AI107" s="151"/>
      <c r="AJ107" s="151"/>
      <c r="AK107" s="160"/>
      <c r="AL107" s="884"/>
      <c r="AM107" s="809"/>
    </row>
    <row r="108" spans="2:39" ht="17.45" customHeight="1">
      <c r="B108" s="1042" t="s">
        <v>2331</v>
      </c>
      <c r="C108" s="1043"/>
      <c r="D108" s="1043"/>
      <c r="E108" s="1043"/>
      <c r="F108" s="1043"/>
      <c r="G108" s="1043"/>
      <c r="H108" s="1043"/>
      <c r="I108" s="1044"/>
      <c r="J108" s="823" t="s">
        <v>171</v>
      </c>
      <c r="K108" s="859"/>
      <c r="L108" s="249" t="s">
        <v>2332</v>
      </c>
      <c r="M108" s="249"/>
      <c r="N108" s="249"/>
      <c r="O108" s="249"/>
      <c r="P108" s="249"/>
      <c r="Q108" s="249"/>
      <c r="R108" s="859" t="s">
        <v>171</v>
      </c>
      <c r="S108" s="859"/>
      <c r="T108" s="249" t="s">
        <v>2333</v>
      </c>
      <c r="U108" s="249"/>
      <c r="V108" s="249"/>
      <c r="W108" s="249"/>
      <c r="X108" s="249"/>
      <c r="Y108" s="249"/>
      <c r="Z108" s="859" t="s">
        <v>171</v>
      </c>
      <c r="AA108" s="859"/>
      <c r="AB108" s="249" t="s">
        <v>2334</v>
      </c>
      <c r="AC108" s="249"/>
      <c r="AD108" s="249"/>
      <c r="AE108" s="249"/>
      <c r="AF108" s="249"/>
      <c r="AG108" s="249"/>
      <c r="AH108" s="249"/>
      <c r="AI108" s="249"/>
      <c r="AJ108" s="249"/>
      <c r="AK108" s="250"/>
      <c r="AL108" s="859" t="s">
        <v>1726</v>
      </c>
      <c r="AM108" s="824"/>
    </row>
    <row r="109" spans="2:39" ht="17.45" customHeight="1">
      <c r="B109" s="1038"/>
      <c r="C109" s="1030"/>
      <c r="D109" s="1030"/>
      <c r="E109" s="1030"/>
      <c r="F109" s="1030"/>
      <c r="G109" s="1030"/>
      <c r="H109" s="1030"/>
      <c r="I109" s="1031"/>
      <c r="J109" s="808" t="s">
        <v>171</v>
      </c>
      <c r="K109" s="916"/>
      <c r="L109" s="65" t="s">
        <v>2335</v>
      </c>
      <c r="M109" s="65"/>
      <c r="N109" s="65"/>
      <c r="O109" s="65"/>
      <c r="P109" s="64" t="s">
        <v>2329</v>
      </c>
      <c r="Q109" s="933"/>
      <c r="R109" s="933"/>
      <c r="S109" s="933"/>
      <c r="T109" s="933"/>
      <c r="U109" s="933"/>
      <c r="V109" s="933"/>
      <c r="W109" s="933"/>
      <c r="X109" s="933"/>
      <c r="Y109" s="64" t="s">
        <v>2330</v>
      </c>
      <c r="Z109" s="868" t="s">
        <v>171</v>
      </c>
      <c r="AA109" s="868"/>
      <c r="AB109" s="1" t="s">
        <v>2284</v>
      </c>
      <c r="AC109" s="65"/>
      <c r="AD109" s="65"/>
      <c r="AE109" s="65"/>
      <c r="AF109" s="65"/>
      <c r="AG109" s="65"/>
      <c r="AH109" s="65"/>
      <c r="AI109" s="65"/>
      <c r="AJ109" s="65"/>
      <c r="AK109" s="251"/>
      <c r="AL109" s="916"/>
      <c r="AM109" s="809"/>
    </row>
    <row r="110" spans="2:39" ht="17.45" customHeight="1">
      <c r="B110" s="1062" t="s">
        <v>2336</v>
      </c>
      <c r="C110" s="978"/>
      <c r="D110" s="978"/>
      <c r="E110" s="978"/>
      <c r="F110" s="978"/>
      <c r="G110" s="978"/>
      <c r="H110" s="978"/>
      <c r="I110" s="1007"/>
      <c r="J110" s="864" t="s">
        <v>171</v>
      </c>
      <c r="K110" s="979"/>
      <c r="L110" s="151" t="s">
        <v>2337</v>
      </c>
      <c r="M110" s="151"/>
      <c r="N110" s="151"/>
      <c r="O110" s="151"/>
      <c r="P110" s="151"/>
      <c r="Q110" s="151"/>
      <c r="R110" s="979" t="s">
        <v>171</v>
      </c>
      <c r="S110" s="979"/>
      <c r="T110" s="151" t="s">
        <v>2338</v>
      </c>
      <c r="U110" s="151"/>
      <c r="V110" s="151"/>
      <c r="W110" s="151"/>
      <c r="X110" s="979" t="s">
        <v>171</v>
      </c>
      <c r="Y110" s="979"/>
      <c r="Z110" s="151" t="s">
        <v>2339</v>
      </c>
      <c r="AA110" s="151"/>
      <c r="AB110" s="151"/>
      <c r="AC110" s="151"/>
      <c r="AD110" s="979" t="s">
        <v>171</v>
      </c>
      <c r="AE110" s="979"/>
      <c r="AF110" s="151" t="s">
        <v>2284</v>
      </c>
      <c r="AG110" s="151"/>
      <c r="AH110" s="151"/>
      <c r="AI110" s="151"/>
      <c r="AJ110" s="151"/>
      <c r="AK110" s="160"/>
      <c r="AL110" s="979" t="s">
        <v>1726</v>
      </c>
      <c r="AM110" s="865"/>
    </row>
    <row r="111" spans="2:39" ht="17.45" customHeight="1">
      <c r="B111" s="1035" t="s">
        <v>2340</v>
      </c>
      <c r="C111" s="1036"/>
      <c r="D111" s="1036"/>
      <c r="E111" s="1036"/>
      <c r="F111" s="1036"/>
      <c r="G111" s="1036"/>
      <c r="H111" s="1036"/>
      <c r="I111" s="1037"/>
      <c r="J111" s="823" t="s">
        <v>171</v>
      </c>
      <c r="K111" s="859"/>
      <c r="L111" s="249" t="s">
        <v>2341</v>
      </c>
      <c r="M111" s="249"/>
      <c r="N111" s="249"/>
      <c r="O111" s="859" t="s">
        <v>171</v>
      </c>
      <c r="P111" s="859"/>
      <c r="Q111" s="249" t="s">
        <v>2342</v>
      </c>
      <c r="R111" s="249"/>
      <c r="S111" s="249"/>
      <c r="T111" s="249" t="s">
        <v>2343</v>
      </c>
      <c r="U111" s="249"/>
      <c r="V111" s="249"/>
      <c r="W111" s="249"/>
      <c r="X111" s="260"/>
      <c r="Y111" s="238" t="s">
        <v>844</v>
      </c>
      <c r="Z111" s="261"/>
      <c r="AA111" s="238" t="s">
        <v>845</v>
      </c>
      <c r="AB111" s="249"/>
      <c r="AC111" s="249" t="s">
        <v>2344</v>
      </c>
      <c r="AD111" s="249"/>
      <c r="AE111" s="249"/>
      <c r="AF111" s="260"/>
      <c r="AG111" s="238" t="s">
        <v>844</v>
      </c>
      <c r="AH111" s="261"/>
      <c r="AI111" s="238" t="s">
        <v>845</v>
      </c>
      <c r="AK111" s="250"/>
      <c r="AL111" s="821" t="s">
        <v>1726</v>
      </c>
      <c r="AM111" s="824"/>
    </row>
    <row r="112" spans="2:39" ht="17.45" customHeight="1">
      <c r="B112" s="1035" t="s">
        <v>2345</v>
      </c>
      <c r="C112" s="1036"/>
      <c r="D112" s="1036"/>
      <c r="E112" s="1036"/>
      <c r="F112" s="1036"/>
      <c r="G112" s="1036"/>
      <c r="H112" s="1036"/>
      <c r="I112" s="1037"/>
      <c r="J112" s="823" t="s">
        <v>171</v>
      </c>
      <c r="K112" s="859"/>
      <c r="L112" s="249" t="s">
        <v>2257</v>
      </c>
      <c r="M112" s="249"/>
      <c r="N112" s="249"/>
      <c r="O112" s="859" t="s">
        <v>171</v>
      </c>
      <c r="P112" s="859"/>
      <c r="Q112" s="249" t="s">
        <v>2346</v>
      </c>
      <c r="R112" s="249"/>
      <c r="S112" s="249"/>
      <c r="T112" s="859" t="s">
        <v>171</v>
      </c>
      <c r="U112" s="859"/>
      <c r="V112" s="249" t="s">
        <v>2347</v>
      </c>
      <c r="W112" s="249"/>
      <c r="X112" s="249"/>
      <c r="Y112" s="859" t="s">
        <v>171</v>
      </c>
      <c r="Z112" s="859"/>
      <c r="AA112" s="249" t="s">
        <v>2348</v>
      </c>
      <c r="AB112" s="249"/>
      <c r="AC112" s="249"/>
      <c r="AD112" s="859" t="s">
        <v>171</v>
      </c>
      <c r="AE112" s="859"/>
      <c r="AF112" s="249" t="s">
        <v>2248</v>
      </c>
      <c r="AG112" s="249"/>
      <c r="AH112" s="249"/>
      <c r="AI112" s="249"/>
      <c r="AJ112" s="249"/>
      <c r="AK112" s="250"/>
      <c r="AL112" s="821" t="s">
        <v>1726</v>
      </c>
      <c r="AM112" s="824"/>
    </row>
    <row r="113" spans="2:39" ht="17.45" customHeight="1">
      <c r="B113" s="1035" t="s">
        <v>2349</v>
      </c>
      <c r="C113" s="1036"/>
      <c r="D113" s="1036"/>
      <c r="E113" s="1036"/>
      <c r="F113" s="1036"/>
      <c r="G113" s="1036"/>
      <c r="H113" s="1036"/>
      <c r="I113" s="1037"/>
      <c r="J113" s="823" t="s">
        <v>171</v>
      </c>
      <c r="K113" s="859"/>
      <c r="L113" s="249" t="s">
        <v>2350</v>
      </c>
      <c r="M113" s="249"/>
      <c r="N113" s="249"/>
      <c r="O113" s="859" t="s">
        <v>171</v>
      </c>
      <c r="P113" s="859"/>
      <c r="Q113" s="249" t="s">
        <v>2346</v>
      </c>
      <c r="R113" s="249"/>
      <c r="S113" s="249"/>
      <c r="T113" s="859" t="s">
        <v>171</v>
      </c>
      <c r="U113" s="859"/>
      <c r="V113" s="249" t="s">
        <v>2347</v>
      </c>
      <c r="W113" s="249"/>
      <c r="X113" s="249"/>
      <c r="Y113" s="859" t="s">
        <v>171</v>
      </c>
      <c r="Z113" s="859"/>
      <c r="AA113" s="249" t="s">
        <v>2194</v>
      </c>
      <c r="AB113" s="249"/>
      <c r="AC113" s="249"/>
      <c r="AD113" s="859" t="s">
        <v>171</v>
      </c>
      <c r="AE113" s="859"/>
      <c r="AF113" s="249" t="s">
        <v>2248</v>
      </c>
      <c r="AG113" s="249"/>
      <c r="AH113" s="249"/>
      <c r="AI113" s="249"/>
      <c r="AJ113" s="249"/>
      <c r="AK113" s="250"/>
      <c r="AL113" s="821" t="s">
        <v>1726</v>
      </c>
      <c r="AM113" s="824"/>
    </row>
    <row r="114" spans="2:39" ht="17.45" customHeight="1" thickBot="1">
      <c r="B114" s="897" t="s">
        <v>2351</v>
      </c>
      <c r="C114" s="898"/>
      <c r="D114" s="898"/>
      <c r="E114" s="898"/>
      <c r="F114" s="898"/>
      <c r="G114" s="898"/>
      <c r="H114" s="898"/>
      <c r="I114" s="899"/>
      <c r="J114" s="1085" t="s">
        <v>2352</v>
      </c>
      <c r="K114" s="918"/>
      <c r="L114" s="918"/>
      <c r="M114" s="919"/>
      <c r="N114" s="1086"/>
      <c r="O114" s="1086"/>
      <c r="P114" s="1086"/>
      <c r="Q114" s="1086"/>
      <c r="R114" s="242" t="s">
        <v>860</v>
      </c>
      <c r="S114" s="1085" t="s">
        <v>2353</v>
      </c>
      <c r="T114" s="918"/>
      <c r="U114" s="918"/>
      <c r="V114" s="918"/>
      <c r="W114" s="918"/>
      <c r="X114" s="919"/>
      <c r="Y114" s="1086"/>
      <c r="Z114" s="1086"/>
      <c r="AA114" s="1086"/>
      <c r="AB114" s="1086"/>
      <c r="AC114" s="242" t="s">
        <v>860</v>
      </c>
      <c r="AD114" s="241"/>
      <c r="AE114" s="241"/>
      <c r="AF114" s="241"/>
      <c r="AG114" s="241"/>
      <c r="AH114" s="241"/>
      <c r="AI114" s="241"/>
      <c r="AJ114" s="241"/>
      <c r="AK114" s="257"/>
      <c r="AL114" s="979" t="s">
        <v>1726</v>
      </c>
      <c r="AM114" s="865"/>
    </row>
    <row r="115" spans="2:39" ht="9.9499999999999993" customHeight="1"/>
    <row r="116" spans="2:39" ht="15" customHeight="1">
      <c r="B116" s="262" t="s">
        <v>2211</v>
      </c>
      <c r="C116" s="249"/>
      <c r="D116" s="249"/>
      <c r="E116" s="249"/>
      <c r="F116" s="249" t="s">
        <v>2354</v>
      </c>
      <c r="G116" s="249"/>
      <c r="H116" s="249"/>
      <c r="I116" s="859" t="s">
        <v>171</v>
      </c>
      <c r="J116" s="859"/>
      <c r="K116" s="249" t="s">
        <v>2355</v>
      </c>
      <c r="L116" s="249"/>
      <c r="M116" s="249"/>
      <c r="N116" s="859" t="s">
        <v>171</v>
      </c>
      <c r="O116" s="859"/>
      <c r="P116" s="249" t="s">
        <v>2356</v>
      </c>
      <c r="Q116" s="249"/>
      <c r="R116" s="249"/>
      <c r="S116" s="859" t="s">
        <v>171</v>
      </c>
      <c r="T116" s="859"/>
      <c r="U116" s="249" t="s">
        <v>2357</v>
      </c>
      <c r="V116" s="249"/>
      <c r="W116" s="249"/>
      <c r="X116" s="859" t="s">
        <v>171</v>
      </c>
      <c r="Y116" s="859"/>
      <c r="Z116" s="249" t="s">
        <v>2358</v>
      </c>
      <c r="AA116" s="249"/>
      <c r="AB116" s="253"/>
      <c r="AC116" s="1082" t="s">
        <v>2195</v>
      </c>
      <c r="AD116" s="1083"/>
      <c r="AE116" s="1084"/>
      <c r="AF116" s="865" t="s">
        <v>2359</v>
      </c>
      <c r="AG116" s="961"/>
      <c r="AH116" s="961"/>
      <c r="AI116" s="961"/>
      <c r="AJ116" s="961"/>
      <c r="AK116" s="961"/>
      <c r="AL116" s="823" t="s">
        <v>1726</v>
      </c>
      <c r="AM116" s="824"/>
    </row>
    <row r="117" spans="2:39" ht="15" customHeight="1">
      <c r="B117" s="244"/>
      <c r="AB117" s="263"/>
      <c r="AC117" s="1087"/>
      <c r="AD117" s="1088"/>
      <c r="AE117" s="1089"/>
      <c r="AF117" s="859"/>
      <c r="AG117" s="859"/>
      <c r="AH117" s="859"/>
      <c r="AI117" s="859"/>
      <c r="AJ117" s="859"/>
      <c r="AK117" s="824"/>
      <c r="AL117" s="848"/>
      <c r="AM117" s="849"/>
    </row>
    <row r="118" spans="2:39" ht="15" customHeight="1">
      <c r="B118" s="244"/>
      <c r="AB118" s="263"/>
      <c r="AC118" s="1090"/>
      <c r="AD118" s="933"/>
      <c r="AE118" s="1091"/>
      <c r="AF118" s="916"/>
      <c r="AG118" s="916"/>
      <c r="AH118" s="916"/>
      <c r="AI118" s="916"/>
      <c r="AJ118" s="916"/>
      <c r="AK118" s="809"/>
      <c r="AL118" s="808"/>
      <c r="AM118" s="809"/>
    </row>
    <row r="119" spans="2:39" ht="15" customHeight="1">
      <c r="B119" s="244"/>
      <c r="AB119" s="263"/>
      <c r="AC119" s="1082" t="s">
        <v>2195</v>
      </c>
      <c r="AD119" s="1083"/>
      <c r="AE119" s="1084"/>
      <c r="AF119" s="865" t="s">
        <v>2360</v>
      </c>
      <c r="AG119" s="961"/>
      <c r="AH119" s="961"/>
      <c r="AI119" s="961"/>
      <c r="AJ119" s="961"/>
      <c r="AK119" s="961"/>
      <c r="AL119" s="823" t="s">
        <v>1726</v>
      </c>
      <c r="AM119" s="824"/>
    </row>
    <row r="120" spans="2:39" ht="15" customHeight="1">
      <c r="B120" s="244"/>
      <c r="AB120" s="263"/>
      <c r="AC120" s="1087"/>
      <c r="AD120" s="1088"/>
      <c r="AE120" s="1089"/>
      <c r="AF120" s="859"/>
      <c r="AG120" s="859"/>
      <c r="AH120" s="859"/>
      <c r="AI120" s="859"/>
      <c r="AJ120" s="859"/>
      <c r="AK120" s="824"/>
      <c r="AL120" s="848"/>
      <c r="AM120" s="849"/>
    </row>
    <row r="121" spans="2:39" ht="15" customHeight="1">
      <c r="B121" s="24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254"/>
      <c r="AC121" s="1090"/>
      <c r="AD121" s="933"/>
      <c r="AE121" s="1091"/>
      <c r="AF121" s="916"/>
      <c r="AG121" s="916"/>
      <c r="AH121" s="916"/>
      <c r="AI121" s="916"/>
      <c r="AJ121" s="916"/>
      <c r="AK121" s="809"/>
      <c r="AL121" s="808"/>
      <c r="AM121" s="809"/>
    </row>
    <row r="123" spans="2:39" s="164" customFormat="1" ht="15" customHeight="1"/>
    <row r="124" spans="2:39" s="164" customFormat="1" ht="15" customHeight="1">
      <c r="AM124" s="165" t="s">
        <v>2371</v>
      </c>
    </row>
    <row r="125" spans="2:39" s="164" customFormat="1" ht="30" customHeight="1" thickBot="1">
      <c r="B125" s="1"/>
      <c r="C125" s="1"/>
      <c r="D125" s="1"/>
      <c r="E125" s="1"/>
      <c r="F125" s="1"/>
      <c r="G125" s="1"/>
      <c r="H125" s="1"/>
      <c r="I125" s="1"/>
      <c r="J125" s="1"/>
      <c r="K125" s="1"/>
      <c r="L125" s="1"/>
      <c r="M125" s="810" t="s">
        <v>2370</v>
      </c>
      <c r="N125" s="810"/>
      <c r="O125" s="810"/>
      <c r="P125" s="810"/>
      <c r="Q125" s="810"/>
      <c r="R125" s="810"/>
      <c r="S125" s="810"/>
      <c r="T125" s="810"/>
      <c r="U125" s="810"/>
      <c r="V125" s="810"/>
      <c r="W125" s="810"/>
      <c r="X125" s="810"/>
      <c r="Y125" s="810"/>
      <c r="Z125" s="810"/>
      <c r="AA125" s="810"/>
      <c r="AB125" s="810"/>
      <c r="AC125" s="1"/>
      <c r="AD125" s="1"/>
      <c r="AE125" s="1"/>
      <c r="AF125" s="1"/>
      <c r="AG125" s="1"/>
      <c r="AH125" s="1"/>
      <c r="AI125" s="1"/>
      <c r="AJ125" s="1"/>
      <c r="AK125" s="1"/>
      <c r="AL125" s="1"/>
      <c r="AM125" s="1"/>
    </row>
    <row r="126" spans="2:39" s="164" customFormat="1" ht="15" customHeight="1" thickTop="1">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row>
    <row r="127" spans="2:39" s="164" customFormat="1" ht="15" customHeight="1">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row>
    <row r="128" spans="2:39" s="164" customFormat="1" ht="15" customHeight="1">
      <c r="B128" s="1" t="s">
        <v>1724</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row>
    <row r="129" spans="2:39" s="164" customFormat="1" ht="1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9" s="164" customFormat="1" ht="15" customHeight="1">
      <c r="B130" s="1" t="s">
        <v>2014</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9" s="164" customFormat="1" ht="9.9499999999999993"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9" s="164" customFormat="1" ht="15" customHeight="1">
      <c r="B132" s="233" t="s">
        <v>2015</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9" s="164" customFormat="1" ht="9.9499999999999993" customHeight="1" thickBot="1">
      <c r="B133" s="23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9" s="164" customFormat="1" ht="17.45" customHeight="1">
      <c r="B134" s="815" t="s">
        <v>2016</v>
      </c>
      <c r="C134" s="816"/>
      <c r="D134" s="422" t="s">
        <v>2017</v>
      </c>
      <c r="E134" s="423"/>
      <c r="F134" s="423" t="s">
        <v>2018</v>
      </c>
      <c r="G134" s="423"/>
      <c r="H134" s="820" t="s">
        <v>1490</v>
      </c>
      <c r="I134" s="820"/>
      <c r="J134" s="820"/>
      <c r="K134" s="820"/>
      <c r="L134" s="820"/>
      <c r="M134" s="820"/>
      <c r="N134" s="820"/>
      <c r="O134" s="820"/>
      <c r="P134" s="820"/>
      <c r="Q134" s="820"/>
      <c r="R134" s="820" t="s">
        <v>2019</v>
      </c>
      <c r="S134" s="820"/>
      <c r="T134" s="820"/>
      <c r="U134" s="820"/>
      <c r="V134" s="820"/>
      <c r="W134" s="820"/>
      <c r="X134" s="820"/>
      <c r="Y134" s="820"/>
      <c r="Z134" s="820"/>
      <c r="AA134" s="820"/>
      <c r="AB134" s="820"/>
      <c r="AC134" s="820"/>
      <c r="AD134" s="820"/>
      <c r="AE134" s="820"/>
      <c r="AF134" s="820"/>
      <c r="AG134" s="820"/>
      <c r="AH134" s="820"/>
      <c r="AI134" s="820"/>
      <c r="AJ134" s="820"/>
      <c r="AK134" s="820"/>
      <c r="AL134" s="432" t="s">
        <v>2020</v>
      </c>
      <c r="AM134" s="433"/>
    </row>
    <row r="135" spans="2:39" s="164" customFormat="1" ht="17.45" customHeight="1">
      <c r="B135" s="833" t="s">
        <v>171</v>
      </c>
      <c r="C135" s="834"/>
      <c r="D135" s="436">
        <v>1</v>
      </c>
      <c r="E135" s="437"/>
      <c r="F135" s="438" t="s">
        <v>2021</v>
      </c>
      <c r="G135" s="437"/>
      <c r="H135" s="269" t="s">
        <v>2022</v>
      </c>
      <c r="I135" s="270"/>
      <c r="J135" s="270"/>
      <c r="K135" s="270"/>
      <c r="L135" s="270"/>
      <c r="M135" s="270"/>
      <c r="N135" s="270"/>
      <c r="O135" s="270"/>
      <c r="P135" s="270"/>
      <c r="Q135" s="271"/>
      <c r="R135" s="269" t="s">
        <v>2023</v>
      </c>
      <c r="S135" s="270"/>
      <c r="T135" s="270"/>
      <c r="U135" s="270"/>
      <c r="V135" s="270"/>
      <c r="W135" s="270"/>
      <c r="X135" s="270"/>
      <c r="Y135" s="270"/>
      <c r="Z135" s="270"/>
      <c r="AA135" s="270"/>
      <c r="AB135" s="270"/>
      <c r="AC135" s="270"/>
      <c r="AD135" s="270"/>
      <c r="AE135" s="270"/>
      <c r="AF135" s="270"/>
      <c r="AG135" s="270"/>
      <c r="AH135" s="270"/>
      <c r="AI135" s="270"/>
      <c r="AJ135" s="270"/>
      <c r="AK135" s="271"/>
      <c r="AL135" s="867" t="s">
        <v>1726</v>
      </c>
      <c r="AM135" s="836"/>
    </row>
    <row r="136" spans="2:39" s="164" customFormat="1" ht="17.45" customHeight="1">
      <c r="B136" s="829" t="s">
        <v>171</v>
      </c>
      <c r="C136" s="830"/>
      <c r="D136" s="443">
        <v>1</v>
      </c>
      <c r="E136" s="444"/>
      <c r="F136" s="445" t="s">
        <v>2021</v>
      </c>
      <c r="G136" s="444"/>
      <c r="H136" s="272" t="s">
        <v>2367</v>
      </c>
      <c r="I136" s="273"/>
      <c r="J136" s="273"/>
      <c r="K136" s="273"/>
      <c r="L136" s="273"/>
      <c r="M136" s="273"/>
      <c r="N136" s="273"/>
      <c r="O136" s="273"/>
      <c r="P136" s="273"/>
      <c r="Q136" s="274"/>
      <c r="R136" s="272" t="s">
        <v>2024</v>
      </c>
      <c r="S136" s="273"/>
      <c r="T136" s="273"/>
      <c r="U136" s="273"/>
      <c r="V136" s="273"/>
      <c r="W136" s="273"/>
      <c r="X136" s="273"/>
      <c r="Y136" s="273"/>
      <c r="Z136" s="273"/>
      <c r="AA136" s="273"/>
      <c r="AB136" s="273"/>
      <c r="AC136" s="273"/>
      <c r="AD136" s="273"/>
      <c r="AE136" s="273"/>
      <c r="AF136" s="273"/>
      <c r="AG136" s="273"/>
      <c r="AH136" s="273"/>
      <c r="AI136" s="273"/>
      <c r="AJ136" s="273"/>
      <c r="AK136" s="274"/>
      <c r="AL136" s="866" t="s">
        <v>1726</v>
      </c>
      <c r="AM136" s="832"/>
    </row>
    <row r="137" spans="2:39" s="164" customFormat="1" ht="17.45" customHeight="1">
      <c r="B137" s="802" t="s">
        <v>171</v>
      </c>
      <c r="C137" s="803"/>
      <c r="D137" s="427">
        <v>1</v>
      </c>
      <c r="E137" s="428"/>
      <c r="F137" s="429" t="s">
        <v>2021</v>
      </c>
      <c r="G137" s="428"/>
      <c r="H137" s="275" t="s">
        <v>2368</v>
      </c>
      <c r="I137" s="276"/>
      <c r="J137" s="276"/>
      <c r="K137" s="276"/>
      <c r="L137" s="276"/>
      <c r="M137" s="276"/>
      <c r="N137" s="276"/>
      <c r="O137" s="276"/>
      <c r="P137" s="276"/>
      <c r="Q137" s="277"/>
      <c r="R137" s="275" t="s">
        <v>2025</v>
      </c>
      <c r="S137" s="276"/>
      <c r="T137" s="276"/>
      <c r="U137" s="276"/>
      <c r="V137" s="276"/>
      <c r="W137" s="276"/>
      <c r="X137" s="276"/>
      <c r="Y137" s="276"/>
      <c r="Z137" s="276"/>
      <c r="AA137" s="276"/>
      <c r="AB137" s="276"/>
      <c r="AC137" s="276"/>
      <c r="AD137" s="276"/>
      <c r="AE137" s="276"/>
      <c r="AF137" s="276"/>
      <c r="AG137" s="276"/>
      <c r="AH137" s="276"/>
      <c r="AI137" s="276"/>
      <c r="AJ137" s="276"/>
      <c r="AK137" s="277"/>
      <c r="AL137" s="856" t="s">
        <v>1726</v>
      </c>
      <c r="AM137" s="805"/>
    </row>
    <row r="138" spans="2:39" s="164" customFormat="1" ht="17.45" customHeight="1">
      <c r="B138" s="802" t="s">
        <v>1726</v>
      </c>
      <c r="C138" s="803"/>
      <c r="D138" s="427">
        <v>1</v>
      </c>
      <c r="E138" s="428"/>
      <c r="F138" s="429" t="s">
        <v>2021</v>
      </c>
      <c r="G138" s="428"/>
      <c r="H138" s="275" t="s">
        <v>2026</v>
      </c>
      <c r="I138" s="276"/>
      <c r="J138" s="276"/>
      <c r="K138" s="276"/>
      <c r="L138" s="276"/>
      <c r="M138" s="276"/>
      <c r="N138" s="276"/>
      <c r="O138" s="276"/>
      <c r="P138" s="276"/>
      <c r="Q138" s="277"/>
      <c r="R138" s="275" t="s">
        <v>2027</v>
      </c>
      <c r="S138" s="276"/>
      <c r="T138" s="276"/>
      <c r="U138" s="276"/>
      <c r="V138" s="276"/>
      <c r="W138" s="276"/>
      <c r="X138" s="276"/>
      <c r="Y138" s="276"/>
      <c r="Z138" s="276"/>
      <c r="AA138" s="276"/>
      <c r="AB138" s="276"/>
      <c r="AC138" s="276"/>
      <c r="AD138" s="276"/>
      <c r="AE138" s="276"/>
      <c r="AF138" s="276"/>
      <c r="AG138" s="276"/>
      <c r="AH138" s="276"/>
      <c r="AI138" s="276"/>
      <c r="AJ138" s="276"/>
      <c r="AK138" s="277"/>
      <c r="AL138" s="856" t="s">
        <v>1726</v>
      </c>
      <c r="AM138" s="805"/>
    </row>
    <row r="139" spans="2:39" s="164" customFormat="1" ht="17.45" customHeight="1">
      <c r="B139" s="802" t="s">
        <v>1726</v>
      </c>
      <c r="C139" s="803"/>
      <c r="D139" s="427">
        <v>1</v>
      </c>
      <c r="E139" s="428"/>
      <c r="F139" s="429" t="s">
        <v>2028</v>
      </c>
      <c r="G139" s="428"/>
      <c r="H139" s="275" t="s">
        <v>2029</v>
      </c>
      <c r="I139" s="276"/>
      <c r="J139" s="276"/>
      <c r="K139" s="276"/>
      <c r="L139" s="276"/>
      <c r="M139" s="276"/>
      <c r="N139" s="276"/>
      <c r="O139" s="276"/>
      <c r="P139" s="276"/>
      <c r="Q139" s="277"/>
      <c r="R139" s="275" t="s">
        <v>2030</v>
      </c>
      <c r="S139" s="276"/>
      <c r="T139" s="276"/>
      <c r="U139" s="276"/>
      <c r="V139" s="276"/>
      <c r="W139" s="276"/>
      <c r="X139" s="276"/>
      <c r="Y139" s="276"/>
      <c r="Z139" s="276"/>
      <c r="AA139" s="276"/>
      <c r="AB139" s="276"/>
      <c r="AC139" s="276"/>
      <c r="AD139" s="276"/>
      <c r="AE139" s="276"/>
      <c r="AF139" s="276"/>
      <c r="AG139" s="276"/>
      <c r="AH139" s="276"/>
      <c r="AI139" s="276"/>
      <c r="AJ139" s="276"/>
      <c r="AK139" s="277"/>
      <c r="AL139" s="856" t="s">
        <v>1726</v>
      </c>
      <c r="AM139" s="805"/>
    </row>
    <row r="140" spans="2:39" s="164" customFormat="1" ht="17.45" customHeight="1">
      <c r="B140" s="802" t="s">
        <v>1726</v>
      </c>
      <c r="C140" s="803"/>
      <c r="D140" s="427">
        <v>2</v>
      </c>
      <c r="E140" s="428"/>
      <c r="F140" s="429" t="s">
        <v>2021</v>
      </c>
      <c r="G140" s="428"/>
      <c r="H140" s="275" t="s">
        <v>2031</v>
      </c>
      <c r="I140" s="276"/>
      <c r="J140" s="276"/>
      <c r="K140" s="276"/>
      <c r="L140" s="276"/>
      <c r="M140" s="276"/>
      <c r="N140" s="276"/>
      <c r="O140" s="276"/>
      <c r="P140" s="276"/>
      <c r="Q140" s="277"/>
      <c r="R140" s="275" t="s">
        <v>2032</v>
      </c>
      <c r="S140" s="276"/>
      <c r="T140" s="276"/>
      <c r="U140" s="276"/>
      <c r="V140" s="276"/>
      <c r="W140" s="276"/>
      <c r="X140" s="276"/>
      <c r="Y140" s="276"/>
      <c r="Z140" s="276"/>
      <c r="AA140" s="276"/>
      <c r="AB140" s="276"/>
      <c r="AC140" s="276"/>
      <c r="AD140" s="276"/>
      <c r="AE140" s="276"/>
      <c r="AF140" s="276"/>
      <c r="AG140" s="276"/>
      <c r="AH140" s="276"/>
      <c r="AI140" s="276"/>
      <c r="AJ140" s="276"/>
      <c r="AK140" s="277"/>
      <c r="AL140" s="856" t="s">
        <v>1726</v>
      </c>
      <c r="AM140" s="805"/>
    </row>
    <row r="141" spans="2:39" s="164" customFormat="1" ht="17.45" customHeight="1">
      <c r="B141" s="802" t="s">
        <v>1726</v>
      </c>
      <c r="C141" s="803"/>
      <c r="D141" s="427">
        <v>2</v>
      </c>
      <c r="E141" s="428"/>
      <c r="F141" s="429" t="s">
        <v>2021</v>
      </c>
      <c r="G141" s="428"/>
      <c r="H141" s="275" t="s">
        <v>2033</v>
      </c>
      <c r="I141" s="276"/>
      <c r="J141" s="276"/>
      <c r="K141" s="276"/>
      <c r="L141" s="276"/>
      <c r="M141" s="276"/>
      <c r="N141" s="276"/>
      <c r="O141" s="276"/>
      <c r="P141" s="276"/>
      <c r="Q141" s="277"/>
      <c r="R141" s="275" t="s">
        <v>2034</v>
      </c>
      <c r="S141" s="276"/>
      <c r="T141" s="276"/>
      <c r="U141" s="276"/>
      <c r="V141" s="276"/>
      <c r="W141" s="276"/>
      <c r="X141" s="276"/>
      <c r="Y141" s="276"/>
      <c r="Z141" s="276"/>
      <c r="AA141" s="276"/>
      <c r="AB141" s="276"/>
      <c r="AC141" s="276"/>
      <c r="AD141" s="276"/>
      <c r="AE141" s="276"/>
      <c r="AF141" s="276"/>
      <c r="AG141" s="276"/>
      <c r="AH141" s="276"/>
      <c r="AI141" s="276"/>
      <c r="AJ141" s="276"/>
      <c r="AK141" s="277"/>
      <c r="AL141" s="856" t="s">
        <v>1726</v>
      </c>
      <c r="AM141" s="805"/>
    </row>
    <row r="142" spans="2:39" s="164" customFormat="1" ht="17.45" customHeight="1">
      <c r="B142" s="802" t="s">
        <v>1726</v>
      </c>
      <c r="C142" s="803"/>
      <c r="D142" s="427">
        <v>1</v>
      </c>
      <c r="E142" s="428"/>
      <c r="F142" s="429" t="s">
        <v>2021</v>
      </c>
      <c r="G142" s="428"/>
      <c r="H142" s="275" t="s">
        <v>2035</v>
      </c>
      <c r="I142" s="276"/>
      <c r="J142" s="276"/>
      <c r="K142" s="276"/>
      <c r="L142" s="276"/>
      <c r="M142" s="276"/>
      <c r="N142" s="276"/>
      <c r="O142" s="276"/>
      <c r="P142" s="276"/>
      <c r="Q142" s="277"/>
      <c r="R142" s="275" t="s">
        <v>2036</v>
      </c>
      <c r="S142" s="276"/>
      <c r="T142" s="276"/>
      <c r="U142" s="276"/>
      <c r="V142" s="276"/>
      <c r="W142" s="276"/>
      <c r="X142" s="276"/>
      <c r="Y142" s="276"/>
      <c r="Z142" s="276"/>
      <c r="AA142" s="276"/>
      <c r="AB142" s="276"/>
      <c r="AC142" s="276"/>
      <c r="AD142" s="276"/>
      <c r="AE142" s="276"/>
      <c r="AF142" s="276"/>
      <c r="AG142" s="276"/>
      <c r="AH142" s="276"/>
      <c r="AI142" s="276"/>
      <c r="AJ142" s="276"/>
      <c r="AK142" s="277"/>
      <c r="AL142" s="856" t="s">
        <v>1726</v>
      </c>
      <c r="AM142" s="805"/>
    </row>
    <row r="143" spans="2:39" s="164" customFormat="1" ht="17.45" customHeight="1" thickBot="1">
      <c r="B143" s="837" t="s">
        <v>1726</v>
      </c>
      <c r="C143" s="838"/>
      <c r="D143" s="450">
        <v>1</v>
      </c>
      <c r="E143" s="451"/>
      <c r="F143" s="452" t="s">
        <v>2021</v>
      </c>
      <c r="G143" s="451"/>
      <c r="H143" s="278" t="s">
        <v>2037</v>
      </c>
      <c r="I143" s="279"/>
      <c r="J143" s="279"/>
      <c r="K143" s="279"/>
      <c r="L143" s="279"/>
      <c r="M143" s="279"/>
      <c r="N143" s="279"/>
      <c r="O143" s="279"/>
      <c r="P143" s="279"/>
      <c r="Q143" s="280"/>
      <c r="R143" s="278" t="s">
        <v>2038</v>
      </c>
      <c r="S143" s="279"/>
      <c r="T143" s="279"/>
      <c r="U143" s="279"/>
      <c r="V143" s="279"/>
      <c r="W143" s="279"/>
      <c r="X143" s="279"/>
      <c r="Y143" s="279"/>
      <c r="Z143" s="279"/>
      <c r="AA143" s="279"/>
      <c r="AB143" s="279"/>
      <c r="AC143" s="279"/>
      <c r="AD143" s="279"/>
      <c r="AE143" s="279"/>
      <c r="AF143" s="279"/>
      <c r="AG143" s="279"/>
      <c r="AH143" s="279"/>
      <c r="AI143" s="279"/>
      <c r="AJ143" s="279"/>
      <c r="AK143" s="280"/>
      <c r="AL143" s="858" t="s">
        <v>1726</v>
      </c>
      <c r="AM143" s="840"/>
    </row>
    <row r="144" spans="2:39" s="164" customFormat="1" ht="9.9499999999999993" customHeight="1">
      <c r="B144" s="281"/>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9" s="164" customFormat="1" ht="15" customHeight="1">
      <c r="B145" s="233" t="s">
        <v>2039</v>
      </c>
      <c r="C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9" s="164" customFormat="1" ht="9.9499999999999993" customHeight="1" thickBot="1">
      <c r="B146" s="233"/>
      <c r="C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9" s="164" customFormat="1" ht="17.45" customHeight="1">
      <c r="B147" s="815" t="s">
        <v>2016</v>
      </c>
      <c r="C147" s="816"/>
      <c r="D147" s="422" t="s">
        <v>2017</v>
      </c>
      <c r="E147" s="423"/>
      <c r="F147" s="423" t="s">
        <v>2018</v>
      </c>
      <c r="G147" s="423"/>
      <c r="H147" s="820" t="s">
        <v>1490</v>
      </c>
      <c r="I147" s="820"/>
      <c r="J147" s="820"/>
      <c r="K147" s="820"/>
      <c r="L147" s="820"/>
      <c r="M147" s="820"/>
      <c r="N147" s="820"/>
      <c r="O147" s="820"/>
      <c r="P147" s="820"/>
      <c r="Q147" s="820"/>
      <c r="R147" s="820" t="s">
        <v>2019</v>
      </c>
      <c r="S147" s="820"/>
      <c r="T147" s="820"/>
      <c r="U147" s="820"/>
      <c r="V147" s="820"/>
      <c r="W147" s="820"/>
      <c r="X147" s="820"/>
      <c r="Y147" s="820"/>
      <c r="Z147" s="820"/>
      <c r="AA147" s="820"/>
      <c r="AB147" s="820"/>
      <c r="AC147" s="820"/>
      <c r="AD147" s="820"/>
      <c r="AE147" s="820"/>
      <c r="AF147" s="820"/>
      <c r="AG147" s="820"/>
      <c r="AH147" s="820"/>
      <c r="AI147" s="820"/>
      <c r="AJ147" s="820"/>
      <c r="AK147" s="820"/>
      <c r="AL147" s="433" t="s">
        <v>2020</v>
      </c>
      <c r="AM147" s="433"/>
    </row>
    <row r="148" spans="2:39" s="164" customFormat="1" ht="17.45" customHeight="1">
      <c r="B148" s="833" t="s">
        <v>1726</v>
      </c>
      <c r="C148" s="834"/>
      <c r="D148" s="436">
        <v>1</v>
      </c>
      <c r="E148" s="437"/>
      <c r="F148" s="438" t="s">
        <v>2028</v>
      </c>
      <c r="G148" s="437"/>
      <c r="H148" s="262" t="s">
        <v>2040</v>
      </c>
      <c r="I148" s="249"/>
      <c r="J148" s="249"/>
      <c r="K148" s="249"/>
      <c r="L148" s="249"/>
      <c r="M148" s="249"/>
      <c r="N148" s="249"/>
      <c r="O148" s="249"/>
      <c r="P148" s="249"/>
      <c r="Q148" s="253"/>
      <c r="R148" s="282" t="s">
        <v>2041</v>
      </c>
      <c r="S148" s="249"/>
      <c r="T148" s="249"/>
      <c r="U148" s="249"/>
      <c r="V148" s="249"/>
      <c r="W148" s="249"/>
      <c r="X148" s="249"/>
      <c r="Y148" s="249"/>
      <c r="Z148" s="249"/>
      <c r="AA148" s="249"/>
      <c r="AB148" s="249"/>
      <c r="AC148" s="249"/>
      <c r="AD148" s="249"/>
      <c r="AE148" s="249"/>
      <c r="AF148" s="249"/>
      <c r="AG148" s="249"/>
      <c r="AH148" s="249"/>
      <c r="AI148" s="249"/>
      <c r="AJ148" s="249"/>
      <c r="AK148" s="253"/>
      <c r="AL148" s="835" t="s">
        <v>1726</v>
      </c>
      <c r="AM148" s="836"/>
    </row>
    <row r="149" spans="2:39" s="164" customFormat="1" ht="17.45" customHeight="1">
      <c r="B149" s="860"/>
      <c r="C149" s="861"/>
      <c r="D149" s="450"/>
      <c r="E149" s="451"/>
      <c r="F149" s="452"/>
      <c r="G149" s="451"/>
      <c r="H149" s="245" t="s">
        <v>2042</v>
      </c>
      <c r="I149" s="65"/>
      <c r="J149" s="65"/>
      <c r="K149" s="65"/>
      <c r="L149" s="65"/>
      <c r="M149" s="65"/>
      <c r="N149" s="65"/>
      <c r="O149" s="65"/>
      <c r="P149" s="65"/>
      <c r="Q149" s="254"/>
      <c r="R149" s="245" t="s">
        <v>2043</v>
      </c>
      <c r="S149" s="65"/>
      <c r="T149" s="65"/>
      <c r="U149" s="65"/>
      <c r="V149" s="65"/>
      <c r="W149" s="65"/>
      <c r="X149" s="65"/>
      <c r="Y149" s="65"/>
      <c r="Z149" s="65"/>
      <c r="AA149" s="65"/>
      <c r="AB149" s="65"/>
      <c r="AC149" s="65"/>
      <c r="AD149" s="65"/>
      <c r="AE149" s="65"/>
      <c r="AF149" s="65"/>
      <c r="AG149" s="65"/>
      <c r="AH149" s="65"/>
      <c r="AI149" s="65"/>
      <c r="AJ149" s="65"/>
      <c r="AK149" s="254"/>
      <c r="AL149" s="839"/>
      <c r="AM149" s="840"/>
    </row>
    <row r="150" spans="2:39" s="164" customFormat="1" ht="17.45" customHeight="1" thickBot="1">
      <c r="B150" s="862" t="s">
        <v>1726</v>
      </c>
      <c r="C150" s="863"/>
      <c r="D150" s="458">
        <v>1</v>
      </c>
      <c r="E150" s="432"/>
      <c r="F150" s="459" t="s">
        <v>2028</v>
      </c>
      <c r="G150" s="432"/>
      <c r="H150" s="267" t="s">
        <v>2044</v>
      </c>
      <c r="I150" s="151"/>
      <c r="J150" s="151"/>
      <c r="K150" s="151"/>
      <c r="L150" s="151"/>
      <c r="M150" s="151"/>
      <c r="N150" s="151"/>
      <c r="O150" s="151"/>
      <c r="P150" s="151"/>
      <c r="Q150" s="243"/>
      <c r="R150" s="267" t="s">
        <v>2045</v>
      </c>
      <c r="S150" s="151"/>
      <c r="T150" s="151"/>
      <c r="U150" s="151"/>
      <c r="V150" s="151"/>
      <c r="W150" s="151"/>
      <c r="X150" s="151"/>
      <c r="Y150" s="151"/>
      <c r="Z150" s="151"/>
      <c r="AA150" s="151"/>
      <c r="AB150" s="151"/>
      <c r="AC150" s="151"/>
      <c r="AD150" s="151"/>
      <c r="AE150" s="151"/>
      <c r="AF150" s="151"/>
      <c r="AG150" s="151"/>
      <c r="AH150" s="151"/>
      <c r="AI150" s="151"/>
      <c r="AJ150" s="151"/>
      <c r="AK150" s="243"/>
      <c r="AL150" s="864" t="s">
        <v>1726</v>
      </c>
      <c r="AM150" s="865"/>
    </row>
    <row r="151" spans="2:39" s="164" customFormat="1" ht="9.9499999999999993" customHeight="1">
      <c r="B151" s="112"/>
      <c r="C151" s="112"/>
      <c r="D151" s="195"/>
      <c r="E151" s="195"/>
      <c r="F151" s="195"/>
      <c r="G151" s="19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12"/>
      <c r="AM151" s="112"/>
    </row>
    <row r="152" spans="2:39" s="164" customFormat="1" ht="17.45" customHeight="1">
      <c r="B152" s="233" t="s">
        <v>2046</v>
      </c>
      <c r="C152" s="1"/>
      <c r="D152" s="1"/>
      <c r="E152" s="1"/>
      <c r="F152" s="1"/>
      <c r="G152" s="1"/>
      <c r="H152" s="1"/>
      <c r="I152" s="1"/>
      <c r="J152" s="1"/>
      <c r="K152" s="1"/>
      <c r="L152" s="1"/>
      <c r="M152" s="1"/>
      <c r="N152" s="1"/>
      <c r="O152" s="1"/>
      <c r="P152" s="1"/>
      <c r="Q152" s="1"/>
      <c r="S152" s="1"/>
      <c r="T152" s="1"/>
      <c r="U152" s="1"/>
      <c r="V152" s="1"/>
      <c r="W152" s="1"/>
      <c r="X152" s="1"/>
      <c r="Y152" s="1"/>
      <c r="Z152" s="1"/>
      <c r="AA152" s="1"/>
      <c r="AB152" s="1"/>
      <c r="AC152" s="1"/>
      <c r="AD152" s="1"/>
      <c r="AE152" s="1"/>
      <c r="AF152" s="1"/>
      <c r="AG152" s="1"/>
      <c r="AH152" s="1"/>
      <c r="AI152" s="1"/>
      <c r="AJ152" s="1"/>
      <c r="AK152" s="1"/>
      <c r="AL152" s="112"/>
      <c r="AM152" s="112"/>
    </row>
    <row r="153" spans="2:39" s="164" customFormat="1" ht="9.9499999999999993" customHeight="1" thickBot="1">
      <c r="B153" s="233"/>
      <c r="C153" s="1"/>
      <c r="D153" s="1"/>
      <c r="E153" s="1"/>
      <c r="F153" s="1"/>
      <c r="G153" s="1"/>
      <c r="H153" s="1"/>
      <c r="I153" s="1"/>
      <c r="J153" s="1"/>
      <c r="K153" s="1"/>
      <c r="L153" s="1"/>
      <c r="M153" s="1"/>
      <c r="N153" s="1"/>
      <c r="O153" s="1"/>
      <c r="P153" s="1"/>
      <c r="Q153" s="1"/>
      <c r="S153" s="1"/>
      <c r="T153" s="1"/>
      <c r="U153" s="1"/>
      <c r="V153" s="1"/>
      <c r="W153" s="1"/>
      <c r="X153" s="1"/>
      <c r="Y153" s="1"/>
      <c r="Z153" s="1"/>
      <c r="AA153" s="1"/>
      <c r="AB153" s="1"/>
      <c r="AC153" s="1"/>
      <c r="AD153" s="1"/>
      <c r="AE153" s="1"/>
      <c r="AF153" s="1"/>
      <c r="AG153" s="1"/>
      <c r="AH153" s="1"/>
      <c r="AI153" s="1"/>
      <c r="AJ153" s="1"/>
      <c r="AK153" s="1"/>
      <c r="AL153" s="112"/>
      <c r="AM153" s="112"/>
    </row>
    <row r="154" spans="2:39" s="164" customFormat="1" ht="17.45" customHeight="1">
      <c r="B154" s="815" t="s">
        <v>2016</v>
      </c>
      <c r="C154" s="816"/>
      <c r="D154" s="422" t="s">
        <v>2017</v>
      </c>
      <c r="E154" s="423"/>
      <c r="F154" s="423" t="s">
        <v>2018</v>
      </c>
      <c r="G154" s="423"/>
      <c r="H154" s="820" t="s">
        <v>1490</v>
      </c>
      <c r="I154" s="820"/>
      <c r="J154" s="820"/>
      <c r="K154" s="820"/>
      <c r="L154" s="820"/>
      <c r="M154" s="820"/>
      <c r="N154" s="820"/>
      <c r="O154" s="820"/>
      <c r="P154" s="820"/>
      <c r="Q154" s="820"/>
      <c r="R154" s="820" t="s">
        <v>2019</v>
      </c>
      <c r="S154" s="820"/>
      <c r="T154" s="820"/>
      <c r="U154" s="820"/>
      <c r="V154" s="820"/>
      <c r="W154" s="820"/>
      <c r="X154" s="820"/>
      <c r="Y154" s="820"/>
      <c r="Z154" s="820"/>
      <c r="AA154" s="820"/>
      <c r="AB154" s="820"/>
      <c r="AC154" s="820"/>
      <c r="AD154" s="820"/>
      <c r="AE154" s="820"/>
      <c r="AF154" s="820"/>
      <c r="AG154" s="820"/>
      <c r="AH154" s="820"/>
      <c r="AI154" s="820"/>
      <c r="AJ154" s="820"/>
      <c r="AK154" s="820"/>
      <c r="AL154" s="433" t="s">
        <v>2020</v>
      </c>
      <c r="AM154" s="433"/>
    </row>
    <row r="155" spans="2:39" s="164" customFormat="1" ht="17.45" customHeight="1">
      <c r="B155" s="802" t="s">
        <v>1726</v>
      </c>
      <c r="C155" s="803"/>
      <c r="D155" s="427">
        <v>2</v>
      </c>
      <c r="E155" s="428"/>
      <c r="F155" s="429" t="s">
        <v>2021</v>
      </c>
      <c r="G155" s="428"/>
      <c r="H155" s="275" t="s">
        <v>2047</v>
      </c>
      <c r="I155" s="276"/>
      <c r="J155" s="276"/>
      <c r="K155" s="276"/>
      <c r="L155" s="276"/>
      <c r="M155" s="276"/>
      <c r="N155" s="276"/>
      <c r="O155" s="276"/>
      <c r="P155" s="276"/>
      <c r="Q155" s="277"/>
      <c r="R155" s="275" t="s">
        <v>2048</v>
      </c>
      <c r="S155" s="276"/>
      <c r="T155" s="276"/>
      <c r="U155" s="276"/>
      <c r="V155" s="276"/>
      <c r="W155" s="276"/>
      <c r="X155" s="276"/>
      <c r="Y155" s="276"/>
      <c r="Z155" s="276"/>
      <c r="AA155" s="276"/>
      <c r="AB155" s="276"/>
      <c r="AC155" s="276"/>
      <c r="AD155" s="276"/>
      <c r="AE155" s="276"/>
      <c r="AF155" s="276"/>
      <c r="AG155" s="276"/>
      <c r="AH155" s="276"/>
      <c r="AI155" s="276"/>
      <c r="AJ155" s="276"/>
      <c r="AK155" s="277"/>
      <c r="AL155" s="804" t="s">
        <v>1726</v>
      </c>
      <c r="AM155" s="805"/>
    </row>
    <row r="156" spans="2:39" s="164" customFormat="1" ht="17.45" customHeight="1">
      <c r="B156" s="802" t="s">
        <v>1726</v>
      </c>
      <c r="C156" s="803"/>
      <c r="D156" s="427">
        <v>2</v>
      </c>
      <c r="E156" s="428"/>
      <c r="F156" s="429" t="s">
        <v>2021</v>
      </c>
      <c r="G156" s="428"/>
      <c r="H156" s="275" t="s">
        <v>2049</v>
      </c>
      <c r="I156" s="276"/>
      <c r="J156" s="276"/>
      <c r="K156" s="276"/>
      <c r="L156" s="276"/>
      <c r="M156" s="276"/>
      <c r="N156" s="276"/>
      <c r="O156" s="276"/>
      <c r="P156" s="276"/>
      <c r="Q156" s="277"/>
      <c r="R156" s="275" t="s">
        <v>2050</v>
      </c>
      <c r="S156" s="276"/>
      <c r="T156" s="276"/>
      <c r="U156" s="276"/>
      <c r="V156" s="276"/>
      <c r="W156" s="276"/>
      <c r="X156" s="276"/>
      <c r="Y156" s="276"/>
      <c r="Z156" s="276"/>
      <c r="AA156" s="276"/>
      <c r="AB156" s="276"/>
      <c r="AC156" s="276"/>
      <c r="AD156" s="276"/>
      <c r="AE156" s="276"/>
      <c r="AF156" s="276"/>
      <c r="AG156" s="276"/>
      <c r="AH156" s="276"/>
      <c r="AI156" s="276"/>
      <c r="AJ156" s="276"/>
      <c r="AK156" s="277"/>
      <c r="AL156" s="804" t="s">
        <v>1726</v>
      </c>
      <c r="AM156" s="805"/>
    </row>
    <row r="157" spans="2:39" s="164" customFormat="1" ht="17.45" customHeight="1">
      <c r="B157" s="802" t="s">
        <v>1726</v>
      </c>
      <c r="C157" s="803"/>
      <c r="D157" s="427">
        <v>2</v>
      </c>
      <c r="E157" s="428"/>
      <c r="F157" s="429" t="s">
        <v>2021</v>
      </c>
      <c r="G157" s="428"/>
      <c r="H157" s="283" t="s">
        <v>2051</v>
      </c>
      <c r="I157" s="284"/>
      <c r="J157" s="284"/>
      <c r="K157" s="284"/>
      <c r="L157" s="284"/>
      <c r="M157" s="284"/>
      <c r="N157" s="284"/>
      <c r="O157" s="284"/>
      <c r="P157" s="284"/>
      <c r="Q157" s="285"/>
      <c r="R157" s="283" t="s">
        <v>2052</v>
      </c>
      <c r="S157" s="284"/>
      <c r="T157" s="284"/>
      <c r="U157" s="284"/>
      <c r="V157" s="284"/>
      <c r="W157" s="284"/>
      <c r="X157" s="284"/>
      <c r="Y157" s="284"/>
      <c r="Z157" s="284"/>
      <c r="AA157" s="284"/>
      <c r="AB157" s="284"/>
      <c r="AC157" s="284"/>
      <c r="AD157" s="284"/>
      <c r="AE157" s="284"/>
      <c r="AF157" s="284"/>
      <c r="AG157" s="284"/>
      <c r="AH157" s="284"/>
      <c r="AI157" s="284"/>
      <c r="AJ157" s="284"/>
      <c r="AK157" s="285"/>
      <c r="AL157" s="804" t="s">
        <v>1726</v>
      </c>
      <c r="AM157" s="805"/>
    </row>
    <row r="158" spans="2:39" s="164" customFormat="1" ht="17.45" customHeight="1" thickBot="1">
      <c r="B158" s="825"/>
      <c r="C158" s="826"/>
      <c r="D158" s="468"/>
      <c r="E158" s="469"/>
      <c r="F158" s="470"/>
      <c r="G158" s="469"/>
      <c r="H158" s="286" t="s">
        <v>2053</v>
      </c>
      <c r="I158" s="287"/>
      <c r="J158" s="287"/>
      <c r="K158" s="287"/>
      <c r="L158" s="287"/>
      <c r="M158" s="287"/>
      <c r="N158" s="287"/>
      <c r="O158" s="287"/>
      <c r="P158" s="287"/>
      <c r="Q158" s="288"/>
      <c r="R158" s="286" t="s">
        <v>2054</v>
      </c>
      <c r="S158" s="287"/>
      <c r="T158" s="287"/>
      <c r="U158" s="287"/>
      <c r="V158" s="287"/>
      <c r="W158" s="287"/>
      <c r="X158" s="287"/>
      <c r="Y158" s="287"/>
      <c r="Z158" s="287"/>
      <c r="AA158" s="287"/>
      <c r="AB158" s="287"/>
      <c r="AC158" s="287"/>
      <c r="AD158" s="287"/>
      <c r="AE158" s="287"/>
      <c r="AF158" s="287"/>
      <c r="AG158" s="287"/>
      <c r="AH158" s="287"/>
      <c r="AI158" s="287"/>
      <c r="AJ158" s="287"/>
      <c r="AK158" s="288"/>
      <c r="AL158" s="827"/>
      <c r="AM158" s="828"/>
    </row>
    <row r="159" spans="2:39" s="164" customFormat="1" ht="17.45" customHeight="1" thickTop="1">
      <c r="B159" s="829" t="s">
        <v>1726</v>
      </c>
      <c r="C159" s="830"/>
      <c r="D159" s="443">
        <v>2</v>
      </c>
      <c r="E159" s="444"/>
      <c r="F159" s="445" t="s">
        <v>2021</v>
      </c>
      <c r="G159" s="444"/>
      <c r="H159" s="272" t="s">
        <v>2055</v>
      </c>
      <c r="I159" s="273"/>
      <c r="J159" s="273"/>
      <c r="K159" s="273"/>
      <c r="L159" s="273"/>
      <c r="M159" s="273"/>
      <c r="N159" s="273"/>
      <c r="O159" s="273"/>
      <c r="P159" s="273"/>
      <c r="Q159" s="274"/>
      <c r="R159" s="272" t="s">
        <v>2056</v>
      </c>
      <c r="S159" s="273"/>
      <c r="T159" s="273"/>
      <c r="U159" s="273"/>
      <c r="V159" s="273"/>
      <c r="W159" s="273"/>
      <c r="X159" s="273"/>
      <c r="Y159" s="273"/>
      <c r="Z159" s="273"/>
      <c r="AA159" s="273"/>
      <c r="AB159" s="273"/>
      <c r="AC159" s="273"/>
      <c r="AD159" s="273"/>
      <c r="AE159" s="273"/>
      <c r="AF159" s="273"/>
      <c r="AG159" s="273"/>
      <c r="AH159" s="273"/>
      <c r="AI159" s="273"/>
      <c r="AJ159" s="273"/>
      <c r="AK159" s="274"/>
      <c r="AL159" s="831" t="s">
        <v>1726</v>
      </c>
      <c r="AM159" s="832"/>
    </row>
    <row r="160" spans="2:39" s="164" customFormat="1" ht="17.45" customHeight="1">
      <c r="B160" s="802" t="s">
        <v>1726</v>
      </c>
      <c r="C160" s="803"/>
      <c r="D160" s="427">
        <v>2</v>
      </c>
      <c r="E160" s="428"/>
      <c r="F160" s="429" t="s">
        <v>2021</v>
      </c>
      <c r="G160" s="428"/>
      <c r="H160" s="275" t="s">
        <v>2057</v>
      </c>
      <c r="I160" s="276"/>
      <c r="J160" s="276"/>
      <c r="K160" s="276"/>
      <c r="L160" s="276"/>
      <c r="M160" s="276"/>
      <c r="N160" s="276"/>
      <c r="O160" s="276"/>
      <c r="P160" s="276"/>
      <c r="Q160" s="277"/>
      <c r="R160" s="275" t="s">
        <v>2058</v>
      </c>
      <c r="S160" s="276"/>
      <c r="T160" s="276"/>
      <c r="U160" s="276"/>
      <c r="V160" s="276"/>
      <c r="W160" s="276"/>
      <c r="X160" s="276"/>
      <c r="Y160" s="276"/>
      <c r="Z160" s="276"/>
      <c r="AA160" s="276"/>
      <c r="AB160" s="276"/>
      <c r="AC160" s="276"/>
      <c r="AD160" s="276"/>
      <c r="AE160" s="276"/>
      <c r="AF160" s="276"/>
      <c r="AG160" s="276"/>
      <c r="AH160" s="276"/>
      <c r="AI160" s="276"/>
      <c r="AJ160" s="276"/>
      <c r="AK160" s="277"/>
      <c r="AL160" s="804" t="s">
        <v>1726</v>
      </c>
      <c r="AM160" s="805"/>
    </row>
    <row r="161" spans="2:39" s="164" customFormat="1" ht="17.45" customHeight="1">
      <c r="B161" s="802" t="s">
        <v>1726</v>
      </c>
      <c r="C161" s="803"/>
      <c r="D161" s="427">
        <v>2</v>
      </c>
      <c r="E161" s="428"/>
      <c r="F161" s="429" t="s">
        <v>2021</v>
      </c>
      <c r="G161" s="428"/>
      <c r="H161" s="275" t="s">
        <v>2059</v>
      </c>
      <c r="I161" s="276"/>
      <c r="J161" s="276"/>
      <c r="K161" s="276"/>
      <c r="L161" s="276"/>
      <c r="M161" s="276"/>
      <c r="N161" s="276"/>
      <c r="O161" s="276"/>
      <c r="P161" s="276"/>
      <c r="Q161" s="277"/>
      <c r="R161" s="275" t="s">
        <v>2060</v>
      </c>
      <c r="S161" s="276"/>
      <c r="T161" s="276"/>
      <c r="U161" s="276"/>
      <c r="V161" s="276"/>
      <c r="W161" s="276"/>
      <c r="X161" s="276"/>
      <c r="Y161" s="276"/>
      <c r="Z161" s="276"/>
      <c r="AA161" s="276"/>
      <c r="AB161" s="276"/>
      <c r="AC161" s="276"/>
      <c r="AD161" s="276"/>
      <c r="AE161" s="276"/>
      <c r="AF161" s="276"/>
      <c r="AG161" s="276"/>
      <c r="AH161" s="276"/>
      <c r="AI161" s="276"/>
      <c r="AJ161" s="276"/>
      <c r="AK161" s="277"/>
      <c r="AL161" s="804" t="s">
        <v>1726</v>
      </c>
      <c r="AM161" s="805"/>
    </row>
    <row r="162" spans="2:39" s="164" customFormat="1" ht="17.45" customHeight="1">
      <c r="B162" s="802" t="s">
        <v>1726</v>
      </c>
      <c r="C162" s="803"/>
      <c r="D162" s="427">
        <v>2</v>
      </c>
      <c r="E162" s="428"/>
      <c r="F162" s="429" t="s">
        <v>2028</v>
      </c>
      <c r="G162" s="428"/>
      <c r="H162" s="275" t="s">
        <v>2061</v>
      </c>
      <c r="I162" s="276"/>
      <c r="J162" s="276"/>
      <c r="K162" s="276"/>
      <c r="L162" s="276"/>
      <c r="M162" s="276"/>
      <c r="N162" s="276"/>
      <c r="O162" s="276"/>
      <c r="P162" s="276"/>
      <c r="Q162" s="277"/>
      <c r="R162" s="275" t="s">
        <v>2062</v>
      </c>
      <c r="S162" s="276"/>
      <c r="T162" s="276"/>
      <c r="U162" s="276"/>
      <c r="V162" s="276"/>
      <c r="W162" s="276"/>
      <c r="X162" s="276"/>
      <c r="Y162" s="276"/>
      <c r="Z162" s="276"/>
      <c r="AA162" s="276"/>
      <c r="AB162" s="276"/>
      <c r="AC162" s="276"/>
      <c r="AD162" s="276"/>
      <c r="AE162" s="276"/>
      <c r="AF162" s="276"/>
      <c r="AG162" s="276"/>
      <c r="AH162" s="276"/>
      <c r="AI162" s="276"/>
      <c r="AJ162" s="276"/>
      <c r="AK162" s="277"/>
      <c r="AL162" s="804" t="s">
        <v>1726</v>
      </c>
      <c r="AM162" s="805"/>
    </row>
    <row r="163" spans="2:39" s="164" customFormat="1" ht="17.45" customHeight="1">
      <c r="B163" s="802" t="s">
        <v>1726</v>
      </c>
      <c r="C163" s="803"/>
      <c r="D163" s="427">
        <v>2</v>
      </c>
      <c r="E163" s="428"/>
      <c r="F163" s="429" t="s">
        <v>2021</v>
      </c>
      <c r="G163" s="428"/>
      <c r="H163" s="275" t="s">
        <v>2063</v>
      </c>
      <c r="I163" s="276"/>
      <c r="J163" s="276"/>
      <c r="K163" s="276"/>
      <c r="L163" s="276"/>
      <c r="M163" s="276"/>
      <c r="N163" s="276"/>
      <c r="O163" s="276"/>
      <c r="P163" s="276"/>
      <c r="Q163" s="277"/>
      <c r="R163" s="275" t="s">
        <v>2064</v>
      </c>
      <c r="S163" s="276"/>
      <c r="T163" s="276"/>
      <c r="U163" s="276"/>
      <c r="V163" s="276"/>
      <c r="W163" s="276"/>
      <c r="X163" s="276"/>
      <c r="Y163" s="276"/>
      <c r="Z163" s="276"/>
      <c r="AA163" s="276"/>
      <c r="AB163" s="276"/>
      <c r="AC163" s="276"/>
      <c r="AD163" s="276"/>
      <c r="AE163" s="276"/>
      <c r="AF163" s="276"/>
      <c r="AG163" s="276"/>
      <c r="AH163" s="276"/>
      <c r="AI163" s="276"/>
      <c r="AJ163" s="276"/>
      <c r="AK163" s="277"/>
      <c r="AL163" s="804" t="s">
        <v>1726</v>
      </c>
      <c r="AM163" s="805"/>
    </row>
    <row r="164" spans="2:39" s="164" customFormat="1" ht="17.45" customHeight="1">
      <c r="B164" s="802" t="s">
        <v>1726</v>
      </c>
      <c r="C164" s="803"/>
      <c r="D164" s="427">
        <v>2</v>
      </c>
      <c r="E164" s="428"/>
      <c r="F164" s="429" t="s">
        <v>2021</v>
      </c>
      <c r="G164" s="428"/>
      <c r="H164" s="275" t="s">
        <v>2065</v>
      </c>
      <c r="I164" s="276"/>
      <c r="J164" s="276"/>
      <c r="K164" s="276"/>
      <c r="L164" s="276"/>
      <c r="M164" s="276"/>
      <c r="N164" s="276"/>
      <c r="O164" s="276"/>
      <c r="P164" s="276"/>
      <c r="Q164" s="277"/>
      <c r="R164" s="275" t="s">
        <v>2066</v>
      </c>
      <c r="S164" s="276"/>
      <c r="T164" s="276"/>
      <c r="U164" s="276"/>
      <c r="V164" s="276"/>
      <c r="W164" s="276"/>
      <c r="X164" s="276"/>
      <c r="Y164" s="276"/>
      <c r="Z164" s="276"/>
      <c r="AA164" s="276"/>
      <c r="AB164" s="276"/>
      <c r="AC164" s="276"/>
      <c r="AD164" s="276"/>
      <c r="AE164" s="276"/>
      <c r="AF164" s="276"/>
      <c r="AG164" s="276"/>
      <c r="AH164" s="276"/>
      <c r="AI164" s="276"/>
      <c r="AJ164" s="276"/>
      <c r="AK164" s="277"/>
      <c r="AL164" s="804" t="s">
        <v>1726</v>
      </c>
      <c r="AM164" s="805"/>
    </row>
    <row r="165" spans="2:39" s="164" customFormat="1" ht="17.45" customHeight="1">
      <c r="B165" s="802" t="s">
        <v>1726</v>
      </c>
      <c r="C165" s="803"/>
      <c r="D165" s="474">
        <v>2</v>
      </c>
      <c r="E165" s="475"/>
      <c r="F165" s="429" t="s">
        <v>2028</v>
      </c>
      <c r="G165" s="428"/>
      <c r="H165" s="275" t="s">
        <v>2067</v>
      </c>
      <c r="I165" s="276"/>
      <c r="J165" s="276"/>
      <c r="K165" s="276"/>
      <c r="L165" s="276"/>
      <c r="M165" s="276"/>
      <c r="N165" s="276"/>
      <c r="O165" s="276"/>
      <c r="P165" s="276"/>
      <c r="Q165" s="277"/>
      <c r="R165" s="275" t="s">
        <v>2068</v>
      </c>
      <c r="S165" s="276"/>
      <c r="T165" s="276"/>
      <c r="U165" s="276"/>
      <c r="V165" s="276"/>
      <c r="W165" s="276"/>
      <c r="X165" s="276"/>
      <c r="Y165" s="276"/>
      <c r="Z165" s="276"/>
      <c r="AA165" s="276"/>
      <c r="AB165" s="276"/>
      <c r="AC165" s="276"/>
      <c r="AD165" s="276"/>
      <c r="AE165" s="276"/>
      <c r="AF165" s="276"/>
      <c r="AG165" s="276"/>
      <c r="AH165" s="276"/>
      <c r="AI165" s="276"/>
      <c r="AJ165" s="276"/>
      <c r="AK165" s="277"/>
      <c r="AL165" s="804" t="s">
        <v>1726</v>
      </c>
      <c r="AM165" s="805"/>
    </row>
    <row r="166" spans="2:39" s="164" customFormat="1" ht="17.45" customHeight="1">
      <c r="B166" s="802" t="s">
        <v>1726</v>
      </c>
      <c r="C166" s="803"/>
      <c r="D166" s="485" t="s">
        <v>2069</v>
      </c>
      <c r="E166" s="428"/>
      <c r="F166" s="427" t="s">
        <v>2028</v>
      </c>
      <c r="G166" s="428"/>
      <c r="H166" s="275" t="s">
        <v>2070</v>
      </c>
      <c r="I166" s="276"/>
      <c r="J166" s="276"/>
      <c r="K166" s="276"/>
      <c r="L166" s="276"/>
      <c r="M166" s="276"/>
      <c r="N166" s="276"/>
      <c r="O166" s="276"/>
      <c r="P166" s="276"/>
      <c r="Q166" s="277"/>
      <c r="R166" s="289" t="s">
        <v>2071</v>
      </c>
      <c r="S166" s="276"/>
      <c r="T166" s="276"/>
      <c r="U166" s="276"/>
      <c r="V166" s="276"/>
      <c r="W166" s="276"/>
      <c r="X166" s="276"/>
      <c r="Y166" s="276"/>
      <c r="Z166" s="276"/>
      <c r="AA166" s="276"/>
      <c r="AB166" s="276"/>
      <c r="AC166" s="276"/>
      <c r="AD166" s="276"/>
      <c r="AE166" s="276"/>
      <c r="AF166" s="276"/>
      <c r="AG166" s="276"/>
      <c r="AH166" s="276"/>
      <c r="AI166" s="276"/>
      <c r="AJ166" s="276"/>
      <c r="AK166" s="277"/>
      <c r="AL166" s="804" t="s">
        <v>1726</v>
      </c>
      <c r="AM166" s="805"/>
    </row>
    <row r="167" spans="2:39" s="164" customFormat="1" ht="17.45" customHeight="1" thickBot="1">
      <c r="B167" s="837" t="s">
        <v>1726</v>
      </c>
      <c r="C167" s="838"/>
      <c r="D167" s="486">
        <v>2</v>
      </c>
      <c r="E167" s="487"/>
      <c r="F167" s="452" t="s">
        <v>2021</v>
      </c>
      <c r="G167" s="451"/>
      <c r="H167" s="278" t="s">
        <v>2072</v>
      </c>
      <c r="I167" s="279"/>
      <c r="J167" s="279"/>
      <c r="K167" s="279"/>
      <c r="L167" s="279"/>
      <c r="M167" s="279"/>
      <c r="N167" s="279"/>
      <c r="O167" s="279"/>
      <c r="P167" s="279"/>
      <c r="Q167" s="280"/>
      <c r="R167" s="278" t="s">
        <v>2073</v>
      </c>
      <c r="S167" s="279"/>
      <c r="T167" s="279"/>
      <c r="U167" s="279"/>
      <c r="V167" s="279"/>
      <c r="W167" s="279"/>
      <c r="X167" s="279"/>
      <c r="Y167" s="279"/>
      <c r="Z167" s="279"/>
      <c r="AA167" s="279"/>
      <c r="AB167" s="279"/>
      <c r="AC167" s="279"/>
      <c r="AD167" s="279"/>
      <c r="AE167" s="279"/>
      <c r="AF167" s="279"/>
      <c r="AG167" s="279"/>
      <c r="AH167" s="279"/>
      <c r="AI167" s="279"/>
      <c r="AJ167" s="279"/>
      <c r="AK167" s="280"/>
      <c r="AL167" s="839" t="s">
        <v>1726</v>
      </c>
      <c r="AM167" s="840"/>
    </row>
    <row r="168" spans="2:39" s="164" customFormat="1" ht="9.9499999999999993"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9" s="164" customFormat="1" ht="15" customHeight="1">
      <c r="B169" s="233" t="s">
        <v>2074</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9" s="164" customFormat="1" ht="9.9499999999999993" customHeight="1" thickBot="1">
      <c r="B170" s="23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9" s="164" customFormat="1" ht="15.95" customHeight="1">
      <c r="B171" s="815" t="s">
        <v>2016</v>
      </c>
      <c r="C171" s="816"/>
      <c r="D171" s="422" t="s">
        <v>2017</v>
      </c>
      <c r="E171" s="423"/>
      <c r="F171" s="817" t="s">
        <v>1490</v>
      </c>
      <c r="G171" s="818"/>
      <c r="H171" s="818"/>
      <c r="I171" s="818"/>
      <c r="J171" s="818"/>
      <c r="K171" s="818"/>
      <c r="L171" s="818"/>
      <c r="M171" s="818"/>
      <c r="N171" s="818"/>
      <c r="O171" s="818"/>
      <c r="P171" s="818"/>
      <c r="Q171" s="819"/>
      <c r="R171" s="820" t="s">
        <v>2019</v>
      </c>
      <c r="S171" s="820"/>
      <c r="T171" s="820"/>
      <c r="U171" s="820"/>
      <c r="V171" s="820"/>
      <c r="W171" s="820"/>
      <c r="X171" s="820"/>
      <c r="Y171" s="820"/>
      <c r="Z171" s="820"/>
      <c r="AA171" s="820"/>
      <c r="AB171" s="820"/>
      <c r="AC171" s="820"/>
      <c r="AD171" s="820"/>
      <c r="AE171" s="820"/>
      <c r="AF171" s="820"/>
      <c r="AG171" s="820"/>
      <c r="AH171" s="820"/>
      <c r="AI171" s="820"/>
      <c r="AJ171" s="820"/>
      <c r="AK171" s="820"/>
      <c r="AL171" s="432" t="s">
        <v>2020</v>
      </c>
      <c r="AM171" s="433"/>
    </row>
    <row r="172" spans="2:39" s="164" customFormat="1" ht="15.95" customHeight="1">
      <c r="B172" s="821" t="s">
        <v>1726</v>
      </c>
      <c r="C172" s="822"/>
      <c r="D172" s="481">
        <v>1</v>
      </c>
      <c r="E172" s="482"/>
      <c r="F172" s="269" t="s">
        <v>2075</v>
      </c>
      <c r="G172" s="203"/>
      <c r="H172" s="204"/>
      <c r="I172" s="270"/>
      <c r="J172" s="270"/>
      <c r="K172" s="270"/>
      <c r="L172" s="270"/>
      <c r="M172" s="270"/>
      <c r="N172" s="270"/>
      <c r="O172" s="270"/>
      <c r="P172" s="270"/>
      <c r="Q172" s="271"/>
      <c r="R172" s="262" t="s">
        <v>2076</v>
      </c>
      <c r="S172" s="249"/>
      <c r="T172" s="249"/>
      <c r="U172" s="249"/>
      <c r="V172" s="249"/>
      <c r="W172" s="249"/>
      <c r="X172" s="249"/>
      <c r="Y172" s="249"/>
      <c r="Z172" s="249"/>
      <c r="AA172" s="249"/>
      <c r="AB172" s="249"/>
      <c r="AC172" s="249"/>
      <c r="AD172" s="249"/>
      <c r="AE172" s="249"/>
      <c r="AF172" s="249"/>
      <c r="AG172" s="249"/>
      <c r="AH172" s="249"/>
      <c r="AI172" s="249"/>
      <c r="AJ172" s="249"/>
      <c r="AK172" s="253"/>
      <c r="AL172" s="859" t="s">
        <v>1726</v>
      </c>
      <c r="AM172" s="824"/>
    </row>
    <row r="173" spans="2:39" s="164" customFormat="1" ht="15.95" customHeight="1">
      <c r="B173" s="802" t="s">
        <v>1726</v>
      </c>
      <c r="C173" s="803"/>
      <c r="D173" s="427">
        <v>1</v>
      </c>
      <c r="E173" s="428"/>
      <c r="F173" s="275" t="s">
        <v>2077</v>
      </c>
      <c r="G173" s="205"/>
      <c r="H173" s="206"/>
      <c r="I173" s="276"/>
      <c r="J173" s="276"/>
      <c r="K173" s="276"/>
      <c r="L173" s="276"/>
      <c r="M173" s="276"/>
      <c r="N173" s="276"/>
      <c r="O173" s="276"/>
      <c r="P173" s="276"/>
      <c r="Q173" s="277"/>
      <c r="R173" s="275" t="s">
        <v>2078</v>
      </c>
      <c r="S173" s="276"/>
      <c r="T173" s="276"/>
      <c r="U173" s="276"/>
      <c r="V173" s="276"/>
      <c r="W173" s="276"/>
      <c r="X173" s="276"/>
      <c r="Y173" s="276"/>
      <c r="Z173" s="276"/>
      <c r="AA173" s="276"/>
      <c r="AB173" s="276"/>
      <c r="AC173" s="276"/>
      <c r="AD173" s="276"/>
      <c r="AE173" s="276"/>
      <c r="AF173" s="276"/>
      <c r="AG173" s="276"/>
      <c r="AH173" s="276"/>
      <c r="AI173" s="276"/>
      <c r="AJ173" s="276"/>
      <c r="AK173" s="277"/>
      <c r="AL173" s="856" t="s">
        <v>1726</v>
      </c>
      <c r="AM173" s="805"/>
    </row>
    <row r="174" spans="2:39" s="164" customFormat="1" ht="15.95" customHeight="1">
      <c r="B174" s="802" t="s">
        <v>1726</v>
      </c>
      <c r="C174" s="803"/>
      <c r="D174" s="427">
        <v>1</v>
      </c>
      <c r="E174" s="428"/>
      <c r="F174" s="275" t="s">
        <v>2079</v>
      </c>
      <c r="G174" s="205"/>
      <c r="H174" s="206"/>
      <c r="I174" s="276"/>
      <c r="J174" s="276"/>
      <c r="K174" s="276"/>
      <c r="L174" s="276"/>
      <c r="M174" s="276"/>
      <c r="N174" s="276"/>
      <c r="O174" s="276"/>
      <c r="P174" s="276"/>
      <c r="Q174" s="277"/>
      <c r="R174" s="275" t="s">
        <v>2080</v>
      </c>
      <c r="S174" s="276"/>
      <c r="T174" s="276"/>
      <c r="U174" s="276"/>
      <c r="V174" s="276"/>
      <c r="W174" s="276"/>
      <c r="X174" s="276"/>
      <c r="Y174" s="276"/>
      <c r="Z174" s="276"/>
      <c r="AA174" s="276"/>
      <c r="AB174" s="276"/>
      <c r="AC174" s="276"/>
      <c r="AD174" s="276"/>
      <c r="AE174" s="276"/>
      <c r="AF174" s="276"/>
      <c r="AG174" s="276"/>
      <c r="AH174" s="276"/>
      <c r="AI174" s="276"/>
      <c r="AJ174" s="276"/>
      <c r="AK174" s="277"/>
      <c r="AL174" s="856" t="s">
        <v>1726</v>
      </c>
      <c r="AM174" s="805"/>
    </row>
    <row r="175" spans="2:39" s="164" customFormat="1" ht="15.95" customHeight="1">
      <c r="B175" s="811" t="s">
        <v>1726</v>
      </c>
      <c r="C175" s="812"/>
      <c r="D175" s="490">
        <v>1</v>
      </c>
      <c r="E175" s="475"/>
      <c r="F175" s="850" t="s">
        <v>2081</v>
      </c>
      <c r="G175" s="851"/>
      <c r="H175" s="851"/>
      <c r="I175" s="851"/>
      <c r="J175" s="851"/>
      <c r="K175" s="851"/>
      <c r="L175" s="851"/>
      <c r="M175" s="851"/>
      <c r="N175" s="851"/>
      <c r="O175" s="851"/>
      <c r="P175" s="851"/>
      <c r="Q175" s="852"/>
      <c r="R175" s="283" t="s">
        <v>2082</v>
      </c>
      <c r="S175" s="284"/>
      <c r="T175" s="284"/>
      <c r="U175" s="284"/>
      <c r="V175" s="284"/>
      <c r="W175" s="284"/>
      <c r="X175" s="284"/>
      <c r="Y175" s="284"/>
      <c r="Z175" s="284"/>
      <c r="AA175" s="284"/>
      <c r="AB175" s="284"/>
      <c r="AC175" s="284"/>
      <c r="AD175" s="284"/>
      <c r="AE175" s="284"/>
      <c r="AF175" s="284"/>
      <c r="AG175" s="284"/>
      <c r="AH175" s="284"/>
      <c r="AI175" s="284"/>
      <c r="AJ175" s="284"/>
      <c r="AK175" s="285"/>
      <c r="AL175" s="813" t="s">
        <v>1726</v>
      </c>
      <c r="AM175" s="814"/>
    </row>
    <row r="176" spans="2:39" s="164" customFormat="1" ht="15.95" customHeight="1">
      <c r="B176" s="829"/>
      <c r="C176" s="830"/>
      <c r="D176" s="491"/>
      <c r="E176" s="444"/>
      <c r="F176" s="857"/>
      <c r="G176" s="846"/>
      <c r="H176" s="846"/>
      <c r="I176" s="846"/>
      <c r="J176" s="846"/>
      <c r="K176" s="846"/>
      <c r="L176" s="846"/>
      <c r="M176" s="846"/>
      <c r="N176" s="846"/>
      <c r="O176" s="846"/>
      <c r="P176" s="846"/>
      <c r="Q176" s="847"/>
      <c r="R176" s="272" t="s">
        <v>2083</v>
      </c>
      <c r="S176" s="273"/>
      <c r="T176" s="273"/>
      <c r="U176" s="273"/>
      <c r="V176" s="273"/>
      <c r="W176" s="273"/>
      <c r="X176" s="273"/>
      <c r="Y176" s="273"/>
      <c r="Z176" s="273"/>
      <c r="AA176" s="273"/>
      <c r="AB176" s="273"/>
      <c r="AC176" s="273"/>
      <c r="AD176" s="273"/>
      <c r="AE176" s="273"/>
      <c r="AF176" s="273"/>
      <c r="AG176" s="273"/>
      <c r="AH176" s="273"/>
      <c r="AI176" s="273"/>
      <c r="AJ176" s="273"/>
      <c r="AK176" s="274"/>
      <c r="AL176" s="831"/>
      <c r="AM176" s="832"/>
    </row>
    <row r="177" spans="2:39" s="164" customFormat="1" ht="15.95" customHeight="1">
      <c r="B177" s="811" t="s">
        <v>1726</v>
      </c>
      <c r="C177" s="812"/>
      <c r="D177" s="490">
        <v>1</v>
      </c>
      <c r="E177" s="475"/>
      <c r="F177" s="850" t="s">
        <v>2084</v>
      </c>
      <c r="G177" s="851"/>
      <c r="H177" s="851"/>
      <c r="I177" s="851"/>
      <c r="J177" s="851"/>
      <c r="K177" s="851"/>
      <c r="L177" s="851"/>
      <c r="M177" s="851"/>
      <c r="N177" s="851"/>
      <c r="O177" s="851"/>
      <c r="P177" s="851"/>
      <c r="Q177" s="852"/>
      <c r="R177" s="283" t="s">
        <v>2085</v>
      </c>
      <c r="S177" s="284"/>
      <c r="T177" s="284"/>
      <c r="U177" s="284"/>
      <c r="V177" s="284"/>
      <c r="W177" s="284"/>
      <c r="X177" s="284"/>
      <c r="Y177" s="284"/>
      <c r="Z177" s="284"/>
      <c r="AA177" s="284"/>
      <c r="AB177" s="284"/>
      <c r="AC177" s="284"/>
      <c r="AD177" s="284"/>
      <c r="AE177" s="284"/>
      <c r="AF177" s="284"/>
      <c r="AG177" s="284"/>
      <c r="AH177" s="284"/>
      <c r="AI177" s="284"/>
      <c r="AJ177" s="284"/>
      <c r="AK177" s="285"/>
      <c r="AL177" s="856" t="s">
        <v>1726</v>
      </c>
      <c r="AM177" s="805"/>
    </row>
    <row r="178" spans="2:39" s="164" customFormat="1" ht="15.95" customHeight="1">
      <c r="B178" s="802" t="s">
        <v>1726</v>
      </c>
      <c r="C178" s="803"/>
      <c r="D178" s="427">
        <v>1</v>
      </c>
      <c r="E178" s="428"/>
      <c r="F178" s="850" t="s">
        <v>2086</v>
      </c>
      <c r="G178" s="851"/>
      <c r="H178" s="851"/>
      <c r="I178" s="851"/>
      <c r="J178" s="851"/>
      <c r="K178" s="851"/>
      <c r="L178" s="851"/>
      <c r="M178" s="851"/>
      <c r="N178" s="851"/>
      <c r="O178" s="851"/>
      <c r="P178" s="851"/>
      <c r="Q178" s="852"/>
      <c r="R178" s="283" t="s">
        <v>2087</v>
      </c>
      <c r="S178" s="284"/>
      <c r="T178" s="284"/>
      <c r="U178" s="284"/>
      <c r="V178" s="284"/>
      <c r="W178" s="284"/>
      <c r="X178" s="284"/>
      <c r="Y178" s="284"/>
      <c r="Z178" s="284"/>
      <c r="AA178" s="284"/>
      <c r="AB178" s="284"/>
      <c r="AC178" s="284"/>
      <c r="AD178" s="284"/>
      <c r="AE178" s="284"/>
      <c r="AF178" s="284"/>
      <c r="AG178" s="284"/>
      <c r="AH178" s="284"/>
      <c r="AI178" s="284"/>
      <c r="AJ178" s="284"/>
      <c r="AK178" s="285"/>
      <c r="AL178" s="856" t="s">
        <v>1726</v>
      </c>
      <c r="AM178" s="805"/>
    </row>
    <row r="179" spans="2:39" s="164" customFormat="1" ht="15.95" customHeight="1">
      <c r="B179" s="802"/>
      <c r="C179" s="803"/>
      <c r="D179" s="427"/>
      <c r="E179" s="428"/>
      <c r="F179" s="853"/>
      <c r="G179" s="854"/>
      <c r="H179" s="854"/>
      <c r="I179" s="854"/>
      <c r="J179" s="854"/>
      <c r="K179" s="854"/>
      <c r="L179" s="854"/>
      <c r="M179" s="854"/>
      <c r="N179" s="854"/>
      <c r="O179" s="854"/>
      <c r="P179" s="854"/>
      <c r="Q179" s="855"/>
      <c r="R179" s="244" t="s">
        <v>2088</v>
      </c>
      <c r="AK179" s="209"/>
      <c r="AL179" s="856"/>
      <c r="AM179" s="805"/>
    </row>
    <row r="180" spans="2:39" s="164" customFormat="1" ht="15.95" customHeight="1">
      <c r="B180" s="802" t="s">
        <v>1726</v>
      </c>
      <c r="C180" s="803"/>
      <c r="D180" s="427">
        <v>1</v>
      </c>
      <c r="E180" s="428"/>
      <c r="F180" s="850" t="s">
        <v>2089</v>
      </c>
      <c r="G180" s="851"/>
      <c r="H180" s="851"/>
      <c r="I180" s="851"/>
      <c r="J180" s="851"/>
      <c r="K180" s="851"/>
      <c r="L180" s="851"/>
      <c r="M180" s="851"/>
      <c r="N180" s="851"/>
      <c r="O180" s="851"/>
      <c r="P180" s="851"/>
      <c r="Q180" s="852"/>
      <c r="R180" s="283" t="s">
        <v>2090</v>
      </c>
      <c r="S180" s="284"/>
      <c r="T180" s="284"/>
      <c r="U180" s="284"/>
      <c r="V180" s="284"/>
      <c r="W180" s="284"/>
      <c r="X180" s="284"/>
      <c r="Y180" s="284"/>
      <c r="Z180" s="284"/>
      <c r="AA180" s="284"/>
      <c r="AB180" s="284"/>
      <c r="AC180" s="284"/>
      <c r="AD180" s="284"/>
      <c r="AE180" s="284"/>
      <c r="AF180" s="284"/>
      <c r="AG180" s="284"/>
      <c r="AH180" s="284"/>
      <c r="AI180" s="284"/>
      <c r="AJ180" s="284"/>
      <c r="AK180" s="285"/>
      <c r="AL180" s="856" t="s">
        <v>1726</v>
      </c>
      <c r="AM180" s="805"/>
    </row>
    <row r="181" spans="2:39" s="164" customFormat="1" ht="15.95" customHeight="1">
      <c r="B181" s="802"/>
      <c r="C181" s="803"/>
      <c r="D181" s="427"/>
      <c r="E181" s="428"/>
      <c r="F181" s="857"/>
      <c r="G181" s="846"/>
      <c r="H181" s="846"/>
      <c r="I181" s="846"/>
      <c r="J181" s="846"/>
      <c r="K181" s="846"/>
      <c r="L181" s="846"/>
      <c r="M181" s="846"/>
      <c r="N181" s="846"/>
      <c r="O181" s="846"/>
      <c r="P181" s="846"/>
      <c r="Q181" s="847"/>
      <c r="R181" s="210" t="s">
        <v>2091</v>
      </c>
      <c r="S181" s="211"/>
      <c r="T181" s="211"/>
      <c r="U181" s="211"/>
      <c r="V181" s="211"/>
      <c r="W181" s="211"/>
      <c r="X181" s="211"/>
      <c r="Y181" s="211"/>
      <c r="Z181" s="211"/>
      <c r="AA181" s="211"/>
      <c r="AB181" s="211"/>
      <c r="AC181" s="211"/>
      <c r="AD181" s="211"/>
      <c r="AE181" s="211"/>
      <c r="AF181" s="211"/>
      <c r="AG181" s="211"/>
      <c r="AH181" s="211"/>
      <c r="AI181" s="211"/>
      <c r="AJ181" s="211"/>
      <c r="AK181" s="212"/>
      <c r="AL181" s="856"/>
      <c r="AM181" s="805"/>
    </row>
    <row r="182" spans="2:39" s="164" customFormat="1" ht="15.95" customHeight="1" thickBot="1">
      <c r="B182" s="837" t="s">
        <v>1726</v>
      </c>
      <c r="C182" s="838"/>
      <c r="D182" s="450">
        <v>1</v>
      </c>
      <c r="E182" s="451"/>
      <c r="F182" s="278" t="s">
        <v>2092</v>
      </c>
      <c r="G182" s="213"/>
      <c r="H182" s="214"/>
      <c r="I182" s="279"/>
      <c r="J182" s="279"/>
      <c r="K182" s="279"/>
      <c r="L182" s="279"/>
      <c r="M182" s="279"/>
      <c r="N182" s="279"/>
      <c r="O182" s="279"/>
      <c r="P182" s="279"/>
      <c r="Q182" s="280"/>
      <c r="R182" s="278" t="s">
        <v>2093</v>
      </c>
      <c r="S182" s="279"/>
      <c r="T182" s="279"/>
      <c r="U182" s="279"/>
      <c r="V182" s="279"/>
      <c r="W182" s="279"/>
      <c r="X182" s="279"/>
      <c r="Y182" s="279"/>
      <c r="Z182" s="279"/>
      <c r="AA182" s="279"/>
      <c r="AB182" s="279"/>
      <c r="AC182" s="279"/>
      <c r="AD182" s="279"/>
      <c r="AE182" s="279"/>
      <c r="AF182" s="279"/>
      <c r="AG182" s="279"/>
      <c r="AH182" s="279"/>
      <c r="AI182" s="279"/>
      <c r="AJ182" s="279"/>
      <c r="AK182" s="280"/>
      <c r="AL182" s="858" t="s">
        <v>1726</v>
      </c>
      <c r="AM182" s="840"/>
    </row>
    <row r="183" spans="2:39" s="164" customFormat="1" ht="15" customHeight="1"/>
    <row r="184" spans="2:39" s="164" customFormat="1" ht="15" customHeight="1"/>
    <row r="185" spans="2:39" s="164" customFormat="1" ht="15" customHeight="1">
      <c r="AM185" s="165" t="s">
        <v>2373</v>
      </c>
    </row>
    <row r="186" spans="2:39" s="164" customFormat="1" ht="30" customHeight="1" thickBot="1">
      <c r="B186" s="1"/>
      <c r="C186" s="1"/>
      <c r="D186" s="1"/>
      <c r="E186" s="1"/>
      <c r="F186" s="1"/>
      <c r="G186" s="1"/>
      <c r="H186" s="1"/>
      <c r="I186" s="1"/>
      <c r="J186" s="1"/>
      <c r="K186" s="1"/>
      <c r="L186" s="1"/>
      <c r="M186" s="810" t="s">
        <v>2372</v>
      </c>
      <c r="N186" s="810"/>
      <c r="O186" s="810"/>
      <c r="P186" s="810"/>
      <c r="Q186" s="810"/>
      <c r="R186" s="810"/>
      <c r="S186" s="810"/>
      <c r="T186" s="810"/>
      <c r="U186" s="810"/>
      <c r="V186" s="810"/>
      <c r="W186" s="810"/>
      <c r="X186" s="810"/>
      <c r="Y186" s="810"/>
      <c r="Z186" s="810"/>
      <c r="AA186" s="810"/>
      <c r="AB186" s="810"/>
      <c r="AC186" s="1"/>
      <c r="AD186" s="1"/>
      <c r="AE186" s="1"/>
      <c r="AF186" s="1"/>
      <c r="AG186" s="1"/>
      <c r="AH186" s="1"/>
      <c r="AI186" s="1"/>
      <c r="AJ186" s="1"/>
      <c r="AK186" s="1"/>
      <c r="AL186" s="1"/>
      <c r="AM186" s="1"/>
    </row>
    <row r="187" spans="2:39" s="164" customFormat="1" ht="15" customHeight="1" thickTop="1"/>
    <row r="188" spans="2:39" s="164" customFormat="1" ht="15" customHeight="1">
      <c r="B188" s="233" t="s">
        <v>2094</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9" s="164" customFormat="1" ht="9.9499999999999993" customHeight="1" thickBot="1">
      <c r="B189" s="23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9" s="164" customFormat="1" ht="15" customHeight="1">
      <c r="B190" s="815" t="s">
        <v>2016</v>
      </c>
      <c r="C190" s="816"/>
      <c r="D190" s="422" t="s">
        <v>2017</v>
      </c>
      <c r="E190" s="423"/>
      <c r="F190" s="817" t="s">
        <v>1490</v>
      </c>
      <c r="G190" s="818"/>
      <c r="H190" s="818"/>
      <c r="I190" s="818"/>
      <c r="J190" s="818"/>
      <c r="K190" s="818"/>
      <c r="L190" s="818"/>
      <c r="M190" s="818"/>
      <c r="N190" s="818"/>
      <c r="O190" s="818"/>
      <c r="P190" s="818"/>
      <c r="Q190" s="819"/>
      <c r="R190" s="820" t="s">
        <v>2019</v>
      </c>
      <c r="S190" s="820"/>
      <c r="T190" s="820"/>
      <c r="U190" s="820"/>
      <c r="V190" s="820"/>
      <c r="W190" s="820"/>
      <c r="X190" s="820"/>
      <c r="Y190" s="820"/>
      <c r="Z190" s="820"/>
      <c r="AA190" s="820"/>
      <c r="AB190" s="820"/>
      <c r="AC190" s="820"/>
      <c r="AD190" s="820"/>
      <c r="AE190" s="820"/>
      <c r="AF190" s="820"/>
      <c r="AG190" s="820"/>
      <c r="AH190" s="820"/>
      <c r="AI190" s="820"/>
      <c r="AJ190" s="820"/>
      <c r="AK190" s="820"/>
      <c r="AL190" s="433" t="s">
        <v>2020</v>
      </c>
      <c r="AM190" s="433"/>
    </row>
    <row r="191" spans="2:39" s="164" customFormat="1" ht="15" customHeight="1">
      <c r="B191" s="829" t="s">
        <v>1726</v>
      </c>
      <c r="C191" s="830"/>
      <c r="D191" s="443">
        <v>1</v>
      </c>
      <c r="E191" s="444"/>
      <c r="F191" s="845" t="s">
        <v>2095</v>
      </c>
      <c r="G191" s="846"/>
      <c r="H191" s="846"/>
      <c r="I191" s="846"/>
      <c r="J191" s="846"/>
      <c r="K191" s="846"/>
      <c r="L191" s="846"/>
      <c r="M191" s="846"/>
      <c r="N191" s="846"/>
      <c r="O191" s="846"/>
      <c r="P191" s="846"/>
      <c r="Q191" s="847"/>
      <c r="R191" s="244" t="s">
        <v>2096</v>
      </c>
      <c r="S191" s="1"/>
      <c r="T191" s="1"/>
      <c r="U191" s="1"/>
      <c r="W191" s="1"/>
      <c r="X191" s="1"/>
      <c r="Y191" s="1"/>
      <c r="Z191" s="1"/>
      <c r="AA191" s="1"/>
      <c r="AB191" s="1"/>
      <c r="AC191" s="1"/>
      <c r="AD191" s="1"/>
      <c r="AE191" s="1"/>
      <c r="AF191" s="1"/>
      <c r="AG191" s="1"/>
      <c r="AH191" s="1"/>
      <c r="AI191" s="1"/>
      <c r="AJ191" s="1"/>
      <c r="AK191" s="263"/>
      <c r="AL191" s="848" t="s">
        <v>1726</v>
      </c>
      <c r="AM191" s="849"/>
    </row>
    <row r="192" spans="2:39" s="164" customFormat="1" ht="15" customHeight="1">
      <c r="B192" s="802"/>
      <c r="C192" s="803"/>
      <c r="D192" s="427"/>
      <c r="E192" s="428"/>
      <c r="F192" s="844"/>
      <c r="G192" s="842"/>
      <c r="H192" s="842"/>
      <c r="I192" s="842"/>
      <c r="J192" s="842"/>
      <c r="K192" s="842"/>
      <c r="L192" s="842"/>
      <c r="M192" s="842"/>
      <c r="N192" s="842"/>
      <c r="O192" s="842"/>
      <c r="P192" s="842"/>
      <c r="Q192" s="843"/>
      <c r="R192" s="215" t="s">
        <v>2097</v>
      </c>
      <c r="AK192" s="209"/>
      <c r="AL192" s="848"/>
      <c r="AM192" s="849"/>
    </row>
    <row r="193" spans="2:39" s="164" customFormat="1" ht="15" customHeight="1">
      <c r="B193" s="802" t="s">
        <v>1726</v>
      </c>
      <c r="C193" s="803"/>
      <c r="D193" s="427">
        <v>1</v>
      </c>
      <c r="E193" s="428"/>
      <c r="F193" s="275" t="s">
        <v>2098</v>
      </c>
      <c r="G193" s="216"/>
      <c r="H193" s="206"/>
      <c r="I193" s="276"/>
      <c r="J193" s="276"/>
      <c r="K193" s="276"/>
      <c r="L193" s="276"/>
      <c r="M193" s="276"/>
      <c r="N193" s="276"/>
      <c r="O193" s="276"/>
      <c r="P193" s="276"/>
      <c r="Q193" s="277"/>
      <c r="R193" s="275" t="s">
        <v>2099</v>
      </c>
      <c r="S193" s="276"/>
      <c r="T193" s="276"/>
      <c r="U193" s="276"/>
      <c r="V193" s="206"/>
      <c r="W193" s="276"/>
      <c r="X193" s="276"/>
      <c r="Y193" s="276"/>
      <c r="Z193" s="276"/>
      <c r="AA193" s="276"/>
      <c r="AB193" s="276"/>
      <c r="AC193" s="276"/>
      <c r="AD193" s="276"/>
      <c r="AE193" s="276"/>
      <c r="AF193" s="276"/>
      <c r="AG193" s="276"/>
      <c r="AH193" s="276"/>
      <c r="AI193" s="276"/>
      <c r="AJ193" s="276"/>
      <c r="AK193" s="277"/>
      <c r="AL193" s="804" t="s">
        <v>1726</v>
      </c>
      <c r="AM193" s="805"/>
    </row>
    <row r="194" spans="2:39" s="164" customFormat="1" ht="15" customHeight="1">
      <c r="B194" s="802" t="s">
        <v>1726</v>
      </c>
      <c r="C194" s="803"/>
      <c r="D194" s="427">
        <v>1</v>
      </c>
      <c r="E194" s="428"/>
      <c r="F194" s="841" t="s">
        <v>2100</v>
      </c>
      <c r="G194" s="842"/>
      <c r="H194" s="842"/>
      <c r="I194" s="842"/>
      <c r="J194" s="842"/>
      <c r="K194" s="842"/>
      <c r="L194" s="842"/>
      <c r="M194" s="842"/>
      <c r="N194" s="842"/>
      <c r="O194" s="842"/>
      <c r="P194" s="842"/>
      <c r="Q194" s="843"/>
      <c r="R194" s="283" t="s">
        <v>2101</v>
      </c>
      <c r="S194" s="284"/>
      <c r="T194" s="284"/>
      <c r="U194" s="284"/>
      <c r="V194" s="217"/>
      <c r="W194" s="284"/>
      <c r="X194" s="284"/>
      <c r="Y194" s="284"/>
      <c r="Z194" s="284"/>
      <c r="AA194" s="284"/>
      <c r="AB194" s="284"/>
      <c r="AC194" s="284"/>
      <c r="AD194" s="284"/>
      <c r="AE194" s="284"/>
      <c r="AF194" s="284"/>
      <c r="AG194" s="284"/>
      <c r="AH194" s="284"/>
      <c r="AI194" s="284"/>
      <c r="AJ194" s="284"/>
      <c r="AK194" s="285"/>
      <c r="AL194" s="813" t="s">
        <v>1726</v>
      </c>
      <c r="AM194" s="814"/>
    </row>
    <row r="195" spans="2:39" s="164" customFormat="1" ht="15" customHeight="1">
      <c r="B195" s="802"/>
      <c r="C195" s="803"/>
      <c r="D195" s="427"/>
      <c r="E195" s="428"/>
      <c r="F195" s="844"/>
      <c r="G195" s="842"/>
      <c r="H195" s="842"/>
      <c r="I195" s="842"/>
      <c r="J195" s="842"/>
      <c r="K195" s="842"/>
      <c r="L195" s="842"/>
      <c r="M195" s="842"/>
      <c r="N195" s="842"/>
      <c r="O195" s="842"/>
      <c r="P195" s="842"/>
      <c r="Q195" s="843"/>
      <c r="R195" s="210" t="s">
        <v>2102</v>
      </c>
      <c r="S195" s="211"/>
      <c r="T195" s="211"/>
      <c r="U195" s="211"/>
      <c r="V195" s="211"/>
      <c r="W195" s="211"/>
      <c r="X195" s="211"/>
      <c r="Y195" s="211"/>
      <c r="Z195" s="211"/>
      <c r="AA195" s="211"/>
      <c r="AB195" s="211"/>
      <c r="AC195" s="211"/>
      <c r="AD195" s="211"/>
      <c r="AE195" s="211"/>
      <c r="AF195" s="211"/>
      <c r="AG195" s="211"/>
      <c r="AH195" s="211"/>
      <c r="AI195" s="211"/>
      <c r="AJ195" s="211"/>
      <c r="AK195" s="212"/>
      <c r="AL195" s="831"/>
      <c r="AM195" s="832"/>
    </row>
    <row r="196" spans="2:39" s="164" customFormat="1" ht="15" customHeight="1">
      <c r="B196" s="802" t="s">
        <v>1726</v>
      </c>
      <c r="C196" s="803"/>
      <c r="D196" s="427">
        <v>1</v>
      </c>
      <c r="E196" s="428"/>
      <c r="F196" s="275" t="s">
        <v>2103</v>
      </c>
      <c r="G196" s="216"/>
      <c r="H196" s="206"/>
      <c r="I196" s="276"/>
      <c r="J196" s="276"/>
      <c r="K196" s="276"/>
      <c r="L196" s="276"/>
      <c r="M196" s="276"/>
      <c r="N196" s="276"/>
      <c r="O196" s="276"/>
      <c r="P196" s="276"/>
      <c r="Q196" s="277"/>
      <c r="R196" s="275" t="s">
        <v>2104</v>
      </c>
      <c r="S196" s="276"/>
      <c r="T196" s="276"/>
      <c r="U196" s="276"/>
      <c r="V196" s="206"/>
      <c r="W196" s="276"/>
      <c r="X196" s="276"/>
      <c r="Y196" s="276"/>
      <c r="Z196" s="276"/>
      <c r="AA196" s="276"/>
      <c r="AB196" s="276"/>
      <c r="AC196" s="276"/>
      <c r="AD196" s="276"/>
      <c r="AE196" s="276"/>
      <c r="AF196" s="276"/>
      <c r="AG196" s="276"/>
      <c r="AH196" s="276"/>
      <c r="AI196" s="276"/>
      <c r="AJ196" s="276"/>
      <c r="AK196" s="277"/>
      <c r="AL196" s="804" t="s">
        <v>1726</v>
      </c>
      <c r="AM196" s="805"/>
    </row>
    <row r="197" spans="2:39" s="164" customFormat="1" ht="15" customHeight="1">
      <c r="B197" s="802" t="s">
        <v>1726</v>
      </c>
      <c r="C197" s="803"/>
      <c r="D197" s="427">
        <v>1</v>
      </c>
      <c r="E197" s="428"/>
      <c r="F197" s="275" t="s">
        <v>2105</v>
      </c>
      <c r="G197" s="216"/>
      <c r="H197" s="206"/>
      <c r="I197" s="276"/>
      <c r="J197" s="276"/>
      <c r="K197" s="276"/>
      <c r="L197" s="276"/>
      <c r="M197" s="276"/>
      <c r="N197" s="276"/>
      <c r="O197" s="276"/>
      <c r="P197" s="276"/>
      <c r="Q197" s="277"/>
      <c r="R197" s="275" t="s">
        <v>2106</v>
      </c>
      <c r="S197" s="276"/>
      <c r="T197" s="276"/>
      <c r="U197" s="276"/>
      <c r="V197" s="206"/>
      <c r="W197" s="276"/>
      <c r="X197" s="276"/>
      <c r="Y197" s="276"/>
      <c r="Z197" s="276"/>
      <c r="AA197" s="276"/>
      <c r="AB197" s="276"/>
      <c r="AC197" s="276"/>
      <c r="AD197" s="276"/>
      <c r="AE197" s="276"/>
      <c r="AF197" s="276"/>
      <c r="AG197" s="276"/>
      <c r="AH197" s="276"/>
      <c r="AI197" s="276"/>
      <c r="AJ197" s="276"/>
      <c r="AK197" s="277"/>
      <c r="AL197" s="804" t="s">
        <v>1726</v>
      </c>
      <c r="AM197" s="805"/>
    </row>
    <row r="198" spans="2:39" s="164" customFormat="1" ht="15" customHeight="1">
      <c r="B198" s="802" t="s">
        <v>1726</v>
      </c>
      <c r="C198" s="803"/>
      <c r="D198" s="427">
        <v>1</v>
      </c>
      <c r="E198" s="428"/>
      <c r="F198" s="275" t="s">
        <v>2107</v>
      </c>
      <c r="G198" s="216"/>
      <c r="H198" s="206"/>
      <c r="I198" s="276"/>
      <c r="J198" s="276"/>
      <c r="K198" s="276"/>
      <c r="L198" s="276"/>
      <c r="M198" s="276"/>
      <c r="N198" s="276"/>
      <c r="O198" s="276"/>
      <c r="P198" s="276"/>
      <c r="Q198" s="277"/>
      <c r="R198" s="275" t="s">
        <v>2108</v>
      </c>
      <c r="S198" s="276"/>
      <c r="T198" s="276"/>
      <c r="U198" s="276"/>
      <c r="V198" s="206"/>
      <c r="W198" s="276"/>
      <c r="X198" s="276"/>
      <c r="Y198" s="276"/>
      <c r="Z198" s="276"/>
      <c r="AA198" s="276"/>
      <c r="AB198" s="276"/>
      <c r="AC198" s="276"/>
      <c r="AD198" s="276"/>
      <c r="AE198" s="276"/>
      <c r="AF198" s="276"/>
      <c r="AG198" s="276"/>
      <c r="AH198" s="276"/>
      <c r="AI198" s="276"/>
      <c r="AJ198" s="276"/>
      <c r="AK198" s="277"/>
      <c r="AL198" s="804" t="s">
        <v>1726</v>
      </c>
      <c r="AM198" s="805"/>
    </row>
    <row r="199" spans="2:39" s="164" customFormat="1" ht="15" customHeight="1" thickBot="1">
      <c r="B199" s="837" t="s">
        <v>1726</v>
      </c>
      <c r="C199" s="838"/>
      <c r="D199" s="450">
        <v>1</v>
      </c>
      <c r="E199" s="451"/>
      <c r="F199" s="278" t="s">
        <v>2109</v>
      </c>
      <c r="G199" s="218"/>
      <c r="H199" s="219"/>
      <c r="I199" s="279"/>
      <c r="J199" s="279"/>
      <c r="K199" s="279"/>
      <c r="L199" s="279"/>
      <c r="M199" s="279"/>
      <c r="N199" s="279"/>
      <c r="O199" s="279"/>
      <c r="P199" s="279"/>
      <c r="Q199" s="280"/>
      <c r="R199" s="278" t="s">
        <v>2110</v>
      </c>
      <c r="S199" s="279"/>
      <c r="T199" s="279"/>
      <c r="U199" s="279"/>
      <c r="V199" s="219"/>
      <c r="W199" s="279"/>
      <c r="X199" s="279"/>
      <c r="Y199" s="279"/>
      <c r="Z199" s="279"/>
      <c r="AA199" s="279"/>
      <c r="AB199" s="279"/>
      <c r="AC199" s="279"/>
      <c r="AD199" s="279"/>
      <c r="AE199" s="279"/>
      <c r="AF199" s="279"/>
      <c r="AG199" s="279"/>
      <c r="AH199" s="279"/>
      <c r="AI199" s="279"/>
      <c r="AJ199" s="279"/>
      <c r="AK199" s="280"/>
      <c r="AL199" s="839" t="s">
        <v>1726</v>
      </c>
      <c r="AM199" s="840"/>
    </row>
    <row r="200" spans="2:39" s="164" customFormat="1" ht="9.9499999999999993" customHeight="1"/>
    <row r="201" spans="2:39" s="164" customFormat="1" ht="15" customHeight="1">
      <c r="B201" s="233" t="s">
        <v>2111</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9" s="164" customFormat="1" ht="9.9499999999999993" customHeight="1" thickBot="1">
      <c r="B202" s="23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9" s="164" customFormat="1" ht="15" customHeight="1">
      <c r="B203" s="815" t="s">
        <v>2016</v>
      </c>
      <c r="C203" s="816"/>
      <c r="D203" s="422" t="s">
        <v>2017</v>
      </c>
      <c r="E203" s="423"/>
      <c r="F203" s="817" t="s">
        <v>1490</v>
      </c>
      <c r="G203" s="818"/>
      <c r="H203" s="818"/>
      <c r="I203" s="818"/>
      <c r="J203" s="818"/>
      <c r="K203" s="818"/>
      <c r="L203" s="818"/>
      <c r="M203" s="818"/>
      <c r="N203" s="818"/>
      <c r="O203" s="818"/>
      <c r="P203" s="818"/>
      <c r="Q203" s="819"/>
      <c r="R203" s="820" t="s">
        <v>2019</v>
      </c>
      <c r="S203" s="820"/>
      <c r="T203" s="820"/>
      <c r="U203" s="820"/>
      <c r="V203" s="820"/>
      <c r="W203" s="820"/>
      <c r="X203" s="820"/>
      <c r="Y203" s="820"/>
      <c r="Z203" s="820"/>
      <c r="AA203" s="820"/>
      <c r="AB203" s="820"/>
      <c r="AC203" s="820"/>
      <c r="AD203" s="820"/>
      <c r="AE203" s="820"/>
      <c r="AF203" s="820"/>
      <c r="AG203" s="820"/>
      <c r="AH203" s="820"/>
      <c r="AI203" s="820"/>
      <c r="AJ203" s="820"/>
      <c r="AK203" s="820"/>
      <c r="AL203" s="433" t="s">
        <v>2020</v>
      </c>
      <c r="AM203" s="433"/>
    </row>
    <row r="204" spans="2:39" s="164" customFormat="1" ht="15" customHeight="1">
      <c r="B204" s="833" t="s">
        <v>1726</v>
      </c>
      <c r="C204" s="834"/>
      <c r="D204" s="436">
        <v>2</v>
      </c>
      <c r="E204" s="437"/>
      <c r="F204" s="269" t="s">
        <v>2112</v>
      </c>
      <c r="G204" s="220"/>
      <c r="H204" s="204"/>
      <c r="I204" s="270"/>
      <c r="J204" s="270"/>
      <c r="K204" s="270"/>
      <c r="L204" s="270"/>
      <c r="M204" s="270"/>
      <c r="N204" s="270"/>
      <c r="O204" s="270"/>
      <c r="P204" s="270"/>
      <c r="Q204" s="271"/>
      <c r="R204" s="269" t="s">
        <v>2113</v>
      </c>
      <c r="S204" s="270"/>
      <c r="T204" s="270"/>
      <c r="U204" s="270"/>
      <c r="V204" s="270"/>
      <c r="W204" s="270"/>
      <c r="X204" s="270"/>
      <c r="Y204" s="270"/>
      <c r="Z204" s="270"/>
      <c r="AA204" s="270"/>
      <c r="AB204" s="270"/>
      <c r="AC204" s="270"/>
      <c r="AD204" s="270"/>
      <c r="AE204" s="270"/>
      <c r="AF204" s="270"/>
      <c r="AG204" s="270"/>
      <c r="AH204" s="270"/>
      <c r="AI204" s="270"/>
      <c r="AJ204" s="270"/>
      <c r="AK204" s="271"/>
      <c r="AL204" s="835" t="s">
        <v>1726</v>
      </c>
      <c r="AM204" s="836"/>
    </row>
    <row r="205" spans="2:39" s="164" customFormat="1" ht="15" customHeight="1">
      <c r="B205" s="802" t="s">
        <v>1726</v>
      </c>
      <c r="C205" s="803"/>
      <c r="D205" s="427">
        <v>2</v>
      </c>
      <c r="E205" s="428"/>
      <c r="F205" s="275" t="s">
        <v>2114</v>
      </c>
      <c r="G205" s="216"/>
      <c r="H205" s="206"/>
      <c r="I205" s="276"/>
      <c r="J205" s="276"/>
      <c r="K205" s="276"/>
      <c r="L205" s="276"/>
      <c r="M205" s="276"/>
      <c r="N205" s="276"/>
      <c r="O205" s="276"/>
      <c r="P205" s="276"/>
      <c r="Q205" s="277"/>
      <c r="R205" s="275" t="s">
        <v>2115</v>
      </c>
      <c r="S205" s="276"/>
      <c r="T205" s="276"/>
      <c r="U205" s="276"/>
      <c r="V205" s="276"/>
      <c r="W205" s="276"/>
      <c r="X205" s="276"/>
      <c r="Y205" s="276"/>
      <c r="Z205" s="276"/>
      <c r="AA205" s="276"/>
      <c r="AB205" s="276"/>
      <c r="AC205" s="276"/>
      <c r="AD205" s="276"/>
      <c r="AE205" s="276"/>
      <c r="AF205" s="276"/>
      <c r="AG205" s="276"/>
      <c r="AH205" s="276"/>
      <c r="AI205" s="276"/>
      <c r="AJ205" s="276"/>
      <c r="AK205" s="277"/>
      <c r="AL205" s="804" t="s">
        <v>1726</v>
      </c>
      <c r="AM205" s="805"/>
    </row>
    <row r="206" spans="2:39" s="164" customFormat="1" ht="15" customHeight="1">
      <c r="B206" s="802" t="s">
        <v>1726</v>
      </c>
      <c r="C206" s="803"/>
      <c r="D206" s="427">
        <v>2</v>
      </c>
      <c r="E206" s="428"/>
      <c r="F206" s="275" t="s">
        <v>2116</v>
      </c>
      <c r="G206" s="216"/>
      <c r="H206" s="206"/>
      <c r="I206" s="276"/>
      <c r="J206" s="276"/>
      <c r="K206" s="276"/>
      <c r="L206" s="276"/>
      <c r="M206" s="276"/>
      <c r="N206" s="276"/>
      <c r="O206" s="276"/>
      <c r="P206" s="276"/>
      <c r="Q206" s="277"/>
      <c r="R206" s="275" t="s">
        <v>2117</v>
      </c>
      <c r="S206" s="276"/>
      <c r="T206" s="276"/>
      <c r="U206" s="276"/>
      <c r="V206" s="276"/>
      <c r="W206" s="276"/>
      <c r="X206" s="276"/>
      <c r="Y206" s="276"/>
      <c r="Z206" s="276"/>
      <c r="AA206" s="276"/>
      <c r="AB206" s="276"/>
      <c r="AC206" s="276"/>
      <c r="AD206" s="276"/>
      <c r="AE206" s="276"/>
      <c r="AF206" s="276"/>
      <c r="AG206" s="276"/>
      <c r="AH206" s="276"/>
      <c r="AI206" s="276"/>
      <c r="AJ206" s="276"/>
      <c r="AK206" s="277"/>
      <c r="AL206" s="804" t="s">
        <v>1726</v>
      </c>
      <c r="AM206" s="805"/>
    </row>
    <row r="207" spans="2:39" s="164" customFormat="1" ht="15" customHeight="1">
      <c r="B207" s="802" t="s">
        <v>1726</v>
      </c>
      <c r="C207" s="803"/>
      <c r="D207" s="427">
        <v>2</v>
      </c>
      <c r="E207" s="428"/>
      <c r="F207" s="275" t="s">
        <v>2118</v>
      </c>
      <c r="G207" s="216"/>
      <c r="H207" s="206"/>
      <c r="I207" s="276"/>
      <c r="J207" s="276"/>
      <c r="K207" s="276"/>
      <c r="L207" s="276"/>
      <c r="M207" s="276"/>
      <c r="N207" s="276"/>
      <c r="O207" s="276"/>
      <c r="P207" s="276"/>
      <c r="Q207" s="277"/>
      <c r="R207" s="275" t="s">
        <v>2119</v>
      </c>
      <c r="S207" s="276"/>
      <c r="T207" s="276"/>
      <c r="U207" s="276"/>
      <c r="V207" s="276"/>
      <c r="W207" s="276"/>
      <c r="X207" s="276"/>
      <c r="Y207" s="276"/>
      <c r="Z207" s="276"/>
      <c r="AA207" s="276"/>
      <c r="AB207" s="276"/>
      <c r="AC207" s="276"/>
      <c r="AD207" s="276"/>
      <c r="AE207" s="276"/>
      <c r="AF207" s="276"/>
      <c r="AG207" s="276"/>
      <c r="AH207" s="276"/>
      <c r="AI207" s="276"/>
      <c r="AJ207" s="276"/>
      <c r="AK207" s="277"/>
      <c r="AL207" s="804" t="s">
        <v>1726</v>
      </c>
      <c r="AM207" s="805"/>
    </row>
    <row r="208" spans="2:39" s="164" customFormat="1" ht="15" customHeight="1">
      <c r="B208" s="802" t="s">
        <v>1726</v>
      </c>
      <c r="C208" s="803"/>
      <c r="D208" s="427">
        <v>2</v>
      </c>
      <c r="E208" s="428"/>
      <c r="F208" s="275" t="s">
        <v>2120</v>
      </c>
      <c r="G208" s="216"/>
      <c r="H208" s="206"/>
      <c r="I208" s="276"/>
      <c r="J208" s="276"/>
      <c r="K208" s="276"/>
      <c r="L208" s="276"/>
      <c r="M208" s="276"/>
      <c r="N208" s="276"/>
      <c r="O208" s="276"/>
      <c r="P208" s="276"/>
      <c r="Q208" s="277"/>
      <c r="R208" s="275" t="s">
        <v>2121</v>
      </c>
      <c r="S208" s="276"/>
      <c r="T208" s="276"/>
      <c r="U208" s="276"/>
      <c r="V208" s="276"/>
      <c r="W208" s="276"/>
      <c r="X208" s="276"/>
      <c r="Y208" s="276"/>
      <c r="Z208" s="276"/>
      <c r="AA208" s="276"/>
      <c r="AB208" s="276"/>
      <c r="AC208" s="276"/>
      <c r="AD208" s="276"/>
      <c r="AE208" s="276"/>
      <c r="AF208" s="276"/>
      <c r="AG208" s="276"/>
      <c r="AH208" s="276"/>
      <c r="AI208" s="276"/>
      <c r="AJ208" s="276"/>
      <c r="AK208" s="277"/>
      <c r="AL208" s="804" t="s">
        <v>1726</v>
      </c>
      <c r="AM208" s="805"/>
    </row>
    <row r="209" spans="2:39" s="164" customFormat="1" ht="15" customHeight="1">
      <c r="B209" s="802" t="s">
        <v>1726</v>
      </c>
      <c r="C209" s="803"/>
      <c r="D209" s="427">
        <v>2</v>
      </c>
      <c r="E209" s="428"/>
      <c r="F209" s="275" t="s">
        <v>2122</v>
      </c>
      <c r="G209" s="216"/>
      <c r="H209" s="206"/>
      <c r="I209" s="276"/>
      <c r="J209" s="276"/>
      <c r="K209" s="276"/>
      <c r="L209" s="276"/>
      <c r="M209" s="276"/>
      <c r="N209" s="276"/>
      <c r="O209" s="276"/>
      <c r="P209" s="276"/>
      <c r="Q209" s="277"/>
      <c r="R209" s="275" t="s">
        <v>2123</v>
      </c>
      <c r="S209" s="276"/>
      <c r="T209" s="276"/>
      <c r="U209" s="276"/>
      <c r="V209" s="276"/>
      <c r="W209" s="276"/>
      <c r="X209" s="276"/>
      <c r="Y209" s="276"/>
      <c r="Z209" s="276"/>
      <c r="AA209" s="276"/>
      <c r="AB209" s="276"/>
      <c r="AC209" s="276"/>
      <c r="AD209" s="276"/>
      <c r="AE209" s="276"/>
      <c r="AF209" s="276"/>
      <c r="AG209" s="276"/>
      <c r="AH209" s="276"/>
      <c r="AI209" s="276"/>
      <c r="AJ209" s="276"/>
      <c r="AK209" s="277"/>
      <c r="AL209" s="804" t="s">
        <v>1726</v>
      </c>
      <c r="AM209" s="805"/>
    </row>
    <row r="210" spans="2:39" s="164" customFormat="1" ht="15" customHeight="1">
      <c r="B210" s="802" t="s">
        <v>1726</v>
      </c>
      <c r="C210" s="803"/>
      <c r="D210" s="427">
        <v>2</v>
      </c>
      <c r="E210" s="428"/>
      <c r="F210" s="275" t="s">
        <v>2124</v>
      </c>
      <c r="G210" s="216"/>
      <c r="H210" s="206"/>
      <c r="I210" s="276"/>
      <c r="J210" s="276"/>
      <c r="K210" s="276"/>
      <c r="L210" s="276"/>
      <c r="M210" s="276"/>
      <c r="N210" s="276"/>
      <c r="O210" s="276"/>
      <c r="P210" s="276"/>
      <c r="Q210" s="277"/>
      <c r="R210" s="275" t="s">
        <v>2125</v>
      </c>
      <c r="S210" s="276"/>
      <c r="T210" s="276"/>
      <c r="U210" s="276"/>
      <c r="V210" s="276"/>
      <c r="W210" s="276"/>
      <c r="X210" s="276"/>
      <c r="Y210" s="276"/>
      <c r="Z210" s="276"/>
      <c r="AA210" s="276"/>
      <c r="AB210" s="276"/>
      <c r="AC210" s="276"/>
      <c r="AD210" s="276"/>
      <c r="AE210" s="276"/>
      <c r="AF210" s="276"/>
      <c r="AG210" s="276"/>
      <c r="AH210" s="276"/>
      <c r="AI210" s="276"/>
      <c r="AJ210" s="276"/>
      <c r="AK210" s="277"/>
      <c r="AL210" s="804" t="s">
        <v>1726</v>
      </c>
      <c r="AM210" s="805"/>
    </row>
    <row r="211" spans="2:39" s="164" customFormat="1" ht="15" customHeight="1">
      <c r="B211" s="802" t="s">
        <v>1726</v>
      </c>
      <c r="C211" s="803"/>
      <c r="D211" s="427">
        <v>2</v>
      </c>
      <c r="E211" s="428"/>
      <c r="F211" s="275" t="s">
        <v>2126</v>
      </c>
      <c r="G211" s="206"/>
      <c r="H211" s="206"/>
      <c r="I211" s="206"/>
      <c r="J211" s="206"/>
      <c r="K211" s="206"/>
      <c r="L211" s="206"/>
      <c r="M211" s="206"/>
      <c r="N211" s="206"/>
      <c r="O211" s="206"/>
      <c r="P211" s="206"/>
      <c r="Q211" s="221"/>
      <c r="R211" s="222" t="s">
        <v>2127</v>
      </c>
      <c r="S211" s="206"/>
      <c r="T211" s="206"/>
      <c r="U211" s="206"/>
      <c r="V211" s="206"/>
      <c r="W211" s="206"/>
      <c r="X211" s="206"/>
      <c r="Y211" s="206"/>
      <c r="Z211" s="206"/>
      <c r="AA211" s="206"/>
      <c r="AB211" s="206"/>
      <c r="AC211" s="206"/>
      <c r="AD211" s="206"/>
      <c r="AE211" s="206"/>
      <c r="AF211" s="206"/>
      <c r="AG211" s="206"/>
      <c r="AH211" s="206"/>
      <c r="AI211" s="206"/>
      <c r="AJ211" s="206"/>
      <c r="AK211" s="221"/>
      <c r="AL211" s="804" t="s">
        <v>1726</v>
      </c>
      <c r="AM211" s="805"/>
    </row>
    <row r="212" spans="2:39" s="164" customFormat="1" ht="15" customHeight="1" thickBot="1">
      <c r="B212" s="825" t="s">
        <v>1726</v>
      </c>
      <c r="C212" s="826"/>
      <c r="D212" s="468">
        <v>2</v>
      </c>
      <c r="E212" s="469"/>
      <c r="F212" s="290" t="s">
        <v>2128</v>
      </c>
      <c r="G212" s="224"/>
      <c r="H212" s="224"/>
      <c r="I212" s="224"/>
      <c r="J212" s="224"/>
      <c r="K212" s="224"/>
      <c r="L212" s="224"/>
      <c r="M212" s="224"/>
      <c r="N212" s="224"/>
      <c r="O212" s="224"/>
      <c r="P212" s="224"/>
      <c r="Q212" s="225"/>
      <c r="R212" s="226" t="s">
        <v>2129</v>
      </c>
      <c r="S212" s="224"/>
      <c r="T212" s="224"/>
      <c r="U212" s="224"/>
      <c r="V212" s="224"/>
      <c r="W212" s="224"/>
      <c r="X212" s="224"/>
      <c r="Y212" s="224"/>
      <c r="Z212" s="224"/>
      <c r="AA212" s="224"/>
      <c r="AB212" s="224"/>
      <c r="AC212" s="224"/>
      <c r="AD212" s="224"/>
      <c r="AE212" s="224"/>
      <c r="AF212" s="224"/>
      <c r="AG212" s="224"/>
      <c r="AH212" s="224"/>
      <c r="AI212" s="224"/>
      <c r="AJ212" s="224"/>
      <c r="AK212" s="225"/>
      <c r="AL212" s="827" t="s">
        <v>1726</v>
      </c>
      <c r="AM212" s="828"/>
    </row>
    <row r="213" spans="2:39" s="164" customFormat="1" ht="15" customHeight="1" thickTop="1">
      <c r="B213" s="829" t="s">
        <v>1726</v>
      </c>
      <c r="C213" s="830"/>
      <c r="D213" s="443">
        <v>2</v>
      </c>
      <c r="E213" s="444"/>
      <c r="F213" s="272" t="s">
        <v>2130</v>
      </c>
      <c r="G213" s="211"/>
      <c r="H213" s="211"/>
      <c r="I213" s="211"/>
      <c r="J213" s="211"/>
      <c r="K213" s="211"/>
      <c r="L213" s="211"/>
      <c r="M213" s="211"/>
      <c r="N213" s="211"/>
      <c r="O213" s="211"/>
      <c r="P213" s="211"/>
      <c r="Q213" s="212"/>
      <c r="R213" s="210" t="s">
        <v>2131</v>
      </c>
      <c r="S213" s="211"/>
      <c r="T213" s="211"/>
      <c r="U213" s="211"/>
      <c r="V213" s="211"/>
      <c r="W213" s="211"/>
      <c r="X213" s="211"/>
      <c r="Y213" s="211"/>
      <c r="Z213" s="211"/>
      <c r="AA213" s="211"/>
      <c r="AB213" s="211"/>
      <c r="AC213" s="211"/>
      <c r="AD213" s="211"/>
      <c r="AE213" s="211"/>
      <c r="AF213" s="211"/>
      <c r="AG213" s="211"/>
      <c r="AH213" s="211"/>
      <c r="AI213" s="211"/>
      <c r="AJ213" s="211"/>
      <c r="AK213" s="212"/>
      <c r="AL213" s="831" t="s">
        <v>1726</v>
      </c>
      <c r="AM213" s="832"/>
    </row>
    <row r="214" spans="2:39" s="164" customFormat="1" ht="15" customHeight="1">
      <c r="B214" s="802" t="s">
        <v>1726</v>
      </c>
      <c r="C214" s="803"/>
      <c r="D214" s="427">
        <v>2</v>
      </c>
      <c r="E214" s="428"/>
      <c r="F214" s="275" t="s">
        <v>2132</v>
      </c>
      <c r="G214" s="206"/>
      <c r="H214" s="206"/>
      <c r="I214" s="206"/>
      <c r="J214" s="206"/>
      <c r="K214" s="206"/>
      <c r="L214" s="206"/>
      <c r="M214" s="206"/>
      <c r="N214" s="206"/>
      <c r="O214" s="206"/>
      <c r="P214" s="206"/>
      <c r="Q214" s="221"/>
      <c r="R214" s="222" t="s">
        <v>2133</v>
      </c>
      <c r="S214" s="206"/>
      <c r="T214" s="206"/>
      <c r="U214" s="206"/>
      <c r="V214" s="206"/>
      <c r="W214" s="206"/>
      <c r="X214" s="206"/>
      <c r="Y214" s="206"/>
      <c r="Z214" s="206"/>
      <c r="AA214" s="206"/>
      <c r="AB214" s="206"/>
      <c r="AC214" s="206"/>
      <c r="AD214" s="206"/>
      <c r="AE214" s="206"/>
      <c r="AF214" s="206"/>
      <c r="AG214" s="206"/>
      <c r="AH214" s="206"/>
      <c r="AI214" s="206"/>
      <c r="AJ214" s="206"/>
      <c r="AK214" s="221"/>
      <c r="AL214" s="804" t="s">
        <v>1726</v>
      </c>
      <c r="AM214" s="805"/>
    </row>
    <row r="215" spans="2:39" s="164" customFormat="1" ht="15" customHeight="1">
      <c r="B215" s="802" t="s">
        <v>1726</v>
      </c>
      <c r="C215" s="803"/>
      <c r="D215" s="427">
        <v>2</v>
      </c>
      <c r="E215" s="428"/>
      <c r="F215" s="275" t="s">
        <v>2134</v>
      </c>
      <c r="G215" s="206"/>
      <c r="H215" s="206"/>
      <c r="I215" s="206"/>
      <c r="J215" s="206"/>
      <c r="K215" s="206"/>
      <c r="L215" s="206"/>
      <c r="M215" s="206"/>
      <c r="N215" s="206"/>
      <c r="O215" s="206"/>
      <c r="P215" s="206"/>
      <c r="Q215" s="221"/>
      <c r="R215" s="222" t="s">
        <v>2135</v>
      </c>
      <c r="S215" s="206"/>
      <c r="T215" s="206"/>
      <c r="U215" s="206"/>
      <c r="V215" s="206"/>
      <c r="W215" s="206"/>
      <c r="X215" s="206"/>
      <c r="Y215" s="206"/>
      <c r="Z215" s="206"/>
      <c r="AA215" s="206"/>
      <c r="AB215" s="206"/>
      <c r="AC215" s="206"/>
      <c r="AD215" s="206"/>
      <c r="AE215" s="206"/>
      <c r="AF215" s="206"/>
      <c r="AG215" s="206"/>
      <c r="AH215" s="206"/>
      <c r="AI215" s="206"/>
      <c r="AJ215" s="206"/>
      <c r="AK215" s="221"/>
      <c r="AL215" s="804" t="s">
        <v>1726</v>
      </c>
      <c r="AM215" s="805"/>
    </row>
    <row r="216" spans="2:39" s="164" customFormat="1" ht="15" customHeight="1">
      <c r="B216" s="802" t="s">
        <v>1726</v>
      </c>
      <c r="C216" s="803"/>
      <c r="D216" s="427">
        <v>2</v>
      </c>
      <c r="E216" s="428"/>
      <c r="F216" s="275" t="s">
        <v>2136</v>
      </c>
      <c r="G216" s="206"/>
      <c r="H216" s="206"/>
      <c r="I216" s="206"/>
      <c r="J216" s="206"/>
      <c r="K216" s="206"/>
      <c r="L216" s="206"/>
      <c r="M216" s="206"/>
      <c r="N216" s="206"/>
      <c r="O216" s="206"/>
      <c r="P216" s="206"/>
      <c r="Q216" s="221"/>
      <c r="R216" s="222" t="s">
        <v>2137</v>
      </c>
      <c r="S216" s="206"/>
      <c r="T216" s="206"/>
      <c r="U216" s="206"/>
      <c r="V216" s="206"/>
      <c r="W216" s="206"/>
      <c r="X216" s="206"/>
      <c r="Y216" s="206"/>
      <c r="Z216" s="206"/>
      <c r="AA216" s="206"/>
      <c r="AB216" s="206"/>
      <c r="AC216" s="206"/>
      <c r="AD216" s="206"/>
      <c r="AE216" s="206"/>
      <c r="AF216" s="206"/>
      <c r="AG216" s="206"/>
      <c r="AH216" s="206"/>
      <c r="AI216" s="206"/>
      <c r="AJ216" s="206"/>
      <c r="AK216" s="221"/>
      <c r="AL216" s="804" t="s">
        <v>1726</v>
      </c>
      <c r="AM216" s="805"/>
    </row>
    <row r="217" spans="2:39" s="164" customFormat="1" ht="15" customHeight="1">
      <c r="B217" s="802" t="s">
        <v>1726</v>
      </c>
      <c r="C217" s="803"/>
      <c r="D217" s="427">
        <v>2</v>
      </c>
      <c r="E217" s="428"/>
      <c r="F217" s="275" t="s">
        <v>2138</v>
      </c>
      <c r="G217" s="206"/>
      <c r="H217" s="206"/>
      <c r="I217" s="206"/>
      <c r="J217" s="206"/>
      <c r="K217" s="206"/>
      <c r="L217" s="206"/>
      <c r="M217" s="206"/>
      <c r="N217" s="206"/>
      <c r="O217" s="206"/>
      <c r="P217" s="206"/>
      <c r="Q217" s="221"/>
      <c r="R217" s="222" t="s">
        <v>2139</v>
      </c>
      <c r="S217" s="206"/>
      <c r="T217" s="206"/>
      <c r="U217" s="206"/>
      <c r="V217" s="206"/>
      <c r="W217" s="206"/>
      <c r="X217" s="206"/>
      <c r="Y217" s="206"/>
      <c r="Z217" s="206"/>
      <c r="AA217" s="206"/>
      <c r="AB217" s="206"/>
      <c r="AC217" s="206"/>
      <c r="AD217" s="206"/>
      <c r="AE217" s="206"/>
      <c r="AF217" s="206"/>
      <c r="AG217" s="206"/>
      <c r="AH217" s="206"/>
      <c r="AI217" s="206"/>
      <c r="AJ217" s="206"/>
      <c r="AK217" s="221"/>
      <c r="AL217" s="804" t="s">
        <v>1726</v>
      </c>
      <c r="AM217" s="805"/>
    </row>
    <row r="218" spans="2:39" s="164" customFormat="1" ht="15" customHeight="1">
      <c r="B218" s="802" t="s">
        <v>1726</v>
      </c>
      <c r="C218" s="803"/>
      <c r="D218" s="427">
        <v>2</v>
      </c>
      <c r="E218" s="428"/>
      <c r="F218" s="275" t="s">
        <v>2140</v>
      </c>
      <c r="G218" s="206"/>
      <c r="H218" s="206"/>
      <c r="I218" s="206"/>
      <c r="J218" s="206"/>
      <c r="K218" s="206"/>
      <c r="L218" s="206"/>
      <c r="M218" s="206"/>
      <c r="N218" s="206"/>
      <c r="O218" s="206"/>
      <c r="P218" s="206"/>
      <c r="Q218" s="221"/>
      <c r="R218" s="222"/>
      <c r="S218" s="206"/>
      <c r="T218" s="206"/>
      <c r="U218" s="206"/>
      <c r="V218" s="206"/>
      <c r="W218" s="206"/>
      <c r="X218" s="206"/>
      <c r="Y218" s="206"/>
      <c r="Z218" s="206"/>
      <c r="AA218" s="206"/>
      <c r="AB218" s="206"/>
      <c r="AC218" s="206"/>
      <c r="AD218" s="206"/>
      <c r="AE218" s="206"/>
      <c r="AF218" s="206"/>
      <c r="AG218" s="206"/>
      <c r="AH218" s="206"/>
      <c r="AI218" s="206"/>
      <c r="AJ218" s="206"/>
      <c r="AK218" s="221"/>
      <c r="AL218" s="804" t="s">
        <v>1726</v>
      </c>
      <c r="AM218" s="805"/>
    </row>
    <row r="219" spans="2:39" s="164" customFormat="1" ht="15" customHeight="1">
      <c r="B219" s="802" t="s">
        <v>1726</v>
      </c>
      <c r="C219" s="803"/>
      <c r="D219" s="427">
        <v>2</v>
      </c>
      <c r="E219" s="428"/>
      <c r="F219" s="275" t="s">
        <v>2141</v>
      </c>
      <c r="G219" s="206"/>
      <c r="H219" s="206"/>
      <c r="I219" s="206"/>
      <c r="J219" s="206"/>
      <c r="K219" s="206"/>
      <c r="L219" s="206"/>
      <c r="M219" s="206"/>
      <c r="N219" s="206"/>
      <c r="O219" s="206"/>
      <c r="P219" s="206"/>
      <c r="Q219" s="221"/>
      <c r="R219" s="222"/>
      <c r="S219" s="206"/>
      <c r="T219" s="206"/>
      <c r="U219" s="206"/>
      <c r="V219" s="206"/>
      <c r="W219" s="206"/>
      <c r="X219" s="206"/>
      <c r="Y219" s="206"/>
      <c r="Z219" s="206"/>
      <c r="AA219" s="206"/>
      <c r="AB219" s="206"/>
      <c r="AC219" s="206"/>
      <c r="AD219" s="206"/>
      <c r="AE219" s="206"/>
      <c r="AF219" s="206"/>
      <c r="AG219" s="206"/>
      <c r="AH219" s="206"/>
      <c r="AI219" s="206"/>
      <c r="AJ219" s="206"/>
      <c r="AK219" s="221"/>
      <c r="AL219" s="804" t="s">
        <v>1726</v>
      </c>
      <c r="AM219" s="805"/>
    </row>
    <row r="220" spans="2:39" s="164" customFormat="1" ht="15" customHeight="1" thickBot="1">
      <c r="B220" s="806" t="s">
        <v>1726</v>
      </c>
      <c r="C220" s="807"/>
      <c r="D220" s="486">
        <v>2</v>
      </c>
      <c r="E220" s="487"/>
      <c r="F220" s="245" t="s">
        <v>2109</v>
      </c>
      <c r="G220" s="227"/>
      <c r="H220" s="214"/>
      <c r="I220" s="65"/>
      <c r="J220" s="65"/>
      <c r="K220" s="65"/>
      <c r="L220" s="65"/>
      <c r="M220" s="65"/>
      <c r="N220" s="65"/>
      <c r="O220" s="65"/>
      <c r="P220" s="65"/>
      <c r="Q220" s="254"/>
      <c r="R220" s="245" t="s">
        <v>2142</v>
      </c>
      <c r="S220" s="65"/>
      <c r="T220" s="65"/>
      <c r="U220" s="65"/>
      <c r="V220" s="214"/>
      <c r="W220" s="65"/>
      <c r="X220" s="65"/>
      <c r="Y220" s="65"/>
      <c r="Z220" s="65"/>
      <c r="AA220" s="65"/>
      <c r="AB220" s="65"/>
      <c r="AC220" s="65"/>
      <c r="AD220" s="65"/>
      <c r="AE220" s="65"/>
      <c r="AF220" s="65"/>
      <c r="AG220" s="65"/>
      <c r="AH220" s="65"/>
      <c r="AI220" s="65"/>
      <c r="AJ220" s="65"/>
      <c r="AK220" s="254"/>
      <c r="AL220" s="808" t="s">
        <v>1726</v>
      </c>
      <c r="AM220" s="809"/>
    </row>
    <row r="221" spans="2:39" s="164" customFormat="1" ht="9.9499999999999993" customHeight="1"/>
    <row r="222" spans="2:39" s="164" customFormat="1" ht="15" customHeight="1">
      <c r="B222" s="233" t="s">
        <v>2143</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9" s="164" customFormat="1" ht="9.9499999999999993" customHeight="1" thickBot="1">
      <c r="B223" s="23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9" s="164" customFormat="1" ht="15" customHeight="1">
      <c r="B224" s="815" t="s">
        <v>2016</v>
      </c>
      <c r="C224" s="816"/>
      <c r="D224" s="422" t="s">
        <v>2017</v>
      </c>
      <c r="E224" s="423"/>
      <c r="F224" s="817" t="s">
        <v>1490</v>
      </c>
      <c r="G224" s="818"/>
      <c r="H224" s="818"/>
      <c r="I224" s="818"/>
      <c r="J224" s="818"/>
      <c r="K224" s="818"/>
      <c r="L224" s="818"/>
      <c r="M224" s="818"/>
      <c r="N224" s="818"/>
      <c r="O224" s="818"/>
      <c r="P224" s="818"/>
      <c r="Q224" s="819"/>
      <c r="R224" s="820" t="s">
        <v>2019</v>
      </c>
      <c r="S224" s="820"/>
      <c r="T224" s="820"/>
      <c r="U224" s="820"/>
      <c r="V224" s="820"/>
      <c r="W224" s="820"/>
      <c r="X224" s="820"/>
      <c r="Y224" s="820"/>
      <c r="Z224" s="820"/>
      <c r="AA224" s="820"/>
      <c r="AB224" s="820"/>
      <c r="AC224" s="820"/>
      <c r="AD224" s="820"/>
      <c r="AE224" s="820"/>
      <c r="AF224" s="820"/>
      <c r="AG224" s="820"/>
      <c r="AH224" s="820"/>
      <c r="AI224" s="820"/>
      <c r="AJ224" s="820"/>
      <c r="AK224" s="820"/>
      <c r="AL224" s="433" t="s">
        <v>2020</v>
      </c>
      <c r="AM224" s="433"/>
    </row>
    <row r="225" spans="2:39" s="164" customFormat="1" ht="15" customHeight="1">
      <c r="B225" s="821" t="s">
        <v>1726</v>
      </c>
      <c r="C225" s="822"/>
      <c r="D225" s="481">
        <v>2</v>
      </c>
      <c r="E225" s="482"/>
      <c r="F225" s="262" t="s">
        <v>2144</v>
      </c>
      <c r="G225" s="228"/>
      <c r="H225" s="229"/>
      <c r="I225" s="249"/>
      <c r="J225" s="249"/>
      <c r="K225" s="249"/>
      <c r="L225" s="249"/>
      <c r="M225" s="249"/>
      <c r="N225" s="249"/>
      <c r="O225" s="249"/>
      <c r="P225" s="249"/>
      <c r="Q225" s="253"/>
      <c r="R225" s="262" t="s">
        <v>2145</v>
      </c>
      <c r="S225" s="249"/>
      <c r="T225" s="249"/>
      <c r="U225" s="249"/>
      <c r="V225" s="249"/>
      <c r="W225" s="249"/>
      <c r="X225" s="249"/>
      <c r="Y225" s="249"/>
      <c r="Z225" s="249"/>
      <c r="AA225" s="249"/>
      <c r="AB225" s="249"/>
      <c r="AC225" s="249"/>
      <c r="AD225" s="249"/>
      <c r="AE225" s="249"/>
      <c r="AF225" s="249"/>
      <c r="AG225" s="249"/>
      <c r="AH225" s="249"/>
      <c r="AI225" s="249"/>
      <c r="AJ225" s="249"/>
      <c r="AK225" s="253"/>
      <c r="AL225" s="823" t="s">
        <v>1726</v>
      </c>
      <c r="AM225" s="824"/>
    </row>
    <row r="226" spans="2:39" s="164" customFormat="1" ht="15" customHeight="1">
      <c r="B226" s="802" t="s">
        <v>1726</v>
      </c>
      <c r="C226" s="803"/>
      <c r="D226" s="427">
        <v>2</v>
      </c>
      <c r="E226" s="428"/>
      <c r="F226" s="275" t="s">
        <v>2146</v>
      </c>
      <c r="G226" s="216"/>
      <c r="H226" s="206"/>
      <c r="I226" s="276"/>
      <c r="J226" s="276"/>
      <c r="K226" s="276"/>
      <c r="L226" s="276"/>
      <c r="M226" s="276"/>
      <c r="N226" s="276"/>
      <c r="O226" s="276"/>
      <c r="P226" s="276"/>
      <c r="Q226" s="277"/>
      <c r="R226" s="275" t="s">
        <v>2147</v>
      </c>
      <c r="S226" s="276"/>
      <c r="T226" s="276"/>
      <c r="U226" s="276"/>
      <c r="V226" s="276"/>
      <c r="W226" s="276"/>
      <c r="X226" s="276"/>
      <c r="Y226" s="276"/>
      <c r="Z226" s="276"/>
      <c r="AA226" s="276"/>
      <c r="AB226" s="276"/>
      <c r="AC226" s="276"/>
      <c r="AD226" s="276"/>
      <c r="AE226" s="276"/>
      <c r="AF226" s="276"/>
      <c r="AG226" s="276"/>
      <c r="AH226" s="276"/>
      <c r="AI226" s="276"/>
      <c r="AJ226" s="276"/>
      <c r="AK226" s="277"/>
      <c r="AL226" s="804" t="s">
        <v>1726</v>
      </c>
      <c r="AM226" s="805"/>
    </row>
    <row r="227" spans="2:39" s="164" customFormat="1" ht="15" customHeight="1">
      <c r="B227" s="802" t="s">
        <v>1726</v>
      </c>
      <c r="C227" s="803"/>
      <c r="D227" s="427">
        <v>2</v>
      </c>
      <c r="E227" s="428"/>
      <c r="F227" s="275" t="s">
        <v>2148</v>
      </c>
      <c r="G227" s="216"/>
      <c r="H227" s="206"/>
      <c r="I227" s="276"/>
      <c r="J227" s="276"/>
      <c r="K227" s="276"/>
      <c r="L227" s="276"/>
      <c r="M227" s="276"/>
      <c r="N227" s="276"/>
      <c r="O227" s="276"/>
      <c r="P227" s="276"/>
      <c r="Q227" s="277"/>
      <c r="R227" s="275" t="s">
        <v>2149</v>
      </c>
      <c r="S227" s="276"/>
      <c r="T227" s="276"/>
      <c r="U227" s="276"/>
      <c r="V227" s="276"/>
      <c r="W227" s="276"/>
      <c r="X227" s="276"/>
      <c r="Y227" s="276"/>
      <c r="Z227" s="276"/>
      <c r="AA227" s="276"/>
      <c r="AB227" s="276"/>
      <c r="AC227" s="276"/>
      <c r="AD227" s="276"/>
      <c r="AE227" s="276"/>
      <c r="AF227" s="276"/>
      <c r="AG227" s="276"/>
      <c r="AH227" s="276"/>
      <c r="AI227" s="276"/>
      <c r="AJ227" s="276"/>
      <c r="AK227" s="277"/>
      <c r="AL227" s="804" t="s">
        <v>1726</v>
      </c>
      <c r="AM227" s="805"/>
    </row>
    <row r="228" spans="2:39" s="164" customFormat="1" ht="15" customHeight="1">
      <c r="B228" s="802" t="s">
        <v>1726</v>
      </c>
      <c r="C228" s="803"/>
      <c r="D228" s="427">
        <v>2</v>
      </c>
      <c r="E228" s="428"/>
      <c r="F228" s="222" t="s">
        <v>2150</v>
      </c>
      <c r="G228" s="206"/>
      <c r="H228" s="206"/>
      <c r="I228" s="206"/>
      <c r="J228" s="206"/>
      <c r="K228" s="206"/>
      <c r="L228" s="206"/>
      <c r="M228" s="206"/>
      <c r="N228" s="206"/>
      <c r="O228" s="206"/>
      <c r="P228" s="206"/>
      <c r="Q228" s="221"/>
      <c r="R228" s="222" t="s">
        <v>2151</v>
      </c>
      <c r="S228" s="206"/>
      <c r="T228" s="206"/>
      <c r="U228" s="206"/>
      <c r="V228" s="206"/>
      <c r="W228" s="206"/>
      <c r="X228" s="206"/>
      <c r="Y228" s="206"/>
      <c r="Z228" s="206"/>
      <c r="AA228" s="206"/>
      <c r="AB228" s="206"/>
      <c r="AC228" s="206"/>
      <c r="AD228" s="206"/>
      <c r="AE228" s="206"/>
      <c r="AF228" s="206"/>
      <c r="AG228" s="206"/>
      <c r="AH228" s="206"/>
      <c r="AI228" s="206"/>
      <c r="AJ228" s="206"/>
      <c r="AK228" s="221"/>
      <c r="AL228" s="804" t="s">
        <v>1726</v>
      </c>
      <c r="AM228" s="805"/>
    </row>
    <row r="229" spans="2:39" s="164" customFormat="1" ht="15" customHeight="1">
      <c r="B229" s="802" t="s">
        <v>1726</v>
      </c>
      <c r="C229" s="803"/>
      <c r="D229" s="427">
        <v>2</v>
      </c>
      <c r="E229" s="428"/>
      <c r="F229" s="222" t="s">
        <v>2152</v>
      </c>
      <c r="G229" s="206"/>
      <c r="H229" s="206"/>
      <c r="I229" s="206"/>
      <c r="J229" s="206"/>
      <c r="K229" s="206"/>
      <c r="L229" s="206"/>
      <c r="M229" s="206"/>
      <c r="N229" s="206"/>
      <c r="O229" s="206"/>
      <c r="P229" s="206"/>
      <c r="Q229" s="221"/>
      <c r="R229" s="222" t="s">
        <v>2153</v>
      </c>
      <c r="S229" s="206"/>
      <c r="T229" s="206"/>
      <c r="U229" s="206"/>
      <c r="V229" s="206"/>
      <c r="W229" s="206"/>
      <c r="X229" s="206"/>
      <c r="Y229" s="206"/>
      <c r="Z229" s="206"/>
      <c r="AA229" s="206"/>
      <c r="AB229" s="206"/>
      <c r="AC229" s="206"/>
      <c r="AD229" s="206"/>
      <c r="AE229" s="206"/>
      <c r="AF229" s="206"/>
      <c r="AG229" s="206"/>
      <c r="AH229" s="206"/>
      <c r="AI229" s="206"/>
      <c r="AJ229" s="206"/>
      <c r="AK229" s="221"/>
      <c r="AL229" s="804" t="s">
        <v>1726</v>
      </c>
      <c r="AM229" s="805"/>
    </row>
    <row r="230" spans="2:39" s="164" customFormat="1" ht="15" customHeight="1">
      <c r="B230" s="802" t="s">
        <v>1726</v>
      </c>
      <c r="C230" s="803"/>
      <c r="D230" s="427">
        <v>2</v>
      </c>
      <c r="E230" s="428"/>
      <c r="F230" s="222" t="s">
        <v>2154</v>
      </c>
      <c r="G230" s="206"/>
      <c r="H230" s="206"/>
      <c r="I230" s="206"/>
      <c r="J230" s="206"/>
      <c r="K230" s="206"/>
      <c r="L230" s="206"/>
      <c r="M230" s="206"/>
      <c r="N230" s="206"/>
      <c r="O230" s="206"/>
      <c r="P230" s="206"/>
      <c r="Q230" s="221"/>
      <c r="R230" s="222" t="s">
        <v>2155</v>
      </c>
      <c r="S230" s="206"/>
      <c r="T230" s="206"/>
      <c r="U230" s="206"/>
      <c r="V230" s="206"/>
      <c r="W230" s="206"/>
      <c r="X230" s="206"/>
      <c r="Y230" s="206"/>
      <c r="Z230" s="206"/>
      <c r="AA230" s="206"/>
      <c r="AB230" s="206"/>
      <c r="AC230" s="206"/>
      <c r="AD230" s="206"/>
      <c r="AE230" s="206"/>
      <c r="AF230" s="206"/>
      <c r="AG230" s="206"/>
      <c r="AH230" s="206"/>
      <c r="AI230" s="206"/>
      <c r="AJ230" s="206"/>
      <c r="AK230" s="221"/>
      <c r="AL230" s="804" t="s">
        <v>1726</v>
      </c>
      <c r="AM230" s="805"/>
    </row>
    <row r="231" spans="2:39" s="164" customFormat="1" ht="15" customHeight="1">
      <c r="B231" s="802" t="s">
        <v>1726</v>
      </c>
      <c r="C231" s="803"/>
      <c r="D231" s="427">
        <v>2</v>
      </c>
      <c r="E231" s="428"/>
      <c r="F231" s="222" t="s">
        <v>2156</v>
      </c>
      <c r="G231" s="206"/>
      <c r="H231" s="206"/>
      <c r="I231" s="206"/>
      <c r="J231" s="206"/>
      <c r="K231" s="206"/>
      <c r="L231" s="206"/>
      <c r="M231" s="206"/>
      <c r="N231" s="206"/>
      <c r="O231" s="206"/>
      <c r="P231" s="206"/>
      <c r="Q231" s="221"/>
      <c r="R231" s="222" t="s">
        <v>2157</v>
      </c>
      <c r="S231" s="206"/>
      <c r="T231" s="206"/>
      <c r="U231" s="206"/>
      <c r="V231" s="206"/>
      <c r="W231" s="206"/>
      <c r="X231" s="206"/>
      <c r="Y231" s="206"/>
      <c r="Z231" s="206"/>
      <c r="AA231" s="206"/>
      <c r="AB231" s="206"/>
      <c r="AC231" s="206"/>
      <c r="AD231" s="206"/>
      <c r="AE231" s="206"/>
      <c r="AF231" s="206"/>
      <c r="AG231" s="206"/>
      <c r="AH231" s="206"/>
      <c r="AI231" s="206"/>
      <c r="AJ231" s="206"/>
      <c r="AK231" s="221"/>
      <c r="AL231" s="804" t="s">
        <v>1726</v>
      </c>
      <c r="AM231" s="805"/>
    </row>
    <row r="232" spans="2:39" s="164" customFormat="1" ht="15" customHeight="1">
      <c r="B232" s="802" t="s">
        <v>1726</v>
      </c>
      <c r="C232" s="803"/>
      <c r="D232" s="427">
        <v>2</v>
      </c>
      <c r="E232" s="428"/>
      <c r="F232" s="222" t="s">
        <v>2158</v>
      </c>
      <c r="G232" s="206"/>
      <c r="H232" s="206"/>
      <c r="I232" s="206"/>
      <c r="J232" s="206"/>
      <c r="K232" s="206"/>
      <c r="L232" s="206"/>
      <c r="M232" s="206"/>
      <c r="N232" s="206"/>
      <c r="O232" s="206"/>
      <c r="P232" s="206"/>
      <c r="Q232" s="221"/>
      <c r="R232" s="222" t="s">
        <v>2159</v>
      </c>
      <c r="S232" s="206"/>
      <c r="T232" s="206"/>
      <c r="U232" s="206"/>
      <c r="V232" s="206"/>
      <c r="W232" s="206"/>
      <c r="X232" s="206"/>
      <c r="Y232" s="206"/>
      <c r="Z232" s="206"/>
      <c r="AA232" s="206"/>
      <c r="AB232" s="206"/>
      <c r="AC232" s="206"/>
      <c r="AD232" s="206"/>
      <c r="AE232" s="206"/>
      <c r="AF232" s="206"/>
      <c r="AG232" s="206"/>
      <c r="AH232" s="206"/>
      <c r="AI232" s="206"/>
      <c r="AJ232" s="206"/>
      <c r="AK232" s="221"/>
      <c r="AL232" s="804" t="s">
        <v>1726</v>
      </c>
      <c r="AM232" s="805"/>
    </row>
    <row r="233" spans="2:39" s="164" customFormat="1" ht="15" customHeight="1">
      <c r="B233" s="802" t="s">
        <v>1726</v>
      </c>
      <c r="C233" s="803"/>
      <c r="D233" s="427">
        <v>2</v>
      </c>
      <c r="E233" s="428"/>
      <c r="F233" s="222" t="s">
        <v>2160</v>
      </c>
      <c r="G233" s="206"/>
      <c r="H233" s="206"/>
      <c r="I233" s="206"/>
      <c r="J233" s="206"/>
      <c r="K233" s="206"/>
      <c r="L233" s="206"/>
      <c r="M233" s="206"/>
      <c r="N233" s="206"/>
      <c r="O233" s="206"/>
      <c r="P233" s="206"/>
      <c r="Q233" s="221"/>
      <c r="R233" s="222" t="s">
        <v>2161</v>
      </c>
      <c r="S233" s="206"/>
      <c r="T233" s="206"/>
      <c r="U233" s="206"/>
      <c r="V233" s="206"/>
      <c r="W233" s="206"/>
      <c r="X233" s="206"/>
      <c r="Y233" s="206"/>
      <c r="Z233" s="206"/>
      <c r="AA233" s="206"/>
      <c r="AB233" s="206"/>
      <c r="AC233" s="206"/>
      <c r="AD233" s="206"/>
      <c r="AE233" s="206"/>
      <c r="AF233" s="206"/>
      <c r="AG233" s="206"/>
      <c r="AH233" s="206"/>
      <c r="AI233" s="206"/>
      <c r="AJ233" s="206"/>
      <c r="AK233" s="221"/>
      <c r="AL233" s="804" t="s">
        <v>1726</v>
      </c>
      <c r="AM233" s="805"/>
    </row>
    <row r="234" spans="2:39" s="164" customFormat="1" ht="15" customHeight="1" thickBot="1">
      <c r="B234" s="806" t="s">
        <v>1726</v>
      </c>
      <c r="C234" s="807"/>
      <c r="D234" s="486">
        <v>2</v>
      </c>
      <c r="E234" s="487"/>
      <c r="F234" s="245" t="s">
        <v>2109</v>
      </c>
      <c r="G234" s="227"/>
      <c r="H234" s="214"/>
      <c r="I234" s="65"/>
      <c r="J234" s="65"/>
      <c r="K234" s="65"/>
      <c r="L234" s="65"/>
      <c r="M234" s="65"/>
      <c r="N234" s="65"/>
      <c r="O234" s="65"/>
      <c r="P234" s="65"/>
      <c r="Q234" s="254"/>
      <c r="R234" s="245" t="s">
        <v>2142</v>
      </c>
      <c r="S234" s="65"/>
      <c r="T234" s="65"/>
      <c r="U234" s="65"/>
      <c r="V234" s="214"/>
      <c r="W234" s="65"/>
      <c r="X234" s="65"/>
      <c r="Y234" s="65"/>
      <c r="Z234" s="65"/>
      <c r="AA234" s="65"/>
      <c r="AB234" s="65"/>
      <c r="AC234" s="65"/>
      <c r="AD234" s="65"/>
      <c r="AE234" s="65"/>
      <c r="AF234" s="65"/>
      <c r="AG234" s="65"/>
      <c r="AH234" s="65"/>
      <c r="AI234" s="65"/>
      <c r="AJ234" s="65"/>
      <c r="AK234" s="254"/>
      <c r="AL234" s="808" t="s">
        <v>1726</v>
      </c>
      <c r="AM234" s="809"/>
    </row>
    <row r="235" spans="2:39" s="164" customFormat="1" ht="9.9499999999999993" customHeight="1"/>
    <row r="236" spans="2:39" s="164" customFormat="1" ht="15" customHeight="1">
      <c r="B236" s="233" t="s">
        <v>2162</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9" s="164" customFormat="1" ht="9.9499999999999993" customHeight="1" thickBot="1">
      <c r="B237" s="23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9" s="164" customFormat="1" ht="15" customHeight="1">
      <c r="B238" s="815" t="s">
        <v>2016</v>
      </c>
      <c r="C238" s="816"/>
      <c r="D238" s="422" t="s">
        <v>2017</v>
      </c>
      <c r="E238" s="423"/>
      <c r="F238" s="817" t="s">
        <v>1490</v>
      </c>
      <c r="G238" s="818"/>
      <c r="H238" s="818"/>
      <c r="I238" s="818"/>
      <c r="J238" s="818"/>
      <c r="K238" s="818"/>
      <c r="L238" s="818"/>
      <c r="M238" s="818"/>
      <c r="N238" s="818"/>
      <c r="O238" s="818"/>
      <c r="P238" s="818"/>
      <c r="Q238" s="819"/>
      <c r="R238" s="820" t="s">
        <v>2019</v>
      </c>
      <c r="S238" s="820"/>
      <c r="T238" s="820"/>
      <c r="U238" s="820"/>
      <c r="V238" s="820"/>
      <c r="W238" s="820"/>
      <c r="X238" s="820"/>
      <c r="Y238" s="820"/>
      <c r="Z238" s="820"/>
      <c r="AA238" s="820"/>
      <c r="AB238" s="820"/>
      <c r="AC238" s="820"/>
      <c r="AD238" s="820"/>
      <c r="AE238" s="820"/>
      <c r="AF238" s="820"/>
      <c r="AG238" s="820"/>
      <c r="AH238" s="820"/>
      <c r="AI238" s="820"/>
      <c r="AJ238" s="820"/>
      <c r="AK238" s="820"/>
      <c r="AL238" s="433" t="s">
        <v>2020</v>
      </c>
      <c r="AM238" s="433"/>
    </row>
    <row r="239" spans="2:39" s="164" customFormat="1" ht="15" customHeight="1">
      <c r="B239" s="811" t="s">
        <v>1726</v>
      </c>
      <c r="C239" s="812"/>
      <c r="D239" s="474">
        <v>2</v>
      </c>
      <c r="E239" s="475"/>
      <c r="F239" s="230" t="s">
        <v>2425</v>
      </c>
      <c r="G239" s="217"/>
      <c r="H239" s="217"/>
      <c r="I239" s="217"/>
      <c r="J239" s="217"/>
      <c r="K239" s="217"/>
      <c r="L239" s="217"/>
      <c r="M239" s="217"/>
      <c r="N239" s="217"/>
      <c r="O239" s="217"/>
      <c r="P239" s="217"/>
      <c r="Q239" s="231"/>
      <c r="R239" s="230" t="s">
        <v>2164</v>
      </c>
      <c r="S239" s="217"/>
      <c r="T239" s="217"/>
      <c r="U239" s="217"/>
      <c r="V239" s="217"/>
      <c r="W239" s="217"/>
      <c r="X239" s="217"/>
      <c r="Y239" s="217"/>
      <c r="Z239" s="217"/>
      <c r="AA239" s="217"/>
      <c r="AB239" s="217"/>
      <c r="AC239" s="217"/>
      <c r="AD239" s="217"/>
      <c r="AE239" s="217"/>
      <c r="AF239" s="217"/>
      <c r="AG239" s="217"/>
      <c r="AH239" s="217"/>
      <c r="AI239" s="217"/>
      <c r="AJ239" s="217"/>
      <c r="AK239" s="231"/>
      <c r="AL239" s="813" t="s">
        <v>1726</v>
      </c>
      <c r="AM239" s="814"/>
    </row>
    <row r="240" spans="2:39" s="164" customFormat="1" ht="15" customHeight="1">
      <c r="B240" s="802" t="s">
        <v>1726</v>
      </c>
      <c r="C240" s="803"/>
      <c r="D240" s="427">
        <v>2</v>
      </c>
      <c r="E240" s="428"/>
      <c r="F240" s="275" t="s">
        <v>2165</v>
      </c>
      <c r="G240" s="216"/>
      <c r="H240" s="206"/>
      <c r="I240" s="276"/>
      <c r="J240" s="276"/>
      <c r="K240" s="276"/>
      <c r="L240" s="276"/>
      <c r="M240" s="276"/>
      <c r="N240" s="276"/>
      <c r="O240" s="276"/>
      <c r="P240" s="276"/>
      <c r="Q240" s="277"/>
      <c r="R240" s="275" t="s">
        <v>2166</v>
      </c>
      <c r="S240" s="276"/>
      <c r="T240" s="276"/>
      <c r="U240" s="276"/>
      <c r="V240" s="276"/>
      <c r="W240" s="276"/>
      <c r="X240" s="276"/>
      <c r="Y240" s="276"/>
      <c r="Z240" s="276"/>
      <c r="AA240" s="276"/>
      <c r="AB240" s="276"/>
      <c r="AC240" s="276"/>
      <c r="AD240" s="276"/>
      <c r="AE240" s="276"/>
      <c r="AF240" s="276"/>
      <c r="AG240" s="276"/>
      <c r="AH240" s="276"/>
      <c r="AI240" s="276"/>
      <c r="AJ240" s="276"/>
      <c r="AK240" s="277"/>
      <c r="AL240" s="804" t="s">
        <v>1726</v>
      </c>
      <c r="AM240" s="805"/>
    </row>
    <row r="241" spans="2:39" s="164" customFormat="1" ht="15" customHeight="1">
      <c r="B241" s="802" t="s">
        <v>1726</v>
      </c>
      <c r="C241" s="803"/>
      <c r="D241" s="427">
        <v>2</v>
      </c>
      <c r="E241" s="428"/>
      <c r="F241" s="275" t="s">
        <v>2167</v>
      </c>
      <c r="G241" s="216"/>
      <c r="H241" s="206"/>
      <c r="I241" s="276"/>
      <c r="J241" s="276"/>
      <c r="K241" s="276"/>
      <c r="L241" s="276"/>
      <c r="M241" s="276"/>
      <c r="N241" s="276"/>
      <c r="O241" s="276"/>
      <c r="P241" s="276"/>
      <c r="Q241" s="277"/>
      <c r="R241" s="275"/>
      <c r="S241" s="276"/>
      <c r="T241" s="276"/>
      <c r="U241" s="276"/>
      <c r="V241" s="276"/>
      <c r="W241" s="276"/>
      <c r="X241" s="276"/>
      <c r="Y241" s="276"/>
      <c r="Z241" s="276"/>
      <c r="AA241" s="276"/>
      <c r="AB241" s="276"/>
      <c r="AC241" s="276"/>
      <c r="AD241" s="276"/>
      <c r="AE241" s="276"/>
      <c r="AF241" s="276"/>
      <c r="AG241" s="276"/>
      <c r="AH241" s="276"/>
      <c r="AI241" s="276"/>
      <c r="AJ241" s="276"/>
      <c r="AK241" s="277"/>
      <c r="AL241" s="804" t="s">
        <v>1726</v>
      </c>
      <c r="AM241" s="805"/>
    </row>
    <row r="242" spans="2:39" s="164" customFormat="1" ht="15" customHeight="1">
      <c r="B242" s="802" t="s">
        <v>1726</v>
      </c>
      <c r="C242" s="803"/>
      <c r="D242" s="427">
        <v>2</v>
      </c>
      <c r="E242" s="428"/>
      <c r="F242" s="275" t="s">
        <v>2168</v>
      </c>
      <c r="G242" s="216"/>
      <c r="H242" s="206"/>
      <c r="I242" s="276"/>
      <c r="J242" s="276"/>
      <c r="K242" s="276"/>
      <c r="L242" s="276"/>
      <c r="M242" s="276"/>
      <c r="N242" s="276"/>
      <c r="O242" s="276"/>
      <c r="P242" s="276"/>
      <c r="Q242" s="277"/>
      <c r="R242" s="275"/>
      <c r="S242" s="276"/>
      <c r="T242" s="276"/>
      <c r="U242" s="276"/>
      <c r="V242" s="276"/>
      <c r="W242" s="276"/>
      <c r="X242" s="276"/>
      <c r="Y242" s="276"/>
      <c r="Z242" s="276"/>
      <c r="AA242" s="276"/>
      <c r="AB242" s="276"/>
      <c r="AC242" s="276"/>
      <c r="AD242" s="276"/>
      <c r="AE242" s="276"/>
      <c r="AF242" s="276"/>
      <c r="AG242" s="276"/>
      <c r="AH242" s="276"/>
      <c r="AI242" s="276"/>
      <c r="AJ242" s="276"/>
      <c r="AK242" s="277"/>
      <c r="AL242" s="804" t="s">
        <v>1726</v>
      </c>
      <c r="AM242" s="805"/>
    </row>
    <row r="243" spans="2:39" s="164" customFormat="1" ht="15" customHeight="1">
      <c r="B243" s="802" t="s">
        <v>1726</v>
      </c>
      <c r="C243" s="803"/>
      <c r="D243" s="427">
        <v>2</v>
      </c>
      <c r="E243" s="428"/>
      <c r="F243" s="222" t="s">
        <v>2169</v>
      </c>
      <c r="G243" s="206"/>
      <c r="H243" s="206"/>
      <c r="I243" s="206"/>
      <c r="J243" s="206"/>
      <c r="K243" s="206"/>
      <c r="L243" s="206"/>
      <c r="M243" s="206"/>
      <c r="N243" s="206"/>
      <c r="O243" s="206"/>
      <c r="P243" s="206"/>
      <c r="Q243" s="221"/>
      <c r="R243" s="222"/>
      <c r="S243" s="206"/>
      <c r="T243" s="206"/>
      <c r="U243" s="206"/>
      <c r="V243" s="206"/>
      <c r="W243" s="206"/>
      <c r="X243" s="206"/>
      <c r="Y243" s="206"/>
      <c r="Z243" s="206"/>
      <c r="AA243" s="206"/>
      <c r="AB243" s="206"/>
      <c r="AC243" s="206"/>
      <c r="AD243" s="206"/>
      <c r="AE243" s="206"/>
      <c r="AF243" s="206"/>
      <c r="AG243" s="206"/>
      <c r="AH243" s="206"/>
      <c r="AI243" s="206"/>
      <c r="AJ243" s="206"/>
      <c r="AK243" s="221"/>
      <c r="AL243" s="804" t="s">
        <v>1726</v>
      </c>
      <c r="AM243" s="805"/>
    </row>
    <row r="244" spans="2:39" s="164" customFormat="1" ht="15" customHeight="1">
      <c r="B244" s="802" t="s">
        <v>1726</v>
      </c>
      <c r="C244" s="803"/>
      <c r="D244" s="427">
        <v>2</v>
      </c>
      <c r="E244" s="428"/>
      <c r="F244" s="222" t="s">
        <v>2170</v>
      </c>
      <c r="G244" s="206"/>
      <c r="H244" s="206"/>
      <c r="I244" s="206"/>
      <c r="J244" s="206"/>
      <c r="K244" s="206"/>
      <c r="L244" s="206"/>
      <c r="M244" s="206"/>
      <c r="N244" s="206"/>
      <c r="O244" s="206"/>
      <c r="P244" s="206"/>
      <c r="Q244" s="221"/>
      <c r="R244" s="222"/>
      <c r="S244" s="206"/>
      <c r="T244" s="206"/>
      <c r="U244" s="206"/>
      <c r="V244" s="206"/>
      <c r="W244" s="206"/>
      <c r="X244" s="206"/>
      <c r="Y244" s="206"/>
      <c r="Z244" s="206"/>
      <c r="AA244" s="206"/>
      <c r="AB244" s="206"/>
      <c r="AC244" s="206"/>
      <c r="AD244" s="206"/>
      <c r="AE244" s="206"/>
      <c r="AF244" s="206"/>
      <c r="AG244" s="206"/>
      <c r="AH244" s="206"/>
      <c r="AI244" s="206"/>
      <c r="AJ244" s="206"/>
      <c r="AK244" s="221"/>
      <c r="AL244" s="804" t="s">
        <v>1726</v>
      </c>
      <c r="AM244" s="805"/>
    </row>
    <row r="245" spans="2:39" s="164" customFormat="1" ht="15" customHeight="1">
      <c r="B245" s="802" t="s">
        <v>1726</v>
      </c>
      <c r="C245" s="803"/>
      <c r="D245" s="427">
        <v>2</v>
      </c>
      <c r="E245" s="428"/>
      <c r="F245" s="222" t="s">
        <v>2171</v>
      </c>
      <c r="G245" s="206"/>
      <c r="H245" s="206"/>
      <c r="I245" s="206"/>
      <c r="J245" s="206"/>
      <c r="K245" s="206"/>
      <c r="L245" s="206"/>
      <c r="M245" s="206"/>
      <c r="N245" s="206"/>
      <c r="O245" s="206"/>
      <c r="P245" s="206"/>
      <c r="Q245" s="221"/>
      <c r="R245" s="222"/>
      <c r="S245" s="206"/>
      <c r="T245" s="206"/>
      <c r="U245" s="206"/>
      <c r="V245" s="206"/>
      <c r="W245" s="206"/>
      <c r="X245" s="206"/>
      <c r="Y245" s="206"/>
      <c r="Z245" s="206"/>
      <c r="AA245" s="206"/>
      <c r="AB245" s="206"/>
      <c r="AC245" s="206"/>
      <c r="AD245" s="206"/>
      <c r="AE245" s="206"/>
      <c r="AF245" s="206"/>
      <c r="AG245" s="206"/>
      <c r="AH245" s="206"/>
      <c r="AI245" s="206"/>
      <c r="AJ245" s="206"/>
      <c r="AK245" s="221"/>
      <c r="AL245" s="804" t="s">
        <v>1726</v>
      </c>
      <c r="AM245" s="805"/>
    </row>
    <row r="246" spans="2:39" s="164" customFormat="1" ht="15" customHeight="1">
      <c r="B246" s="802" t="s">
        <v>1726</v>
      </c>
      <c r="C246" s="803"/>
      <c r="D246" s="427">
        <v>2</v>
      </c>
      <c r="E246" s="428"/>
      <c r="F246" s="222" t="s">
        <v>2172</v>
      </c>
      <c r="G246" s="206"/>
      <c r="H246" s="206"/>
      <c r="I246" s="206"/>
      <c r="J246" s="206"/>
      <c r="K246" s="206"/>
      <c r="L246" s="206"/>
      <c r="M246" s="206"/>
      <c r="N246" s="206"/>
      <c r="O246" s="206"/>
      <c r="P246" s="206"/>
      <c r="Q246" s="221"/>
      <c r="R246" s="222"/>
      <c r="S246" s="206"/>
      <c r="T246" s="206"/>
      <c r="U246" s="206"/>
      <c r="V246" s="206"/>
      <c r="W246" s="206"/>
      <c r="X246" s="206"/>
      <c r="Y246" s="206"/>
      <c r="Z246" s="206"/>
      <c r="AA246" s="206"/>
      <c r="AB246" s="206"/>
      <c r="AC246" s="206"/>
      <c r="AD246" s="206"/>
      <c r="AE246" s="206"/>
      <c r="AF246" s="206"/>
      <c r="AG246" s="206"/>
      <c r="AH246" s="206"/>
      <c r="AI246" s="206"/>
      <c r="AJ246" s="206"/>
      <c r="AK246" s="221"/>
      <c r="AL246" s="804" t="s">
        <v>1726</v>
      </c>
      <c r="AM246" s="805"/>
    </row>
    <row r="247" spans="2:39" s="164" customFormat="1" ht="15" customHeight="1">
      <c r="B247" s="802" t="s">
        <v>1726</v>
      </c>
      <c r="C247" s="803"/>
      <c r="D247" s="427">
        <v>2</v>
      </c>
      <c r="E247" s="428"/>
      <c r="F247" s="222" t="s">
        <v>2173</v>
      </c>
      <c r="G247" s="206"/>
      <c r="H247" s="206"/>
      <c r="I247" s="206"/>
      <c r="J247" s="206"/>
      <c r="K247" s="206"/>
      <c r="L247" s="206"/>
      <c r="M247" s="206"/>
      <c r="N247" s="206"/>
      <c r="O247" s="206"/>
      <c r="P247" s="206"/>
      <c r="Q247" s="221"/>
      <c r="R247" s="222"/>
      <c r="S247" s="206"/>
      <c r="T247" s="206"/>
      <c r="U247" s="206"/>
      <c r="V247" s="206"/>
      <c r="W247" s="206"/>
      <c r="X247" s="206"/>
      <c r="Y247" s="206"/>
      <c r="Z247" s="206"/>
      <c r="AA247" s="206"/>
      <c r="AB247" s="206"/>
      <c r="AC247" s="206"/>
      <c r="AD247" s="206"/>
      <c r="AE247" s="206"/>
      <c r="AF247" s="206"/>
      <c r="AG247" s="206"/>
      <c r="AH247" s="206"/>
      <c r="AI247" s="206"/>
      <c r="AJ247" s="206"/>
      <c r="AK247" s="221"/>
      <c r="AL247" s="804" t="s">
        <v>1726</v>
      </c>
      <c r="AM247" s="805"/>
    </row>
    <row r="248" spans="2:39" s="164" customFormat="1" ht="15" customHeight="1">
      <c r="B248" s="802" t="s">
        <v>1726</v>
      </c>
      <c r="C248" s="803"/>
      <c r="D248" s="427">
        <v>2</v>
      </c>
      <c r="E248" s="428"/>
      <c r="F248" s="222" t="s">
        <v>2174</v>
      </c>
      <c r="G248" s="206"/>
      <c r="H248" s="206"/>
      <c r="I248" s="206"/>
      <c r="J248" s="206"/>
      <c r="K248" s="206"/>
      <c r="L248" s="206"/>
      <c r="M248" s="206"/>
      <c r="N248" s="206"/>
      <c r="O248" s="206"/>
      <c r="P248" s="206"/>
      <c r="Q248" s="221"/>
      <c r="R248" s="222" t="s">
        <v>2175</v>
      </c>
      <c r="S248" s="206"/>
      <c r="T248" s="206"/>
      <c r="U248" s="206"/>
      <c r="V248" s="206"/>
      <c r="W248" s="206"/>
      <c r="X248" s="206"/>
      <c r="Y248" s="206"/>
      <c r="Z248" s="206"/>
      <c r="AA248" s="206"/>
      <c r="AB248" s="206"/>
      <c r="AC248" s="206"/>
      <c r="AD248" s="206"/>
      <c r="AE248" s="206"/>
      <c r="AF248" s="206"/>
      <c r="AG248" s="206"/>
      <c r="AH248" s="206"/>
      <c r="AI248" s="206"/>
      <c r="AJ248" s="206"/>
      <c r="AK248" s="221"/>
      <c r="AL248" s="804" t="s">
        <v>1726</v>
      </c>
      <c r="AM248" s="805"/>
    </row>
    <row r="249" spans="2:39" s="164" customFormat="1" ht="15" customHeight="1" thickBot="1">
      <c r="B249" s="806" t="s">
        <v>1726</v>
      </c>
      <c r="C249" s="807"/>
      <c r="D249" s="486">
        <v>2</v>
      </c>
      <c r="E249" s="487"/>
      <c r="F249" s="245" t="s">
        <v>2109</v>
      </c>
      <c r="G249" s="227"/>
      <c r="H249" s="214"/>
      <c r="I249" s="65"/>
      <c r="J249" s="65"/>
      <c r="K249" s="65"/>
      <c r="L249" s="65"/>
      <c r="M249" s="65"/>
      <c r="N249" s="65"/>
      <c r="O249" s="65"/>
      <c r="P249" s="65"/>
      <c r="Q249" s="254"/>
      <c r="R249" s="245" t="s">
        <v>2142</v>
      </c>
      <c r="S249" s="65"/>
      <c r="T249" s="65"/>
      <c r="U249" s="65"/>
      <c r="V249" s="214"/>
      <c r="W249" s="65"/>
      <c r="X249" s="65"/>
      <c r="Y249" s="65"/>
      <c r="Z249" s="65"/>
      <c r="AA249" s="65"/>
      <c r="AB249" s="65"/>
      <c r="AC249" s="65"/>
      <c r="AD249" s="65"/>
      <c r="AE249" s="65"/>
      <c r="AF249" s="65"/>
      <c r="AG249" s="65"/>
      <c r="AH249" s="65"/>
      <c r="AI249" s="65"/>
      <c r="AJ249" s="65"/>
      <c r="AK249" s="254"/>
      <c r="AL249" s="808" t="s">
        <v>1726</v>
      </c>
      <c r="AM249" s="809"/>
    </row>
    <row r="250" spans="2:39" s="164" customFormat="1" ht="15" customHeight="1"/>
  </sheetData>
  <mergeCells count="760">
    <mergeCell ref="M186:AB186"/>
    <mergeCell ref="AL116:AM118"/>
    <mergeCell ref="AC117:AE118"/>
    <mergeCell ref="AF117:AK118"/>
    <mergeCell ref="AC119:AE119"/>
    <mergeCell ref="AF119:AK119"/>
    <mergeCell ref="AL119:AM121"/>
    <mergeCell ref="AC120:AE121"/>
    <mergeCell ref="AF120:AK121"/>
    <mergeCell ref="I116:J116"/>
    <mergeCell ref="N116:O116"/>
    <mergeCell ref="S116:T116"/>
    <mergeCell ref="X116:Y116"/>
    <mergeCell ref="AC116:AE116"/>
    <mergeCell ref="AF116:AK116"/>
    <mergeCell ref="B114:I114"/>
    <mergeCell ref="J114:M114"/>
    <mergeCell ref="N114:Q114"/>
    <mergeCell ref="S114:X114"/>
    <mergeCell ref="Y114:AB114"/>
    <mergeCell ref="AL114:AM114"/>
    <mergeCell ref="AL112:AM112"/>
    <mergeCell ref="B113:I113"/>
    <mergeCell ref="J113:K113"/>
    <mergeCell ref="O113:P113"/>
    <mergeCell ref="T113:U113"/>
    <mergeCell ref="Y113:Z113"/>
    <mergeCell ref="AD113:AE113"/>
    <mergeCell ref="AL113:AM113"/>
    <mergeCell ref="B111:I111"/>
    <mergeCell ref="J111:K111"/>
    <mergeCell ref="O111:P111"/>
    <mergeCell ref="AL111:AM111"/>
    <mergeCell ref="B112:I112"/>
    <mergeCell ref="J112:K112"/>
    <mergeCell ref="O112:P112"/>
    <mergeCell ref="T112:U112"/>
    <mergeCell ref="Y112:Z112"/>
    <mergeCell ref="AD112:AE112"/>
    <mergeCell ref="B110:I110"/>
    <mergeCell ref="J110:K110"/>
    <mergeCell ref="R110:S110"/>
    <mergeCell ref="X110:Y110"/>
    <mergeCell ref="AD110:AE110"/>
    <mergeCell ref="AL110:AM110"/>
    <mergeCell ref="Z107:AG107"/>
    <mergeCell ref="B108:I109"/>
    <mergeCell ref="J108:K108"/>
    <mergeCell ref="R108:S108"/>
    <mergeCell ref="Z108:AA108"/>
    <mergeCell ref="AL108:AM109"/>
    <mergeCell ref="J109:K109"/>
    <mergeCell ref="Q109:X109"/>
    <mergeCell ref="Z109:AA109"/>
    <mergeCell ref="AD104:AE104"/>
    <mergeCell ref="J105:N105"/>
    <mergeCell ref="O105:P105"/>
    <mergeCell ref="T105:U105"/>
    <mergeCell ref="Y101:Z101"/>
    <mergeCell ref="AD101:AE101"/>
    <mergeCell ref="B102:I107"/>
    <mergeCell ref="J102:K102"/>
    <mergeCell ref="AL102:AM107"/>
    <mergeCell ref="J103:N104"/>
    <mergeCell ref="O103:P103"/>
    <mergeCell ref="V103:W103"/>
    <mergeCell ref="AA103:AB103"/>
    <mergeCell ref="AF103:AG103"/>
    <mergeCell ref="J106:N106"/>
    <mergeCell ref="O106:P106"/>
    <mergeCell ref="J107:N107"/>
    <mergeCell ref="O107:P107"/>
    <mergeCell ref="T107:U107"/>
    <mergeCell ref="V107:X107"/>
    <mergeCell ref="O104:P104"/>
    <mergeCell ref="T104:U104"/>
    <mergeCell ref="Y104:Z104"/>
    <mergeCell ref="Z99:AA99"/>
    <mergeCell ref="B100:I100"/>
    <mergeCell ref="J100:K100"/>
    <mergeCell ref="O100:P100"/>
    <mergeCell ref="U100:V100"/>
    <mergeCell ref="AL100:AM101"/>
    <mergeCell ref="B101:I101"/>
    <mergeCell ref="J101:K101"/>
    <mergeCell ref="O101:P101"/>
    <mergeCell ref="T101:U101"/>
    <mergeCell ref="AL96:AM99"/>
    <mergeCell ref="B97:I99"/>
    <mergeCell ref="J97:K97"/>
    <mergeCell ref="R97:S97"/>
    <mergeCell ref="Z97:AA97"/>
    <mergeCell ref="J98:K98"/>
    <mergeCell ref="R98:S98"/>
    <mergeCell ref="Z98:AA98"/>
    <mergeCell ref="J99:K99"/>
    <mergeCell ref="R99:S99"/>
    <mergeCell ref="B96:I96"/>
    <mergeCell ref="J96:K96"/>
    <mergeCell ref="O96:P96"/>
    <mergeCell ref="T96:U96"/>
    <mergeCell ref="Y96:Z96"/>
    <mergeCell ref="AD96:AE96"/>
    <mergeCell ref="R93:S93"/>
    <mergeCell ref="Z93:AA93"/>
    <mergeCell ref="J94:K94"/>
    <mergeCell ref="R94:S94"/>
    <mergeCell ref="Z94:AA94"/>
    <mergeCell ref="B95:I95"/>
    <mergeCell ref="J95:K95"/>
    <mergeCell ref="L95:M95"/>
    <mergeCell ref="O95:W95"/>
    <mergeCell ref="X95:AK95"/>
    <mergeCell ref="B90:I90"/>
    <mergeCell ref="J90:K90"/>
    <mergeCell ref="O90:P90"/>
    <mergeCell ref="T90:U90"/>
    <mergeCell ref="Y90:Z90"/>
    <mergeCell ref="AD90:AE90"/>
    <mergeCell ref="AL90:AM95"/>
    <mergeCell ref="B91:I94"/>
    <mergeCell ref="J91:K91"/>
    <mergeCell ref="R91:S91"/>
    <mergeCell ref="Z91:AA91"/>
    <mergeCell ref="J92:K92"/>
    <mergeCell ref="R92:S92"/>
    <mergeCell ref="Z92:AA92"/>
    <mergeCell ref="J93:K93"/>
    <mergeCell ref="B88:I88"/>
    <mergeCell ref="J88:R88"/>
    <mergeCell ref="S88:AA88"/>
    <mergeCell ref="AC88:AF88"/>
    <mergeCell ref="AG88:AJ88"/>
    <mergeCell ref="AL88:AM89"/>
    <mergeCell ref="B89:I89"/>
    <mergeCell ref="J89:K89"/>
    <mergeCell ref="L89:M89"/>
    <mergeCell ref="O89:P89"/>
    <mergeCell ref="Q89:R89"/>
    <mergeCell ref="T89:W89"/>
    <mergeCell ref="X89:AA89"/>
    <mergeCell ref="AC89:AF89"/>
    <mergeCell ref="AG89:AJ89"/>
    <mergeCell ref="AL85:AM85"/>
    <mergeCell ref="B86:I86"/>
    <mergeCell ref="J86:K86"/>
    <mergeCell ref="O86:P86"/>
    <mergeCell ref="S86:T86"/>
    <mergeCell ref="Y86:Z86"/>
    <mergeCell ref="AE86:AF86"/>
    <mergeCell ref="AL86:AM86"/>
    <mergeCell ref="B85:I85"/>
    <mergeCell ref="J85:K85"/>
    <mergeCell ref="O85:P85"/>
    <mergeCell ref="S85:V85"/>
    <mergeCell ref="W85:AD85"/>
    <mergeCell ref="AE85:AF85"/>
    <mergeCell ref="J78:N79"/>
    <mergeCell ref="O78:P78"/>
    <mergeCell ref="AB78:AC78"/>
    <mergeCell ref="AL82:AM84"/>
    <mergeCell ref="B83:I83"/>
    <mergeCell ref="J83:K83"/>
    <mergeCell ref="O83:P83"/>
    <mergeCell ref="S83:T83"/>
    <mergeCell ref="B84:I84"/>
    <mergeCell ref="J84:K84"/>
    <mergeCell ref="O84:P84"/>
    <mergeCell ref="S84:T84"/>
    <mergeCell ref="B82:I82"/>
    <mergeCell ref="J82:K82"/>
    <mergeCell ref="O82:P82"/>
    <mergeCell ref="S82:T82"/>
    <mergeCell ref="Y82:Z82"/>
    <mergeCell ref="AE82:AF82"/>
    <mergeCell ref="AL72:AM73"/>
    <mergeCell ref="J73:K73"/>
    <mergeCell ref="O73:P73"/>
    <mergeCell ref="T73:U73"/>
    <mergeCell ref="Y73:Z73"/>
    <mergeCell ref="B74:I81"/>
    <mergeCell ref="J74:K74"/>
    <mergeCell ref="AL74:AM74"/>
    <mergeCell ref="J75:K75"/>
    <mergeCell ref="R75:S75"/>
    <mergeCell ref="O79:P79"/>
    <mergeCell ref="J80:N80"/>
    <mergeCell ref="O80:P80"/>
    <mergeCell ref="AB80:AK80"/>
    <mergeCell ref="J81:N81"/>
    <mergeCell ref="O81:P81"/>
    <mergeCell ref="AB81:AC81"/>
    <mergeCell ref="Z75:AA75"/>
    <mergeCell ref="AL75:AM81"/>
    <mergeCell ref="J76:N76"/>
    <mergeCell ref="O76:AK76"/>
    <mergeCell ref="J77:N77"/>
    <mergeCell ref="O77:AA77"/>
    <mergeCell ref="AB77:AK77"/>
    <mergeCell ref="AL60:AM62"/>
    <mergeCell ref="N67:AA67"/>
    <mergeCell ref="AL69:AM69"/>
    <mergeCell ref="B70:I71"/>
    <mergeCell ref="J70:K70"/>
    <mergeCell ref="O70:P70"/>
    <mergeCell ref="T70:U70"/>
    <mergeCell ref="Y70:Z70"/>
    <mergeCell ref="AD70:AE70"/>
    <mergeCell ref="AL70:AM71"/>
    <mergeCell ref="H59:T59"/>
    <mergeCell ref="U59:X59"/>
    <mergeCell ref="Y59:AK59"/>
    <mergeCell ref="T56:U56"/>
    <mergeCell ref="V56:AK56"/>
    <mergeCell ref="J71:K71"/>
    <mergeCell ref="T71:AK71"/>
    <mergeCell ref="B72:I73"/>
    <mergeCell ref="J72:K72"/>
    <mergeCell ref="O72:P72"/>
    <mergeCell ref="T72:U72"/>
    <mergeCell ref="Y72:Z72"/>
    <mergeCell ref="AD72:AE72"/>
    <mergeCell ref="AD54:AK54"/>
    <mergeCell ref="AL54:AM59"/>
    <mergeCell ref="V55:W55"/>
    <mergeCell ref="X55:AA55"/>
    <mergeCell ref="AB55:AC55"/>
    <mergeCell ref="AD55:AK55"/>
    <mergeCell ref="B57:C59"/>
    <mergeCell ref="D57:G57"/>
    <mergeCell ref="H57:T57"/>
    <mergeCell ref="U57:W57"/>
    <mergeCell ref="X57:AB57"/>
    <mergeCell ref="AC57:AF57"/>
    <mergeCell ref="AG57:AK57"/>
    <mergeCell ref="D58:G58"/>
    <mergeCell ref="B56:C56"/>
    <mergeCell ref="D56:G56"/>
    <mergeCell ref="H56:I56"/>
    <mergeCell ref="J56:M56"/>
    <mergeCell ref="N56:O56"/>
    <mergeCell ref="P56:S56"/>
    <mergeCell ref="I58:K58"/>
    <mergeCell ref="M58:O58"/>
    <mergeCell ref="P58:AK58"/>
    <mergeCell ref="D59:G59"/>
    <mergeCell ref="U49:W49"/>
    <mergeCell ref="X49:AB49"/>
    <mergeCell ref="AC49:AF49"/>
    <mergeCell ref="AG49:AK49"/>
    <mergeCell ref="T47:U47"/>
    <mergeCell ref="V47:AK47"/>
    <mergeCell ref="AL47:AM51"/>
    <mergeCell ref="B54:C55"/>
    <mergeCell ref="D54:G55"/>
    <mergeCell ref="H54:I55"/>
    <mergeCell ref="J54:P55"/>
    <mergeCell ref="Q54:R55"/>
    <mergeCell ref="S54:U55"/>
    <mergeCell ref="D50:G50"/>
    <mergeCell ref="I50:K50"/>
    <mergeCell ref="M50:O50"/>
    <mergeCell ref="P50:AK50"/>
    <mergeCell ref="D51:G51"/>
    <mergeCell ref="H51:T51"/>
    <mergeCell ref="U51:X51"/>
    <mergeCell ref="Y51:AK51"/>
    <mergeCell ref="V54:W54"/>
    <mergeCell ref="X54:AA54"/>
    <mergeCell ref="AB54:AC54"/>
    <mergeCell ref="B49:C51"/>
    <mergeCell ref="B47:C47"/>
    <mergeCell ref="D47:G47"/>
    <mergeCell ref="H47:I47"/>
    <mergeCell ref="J47:M47"/>
    <mergeCell ref="N47:O47"/>
    <mergeCell ref="P47:S47"/>
    <mergeCell ref="D49:G49"/>
    <mergeCell ref="H49:T49"/>
    <mergeCell ref="D42:G42"/>
    <mergeCell ref="H42:T42"/>
    <mergeCell ref="U42:W42"/>
    <mergeCell ref="X42:AB42"/>
    <mergeCell ref="AC42:AF42"/>
    <mergeCell ref="AG42:AK42"/>
    <mergeCell ref="B48:C48"/>
    <mergeCell ref="D48:I48"/>
    <mergeCell ref="J48:O48"/>
    <mergeCell ref="P48:AB48"/>
    <mergeCell ref="AC48:AD48"/>
    <mergeCell ref="AE48:AK48"/>
    <mergeCell ref="T40:U40"/>
    <mergeCell ref="V40:AK40"/>
    <mergeCell ref="AL40:AM44"/>
    <mergeCell ref="B41:C41"/>
    <mergeCell ref="D41:I41"/>
    <mergeCell ref="J41:O41"/>
    <mergeCell ref="P41:AB41"/>
    <mergeCell ref="AC41:AD41"/>
    <mergeCell ref="AE41:AK41"/>
    <mergeCell ref="B42:C44"/>
    <mergeCell ref="B40:C40"/>
    <mergeCell ref="D40:G40"/>
    <mergeCell ref="H40:I40"/>
    <mergeCell ref="J40:M40"/>
    <mergeCell ref="N40:O40"/>
    <mergeCell ref="P40:S40"/>
    <mergeCell ref="D43:G43"/>
    <mergeCell ref="I43:K43"/>
    <mergeCell ref="M43:O43"/>
    <mergeCell ref="P43:AK43"/>
    <mergeCell ref="D44:G44"/>
    <mergeCell ref="H44:T44"/>
    <mergeCell ref="U44:X44"/>
    <mergeCell ref="Y44:AK44"/>
    <mergeCell ref="T35:U35"/>
    <mergeCell ref="V35:AK35"/>
    <mergeCell ref="AL35:AM37"/>
    <mergeCell ref="B36:C36"/>
    <mergeCell ref="D36:AK36"/>
    <mergeCell ref="B37:E37"/>
    <mergeCell ref="F37:AK37"/>
    <mergeCell ref="B35:C35"/>
    <mergeCell ref="D35:G35"/>
    <mergeCell ref="H35:I35"/>
    <mergeCell ref="J35:M35"/>
    <mergeCell ref="N35:O35"/>
    <mergeCell ref="P35:S35"/>
    <mergeCell ref="AL30:AM32"/>
    <mergeCell ref="J31:M31"/>
    <mergeCell ref="N31:W31"/>
    <mergeCell ref="X31:AA31"/>
    <mergeCell ref="AB31:AK31"/>
    <mergeCell ref="J32:M32"/>
    <mergeCell ref="N32:W32"/>
    <mergeCell ref="X32:AA32"/>
    <mergeCell ref="AB32:AK32"/>
    <mergeCell ref="B30:I32"/>
    <mergeCell ref="J30:M30"/>
    <mergeCell ref="N30:W30"/>
    <mergeCell ref="X30:AA30"/>
    <mergeCell ref="AB30:AK30"/>
    <mergeCell ref="B27:I29"/>
    <mergeCell ref="J27:M27"/>
    <mergeCell ref="N27:W27"/>
    <mergeCell ref="X27:AA27"/>
    <mergeCell ref="AB27:AK27"/>
    <mergeCell ref="AL27:AM29"/>
    <mergeCell ref="J28:M28"/>
    <mergeCell ref="N28:W28"/>
    <mergeCell ref="X28:AA28"/>
    <mergeCell ref="AB28:AK28"/>
    <mergeCell ref="AL24:AM26"/>
    <mergeCell ref="J25:M25"/>
    <mergeCell ref="N25:W25"/>
    <mergeCell ref="X25:AA25"/>
    <mergeCell ref="AB25:AK25"/>
    <mergeCell ref="J26:M26"/>
    <mergeCell ref="N26:W26"/>
    <mergeCell ref="X26:AA26"/>
    <mergeCell ref="AB26:AK26"/>
    <mergeCell ref="J29:M29"/>
    <mergeCell ref="N29:W29"/>
    <mergeCell ref="X29:AA29"/>
    <mergeCell ref="AB29:AK29"/>
    <mergeCell ref="B24:I26"/>
    <mergeCell ref="J24:M24"/>
    <mergeCell ref="N24:W24"/>
    <mergeCell ref="X24:AA24"/>
    <mergeCell ref="AB24:AK24"/>
    <mergeCell ref="B21:I23"/>
    <mergeCell ref="J21:M21"/>
    <mergeCell ref="N21:W21"/>
    <mergeCell ref="X21:AA21"/>
    <mergeCell ref="AB21:AK21"/>
    <mergeCell ref="AL21:AM23"/>
    <mergeCell ref="J22:M22"/>
    <mergeCell ref="N22:W22"/>
    <mergeCell ref="X22:AA22"/>
    <mergeCell ref="AB22:AK22"/>
    <mergeCell ref="AL17:AM18"/>
    <mergeCell ref="B18:I18"/>
    <mergeCell ref="J18:K18"/>
    <mergeCell ref="O18:P18"/>
    <mergeCell ref="Z18:AC18"/>
    <mergeCell ref="AD18:AG18"/>
    <mergeCell ref="AH18:AK18"/>
    <mergeCell ref="J23:M23"/>
    <mergeCell ref="N23:W23"/>
    <mergeCell ref="X23:AA23"/>
    <mergeCell ref="AB23:AK23"/>
    <mergeCell ref="B17:I17"/>
    <mergeCell ref="J17:K17"/>
    <mergeCell ref="L17:M17"/>
    <mergeCell ref="O17:P17"/>
    <mergeCell ref="R17:S17"/>
    <mergeCell ref="U17:Y18"/>
    <mergeCell ref="Z17:AC17"/>
    <mergeCell ref="AD17:AG17"/>
    <mergeCell ref="AH17:AK17"/>
    <mergeCell ref="AH15:AK15"/>
    <mergeCell ref="AL15:AM16"/>
    <mergeCell ref="B16:I16"/>
    <mergeCell ref="J16:K16"/>
    <mergeCell ref="L16:M16"/>
    <mergeCell ref="O16:P16"/>
    <mergeCell ref="R16:S16"/>
    <mergeCell ref="Z16:AA16"/>
    <mergeCell ref="AB16:AE16"/>
    <mergeCell ref="AF16:AG16"/>
    <mergeCell ref="AH16:AK16"/>
    <mergeCell ref="B15:I15"/>
    <mergeCell ref="J15:K15"/>
    <mergeCell ref="L15:M15"/>
    <mergeCell ref="O15:P15"/>
    <mergeCell ref="R15:S15"/>
    <mergeCell ref="U15:Y16"/>
    <mergeCell ref="Z15:AA15"/>
    <mergeCell ref="AB15:AE15"/>
    <mergeCell ref="AF15:AG15"/>
    <mergeCell ref="AF11:AG11"/>
    <mergeCell ref="AH11:AK11"/>
    <mergeCell ref="AL11:AM12"/>
    <mergeCell ref="B12:C12"/>
    <mergeCell ref="D12:G12"/>
    <mergeCell ref="H12:I12"/>
    <mergeCell ref="J12:M12"/>
    <mergeCell ref="N12:O12"/>
    <mergeCell ref="AH12:AK12"/>
    <mergeCell ref="P12:S12"/>
    <mergeCell ref="T12:U12"/>
    <mergeCell ref="V12:Y12"/>
    <mergeCell ref="Z12:AA12"/>
    <mergeCell ref="AB12:AE12"/>
    <mergeCell ref="AF12:AG12"/>
    <mergeCell ref="N5:AA5"/>
    <mergeCell ref="AC5:AD5"/>
    <mergeCell ref="AE5:AF5"/>
    <mergeCell ref="AH5:AI5"/>
    <mergeCell ref="AK5:AL5"/>
    <mergeCell ref="AL9:AM9"/>
    <mergeCell ref="AH10:AK10"/>
    <mergeCell ref="AL10:AM10"/>
    <mergeCell ref="B11:C11"/>
    <mergeCell ref="D11:G11"/>
    <mergeCell ref="H11:I11"/>
    <mergeCell ref="J11:M11"/>
    <mergeCell ref="N11:O11"/>
    <mergeCell ref="P11:S11"/>
    <mergeCell ref="T11:U11"/>
    <mergeCell ref="V11:Y11"/>
    <mergeCell ref="B10:I10"/>
    <mergeCell ref="J10:U10"/>
    <mergeCell ref="V10:Y10"/>
    <mergeCell ref="Z10:AA10"/>
    <mergeCell ref="AB10:AE10"/>
    <mergeCell ref="AF10:AG10"/>
    <mergeCell ref="Z11:AA11"/>
    <mergeCell ref="AB11:AE11"/>
    <mergeCell ref="B134:C134"/>
    <mergeCell ref="D134:E134"/>
    <mergeCell ref="F134:G134"/>
    <mergeCell ref="H134:Q134"/>
    <mergeCell ref="R134:AK134"/>
    <mergeCell ref="AL134:AM134"/>
    <mergeCell ref="B135:C135"/>
    <mergeCell ref="D135:E135"/>
    <mergeCell ref="F135:G135"/>
    <mergeCell ref="AL135:AM135"/>
    <mergeCell ref="B136:C136"/>
    <mergeCell ref="D136:E136"/>
    <mergeCell ref="F136:G136"/>
    <mergeCell ref="AL136:AM136"/>
    <mergeCell ref="B137:C137"/>
    <mergeCell ref="D137:E137"/>
    <mergeCell ref="F137:G137"/>
    <mergeCell ref="AL137:AM137"/>
    <mergeCell ref="B138:C138"/>
    <mergeCell ref="D138:E138"/>
    <mergeCell ref="F138:G138"/>
    <mergeCell ref="AL138:AM138"/>
    <mergeCell ref="B139:C139"/>
    <mergeCell ref="D139:E139"/>
    <mergeCell ref="F139:G139"/>
    <mergeCell ref="AL139:AM139"/>
    <mergeCell ref="B140:C140"/>
    <mergeCell ref="D140:E140"/>
    <mergeCell ref="F140:G140"/>
    <mergeCell ref="AL140:AM140"/>
    <mergeCell ref="B141:C141"/>
    <mergeCell ref="D141:E141"/>
    <mergeCell ref="F141:G141"/>
    <mergeCell ref="AL141:AM141"/>
    <mergeCell ref="B142:C142"/>
    <mergeCell ref="D142:E142"/>
    <mergeCell ref="F142:G142"/>
    <mergeCell ref="AL142:AM142"/>
    <mergeCell ref="B143:C143"/>
    <mergeCell ref="D143:E143"/>
    <mergeCell ref="F143:G143"/>
    <mergeCell ref="AL143:AM143"/>
    <mergeCell ref="B147:C147"/>
    <mergeCell ref="D147:E147"/>
    <mergeCell ref="F147:G147"/>
    <mergeCell ref="H147:Q147"/>
    <mergeCell ref="R147:AK147"/>
    <mergeCell ref="AL147:AM147"/>
    <mergeCell ref="B148:C149"/>
    <mergeCell ref="D148:E149"/>
    <mergeCell ref="F148:G149"/>
    <mergeCell ref="AL148:AM149"/>
    <mergeCell ref="B150:C150"/>
    <mergeCell ref="D150:E150"/>
    <mergeCell ref="F150:G150"/>
    <mergeCell ref="AL150:AM150"/>
    <mergeCell ref="B154:C154"/>
    <mergeCell ref="D154:E154"/>
    <mergeCell ref="F154:G154"/>
    <mergeCell ref="H154:Q154"/>
    <mergeCell ref="R154:AK154"/>
    <mergeCell ref="AL154:AM154"/>
    <mergeCell ref="B155:C155"/>
    <mergeCell ref="D155:E155"/>
    <mergeCell ref="F155:G155"/>
    <mergeCell ref="AL155:AM155"/>
    <mergeCell ref="B156:C156"/>
    <mergeCell ref="D156:E156"/>
    <mergeCell ref="F156:G156"/>
    <mergeCell ref="AL156:AM156"/>
    <mergeCell ref="B157:C158"/>
    <mergeCell ref="D157:E158"/>
    <mergeCell ref="F157:G158"/>
    <mergeCell ref="AL157:AM158"/>
    <mergeCell ref="B159:C159"/>
    <mergeCell ref="D159:E159"/>
    <mergeCell ref="F159:G159"/>
    <mergeCell ref="AL159:AM159"/>
    <mergeCell ref="B160:C160"/>
    <mergeCell ref="D160:E160"/>
    <mergeCell ref="F160:G160"/>
    <mergeCell ref="AL160:AM160"/>
    <mergeCell ref="B161:C161"/>
    <mergeCell ref="D161:E161"/>
    <mergeCell ref="F161:G161"/>
    <mergeCell ref="AL161:AM161"/>
    <mergeCell ref="B162:C162"/>
    <mergeCell ref="D162:E162"/>
    <mergeCell ref="F162:G162"/>
    <mergeCell ref="AL162:AM162"/>
    <mergeCell ref="B163:C163"/>
    <mergeCell ref="D163:E163"/>
    <mergeCell ref="F163:G163"/>
    <mergeCell ref="AL163:AM163"/>
    <mergeCell ref="B164:C164"/>
    <mergeCell ref="D164:E164"/>
    <mergeCell ref="F164:G164"/>
    <mergeCell ref="AL164:AM164"/>
    <mergeCell ref="B165:C165"/>
    <mergeCell ref="D165:E165"/>
    <mergeCell ref="F165:G165"/>
    <mergeCell ref="AL165:AM165"/>
    <mergeCell ref="B166:C166"/>
    <mergeCell ref="D166:E166"/>
    <mergeCell ref="F166:G166"/>
    <mergeCell ref="AL166:AM166"/>
    <mergeCell ref="B167:C167"/>
    <mergeCell ref="D167:E167"/>
    <mergeCell ref="F167:G167"/>
    <mergeCell ref="AL167:AM167"/>
    <mergeCell ref="B171:C171"/>
    <mergeCell ref="D171:E171"/>
    <mergeCell ref="F171:Q171"/>
    <mergeCell ref="R171:AK171"/>
    <mergeCell ref="AL171:AM171"/>
    <mergeCell ref="B172:C172"/>
    <mergeCell ref="D172:E172"/>
    <mergeCell ref="AL172:AM172"/>
    <mergeCell ref="B173:C173"/>
    <mergeCell ref="D173:E173"/>
    <mergeCell ref="AL173:AM173"/>
    <mergeCell ref="B174:C174"/>
    <mergeCell ref="D174:E174"/>
    <mergeCell ref="AL174:AM174"/>
    <mergeCell ref="B175:C176"/>
    <mergeCell ref="D175:E176"/>
    <mergeCell ref="F175:Q176"/>
    <mergeCell ref="AL175:AM176"/>
    <mergeCell ref="B177:C177"/>
    <mergeCell ref="D177:E177"/>
    <mergeCell ref="F177:Q177"/>
    <mergeCell ref="AL177:AM177"/>
    <mergeCell ref="B178:C179"/>
    <mergeCell ref="D178:E179"/>
    <mergeCell ref="F178:Q179"/>
    <mergeCell ref="AL178:AM179"/>
    <mergeCell ref="B180:C181"/>
    <mergeCell ref="D180:E181"/>
    <mergeCell ref="F180:Q181"/>
    <mergeCell ref="AL180:AM181"/>
    <mergeCell ref="B182:C182"/>
    <mergeCell ref="D182:E182"/>
    <mergeCell ref="AL182:AM182"/>
    <mergeCell ref="B190:C190"/>
    <mergeCell ref="D190:E190"/>
    <mergeCell ref="F190:Q190"/>
    <mergeCell ref="R190:AK190"/>
    <mergeCell ref="AL190:AM190"/>
    <mergeCell ref="B191:C192"/>
    <mergeCell ref="D191:E192"/>
    <mergeCell ref="F191:Q192"/>
    <mergeCell ref="AL191:AM192"/>
    <mergeCell ref="B193:C193"/>
    <mergeCell ref="D193:E193"/>
    <mergeCell ref="AL193:AM193"/>
    <mergeCell ref="B194:C195"/>
    <mergeCell ref="D194:E195"/>
    <mergeCell ref="F194:Q195"/>
    <mergeCell ref="AL194:AM195"/>
    <mergeCell ref="B196:C196"/>
    <mergeCell ref="D196:E196"/>
    <mergeCell ref="AL196:AM196"/>
    <mergeCell ref="B197:C197"/>
    <mergeCell ref="D197:E197"/>
    <mergeCell ref="AL197:AM197"/>
    <mergeCell ref="B198:C198"/>
    <mergeCell ref="D198:E198"/>
    <mergeCell ref="AL198:AM198"/>
    <mergeCell ref="B199:C199"/>
    <mergeCell ref="D199:E199"/>
    <mergeCell ref="AL199:AM199"/>
    <mergeCell ref="B203:C203"/>
    <mergeCell ref="D203:E203"/>
    <mergeCell ref="F203:Q203"/>
    <mergeCell ref="R203:AK203"/>
    <mergeCell ref="AL203:AM203"/>
    <mergeCell ref="B204:C204"/>
    <mergeCell ref="D204:E204"/>
    <mergeCell ref="AL204:AM204"/>
    <mergeCell ref="B205:C205"/>
    <mergeCell ref="D205:E205"/>
    <mergeCell ref="AL205:AM205"/>
    <mergeCell ref="B206:C206"/>
    <mergeCell ref="D206:E206"/>
    <mergeCell ref="AL206:AM206"/>
    <mergeCell ref="B207:C207"/>
    <mergeCell ref="D207:E207"/>
    <mergeCell ref="AL207:AM207"/>
    <mergeCell ref="B208:C208"/>
    <mergeCell ref="D208:E208"/>
    <mergeCell ref="AL208:AM208"/>
    <mergeCell ref="B209:C209"/>
    <mergeCell ref="D209:E209"/>
    <mergeCell ref="AL209:AM209"/>
    <mergeCell ref="B210:C210"/>
    <mergeCell ref="D210:E210"/>
    <mergeCell ref="AL210:AM210"/>
    <mergeCell ref="B211:C211"/>
    <mergeCell ref="D211:E211"/>
    <mergeCell ref="AL211:AM211"/>
    <mergeCell ref="B212:C212"/>
    <mergeCell ref="D212:E212"/>
    <mergeCell ref="AL212:AM212"/>
    <mergeCell ref="B213:C213"/>
    <mergeCell ref="D213:E213"/>
    <mergeCell ref="AL213:AM213"/>
    <mergeCell ref="B214:C214"/>
    <mergeCell ref="D214:E214"/>
    <mergeCell ref="AL214:AM214"/>
    <mergeCell ref="B215:C215"/>
    <mergeCell ref="D215:E215"/>
    <mergeCell ref="AL215:AM215"/>
    <mergeCell ref="B216:C216"/>
    <mergeCell ref="D216:E216"/>
    <mergeCell ref="AL216:AM216"/>
    <mergeCell ref="B217:C217"/>
    <mergeCell ref="D217:E217"/>
    <mergeCell ref="AL217:AM217"/>
    <mergeCell ref="B218:C218"/>
    <mergeCell ref="D218:E218"/>
    <mergeCell ref="AL218:AM218"/>
    <mergeCell ref="B219:C219"/>
    <mergeCell ref="D219:E219"/>
    <mergeCell ref="AL219:AM219"/>
    <mergeCell ref="B220:C220"/>
    <mergeCell ref="D220:E220"/>
    <mergeCell ref="AL220:AM220"/>
    <mergeCell ref="B224:C224"/>
    <mergeCell ref="D224:E224"/>
    <mergeCell ref="F224:Q224"/>
    <mergeCell ref="R224:AK224"/>
    <mergeCell ref="AL224:AM224"/>
    <mergeCell ref="B225:C225"/>
    <mergeCell ref="D225:E225"/>
    <mergeCell ref="AL225:AM225"/>
    <mergeCell ref="B226:C226"/>
    <mergeCell ref="D226:E226"/>
    <mergeCell ref="AL226:AM226"/>
    <mergeCell ref="B227:C227"/>
    <mergeCell ref="D227:E227"/>
    <mergeCell ref="AL227:AM227"/>
    <mergeCell ref="B228:C228"/>
    <mergeCell ref="D228:E228"/>
    <mergeCell ref="AL228:AM228"/>
    <mergeCell ref="B229:C229"/>
    <mergeCell ref="D229:E229"/>
    <mergeCell ref="AL229:AM229"/>
    <mergeCell ref="B230:C230"/>
    <mergeCell ref="D230:E230"/>
    <mergeCell ref="AL230:AM230"/>
    <mergeCell ref="B231:C231"/>
    <mergeCell ref="D231:E231"/>
    <mergeCell ref="AL231:AM231"/>
    <mergeCell ref="B232:C232"/>
    <mergeCell ref="D232:E232"/>
    <mergeCell ref="AL232:AM232"/>
    <mergeCell ref="B233:C233"/>
    <mergeCell ref="D233:E233"/>
    <mergeCell ref="AL233:AM233"/>
    <mergeCell ref="B234:C234"/>
    <mergeCell ref="D234:E234"/>
    <mergeCell ref="AL234:AM234"/>
    <mergeCell ref="B238:C238"/>
    <mergeCell ref="D238:E238"/>
    <mergeCell ref="F238:Q238"/>
    <mergeCell ref="R238:AK238"/>
    <mergeCell ref="AL238:AM238"/>
    <mergeCell ref="AL244:AM244"/>
    <mergeCell ref="B239:C239"/>
    <mergeCell ref="D239:E239"/>
    <mergeCell ref="AL239:AM239"/>
    <mergeCell ref="B240:C240"/>
    <mergeCell ref="D240:E240"/>
    <mergeCell ref="AL240:AM240"/>
    <mergeCell ref="B241:C241"/>
    <mergeCell ref="D241:E241"/>
    <mergeCell ref="AL241:AM241"/>
    <mergeCell ref="B248:C248"/>
    <mergeCell ref="D248:E248"/>
    <mergeCell ref="AL248:AM248"/>
    <mergeCell ref="B249:C249"/>
    <mergeCell ref="D249:E249"/>
    <mergeCell ref="AL249:AM249"/>
    <mergeCell ref="M125:AB125"/>
    <mergeCell ref="B245:C245"/>
    <mergeCell ref="D245:E245"/>
    <mergeCell ref="AL245:AM245"/>
    <mergeCell ref="B246:C246"/>
    <mergeCell ref="D246:E246"/>
    <mergeCell ref="AL246:AM246"/>
    <mergeCell ref="B247:C247"/>
    <mergeCell ref="D247:E247"/>
    <mergeCell ref="AL247:AM247"/>
    <mergeCell ref="B242:C242"/>
    <mergeCell ref="D242:E242"/>
    <mergeCell ref="AL242:AM242"/>
    <mergeCell ref="B243:C243"/>
    <mergeCell ref="D243:E243"/>
    <mergeCell ref="AL243:AM243"/>
    <mergeCell ref="B244:C244"/>
    <mergeCell ref="D244:E244"/>
  </mergeCells>
  <phoneticPr fontId="50"/>
  <conditionalFormatting sqref="N21:W32">
    <cfRule type="expression" dxfId="3" priority="2">
      <formula>IF($AF$16="■",TRUE,FALSE)</formula>
    </cfRule>
  </conditionalFormatting>
  <conditionalFormatting sqref="AB21:AK32">
    <cfRule type="expression" dxfId="2" priority="1">
      <formula>IF($AF$16="■",TRUE,FALSE)</formula>
    </cfRule>
  </conditionalFormatting>
  <dataValidations count="3">
    <dataValidation type="list" allowBlank="1" showInputMessage="1" prompt="選択" sqref="AD112:AE113 AL82:AL86 AL11:AM12 AL35:AM37 AL40:AM42 AL47:AM49 AL54:AM62 T104:U105 AL72 S116:T116 AL102:AM104 AL74:AL75 AL15:AM18 AL10 AL21 AL24 AL27 AL30 Z10:AA12 AF10:AG12 B11:C12 H11:I12 N11:O12 T11:U12 J18:K18 O18:P18 Z15:AA16 AF15:AG16 B35:C36 H35:I35 N35:O35 T35:U35 B40:C41 H40:I40 N40:O40 T40:U40 AC41:AD41 B47:C48 H47:I47 N47:O47 T47:U47 AC48:AD48 B54:C56 H54:I56 Q54:R55 V54:W55 AB54:AC55 N56:O56 T56:U56 J70:K75 O70:P70 T70:U70 Y70:Z70 AD70:AE70 O72:P73 T72:U73 Y72:Z73 AD72:AE72 R75:S75 Z75:AA75 O78:P86 AB78:AC78 AB81:AC81 J82:K86 S82:T84 Y82:Z82 AE82:AF82 AE85:AF86 S86:T86 Y86:Z86 J90:K94 O90:P90 T90:U90 Y90:Z90 AD90:AE90 R91:S94 Z91:AA94 J96:K102 O96:P96 T96:U96 Y96:Z96 AD96:AE96 R97:S99 Z97:AA99 O100:P101 U100:V100 T101:U101 Y101:Z101 AD101:AE101 O103:P107 T107:U107 J108:K113 R108:S108 Z108:AA109 O111:P113 R110:S110 T112:U113 X110:Y110 AD110:AE110 Y112:Z113 X116:Y116 I116:J116 N116:O116 AL116 AL119 AF103:AG103 AD104:AE104 AA103:AB103 Y104:Z104 V103:W103 AL70 AM82:AM84 AM88:AM95 AL88:AL96 AL100 AM114 AM108:AM110 AL108:AL114 AL148:AM148 B148:C148 AL159:AM167 B159:C167 AL135:AM143 B180:C180 AL180:AM180 B182:C182 AL182:AM182 B191:C191 AL191:AM191 B193:C194 AL193:AM194 B196:C199 AL196:AM199 AL225:AM234 B225:C234 AL204:AM220 B135:C143 AL155:AM157 B204:C220 AL177:AM178 B177:C178 AL150:AM150 B150:C150 B155:C157 B172:C175 AL172:AM175 B239:C249 AL239:AM249" xr:uid="{463C9400-C1A8-4D0F-9444-09E31D2CA4F9}">
      <formula1>"□,☑"</formula1>
    </dataValidation>
    <dataValidation type="list" allowBlank="1" showInputMessage="1" sqref="AH12:AK12" xr:uid="{A7EC2AFF-616D-43C4-A361-D461764FF8DB}">
      <formula1>"その他,性能証明,すまい給付金,劣化対策,こどもみらい"</formula1>
    </dataValidation>
    <dataValidation type="list" allowBlank="1" showInputMessage="1" prompt="選択" sqref="T106:U106 U97:V99 E12:F12 AD92:AE93 K12:L12 U91:V91 AD97:AE99" xr:uid="{BD874500-630B-4D8E-9231-6FADAC24D436}">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3" manualBreakCount="3">
    <brk id="64" max="39" man="1"/>
    <brk id="122" max="39" man="1"/>
    <brk id="183" max="3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5"/>
  <sheetViews>
    <sheetView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875</v>
      </c>
    </row>
    <row r="7" spans="2:37" ht="39.950000000000003" customHeight="1">
      <c r="B7" s="520" t="s">
        <v>876</v>
      </c>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523" t="s">
        <v>877</v>
      </c>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098" t="s">
        <v>1720</v>
      </c>
      <c r="C12" s="1098"/>
      <c r="D12" s="1098"/>
      <c r="E12" s="1098"/>
      <c r="F12" s="1098"/>
      <c r="G12" s="1098"/>
      <c r="H12" s="1098"/>
      <c r="I12" s="1098"/>
      <c r="J12" s="1098"/>
      <c r="K12" s="1098"/>
      <c r="L12" s="1098"/>
      <c r="M12" s="1098"/>
      <c r="N12" s="1098"/>
      <c r="O12" s="1098"/>
      <c r="P12" s="1098"/>
      <c r="Q12" s="1098"/>
      <c r="R12" s="1098"/>
      <c r="S12" s="1098"/>
      <c r="T12" s="1098"/>
      <c r="U12" s="1098"/>
      <c r="V12" s="1098"/>
      <c r="W12" s="1098"/>
      <c r="X12" s="1098"/>
      <c r="Y12" s="1098"/>
      <c r="Z12" s="1098"/>
      <c r="AA12" s="1098"/>
      <c r="AB12" s="1098"/>
      <c r="AC12" s="1098"/>
      <c r="AD12" s="1098"/>
      <c r="AE12" s="1098"/>
      <c r="AF12" s="1098"/>
      <c r="AG12" s="1098"/>
      <c r="AH12" s="1098"/>
      <c r="AI12" s="1098"/>
      <c r="AJ12" s="1098"/>
      <c r="AK12" s="1098"/>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878</v>
      </c>
    </row>
    <row r="16" spans="2:37" s="6" customFormat="1" ht="24.95" customHeight="1">
      <c r="C16" s="6" t="s">
        <v>879</v>
      </c>
    </row>
    <row r="18" spans="2:37" s="6" customFormat="1" ht="24.95" customHeight="1">
      <c r="AA18" s="516" t="s">
        <v>1525</v>
      </c>
      <c r="AB18" s="516"/>
      <c r="AC18" s="522"/>
      <c r="AD18" s="522"/>
      <c r="AE18" s="9" t="s">
        <v>6</v>
      </c>
      <c r="AF18" s="522"/>
      <c r="AG18" s="522"/>
      <c r="AH18" s="9" t="s">
        <v>7</v>
      </c>
      <c r="AI18" s="522"/>
      <c r="AJ18" s="522"/>
      <c r="AK18" s="9" t="s">
        <v>825</v>
      </c>
    </row>
    <row r="21" spans="2:37" s="6" customFormat="1" ht="30" customHeight="1">
      <c r="R21" s="11" t="s">
        <v>880</v>
      </c>
      <c r="T21" s="1092" t="str">
        <f>ITEM_all_first!$E$9</f>
        <v/>
      </c>
      <c r="U21" s="1092"/>
      <c r="V21" s="1092"/>
      <c r="W21" s="1092"/>
      <c r="X21" s="1092"/>
      <c r="Y21" s="1092"/>
      <c r="Z21" s="1092"/>
      <c r="AA21" s="1092"/>
      <c r="AB21" s="1092"/>
      <c r="AC21" s="1092"/>
      <c r="AD21" s="1092"/>
      <c r="AE21" s="1092"/>
      <c r="AF21" s="1092"/>
      <c r="AG21" s="1092"/>
      <c r="AH21" s="1092"/>
      <c r="AI21" s="1092"/>
      <c r="AJ21" s="1092"/>
      <c r="AK21" s="1092"/>
    </row>
    <row r="22" spans="2:37" s="6" customFormat="1" ht="30" customHeight="1">
      <c r="T22" s="519"/>
      <c r="U22" s="519"/>
      <c r="V22" s="519"/>
      <c r="W22" s="519"/>
      <c r="X22" s="519"/>
      <c r="Y22" s="519"/>
      <c r="Z22" s="519"/>
      <c r="AA22" s="519"/>
      <c r="AB22" s="519"/>
      <c r="AC22" s="519"/>
      <c r="AD22" s="519"/>
      <c r="AE22" s="519"/>
      <c r="AF22" s="519"/>
      <c r="AG22" s="519"/>
      <c r="AH22" s="519"/>
      <c r="AI22" s="519"/>
      <c r="AK22" s="57"/>
    </row>
    <row r="23" spans="2:37" s="6" customFormat="1" ht="30" customHeight="1">
      <c r="T23" s="519"/>
      <c r="U23" s="519"/>
      <c r="V23" s="519"/>
      <c r="W23" s="519"/>
      <c r="X23" s="519"/>
      <c r="Y23" s="519"/>
      <c r="Z23" s="519"/>
      <c r="AA23" s="519"/>
      <c r="AB23" s="519"/>
      <c r="AC23" s="519"/>
      <c r="AD23" s="519"/>
      <c r="AE23" s="519"/>
      <c r="AF23" s="519"/>
      <c r="AG23" s="519"/>
      <c r="AH23" s="519"/>
      <c r="AI23" s="519"/>
      <c r="AK23" s="57"/>
    </row>
    <row r="25" spans="2:37" s="6" customFormat="1" ht="30" customHeight="1">
      <c r="R25" s="11" t="s">
        <v>10</v>
      </c>
      <c r="T25" s="1093" t="str">
        <f>ITEM_all_first!$E$28</f>
        <v/>
      </c>
      <c r="U25" s="1093"/>
      <c r="V25" s="1093"/>
      <c r="W25" s="1093"/>
      <c r="X25" s="1093"/>
      <c r="Y25" s="1093"/>
      <c r="Z25" s="1093"/>
      <c r="AA25" s="1093"/>
      <c r="AB25" s="1093"/>
      <c r="AC25" s="1093"/>
      <c r="AD25" s="1093"/>
      <c r="AE25" s="1093"/>
      <c r="AF25" s="1093"/>
      <c r="AG25" s="1093"/>
      <c r="AH25" s="1093"/>
      <c r="AI25" s="1093"/>
      <c r="AJ25" s="1093"/>
      <c r="AK25" s="1093"/>
    </row>
    <row r="26" spans="2:37" s="6" customFormat="1" ht="15" customHeight="1">
      <c r="V26" s="12"/>
      <c r="W26" s="12"/>
      <c r="X26" s="12"/>
      <c r="Y26" s="12"/>
      <c r="Z26" s="12"/>
      <c r="AA26" s="12"/>
      <c r="AB26" s="12"/>
      <c r="AC26" s="12"/>
      <c r="AD26" s="12"/>
      <c r="AE26" s="12"/>
      <c r="AF26" s="12"/>
      <c r="AG26" s="12"/>
      <c r="AH26" s="12"/>
      <c r="AI26" s="12"/>
    </row>
    <row r="27" spans="2:37" s="6" customFormat="1" ht="18" customHeight="1">
      <c r="B27" s="6" t="s">
        <v>881</v>
      </c>
    </row>
    <row r="28" spans="2:37" s="6" customFormat="1" ht="9.9499999999999993" customHeight="1"/>
    <row r="29" spans="2:37" s="6" customFormat="1" ht="18" customHeight="1">
      <c r="B29" s="7"/>
      <c r="C29" s="56" t="s">
        <v>882</v>
      </c>
      <c r="K29" s="17" t="s">
        <v>883</v>
      </c>
      <c r="L29" s="1094"/>
      <c r="M29" s="1094"/>
      <c r="N29" s="1094"/>
      <c r="O29" s="1094"/>
      <c r="P29" s="1094"/>
      <c r="Q29" s="1094"/>
      <c r="R29" s="1094"/>
      <c r="S29" s="1094"/>
      <c r="T29" s="1094"/>
      <c r="U29" s="1094"/>
      <c r="V29" s="1094"/>
      <c r="W29" s="17" t="s">
        <v>16</v>
      </c>
    </row>
    <row r="30" spans="2:37" s="6" customFormat="1" ht="18" customHeight="1">
      <c r="B30" s="7"/>
      <c r="C30" s="56" t="s">
        <v>884</v>
      </c>
      <c r="K30" s="1096" t="s">
        <v>1521</v>
      </c>
      <c r="L30" s="1096"/>
      <c r="M30" s="1097"/>
      <c r="N30" s="1097"/>
      <c r="O30" s="57" t="s">
        <v>6</v>
      </c>
      <c r="P30" s="1097"/>
      <c r="Q30" s="1097"/>
      <c r="R30" s="57" t="s">
        <v>7</v>
      </c>
      <c r="S30" s="1097"/>
      <c r="T30" s="1097"/>
      <c r="U30" s="57" t="s">
        <v>825</v>
      </c>
    </row>
    <row r="31" spans="2:37" s="6" customFormat="1" ht="18" customHeight="1">
      <c r="C31" s="56" t="s">
        <v>885</v>
      </c>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row>
    <row r="32" spans="2:37" s="6" customFormat="1" ht="18" customHeight="1">
      <c r="C32" s="56" t="s">
        <v>886</v>
      </c>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row>
    <row r="33" spans="2:37" s="6" customFormat="1" ht="18" customHeight="1">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row>
    <row r="34" spans="2:37" s="6" customFormat="1" ht="18" customHeight="1">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row>
    <row r="35" spans="2:37" s="6" customFormat="1" ht="24.95" customHeight="1">
      <c r="B35" s="13" t="s">
        <v>887</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5"/>
    </row>
    <row r="36" spans="2:37" s="6" customFormat="1" ht="24.9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row>
    <row r="37" spans="2:37" s="6" customFormat="1" ht="24.95"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1"/>
    </row>
    <row r="38" spans="2:37" s="6" customFormat="1" ht="24.95" customHeight="1">
      <c r="B38" s="517" t="s">
        <v>888</v>
      </c>
      <c r="C38" s="515"/>
      <c r="D38" s="515"/>
      <c r="E38" s="515"/>
      <c r="F38" s="515"/>
      <c r="G38" s="515"/>
      <c r="H38" s="515"/>
      <c r="I38" s="515"/>
      <c r="J38" s="515"/>
      <c r="K38" s="515"/>
      <c r="L38" s="518"/>
      <c r="M38" s="517" t="s">
        <v>889</v>
      </c>
      <c r="N38" s="515"/>
      <c r="O38" s="515"/>
      <c r="P38" s="515"/>
      <c r="Q38" s="515"/>
      <c r="R38" s="515"/>
      <c r="S38" s="515"/>
      <c r="T38" s="518"/>
      <c r="U38" s="517" t="s">
        <v>890</v>
      </c>
      <c r="V38" s="515"/>
      <c r="W38" s="515"/>
      <c r="X38" s="515"/>
      <c r="Y38" s="515"/>
      <c r="Z38" s="518"/>
      <c r="AA38" s="517" t="s">
        <v>891</v>
      </c>
      <c r="AB38" s="515"/>
      <c r="AC38" s="515"/>
      <c r="AD38" s="515"/>
      <c r="AE38" s="515"/>
      <c r="AF38" s="515"/>
      <c r="AG38" s="515"/>
      <c r="AH38" s="515"/>
      <c r="AI38" s="515"/>
      <c r="AJ38" s="515"/>
      <c r="AK38" s="518"/>
    </row>
    <row r="39" spans="2:37" s="6" customFormat="1" ht="24.95" customHeight="1">
      <c r="B39" s="26" t="s">
        <v>1522</v>
      </c>
      <c r="C39" s="27"/>
      <c r="D39" s="515"/>
      <c r="E39" s="515"/>
      <c r="F39" s="22" t="s">
        <v>6</v>
      </c>
      <c r="G39" s="515"/>
      <c r="H39" s="515"/>
      <c r="I39" s="22" t="s">
        <v>7</v>
      </c>
      <c r="J39" s="515"/>
      <c r="K39" s="515"/>
      <c r="L39" s="23" t="s">
        <v>825</v>
      </c>
      <c r="M39" s="24"/>
      <c r="T39" s="25"/>
      <c r="U39" s="24"/>
      <c r="Z39" s="25"/>
      <c r="AA39" s="26" t="s">
        <v>1522</v>
      </c>
      <c r="AB39" s="27"/>
      <c r="AC39" s="515"/>
      <c r="AD39" s="515"/>
      <c r="AE39" s="22" t="s">
        <v>6</v>
      </c>
      <c r="AF39" s="515"/>
      <c r="AG39" s="515"/>
      <c r="AH39" s="22" t="s">
        <v>7</v>
      </c>
      <c r="AI39" s="515"/>
      <c r="AJ39" s="515"/>
      <c r="AK39" s="23" t="s">
        <v>825</v>
      </c>
    </row>
    <row r="40" spans="2:37" s="6" customFormat="1" ht="24.95" customHeight="1">
      <c r="B40" s="26" t="s">
        <v>892</v>
      </c>
      <c r="C40" s="27"/>
      <c r="D40" s="27"/>
      <c r="E40" s="27"/>
      <c r="F40" s="27"/>
      <c r="G40" s="27"/>
      <c r="H40" s="27"/>
      <c r="I40" s="27"/>
      <c r="J40" s="27"/>
      <c r="K40" s="27"/>
      <c r="L40" s="23" t="s">
        <v>16</v>
      </c>
      <c r="M40" s="24"/>
      <c r="T40" s="25"/>
      <c r="U40" s="24"/>
      <c r="Z40" s="25"/>
      <c r="AA40" s="26" t="s">
        <v>893</v>
      </c>
      <c r="AB40" s="27"/>
      <c r="AC40" s="27"/>
      <c r="AD40" s="27"/>
      <c r="AE40" s="27"/>
      <c r="AF40" s="27"/>
      <c r="AG40" s="27"/>
      <c r="AH40" s="27"/>
      <c r="AI40" s="27"/>
      <c r="AJ40" s="27"/>
      <c r="AK40" s="23" t="s">
        <v>16</v>
      </c>
    </row>
    <row r="41" spans="2:37" s="6" customFormat="1" ht="24.95" customHeight="1">
      <c r="B41" s="137" t="s">
        <v>1718</v>
      </c>
      <c r="C41" s="27"/>
      <c r="D41" s="27"/>
      <c r="E41" s="27"/>
      <c r="F41" s="27"/>
      <c r="G41" s="27"/>
      <c r="H41" s="27"/>
      <c r="I41" s="27"/>
      <c r="J41" s="27"/>
      <c r="K41" s="27"/>
      <c r="L41" s="28"/>
      <c r="M41" s="29"/>
      <c r="N41" s="30"/>
      <c r="O41" s="30"/>
      <c r="P41" s="30"/>
      <c r="Q41" s="30"/>
      <c r="R41" s="30"/>
      <c r="S41" s="30"/>
      <c r="T41" s="31"/>
      <c r="U41" s="29"/>
      <c r="V41" s="30"/>
      <c r="W41" s="30"/>
      <c r="X41" s="30"/>
      <c r="Y41" s="30"/>
      <c r="Z41" s="31"/>
      <c r="AA41" s="137" t="s">
        <v>1718</v>
      </c>
      <c r="AB41" s="27"/>
      <c r="AC41" s="27"/>
      <c r="AD41" s="27"/>
      <c r="AE41" s="27"/>
      <c r="AF41" s="27"/>
      <c r="AG41" s="27"/>
      <c r="AH41" s="27"/>
      <c r="AI41" s="27"/>
      <c r="AJ41" s="27"/>
      <c r="AK41" s="28"/>
    </row>
    <row r="42" spans="2:37" s="6" customFormat="1" ht="15" customHeight="1">
      <c r="B42" s="6" t="s">
        <v>894</v>
      </c>
    </row>
    <row r="43" spans="2:37" s="6" customFormat="1" ht="15" customHeight="1">
      <c r="C43" s="6" t="s">
        <v>1721</v>
      </c>
    </row>
    <row r="44" spans="2:37" s="6" customFormat="1" ht="15" customHeight="1">
      <c r="C44" s="6" t="s">
        <v>1722</v>
      </c>
    </row>
    <row r="45" spans="2:37" s="6" customFormat="1" ht="15" customHeight="1"/>
  </sheetData>
  <mergeCells count="28">
    <mergeCell ref="B7:AK7"/>
    <mergeCell ref="B9:AK9"/>
    <mergeCell ref="B12:AK12"/>
    <mergeCell ref="AA18:AB18"/>
    <mergeCell ref="AC18:AD18"/>
    <mergeCell ref="AF18:AG18"/>
    <mergeCell ref="AI18:AJ18"/>
    <mergeCell ref="L29:V29"/>
    <mergeCell ref="K30:L30"/>
    <mergeCell ref="M30:N30"/>
    <mergeCell ref="P30:Q30"/>
    <mergeCell ref="S30:T30"/>
    <mergeCell ref="T22:AI22"/>
    <mergeCell ref="T23:AI23"/>
    <mergeCell ref="T21:AK21"/>
    <mergeCell ref="T25:AK25"/>
    <mergeCell ref="AI39:AJ39"/>
    <mergeCell ref="K31:AK31"/>
    <mergeCell ref="K32:AK34"/>
    <mergeCell ref="B38:L38"/>
    <mergeCell ref="M38:T38"/>
    <mergeCell ref="U38:Z38"/>
    <mergeCell ref="AA38:AK38"/>
    <mergeCell ref="D39:E39"/>
    <mergeCell ref="G39:H39"/>
    <mergeCell ref="J39:K39"/>
    <mergeCell ref="AC39:AD39"/>
    <mergeCell ref="AF39:AG39"/>
  </mergeCells>
  <phoneticPr fontId="25"/>
  <dataValidations count="1">
    <dataValidation type="list" allowBlank="1" showInputMessage="1" prompt="選択" sqref="K31:AK31"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5" t="str">
        <f>ITEM_all_first!$E$8</f>
        <v/>
      </c>
      <c r="N7" s="525"/>
      <c r="O7" s="525"/>
      <c r="P7" s="525"/>
      <c r="Q7" s="525"/>
      <c r="R7" s="525"/>
      <c r="S7" s="525"/>
      <c r="T7" s="525"/>
      <c r="U7" s="525"/>
      <c r="V7" s="525"/>
      <c r="W7" s="525"/>
      <c r="X7" s="525"/>
      <c r="Y7" s="525"/>
      <c r="Z7" s="525"/>
      <c r="AA7" s="525"/>
      <c r="AB7" s="525"/>
      <c r="AC7" s="525"/>
      <c r="AD7" s="525"/>
      <c r="AE7" s="525"/>
      <c r="AF7" s="525"/>
      <c r="AG7" s="525"/>
      <c r="AH7" s="525"/>
      <c r="AI7" s="525"/>
      <c r="AJ7" s="525"/>
      <c r="AK7" s="525"/>
    </row>
    <row r="8" spans="2:37" ht="15" customHeight="1">
      <c r="D8" s="6" t="s">
        <v>128</v>
      </c>
      <c r="E8" s="6" t="s">
        <v>131</v>
      </c>
      <c r="F8" s="6" t="s">
        <v>135</v>
      </c>
      <c r="L8" s="6" t="s">
        <v>130</v>
      </c>
      <c r="M8" s="525" t="str">
        <f>ITEM_all_first!$E$9</f>
        <v/>
      </c>
      <c r="N8" s="525"/>
      <c r="O8" s="525"/>
      <c r="P8" s="525"/>
      <c r="Q8" s="525"/>
      <c r="R8" s="525"/>
      <c r="S8" s="525"/>
      <c r="T8" s="525"/>
      <c r="U8" s="525"/>
      <c r="V8" s="525"/>
      <c r="W8" s="525"/>
      <c r="X8" s="525"/>
      <c r="Y8" s="525"/>
      <c r="Z8" s="525"/>
      <c r="AA8" s="525"/>
      <c r="AB8" s="525"/>
      <c r="AC8" s="525"/>
      <c r="AD8" s="525"/>
      <c r="AE8" s="525"/>
      <c r="AF8" s="525"/>
      <c r="AG8" s="525"/>
      <c r="AH8" s="525"/>
      <c r="AI8" s="525"/>
      <c r="AJ8" s="525"/>
      <c r="AK8" s="525"/>
    </row>
    <row r="9" spans="2:37" ht="15" customHeight="1">
      <c r="AH9" s="533" t="str">
        <f>ITEM_all_first!$E$10</f>
        <v/>
      </c>
      <c r="AI9" s="533"/>
      <c r="AJ9" s="533"/>
      <c r="AK9" s="533"/>
    </row>
    <row r="10" spans="2:37" ht="15" customHeight="1">
      <c r="D10" s="6" t="s">
        <v>128</v>
      </c>
      <c r="E10" s="6" t="s">
        <v>132</v>
      </c>
      <c r="F10" s="6" t="s">
        <v>136</v>
      </c>
      <c r="L10" s="6" t="s">
        <v>130</v>
      </c>
      <c r="M10" s="61" t="s">
        <v>1295</v>
      </c>
      <c r="N10" s="525" t="str">
        <f>ITEM_all_first!$E$11</f>
        <v/>
      </c>
      <c r="O10" s="525"/>
      <c r="P10" s="525"/>
      <c r="Q10" s="525"/>
      <c r="R10" s="525"/>
      <c r="S10" s="12"/>
    </row>
    <row r="11" spans="2:37" ht="15" customHeight="1">
      <c r="D11" s="6" t="s">
        <v>128</v>
      </c>
      <c r="E11" s="6" t="s">
        <v>137</v>
      </c>
      <c r="F11" s="6" t="s">
        <v>138</v>
      </c>
      <c r="L11" s="6" t="s">
        <v>130</v>
      </c>
      <c r="M11" s="525" t="str">
        <f>ITEM_all_first!$E$12</f>
        <v/>
      </c>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row>
    <row r="12" spans="2:37" ht="15" customHeight="1">
      <c r="B12" s="30"/>
      <c r="C12" s="30"/>
      <c r="D12" s="30" t="s">
        <v>128</v>
      </c>
      <c r="E12" s="30" t="s">
        <v>133</v>
      </c>
      <c r="F12" s="30" t="s">
        <v>139</v>
      </c>
      <c r="G12" s="30"/>
      <c r="H12" s="30"/>
      <c r="I12" s="30"/>
      <c r="J12" s="30"/>
      <c r="K12" s="30"/>
      <c r="L12" s="30" t="s">
        <v>130</v>
      </c>
      <c r="M12" s="526" t="str">
        <f>ITEM_all_first!$E$13</f>
        <v/>
      </c>
      <c r="N12" s="526"/>
      <c r="O12" s="526"/>
      <c r="P12" s="526"/>
      <c r="Q12" s="526"/>
      <c r="R12" s="526"/>
      <c r="S12" s="51"/>
      <c r="T12" s="32"/>
      <c r="U12" s="77"/>
      <c r="V12" s="77"/>
      <c r="W12" s="77"/>
      <c r="X12" s="30"/>
      <c r="Y12" s="30"/>
      <c r="Z12" s="30"/>
      <c r="AA12" s="30"/>
      <c r="AB12" s="30"/>
      <c r="AC12" s="30"/>
      <c r="AD12" s="30"/>
      <c r="AE12" s="30"/>
      <c r="AF12" s="30"/>
      <c r="AG12" s="30"/>
      <c r="AH12" s="30"/>
      <c r="AI12" s="30"/>
      <c r="AJ12" s="30"/>
      <c r="AK12" s="30"/>
    </row>
    <row r="13" spans="2:37" ht="15" customHeight="1">
      <c r="B13" s="6" t="s">
        <v>140</v>
      </c>
    </row>
    <row r="14" spans="2:37" ht="15" customHeight="1">
      <c r="D14" s="6" t="s">
        <v>128</v>
      </c>
      <c r="E14" s="6" t="s">
        <v>129</v>
      </c>
      <c r="F14" s="6" t="s">
        <v>141</v>
      </c>
      <c r="L14" s="6" t="s">
        <v>130</v>
      </c>
      <c r="M14" s="9" t="s">
        <v>145</v>
      </c>
      <c r="N14" s="528" t="str">
        <f>IF($M$15="","",VLOOKUP($M$15,'担当登録(代理設計監理)'!$C$11:$K$30,2,FALSE))</f>
        <v/>
      </c>
      <c r="O14" s="528"/>
      <c r="P14" s="528"/>
      <c r="Q14" s="528"/>
      <c r="R14" s="9" t="s">
        <v>146</v>
      </c>
      <c r="S14" s="6" t="s">
        <v>150</v>
      </c>
      <c r="X14" s="9" t="s">
        <v>145</v>
      </c>
      <c r="Y14" s="528" t="str">
        <f>IF($M$15="","",VLOOKUP($M$15,'担当登録(代理設計監理)'!$C$11:$K$30,3,FALSE))</f>
        <v/>
      </c>
      <c r="Z14" s="528"/>
      <c r="AA14" s="528"/>
      <c r="AB14" s="528"/>
      <c r="AC14" s="9" t="s">
        <v>146</v>
      </c>
      <c r="AG14" s="33" t="s">
        <v>151</v>
      </c>
      <c r="AH14" s="528" t="str">
        <f>IF($M$15="","",VLOOKUP($M$15,'担当登録(代理設計監理)'!$C$11:$K$30,4,FALSE))</f>
        <v/>
      </c>
      <c r="AI14" s="528"/>
      <c r="AJ14" s="528"/>
      <c r="AK14" s="9" t="s">
        <v>148</v>
      </c>
    </row>
    <row r="15" spans="2:37" ht="15" customHeight="1">
      <c r="D15" s="6" t="s">
        <v>128</v>
      </c>
      <c r="E15" s="6" t="s">
        <v>131</v>
      </c>
      <c r="F15" s="6" t="s">
        <v>135</v>
      </c>
      <c r="L15" s="6" t="s">
        <v>130</v>
      </c>
      <c r="M15" s="525" t="str">
        <f>ITEM_all_first!$E$17</f>
        <v/>
      </c>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row>
    <row r="16" spans="2:37" ht="15" customHeight="1">
      <c r="D16" s="6" t="s">
        <v>128</v>
      </c>
      <c r="E16" s="6" t="s">
        <v>132</v>
      </c>
      <c r="F16" s="6" t="s">
        <v>142</v>
      </c>
      <c r="L16" s="6" t="s">
        <v>130</v>
      </c>
      <c r="M16" s="9" t="s">
        <v>145</v>
      </c>
      <c r="N16" s="528" t="str">
        <f>IF($M$15="","",VLOOKUP($M$15,'担当登録(代理設計監理)'!$C$11:$K$30,7,FALSE))</f>
        <v/>
      </c>
      <c r="O16" s="528"/>
      <c r="P16" s="528"/>
      <c r="Q16" s="528"/>
      <c r="R16" s="9" t="s">
        <v>146</v>
      </c>
      <c r="S16" s="6" t="s">
        <v>147</v>
      </c>
      <c r="X16" s="9" t="s">
        <v>145</v>
      </c>
      <c r="Y16" s="528" t="str">
        <f>IF($M$15="","",VLOOKUP($M$15,'担当登録(代理設計監理)'!$C$11:$K$30,8,FALSE))</f>
        <v/>
      </c>
      <c r="Z16" s="528"/>
      <c r="AA16" s="528"/>
      <c r="AB16" s="528"/>
      <c r="AC16" s="9" t="s">
        <v>146</v>
      </c>
      <c r="AG16" s="33" t="s">
        <v>149</v>
      </c>
      <c r="AH16" s="528" t="str">
        <f>IF($M$15="","",VLOOKUP($M$15,'担当登録(代理設計監理)'!$C$11:$K$30,9,FALSE))</f>
        <v/>
      </c>
      <c r="AI16" s="528"/>
      <c r="AJ16" s="528"/>
      <c r="AK16" s="9" t="s">
        <v>148</v>
      </c>
    </row>
    <row r="17" spans="2:37" ht="15" customHeight="1">
      <c r="M17" s="529" t="str">
        <f>IF($M$15="","",VLOOKUP($M$15,'担当登録(代理設計監理)'!$C$11:$K$30,6,FALSE))</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137</v>
      </c>
      <c r="F18" s="6" t="s">
        <v>136</v>
      </c>
      <c r="L18" s="6" t="s">
        <v>130</v>
      </c>
      <c r="M18" s="61" t="s">
        <v>1295</v>
      </c>
      <c r="N18" s="529" t="str">
        <f>IF($M$15="","",VLOOKUP($M$15,'担当登録(代理設計監理)'!$C$11:$N$30,10,FALSE))</f>
        <v/>
      </c>
      <c r="O18" s="529"/>
      <c r="P18" s="529"/>
      <c r="Q18" s="529"/>
      <c r="R18" s="529"/>
      <c r="S18" s="76"/>
    </row>
    <row r="19" spans="2:37" ht="15" customHeight="1">
      <c r="D19" s="6" t="s">
        <v>128</v>
      </c>
      <c r="E19" s="6" t="s">
        <v>133</v>
      </c>
      <c r="F19" s="6" t="s">
        <v>143</v>
      </c>
      <c r="L19" s="6" t="s">
        <v>130</v>
      </c>
      <c r="M19" s="529" t="str">
        <f>IF($M$15="","",VLOOKUP($M$15,'担当登録(代理設計監理)'!$C$11:$N$30,11,FALSE))</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B20" s="30"/>
      <c r="C20" s="30"/>
      <c r="D20" s="30" t="s">
        <v>128</v>
      </c>
      <c r="E20" s="30" t="s">
        <v>144</v>
      </c>
      <c r="F20" s="30" t="s">
        <v>139</v>
      </c>
      <c r="G20" s="30"/>
      <c r="H20" s="30"/>
      <c r="I20" s="30"/>
      <c r="J20" s="30"/>
      <c r="K20" s="30"/>
      <c r="L20" s="30" t="s">
        <v>130</v>
      </c>
      <c r="M20" s="535" t="str">
        <f>IF($M$15="","",VLOOKUP($M$15,'担当登録(代理設計監理)'!$C$11:$N$30,12,FALSE))</f>
        <v/>
      </c>
      <c r="N20" s="535"/>
      <c r="O20" s="535"/>
      <c r="P20" s="535"/>
      <c r="Q20" s="535"/>
      <c r="R20" s="535"/>
      <c r="S20" s="77"/>
      <c r="T20" s="32"/>
      <c r="U20" s="77"/>
      <c r="V20" s="77"/>
      <c r="W20" s="77"/>
      <c r="X20" s="30"/>
      <c r="Y20" s="30"/>
      <c r="Z20" s="30"/>
      <c r="AA20" s="30"/>
      <c r="AB20" s="30"/>
      <c r="AC20" s="30"/>
      <c r="AD20" s="30"/>
      <c r="AE20" s="30"/>
      <c r="AF20" s="30"/>
      <c r="AG20" s="30"/>
      <c r="AH20" s="30"/>
      <c r="AI20" s="30"/>
      <c r="AJ20" s="30"/>
      <c r="AK20" s="30"/>
    </row>
    <row r="21" spans="2:37" ht="15" customHeight="1">
      <c r="B21" s="6" t="s">
        <v>152</v>
      </c>
    </row>
    <row r="22" spans="2:37" ht="15" customHeight="1">
      <c r="D22" s="6" t="s">
        <v>425</v>
      </c>
    </row>
    <row r="23" spans="2:37" ht="15" customHeight="1">
      <c r="D23" s="6" t="s">
        <v>128</v>
      </c>
      <c r="E23" s="6" t="s">
        <v>129</v>
      </c>
      <c r="F23" s="6" t="s">
        <v>141</v>
      </c>
      <c r="L23" s="6" t="s">
        <v>130</v>
      </c>
      <c r="M23" s="9" t="s">
        <v>529</v>
      </c>
      <c r="N23" s="528" t="str">
        <f>IF($M$24="","",VLOOKUP($M$24,'担当登録(代理設計監理)'!$C$11:$K$30,2,FALSE))</f>
        <v/>
      </c>
      <c r="O23" s="528"/>
      <c r="P23" s="528"/>
      <c r="Q23" s="528"/>
      <c r="R23" s="9" t="s">
        <v>146</v>
      </c>
      <c r="S23" s="6" t="s">
        <v>150</v>
      </c>
      <c r="X23" s="9" t="s">
        <v>145</v>
      </c>
      <c r="Y23" s="528" t="str">
        <f>IF($M$24="","",VLOOKUP($M$24,'担当登録(代理設計監理)'!$C$11:$K$30,3,FALSE))</f>
        <v/>
      </c>
      <c r="Z23" s="528"/>
      <c r="AA23" s="528"/>
      <c r="AB23" s="528"/>
      <c r="AC23" s="9" t="s">
        <v>146</v>
      </c>
      <c r="AG23" s="33" t="s">
        <v>151</v>
      </c>
      <c r="AH23" s="528" t="str">
        <f>IF($M$24="","",VLOOKUP($M$24,'担当登録(代理設計監理)'!$C$11:$K$30,4,FALSE))</f>
        <v/>
      </c>
      <c r="AI23" s="528"/>
      <c r="AJ23" s="528"/>
      <c r="AK23" s="9" t="s">
        <v>148</v>
      </c>
    </row>
    <row r="24" spans="2:37" ht="15" customHeight="1">
      <c r="D24" s="6" t="s">
        <v>128</v>
      </c>
      <c r="E24" s="6" t="s">
        <v>131</v>
      </c>
      <c r="F24" s="6" t="s">
        <v>135</v>
      </c>
      <c r="L24" s="6" t="s">
        <v>130</v>
      </c>
      <c r="M24" s="525" t="str">
        <f>ITEM_all_first!$E$28</f>
        <v/>
      </c>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row>
    <row r="25" spans="2:37" ht="15" customHeight="1">
      <c r="D25" s="6" t="s">
        <v>128</v>
      </c>
      <c r="E25" s="6" t="s">
        <v>132</v>
      </c>
      <c r="F25" s="6" t="s">
        <v>142</v>
      </c>
      <c r="L25" s="6" t="s">
        <v>130</v>
      </c>
      <c r="M25" s="9" t="s">
        <v>145</v>
      </c>
      <c r="N25" s="528" t="str">
        <f>IF($M$24="","",VLOOKUP($M$24,'担当登録(代理設計監理)'!$C$11:$K$30,7,FALSE))</f>
        <v/>
      </c>
      <c r="O25" s="528"/>
      <c r="P25" s="528"/>
      <c r="Q25" s="528"/>
      <c r="R25" s="9" t="s">
        <v>146</v>
      </c>
      <c r="S25" s="6" t="s">
        <v>147</v>
      </c>
      <c r="X25" s="9" t="s">
        <v>145</v>
      </c>
      <c r="Y25" s="528" t="str">
        <f>IF($M$24="","",VLOOKUP($M$24,'担当登録(代理設計監理)'!$C$11:$K$30,8,FALSE))</f>
        <v/>
      </c>
      <c r="Z25" s="528"/>
      <c r="AA25" s="528"/>
      <c r="AB25" s="528"/>
      <c r="AC25" s="9" t="s">
        <v>146</v>
      </c>
      <c r="AG25" s="33" t="s">
        <v>149</v>
      </c>
      <c r="AH25" s="528" t="str">
        <f>IF($M$24="","",VLOOKUP($M$24,'担当登録(代理設計監理)'!$C$11:$K$30,9,FALSE))</f>
        <v/>
      </c>
      <c r="AI25" s="528"/>
      <c r="AJ25" s="528"/>
      <c r="AK25" s="9" t="s">
        <v>148</v>
      </c>
    </row>
    <row r="26" spans="2:37" ht="15" customHeight="1">
      <c r="M26" s="529" t="str">
        <f>IF($M$24="","",VLOOKUP($M$24,'担当登録(代理設計監理)'!$C$11:$K$30,6,FALSE))</f>
        <v/>
      </c>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row>
    <row r="27" spans="2:37" ht="15" customHeight="1">
      <c r="D27" s="6" t="s">
        <v>128</v>
      </c>
      <c r="E27" s="6" t="s">
        <v>137</v>
      </c>
      <c r="F27" s="6" t="s">
        <v>136</v>
      </c>
      <c r="L27" s="6" t="s">
        <v>130</v>
      </c>
      <c r="M27" s="61" t="s">
        <v>1295</v>
      </c>
      <c r="N27" s="529" t="str">
        <f>IF($M$24="","",VLOOKUP($M$24,'担当登録(代理設計監理)'!$C$11:$N$30,10,FALSE))</f>
        <v/>
      </c>
      <c r="O27" s="529"/>
      <c r="P27" s="529"/>
      <c r="Q27" s="529"/>
      <c r="R27" s="529"/>
      <c r="S27" s="76"/>
    </row>
    <row r="28" spans="2:37" ht="15" customHeight="1">
      <c r="D28" s="6" t="s">
        <v>128</v>
      </c>
      <c r="E28" s="6" t="s">
        <v>133</v>
      </c>
      <c r="F28" s="6" t="s">
        <v>143</v>
      </c>
      <c r="L28" s="6" t="s">
        <v>130</v>
      </c>
      <c r="M28" s="529" t="str">
        <f>IF($M$24="","",VLOOKUP($M$24,'担当登録(代理設計監理)'!$C$11:$N$30,11,FALSE))</f>
        <v/>
      </c>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row>
    <row r="29" spans="2:37" ht="15" customHeight="1">
      <c r="D29" s="6" t="s">
        <v>128</v>
      </c>
      <c r="E29" s="6" t="s">
        <v>144</v>
      </c>
      <c r="F29" s="6" t="s">
        <v>139</v>
      </c>
      <c r="L29" s="6" t="s">
        <v>130</v>
      </c>
      <c r="M29" s="529" t="str">
        <f>IF($M$24="","",VLOOKUP($M$24,'担当登録(代理設計監理)'!$C$11:$N$30,12,FALSE))</f>
        <v/>
      </c>
      <c r="N29" s="529"/>
      <c r="O29" s="529"/>
      <c r="P29" s="529"/>
      <c r="Q29" s="529"/>
      <c r="R29" s="529"/>
      <c r="S29" s="76"/>
      <c r="T29" s="9"/>
      <c r="U29" s="76"/>
      <c r="V29" s="76"/>
      <c r="W29" s="76"/>
    </row>
    <row r="30" spans="2:37" ht="15" customHeight="1">
      <c r="D30" s="6" t="s">
        <v>128</v>
      </c>
      <c r="E30" s="6" t="s">
        <v>153</v>
      </c>
      <c r="F30" s="6" t="s">
        <v>154</v>
      </c>
      <c r="O30" s="6" t="s">
        <v>130</v>
      </c>
      <c r="P30" s="525" t="str">
        <f>ITEM_all_first!$E$36</f>
        <v/>
      </c>
      <c r="Q30" s="525"/>
      <c r="R30" s="525"/>
      <c r="S30" s="525"/>
      <c r="T30" s="525"/>
      <c r="U30" s="525" t="str">
        <f>ITEM_all_first!$E$37</f>
        <v/>
      </c>
      <c r="V30" s="525"/>
      <c r="W30" s="525"/>
      <c r="X30" s="525"/>
      <c r="Y30" s="525"/>
      <c r="Z30" s="525" t="str">
        <f>ITEM_all_first!$E$38</f>
        <v/>
      </c>
      <c r="AA30" s="525"/>
      <c r="AB30" s="525"/>
      <c r="AC30" s="525"/>
      <c r="AD30" s="525"/>
      <c r="AE30" s="525" t="str">
        <f>ITEM_all_first!$E$39</f>
        <v/>
      </c>
      <c r="AF30" s="525"/>
      <c r="AG30" s="525"/>
      <c r="AH30" s="525"/>
      <c r="AI30" s="525"/>
    </row>
    <row r="31" spans="2:37" ht="9.9499999999999993" customHeight="1"/>
    <row r="32" spans="2:37" ht="15" customHeight="1">
      <c r="D32" s="6" t="s">
        <v>426</v>
      </c>
    </row>
    <row r="33" spans="4:37" ht="15" customHeight="1">
      <c r="D33" s="6" t="s">
        <v>128</v>
      </c>
      <c r="E33" s="6" t="s">
        <v>129</v>
      </c>
      <c r="F33" s="6" t="s">
        <v>141</v>
      </c>
      <c r="L33" s="6" t="s">
        <v>130</v>
      </c>
      <c r="M33" s="9" t="s">
        <v>529</v>
      </c>
      <c r="N33" s="528" t="str">
        <f>IF($M$34="","",VLOOKUP($M$34,'担当登録(代理設計監理)'!$C$11:$K$30,2,FALSE))</f>
        <v/>
      </c>
      <c r="O33" s="528"/>
      <c r="P33" s="528"/>
      <c r="Q33" s="528"/>
      <c r="R33" s="9" t="s">
        <v>146</v>
      </c>
      <c r="S33" s="6" t="s">
        <v>150</v>
      </c>
      <c r="X33" s="9" t="s">
        <v>145</v>
      </c>
      <c r="Y33" s="528" t="str">
        <f>IF($M$34="","",VLOOKUP($M$34,'担当登録(代理設計監理)'!$C$11:$K$30,3,FALSE))</f>
        <v/>
      </c>
      <c r="Z33" s="528"/>
      <c r="AA33" s="528"/>
      <c r="AB33" s="528"/>
      <c r="AC33" s="9" t="s">
        <v>146</v>
      </c>
      <c r="AG33" s="33" t="s">
        <v>151</v>
      </c>
      <c r="AH33" s="528" t="str">
        <f>IF($M$34="","",VLOOKUP($M$34,'担当登録(代理設計監理)'!$C$11:$K$30,4,FALSE))</f>
        <v/>
      </c>
      <c r="AI33" s="528"/>
      <c r="AJ33" s="528"/>
      <c r="AK33" s="9" t="s">
        <v>148</v>
      </c>
    </row>
    <row r="34" spans="4:37" ht="15" customHeight="1">
      <c r="D34" s="6" t="s">
        <v>128</v>
      </c>
      <c r="E34" s="6" t="s">
        <v>131</v>
      </c>
      <c r="F34" s="6" t="s">
        <v>135</v>
      </c>
      <c r="L34" s="6" t="s">
        <v>130</v>
      </c>
      <c r="M34" s="525" t="str">
        <f>ITEM_all_first!$E$43</f>
        <v/>
      </c>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row>
    <row r="35" spans="4:37" ht="15" customHeight="1">
      <c r="D35" s="6" t="s">
        <v>128</v>
      </c>
      <c r="E35" s="6" t="s">
        <v>132</v>
      </c>
      <c r="F35" s="6" t="s">
        <v>142</v>
      </c>
      <c r="L35" s="6" t="s">
        <v>130</v>
      </c>
      <c r="M35" s="9" t="s">
        <v>145</v>
      </c>
      <c r="N35" s="528" t="str">
        <f>IF($M$34="","",VLOOKUP($M$34,'担当登録(代理設計監理)'!$C$11:$K$30,7,FALSE))</f>
        <v/>
      </c>
      <c r="O35" s="528"/>
      <c r="P35" s="528"/>
      <c r="Q35" s="528"/>
      <c r="R35" s="9" t="s">
        <v>146</v>
      </c>
      <c r="S35" s="6" t="s">
        <v>147</v>
      </c>
      <c r="X35" s="9" t="s">
        <v>145</v>
      </c>
      <c r="Y35" s="528" t="str">
        <f>IF($M$34="","",VLOOKUP($M$34,'担当登録(代理設計監理)'!$C$11:$K$30,8,FALSE))</f>
        <v/>
      </c>
      <c r="Z35" s="528"/>
      <c r="AA35" s="528"/>
      <c r="AB35" s="528"/>
      <c r="AC35" s="9" t="s">
        <v>146</v>
      </c>
      <c r="AG35" s="33" t="s">
        <v>149</v>
      </c>
      <c r="AH35" s="528" t="str">
        <f>IF($M$34="","",VLOOKUP($M$34,'担当登録(代理設計監理)'!$C$11:$K$30,9,FALSE))</f>
        <v/>
      </c>
      <c r="AI35" s="528"/>
      <c r="AJ35" s="528"/>
      <c r="AK35" s="9" t="s">
        <v>148</v>
      </c>
    </row>
    <row r="36" spans="4:37" ht="15" customHeight="1">
      <c r="M36" s="529" t="str">
        <f>IF($M$34="","",VLOOKUP($M$34,'担当登録(代理設計監理)'!$C$11:$K$30,6,FALSE))</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row>
    <row r="37" spans="4:37" ht="15" customHeight="1">
      <c r="D37" s="6" t="s">
        <v>128</v>
      </c>
      <c r="E37" s="6" t="s">
        <v>137</v>
      </c>
      <c r="F37" s="6" t="s">
        <v>136</v>
      </c>
      <c r="L37" s="6" t="s">
        <v>130</v>
      </c>
      <c r="M37" s="61" t="s">
        <v>1295</v>
      </c>
      <c r="N37" s="529" t="str">
        <f>IF($M$34="","",VLOOKUP($M$34,'担当登録(代理設計監理)'!$C$11:$N$30,10,FALSE))</f>
        <v/>
      </c>
      <c r="O37" s="529"/>
      <c r="P37" s="529"/>
      <c r="Q37" s="529"/>
      <c r="R37" s="529"/>
      <c r="S37" s="76"/>
    </row>
    <row r="38" spans="4:37" ht="15" customHeight="1">
      <c r="D38" s="6" t="s">
        <v>128</v>
      </c>
      <c r="E38" s="6" t="s">
        <v>133</v>
      </c>
      <c r="F38" s="6" t="s">
        <v>143</v>
      </c>
      <c r="L38" s="6" t="s">
        <v>130</v>
      </c>
      <c r="M38" s="529" t="str">
        <f>IF($M$34="","",VLOOKUP($M$34,'担当登録(代理設計監理)'!$C$11:$N$30,11,FALSE))</f>
        <v/>
      </c>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row>
    <row r="39" spans="4:37" ht="15" customHeight="1">
      <c r="D39" s="6" t="s">
        <v>128</v>
      </c>
      <c r="E39" s="6" t="s">
        <v>144</v>
      </c>
      <c r="F39" s="6" t="s">
        <v>139</v>
      </c>
      <c r="L39" s="6" t="s">
        <v>130</v>
      </c>
      <c r="M39" s="529" t="str">
        <f>IF($M$34="","",VLOOKUP($M$34,'担当登録(代理設計監理)'!$C$11:$N$30,12,FALSE))</f>
        <v/>
      </c>
      <c r="N39" s="529"/>
      <c r="O39" s="529"/>
      <c r="P39" s="529"/>
      <c r="Q39" s="529"/>
      <c r="R39" s="529"/>
      <c r="S39" s="76"/>
      <c r="T39" s="9"/>
      <c r="U39" s="76"/>
      <c r="V39" s="76"/>
      <c r="W39" s="76"/>
    </row>
    <row r="40" spans="4:37" ht="15" customHeight="1">
      <c r="D40" s="6" t="s">
        <v>128</v>
      </c>
      <c r="E40" s="6" t="s">
        <v>153</v>
      </c>
      <c r="F40" s="6" t="s">
        <v>154</v>
      </c>
      <c r="O40" s="6" t="s">
        <v>130</v>
      </c>
      <c r="P40" s="525" t="str">
        <f>ITEM_all_first!$E$51</f>
        <v/>
      </c>
      <c r="Q40" s="525"/>
      <c r="R40" s="525"/>
      <c r="S40" s="525"/>
      <c r="T40" s="525"/>
      <c r="U40" s="525" t="str">
        <f>ITEM_all_first!$E$52</f>
        <v/>
      </c>
      <c r="V40" s="525"/>
      <c r="W40" s="525"/>
      <c r="X40" s="525"/>
      <c r="Y40" s="525"/>
      <c r="Z40" s="525" t="str">
        <f>ITEM_all_first!$E$53</f>
        <v/>
      </c>
      <c r="AA40" s="525"/>
      <c r="AB40" s="525"/>
      <c r="AC40" s="525"/>
      <c r="AD40" s="525"/>
      <c r="AE40" s="525" t="str">
        <f>ITEM_all_first!$E$54</f>
        <v/>
      </c>
      <c r="AF40" s="525"/>
      <c r="AG40" s="525"/>
      <c r="AH40" s="525"/>
      <c r="AI40" s="525"/>
    </row>
    <row r="41" spans="4:37" ht="9.9499999999999993" customHeight="1"/>
    <row r="42" spans="4:37" ht="15" customHeight="1">
      <c r="D42" s="6" t="s">
        <v>128</v>
      </c>
      <c r="E42" s="6" t="s">
        <v>129</v>
      </c>
      <c r="F42" s="6" t="s">
        <v>141</v>
      </c>
      <c r="L42" s="6" t="s">
        <v>130</v>
      </c>
      <c r="M42" s="9" t="s">
        <v>529</v>
      </c>
      <c r="N42" s="528" t="str">
        <f>IF($M$43="","",VLOOKUP($M$43,'担当登録(代理設計監理)'!$C$11:$K$30,2,FALSE))</f>
        <v/>
      </c>
      <c r="O42" s="528"/>
      <c r="P42" s="528"/>
      <c r="Q42" s="528"/>
      <c r="R42" s="9" t="s">
        <v>146</v>
      </c>
      <c r="S42" s="6" t="s">
        <v>150</v>
      </c>
      <c r="X42" s="9" t="s">
        <v>145</v>
      </c>
      <c r="Y42" s="528" t="str">
        <f>IF($M$43="","",VLOOKUP($M$43,'担当登録(代理設計監理)'!$C$11:$K$30,3,FALSE))</f>
        <v/>
      </c>
      <c r="Z42" s="528"/>
      <c r="AA42" s="528"/>
      <c r="AB42" s="528"/>
      <c r="AC42" s="9" t="s">
        <v>146</v>
      </c>
      <c r="AG42" s="33" t="s">
        <v>151</v>
      </c>
      <c r="AH42" s="528" t="str">
        <f>IF($M$43="","",VLOOKUP($M$43,'担当登録(代理設計監理)'!$C$11:$K$30,4,FALSE))</f>
        <v/>
      </c>
      <c r="AI42" s="528"/>
      <c r="AJ42" s="528"/>
      <c r="AK42" s="9" t="s">
        <v>148</v>
      </c>
    </row>
    <row r="43" spans="4:37" ht="15" customHeight="1">
      <c r="D43" s="6" t="s">
        <v>128</v>
      </c>
      <c r="E43" s="6" t="s">
        <v>131</v>
      </c>
      <c r="F43" s="6" t="s">
        <v>135</v>
      </c>
      <c r="L43" s="6" t="s">
        <v>130</v>
      </c>
      <c r="M43" s="525" t="str">
        <f>ITEM_all_first!$E$58</f>
        <v/>
      </c>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row>
    <row r="44" spans="4:37" ht="15" customHeight="1">
      <c r="D44" s="6" t="s">
        <v>128</v>
      </c>
      <c r="E44" s="6" t="s">
        <v>132</v>
      </c>
      <c r="F44" s="6" t="s">
        <v>142</v>
      </c>
      <c r="L44" s="6" t="s">
        <v>130</v>
      </c>
      <c r="M44" s="9" t="s">
        <v>145</v>
      </c>
      <c r="N44" s="528" t="str">
        <f>IF($M$43="","",VLOOKUP($M$43,'担当登録(代理設計監理)'!$C$11:$K$30,7,FALSE))</f>
        <v/>
      </c>
      <c r="O44" s="528"/>
      <c r="P44" s="528"/>
      <c r="Q44" s="528"/>
      <c r="R44" s="9" t="s">
        <v>146</v>
      </c>
      <c r="S44" s="6" t="s">
        <v>147</v>
      </c>
      <c r="X44" s="9" t="s">
        <v>145</v>
      </c>
      <c r="Y44" s="528" t="str">
        <f>IF($M$43="","",VLOOKUP($M$43,'担当登録(代理設計監理)'!$C$11:$K$30,8,FALSE))</f>
        <v/>
      </c>
      <c r="Z44" s="528"/>
      <c r="AA44" s="528"/>
      <c r="AB44" s="528"/>
      <c r="AC44" s="9" t="s">
        <v>146</v>
      </c>
      <c r="AG44" s="33" t="s">
        <v>149</v>
      </c>
      <c r="AH44" s="528" t="str">
        <f>IF($M$43="","",VLOOKUP($M$43,'担当登録(代理設計監理)'!$C$11:$K$30,9,FALSE))</f>
        <v/>
      </c>
      <c r="AI44" s="528"/>
      <c r="AJ44" s="528"/>
      <c r="AK44" s="9" t="s">
        <v>148</v>
      </c>
    </row>
    <row r="45" spans="4:37" ht="15" customHeight="1">
      <c r="M45" s="529" t="str">
        <f>IF($M$43="","",VLOOKUP($M$43,'担当登録(代理設計監理)'!$C$11:$K$30,6,FALSE))</f>
        <v/>
      </c>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row>
    <row r="46" spans="4:37" ht="15" customHeight="1">
      <c r="D46" s="6" t="s">
        <v>128</v>
      </c>
      <c r="E46" s="6" t="s">
        <v>137</v>
      </c>
      <c r="F46" s="6" t="s">
        <v>136</v>
      </c>
      <c r="L46" s="6" t="s">
        <v>130</v>
      </c>
      <c r="M46" s="61" t="s">
        <v>1295</v>
      </c>
      <c r="N46" s="529" t="str">
        <f>IF($M$43="","",VLOOKUP($M$43,'担当登録(代理設計監理)'!$C$11:$N$30,10,FALSE))</f>
        <v/>
      </c>
      <c r="O46" s="529"/>
      <c r="P46" s="529"/>
      <c r="Q46" s="529"/>
      <c r="R46" s="529"/>
      <c r="S46" s="76"/>
    </row>
    <row r="47" spans="4:37" ht="15" customHeight="1">
      <c r="D47" s="6" t="s">
        <v>128</v>
      </c>
      <c r="E47" s="6" t="s">
        <v>133</v>
      </c>
      <c r="F47" s="6" t="s">
        <v>143</v>
      </c>
      <c r="L47" s="6" t="s">
        <v>130</v>
      </c>
      <c r="M47" s="529" t="str">
        <f>IF($M$43="","",VLOOKUP($M$43,'担当登録(代理設計監理)'!$C$11:$N$30,11,FALSE))</f>
        <v/>
      </c>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row>
    <row r="48" spans="4:37" ht="15" customHeight="1">
      <c r="D48" s="6" t="s">
        <v>128</v>
      </c>
      <c r="E48" s="6" t="s">
        <v>144</v>
      </c>
      <c r="F48" s="6" t="s">
        <v>139</v>
      </c>
      <c r="L48" s="6" t="s">
        <v>130</v>
      </c>
      <c r="M48" s="529" t="str">
        <f>IF($M$43="","",VLOOKUP($M$43,'担当登録(代理設計監理)'!$C$11:$N$30,12,FALSE))</f>
        <v/>
      </c>
      <c r="N48" s="529"/>
      <c r="O48" s="529"/>
      <c r="P48" s="529"/>
      <c r="Q48" s="529"/>
      <c r="R48" s="529"/>
      <c r="S48" s="76"/>
      <c r="T48" s="9"/>
      <c r="U48" s="76"/>
      <c r="V48" s="76"/>
      <c r="W48" s="76"/>
    </row>
    <row r="49" spans="4:37" ht="15" customHeight="1">
      <c r="D49" s="6" t="s">
        <v>128</v>
      </c>
      <c r="E49" s="6" t="s">
        <v>153</v>
      </c>
      <c r="F49" s="6" t="s">
        <v>154</v>
      </c>
      <c r="O49" s="6" t="s">
        <v>130</v>
      </c>
      <c r="P49" s="525" t="str">
        <f>ITEM_all_first!$E$66</f>
        <v/>
      </c>
      <c r="Q49" s="525"/>
      <c r="R49" s="525"/>
      <c r="S49" s="525"/>
      <c r="T49" s="525"/>
      <c r="U49" s="525" t="str">
        <f>ITEM_all_first!$E$67</f>
        <v/>
      </c>
      <c r="V49" s="525"/>
      <c r="W49" s="525"/>
      <c r="X49" s="525"/>
      <c r="Y49" s="525"/>
      <c r="Z49" s="525" t="str">
        <f>ITEM_all_first!$E$68</f>
        <v/>
      </c>
      <c r="AA49" s="525"/>
      <c r="AB49" s="525"/>
      <c r="AC49" s="525"/>
      <c r="AD49" s="525"/>
      <c r="AE49" s="525" t="str">
        <f>ITEM_all_first!$E$69</f>
        <v/>
      </c>
      <c r="AF49" s="525"/>
      <c r="AG49" s="525"/>
      <c r="AH49" s="525"/>
      <c r="AI49" s="525"/>
    </row>
    <row r="50" spans="4:37" ht="9.9499999999999993" customHeight="1"/>
    <row r="51" spans="4:37" ht="15" customHeight="1">
      <c r="D51" s="6" t="s">
        <v>128</v>
      </c>
      <c r="E51" s="6" t="s">
        <v>129</v>
      </c>
      <c r="F51" s="6" t="s">
        <v>141</v>
      </c>
      <c r="L51" s="6" t="s">
        <v>130</v>
      </c>
      <c r="M51" s="9" t="s">
        <v>529</v>
      </c>
      <c r="N51" s="528" t="str">
        <f>IF($M$52="","",VLOOKUP($M$52,'担当登録(代理設計監理)'!$C$11:$K$30,2,FALSE))</f>
        <v/>
      </c>
      <c r="O51" s="528"/>
      <c r="P51" s="528"/>
      <c r="Q51" s="528"/>
      <c r="R51" s="9" t="s">
        <v>146</v>
      </c>
      <c r="S51" s="6" t="s">
        <v>150</v>
      </c>
      <c r="X51" s="9" t="s">
        <v>145</v>
      </c>
      <c r="Y51" s="528" t="str">
        <f>IF($M$52="","",VLOOKUP($M$52,'担当登録(代理設計監理)'!$C$11:$K$30,3,FALSE))</f>
        <v/>
      </c>
      <c r="Z51" s="528"/>
      <c r="AA51" s="528"/>
      <c r="AB51" s="528"/>
      <c r="AC51" s="9" t="s">
        <v>146</v>
      </c>
      <c r="AG51" s="33" t="s">
        <v>151</v>
      </c>
      <c r="AH51" s="528" t="str">
        <f>IF($M$52="","",VLOOKUP($M$52,'担当登録(代理設計監理)'!$C$11:$K$30,4,FALSE))</f>
        <v/>
      </c>
      <c r="AI51" s="528"/>
      <c r="AJ51" s="528"/>
      <c r="AK51" s="9" t="s">
        <v>148</v>
      </c>
    </row>
    <row r="52" spans="4:37" ht="15" customHeight="1">
      <c r="D52" s="6" t="s">
        <v>128</v>
      </c>
      <c r="E52" s="6" t="s">
        <v>131</v>
      </c>
      <c r="F52" s="6" t="s">
        <v>135</v>
      </c>
      <c r="L52" s="6" t="s">
        <v>130</v>
      </c>
      <c r="M52" s="525" t="str">
        <f>ITEM_all_first!$E$73</f>
        <v/>
      </c>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row>
    <row r="53" spans="4:37" ht="15" customHeight="1">
      <c r="D53" s="6" t="s">
        <v>128</v>
      </c>
      <c r="E53" s="6" t="s">
        <v>132</v>
      </c>
      <c r="F53" s="6" t="s">
        <v>142</v>
      </c>
      <c r="L53" s="6" t="s">
        <v>130</v>
      </c>
      <c r="M53" s="9" t="s">
        <v>145</v>
      </c>
      <c r="N53" s="528" t="str">
        <f>IF($M$52="","",VLOOKUP($M$52,'担当登録(代理設計監理)'!$C$11:$K$30,7,FALSE))</f>
        <v/>
      </c>
      <c r="O53" s="528"/>
      <c r="P53" s="528"/>
      <c r="Q53" s="528"/>
      <c r="R53" s="9" t="s">
        <v>146</v>
      </c>
      <c r="S53" s="6" t="s">
        <v>147</v>
      </c>
      <c r="X53" s="9" t="s">
        <v>145</v>
      </c>
      <c r="Y53" s="528" t="str">
        <f>IF($M$52="","",VLOOKUP($M$52,'担当登録(代理設計監理)'!$C$11:$K$30,8,FALSE))</f>
        <v/>
      </c>
      <c r="Z53" s="528"/>
      <c r="AA53" s="528"/>
      <c r="AB53" s="528"/>
      <c r="AC53" s="9" t="s">
        <v>146</v>
      </c>
      <c r="AG53" s="33" t="s">
        <v>149</v>
      </c>
      <c r="AH53" s="528" t="str">
        <f>IF($M$52="","",VLOOKUP($M$52,'担当登録(代理設計監理)'!$C$11:$K$30,9,FALSE))</f>
        <v/>
      </c>
      <c r="AI53" s="528"/>
      <c r="AJ53" s="528"/>
      <c r="AK53" s="9" t="s">
        <v>148</v>
      </c>
    </row>
    <row r="54" spans="4:37" ht="15" customHeight="1">
      <c r="M54" s="529" t="str">
        <f>IF($M$52="","",VLOOKUP($M$52,'担当登録(代理設計監理)'!$C$11:$K$30,6,FALSE))</f>
        <v/>
      </c>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row>
    <row r="55" spans="4:37" ht="15" customHeight="1">
      <c r="D55" s="6" t="s">
        <v>128</v>
      </c>
      <c r="E55" s="6" t="s">
        <v>137</v>
      </c>
      <c r="F55" s="6" t="s">
        <v>136</v>
      </c>
      <c r="L55" s="6" t="s">
        <v>130</v>
      </c>
      <c r="M55" s="61" t="s">
        <v>1295</v>
      </c>
      <c r="N55" s="529" t="str">
        <f>IF($M$52="","",VLOOKUP($M$52,'担当登録(代理設計監理)'!$C$11:$N$30,10,FALSE))</f>
        <v/>
      </c>
      <c r="O55" s="529"/>
      <c r="P55" s="529"/>
      <c r="Q55" s="529"/>
      <c r="R55" s="529"/>
      <c r="S55" s="76"/>
    </row>
    <row r="56" spans="4:37" ht="15" customHeight="1">
      <c r="D56" s="6" t="s">
        <v>128</v>
      </c>
      <c r="E56" s="6" t="s">
        <v>133</v>
      </c>
      <c r="F56" s="6" t="s">
        <v>143</v>
      </c>
      <c r="L56" s="6" t="s">
        <v>130</v>
      </c>
      <c r="M56" s="529" t="str">
        <f>IF($M$52="","",VLOOKUP($M$52,'担当登録(代理設計監理)'!$C$11:$N$30,11,FALSE))</f>
        <v/>
      </c>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row>
    <row r="57" spans="4:37" ht="15" customHeight="1">
      <c r="D57" s="6" t="s">
        <v>128</v>
      </c>
      <c r="E57" s="6" t="s">
        <v>144</v>
      </c>
      <c r="F57" s="6" t="s">
        <v>139</v>
      </c>
      <c r="L57" s="6" t="s">
        <v>130</v>
      </c>
      <c r="M57" s="529" t="str">
        <f>IF($M$52="","",VLOOKUP($M$52,'担当登録(代理設計監理)'!$C$11:$N$30,12,FALSE))</f>
        <v/>
      </c>
      <c r="N57" s="529"/>
      <c r="O57" s="529"/>
      <c r="P57" s="529"/>
      <c r="Q57" s="529"/>
      <c r="R57" s="529"/>
      <c r="S57" s="76"/>
      <c r="T57" s="9"/>
      <c r="U57" s="76"/>
      <c r="V57" s="76"/>
      <c r="W57" s="76"/>
    </row>
    <row r="58" spans="4:37" ht="15" customHeight="1">
      <c r="D58" s="6" t="s">
        <v>128</v>
      </c>
      <c r="E58" s="6" t="s">
        <v>153</v>
      </c>
      <c r="F58" s="6" t="s">
        <v>154</v>
      </c>
      <c r="O58" s="6" t="s">
        <v>130</v>
      </c>
      <c r="P58" s="525" t="str">
        <f>ITEM_all_first!$E$81</f>
        <v/>
      </c>
      <c r="Q58" s="525"/>
      <c r="R58" s="525"/>
      <c r="S58" s="525"/>
      <c r="T58" s="525"/>
      <c r="U58" s="525" t="str">
        <f>ITEM_all_first!$E$82</f>
        <v/>
      </c>
      <c r="V58" s="525"/>
      <c r="W58" s="525"/>
      <c r="X58" s="525"/>
      <c r="Y58" s="525"/>
      <c r="Z58" s="525" t="str">
        <f>ITEM_all_first!$E$83</f>
        <v/>
      </c>
      <c r="AA58" s="525"/>
      <c r="AB58" s="525"/>
      <c r="AC58" s="525"/>
      <c r="AD58" s="525"/>
      <c r="AE58" s="525" t="str">
        <f>ITEM_all_first!$E$84</f>
        <v/>
      </c>
      <c r="AF58" s="525"/>
      <c r="AG58" s="525"/>
      <c r="AH58" s="525"/>
      <c r="AI58" s="525"/>
    </row>
    <row r="63" spans="4:37" ht="15" customHeight="1">
      <c r="D63" s="6" t="s">
        <v>427</v>
      </c>
    </row>
    <row r="64" spans="4:37" ht="15" customHeight="1">
      <c r="D64" s="6" t="s">
        <v>428</v>
      </c>
    </row>
    <row r="65" spans="4:37" ht="15" customHeight="1">
      <c r="D65" s="36" t="str">
        <f>ITEM_all_first!$E$85</f>
        <v>□</v>
      </c>
      <c r="E65" s="6" t="s">
        <v>719</v>
      </c>
    </row>
    <row r="66" spans="4:37" ht="15" customHeight="1">
      <c r="D66" s="6" t="s">
        <v>128</v>
      </c>
      <c r="E66" s="6" t="s">
        <v>129</v>
      </c>
      <c r="F66" s="6" t="s">
        <v>135</v>
      </c>
      <c r="L66" s="6" t="s">
        <v>130</v>
      </c>
      <c r="M66" s="525" t="str">
        <f>ITEM_all_first!$E$86</f>
        <v/>
      </c>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row>
    <row r="67" spans="4:37" ht="15" customHeight="1">
      <c r="D67" s="6" t="s">
        <v>128</v>
      </c>
      <c r="E67" s="6" t="s">
        <v>131</v>
      </c>
      <c r="F67" s="6" t="s">
        <v>141</v>
      </c>
      <c r="L67" s="6" t="s">
        <v>130</v>
      </c>
      <c r="M67" s="6" t="s">
        <v>720</v>
      </c>
      <c r="U67" s="572" t="str">
        <f>ITEM_all_first!$E$87</f>
        <v/>
      </c>
      <c r="V67" s="572"/>
      <c r="W67" s="572"/>
      <c r="X67" s="572"/>
      <c r="Y67" s="572"/>
      <c r="Z67" s="9" t="s">
        <v>148</v>
      </c>
    </row>
    <row r="68" spans="4:37" ht="9.9499999999999993" customHeight="1"/>
    <row r="69" spans="4:37" ht="15" customHeight="1">
      <c r="D69" s="36" t="str">
        <f>ITEM_all_first!$E$88</f>
        <v>□</v>
      </c>
      <c r="E69" s="6" t="s">
        <v>721</v>
      </c>
    </row>
    <row r="70" spans="4:37" ht="15" customHeight="1">
      <c r="D70" s="6" t="s">
        <v>128</v>
      </c>
      <c r="E70" s="6" t="s">
        <v>129</v>
      </c>
      <c r="F70" s="6" t="s">
        <v>135</v>
      </c>
      <c r="L70" s="6" t="s">
        <v>130</v>
      </c>
      <c r="M70" s="525" t="str">
        <f>ITEM_all_first!$E$89</f>
        <v/>
      </c>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row>
    <row r="71" spans="4:37" ht="15" customHeight="1">
      <c r="D71" s="6" t="s">
        <v>128</v>
      </c>
      <c r="E71" s="6" t="s">
        <v>131</v>
      </c>
      <c r="F71" s="6" t="s">
        <v>141</v>
      </c>
      <c r="L71" s="6" t="s">
        <v>130</v>
      </c>
      <c r="M71" s="6" t="s">
        <v>720</v>
      </c>
      <c r="U71" s="572" t="str">
        <f>ITEM_all_first!$E$90</f>
        <v/>
      </c>
      <c r="V71" s="572"/>
      <c r="W71" s="572"/>
      <c r="X71" s="572"/>
      <c r="Y71" s="572"/>
      <c r="Z71" s="9" t="s">
        <v>148</v>
      </c>
    </row>
    <row r="72" spans="4:37" ht="9.9499999999999993" customHeight="1"/>
    <row r="73" spans="4:37" ht="15" customHeight="1">
      <c r="D73" s="36" t="str">
        <f>ITEM_all_first!$E$91</f>
        <v>□</v>
      </c>
      <c r="E73" s="6" t="s">
        <v>723</v>
      </c>
    </row>
    <row r="74" spans="4:37" ht="15" customHeight="1">
      <c r="D74" s="6" t="s">
        <v>128</v>
      </c>
      <c r="E74" s="6" t="s">
        <v>129</v>
      </c>
      <c r="F74" s="6" t="s">
        <v>135</v>
      </c>
      <c r="L74" s="6" t="s">
        <v>130</v>
      </c>
      <c r="M74" s="525" t="str">
        <f>ITEM_all_first!$E$92</f>
        <v/>
      </c>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row>
    <row r="75" spans="4:37" ht="15" customHeight="1">
      <c r="D75" s="6" t="s">
        <v>128</v>
      </c>
      <c r="E75" s="6" t="s">
        <v>131</v>
      </c>
      <c r="F75" s="6" t="s">
        <v>141</v>
      </c>
      <c r="L75" s="6" t="s">
        <v>130</v>
      </c>
      <c r="M75" s="6" t="s">
        <v>724</v>
      </c>
      <c r="U75" s="572" t="str">
        <f>ITEM_all_first!$E$93</f>
        <v/>
      </c>
      <c r="V75" s="572"/>
      <c r="W75" s="572"/>
      <c r="X75" s="572"/>
      <c r="Y75" s="572"/>
      <c r="Z75" s="9" t="s">
        <v>148</v>
      </c>
    </row>
    <row r="76" spans="4:37" ht="15" customHeight="1">
      <c r="D76" s="6" t="s">
        <v>128</v>
      </c>
      <c r="E76" s="6" t="s">
        <v>129</v>
      </c>
      <c r="F76" s="6" t="s">
        <v>135</v>
      </c>
      <c r="L76" s="6" t="s">
        <v>130</v>
      </c>
      <c r="M76" s="525" t="str">
        <f>ITEM_all_first!$E$94</f>
        <v/>
      </c>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row>
    <row r="77" spans="4:37" ht="15" customHeight="1">
      <c r="D77" s="6" t="s">
        <v>128</v>
      </c>
      <c r="E77" s="6" t="s">
        <v>131</v>
      </c>
      <c r="F77" s="6" t="s">
        <v>141</v>
      </c>
      <c r="L77" s="6" t="s">
        <v>130</v>
      </c>
      <c r="M77" s="6" t="s">
        <v>724</v>
      </c>
      <c r="U77" s="572" t="str">
        <f>ITEM_all_first!$E$95</f>
        <v/>
      </c>
      <c r="V77" s="572"/>
      <c r="W77" s="572"/>
      <c r="X77" s="572"/>
      <c r="Y77" s="572"/>
      <c r="Z77" s="9" t="s">
        <v>148</v>
      </c>
    </row>
    <row r="78" spans="4:37" ht="15" customHeight="1">
      <c r="D78" s="6" t="s">
        <v>128</v>
      </c>
      <c r="E78" s="6" t="s">
        <v>129</v>
      </c>
      <c r="F78" s="6" t="s">
        <v>135</v>
      </c>
      <c r="L78" s="6" t="s">
        <v>130</v>
      </c>
      <c r="M78" s="525" t="str">
        <f>ITEM_all_first!$E$96</f>
        <v/>
      </c>
      <c r="N78" s="525"/>
      <c r="O78" s="525"/>
      <c r="P78" s="525"/>
      <c r="Q78" s="525"/>
      <c r="R78" s="525"/>
      <c r="S78" s="525"/>
      <c r="T78" s="525"/>
      <c r="U78" s="525"/>
      <c r="V78" s="525"/>
      <c r="W78" s="525"/>
      <c r="X78" s="525"/>
      <c r="Y78" s="525"/>
      <c r="Z78" s="525"/>
      <c r="AA78" s="525"/>
      <c r="AB78" s="525"/>
      <c r="AC78" s="525"/>
      <c r="AD78" s="525"/>
      <c r="AE78" s="525"/>
      <c r="AF78" s="525"/>
      <c r="AG78" s="525"/>
      <c r="AH78" s="525"/>
      <c r="AI78" s="525"/>
      <c r="AJ78" s="525"/>
      <c r="AK78" s="525"/>
    </row>
    <row r="79" spans="4:37" ht="15" customHeight="1">
      <c r="D79" s="6" t="s">
        <v>128</v>
      </c>
      <c r="E79" s="6" t="s">
        <v>131</v>
      </c>
      <c r="F79" s="6" t="s">
        <v>141</v>
      </c>
      <c r="L79" s="6" t="s">
        <v>130</v>
      </c>
      <c r="M79" s="6" t="s">
        <v>724</v>
      </c>
      <c r="U79" s="572" t="str">
        <f>ITEM_all_first!$E$97</f>
        <v/>
      </c>
      <c r="V79" s="572"/>
      <c r="W79" s="572"/>
      <c r="X79" s="572"/>
      <c r="Y79" s="572"/>
      <c r="Z79" s="9" t="s">
        <v>148</v>
      </c>
    </row>
    <row r="80" spans="4:37" ht="9.9499999999999993" customHeight="1"/>
    <row r="81" spans="2:37" ht="15" customHeight="1">
      <c r="D81" s="36" t="str">
        <f>ITEM_all_first!$E$98</f>
        <v>□</v>
      </c>
      <c r="E81" s="6" t="s">
        <v>725</v>
      </c>
    </row>
    <row r="82" spans="2:37" ht="15" customHeight="1">
      <c r="D82" s="6" t="s">
        <v>128</v>
      </c>
      <c r="E82" s="6" t="s">
        <v>129</v>
      </c>
      <c r="F82" s="6" t="s">
        <v>135</v>
      </c>
      <c r="L82" s="6" t="s">
        <v>130</v>
      </c>
      <c r="M82" s="525" t="str">
        <f>ITEM_all_first!$E$99</f>
        <v/>
      </c>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row>
    <row r="83" spans="2:37" ht="15" customHeight="1">
      <c r="D83" s="6" t="s">
        <v>128</v>
      </c>
      <c r="E83" s="6" t="s">
        <v>131</v>
      </c>
      <c r="F83" s="6" t="s">
        <v>141</v>
      </c>
      <c r="L83" s="6" t="s">
        <v>130</v>
      </c>
      <c r="M83" s="6" t="s">
        <v>724</v>
      </c>
      <c r="U83" s="572" t="str">
        <f>ITEM_all_first!$E$100</f>
        <v/>
      </c>
      <c r="V83" s="572"/>
      <c r="W83" s="572"/>
      <c r="X83" s="572"/>
      <c r="Y83" s="572"/>
      <c r="Z83" s="9" t="s">
        <v>148</v>
      </c>
    </row>
    <row r="84" spans="2:37" ht="15" customHeight="1">
      <c r="D84" s="6" t="s">
        <v>128</v>
      </c>
      <c r="E84" s="6" t="s">
        <v>129</v>
      </c>
      <c r="F84" s="6" t="s">
        <v>135</v>
      </c>
      <c r="L84" s="6" t="s">
        <v>130</v>
      </c>
      <c r="M84" s="525" t="str">
        <f>ITEM_all_first!$E$101</f>
        <v/>
      </c>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row>
    <row r="85" spans="2:37" ht="15" customHeight="1">
      <c r="D85" s="6" t="s">
        <v>128</v>
      </c>
      <c r="E85" s="6" t="s">
        <v>131</v>
      </c>
      <c r="F85" s="6" t="s">
        <v>141</v>
      </c>
      <c r="L85" s="6" t="s">
        <v>130</v>
      </c>
      <c r="M85" s="6" t="s">
        <v>724</v>
      </c>
      <c r="U85" s="572" t="str">
        <f>ITEM_all_first!$E$102</f>
        <v/>
      </c>
      <c r="V85" s="572"/>
      <c r="W85" s="572"/>
      <c r="X85" s="572"/>
      <c r="Y85" s="572"/>
      <c r="Z85" s="9" t="s">
        <v>148</v>
      </c>
    </row>
    <row r="86" spans="2:37" ht="15" customHeight="1">
      <c r="D86" s="6" t="s">
        <v>128</v>
      </c>
      <c r="E86" s="6" t="s">
        <v>129</v>
      </c>
      <c r="F86" s="6" t="s">
        <v>135</v>
      </c>
      <c r="L86" s="6" t="s">
        <v>130</v>
      </c>
      <c r="M86" s="525" t="str">
        <f>ITEM_all_first!$E$103</f>
        <v/>
      </c>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row>
    <row r="87" spans="2:37" ht="15" customHeight="1">
      <c r="B87" s="30"/>
      <c r="C87" s="30"/>
      <c r="D87" s="30" t="s">
        <v>128</v>
      </c>
      <c r="E87" s="30" t="s">
        <v>131</v>
      </c>
      <c r="F87" s="30" t="s">
        <v>141</v>
      </c>
      <c r="G87" s="30"/>
      <c r="H87" s="30"/>
      <c r="I87" s="30"/>
      <c r="J87" s="30"/>
      <c r="K87" s="30"/>
      <c r="L87" s="30" t="s">
        <v>130</v>
      </c>
      <c r="M87" s="30" t="s">
        <v>724</v>
      </c>
      <c r="N87" s="30"/>
      <c r="O87" s="30"/>
      <c r="P87" s="30"/>
      <c r="Q87" s="30"/>
      <c r="R87" s="30"/>
      <c r="S87" s="30"/>
      <c r="T87" s="30"/>
      <c r="U87" s="573" t="str">
        <f>ITEM_all_first!$E$104</f>
        <v/>
      </c>
      <c r="V87" s="573"/>
      <c r="W87" s="573"/>
      <c r="X87" s="573"/>
      <c r="Y87" s="573"/>
      <c r="Z87" s="32" t="s">
        <v>148</v>
      </c>
      <c r="AA87" s="30"/>
      <c r="AB87" s="30"/>
      <c r="AC87" s="30"/>
      <c r="AD87" s="30"/>
      <c r="AE87" s="30"/>
      <c r="AF87" s="30"/>
      <c r="AG87" s="30"/>
      <c r="AH87" s="30"/>
      <c r="AI87" s="30"/>
      <c r="AJ87" s="30"/>
      <c r="AK87" s="30"/>
    </row>
    <row r="88" spans="2:37" ht="15" customHeight="1">
      <c r="B88" s="6" t="s">
        <v>435</v>
      </c>
    </row>
    <row r="89" spans="2:37" ht="15" customHeight="1">
      <c r="D89" s="6" t="s">
        <v>727</v>
      </c>
    </row>
    <row r="90" spans="2:37" ht="15" customHeight="1">
      <c r="D90" s="6" t="s">
        <v>128</v>
      </c>
      <c r="E90" s="6" t="s">
        <v>129</v>
      </c>
      <c r="F90" s="6" t="s">
        <v>135</v>
      </c>
      <c r="L90" s="6" t="s">
        <v>130</v>
      </c>
      <c r="M90" s="525" t="str">
        <f>ITEM_all_first!$E$105</f>
        <v/>
      </c>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row>
    <row r="91" spans="2:37" ht="15" customHeight="1">
      <c r="D91" s="6" t="s">
        <v>128</v>
      </c>
      <c r="E91" s="6" t="s">
        <v>131</v>
      </c>
      <c r="F91" s="6" t="s">
        <v>728</v>
      </c>
      <c r="L91" s="6" t="s">
        <v>130</v>
      </c>
      <c r="M91" s="525" t="str">
        <f>ITEM_all_first!$E$106</f>
        <v/>
      </c>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525"/>
      <c r="AK91" s="525"/>
    </row>
    <row r="92" spans="2:37" ht="15" customHeight="1">
      <c r="D92" s="6" t="s">
        <v>128</v>
      </c>
      <c r="E92" s="6" t="s">
        <v>132</v>
      </c>
      <c r="F92" s="6" t="s">
        <v>136</v>
      </c>
      <c r="L92" s="6" t="s">
        <v>130</v>
      </c>
      <c r="M92" s="61" t="s">
        <v>1295</v>
      </c>
      <c r="N92" s="525" t="str">
        <f>ITEM_all_first!$E$107</f>
        <v/>
      </c>
      <c r="O92" s="525"/>
      <c r="P92" s="525"/>
      <c r="Q92" s="525"/>
      <c r="R92" s="525"/>
      <c r="S92" s="12"/>
    </row>
    <row r="93" spans="2:37" ht="15" customHeight="1">
      <c r="D93" s="6" t="s">
        <v>128</v>
      </c>
      <c r="E93" s="6" t="s">
        <v>137</v>
      </c>
      <c r="F93" s="6" t="s">
        <v>143</v>
      </c>
      <c r="L93" s="6" t="s">
        <v>130</v>
      </c>
      <c r="M93" s="525" t="str">
        <f>ITEM_all_first!$E$108</f>
        <v/>
      </c>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row>
    <row r="94" spans="2:37" ht="15" customHeight="1">
      <c r="D94" s="6" t="s">
        <v>128</v>
      </c>
      <c r="E94" s="6" t="s">
        <v>133</v>
      </c>
      <c r="F94" s="6" t="s">
        <v>139</v>
      </c>
      <c r="L94" s="6" t="s">
        <v>130</v>
      </c>
      <c r="M94" s="525" t="str">
        <f>ITEM_all_first!$E$109</f>
        <v/>
      </c>
      <c r="N94" s="525"/>
      <c r="O94" s="525"/>
      <c r="P94" s="525"/>
      <c r="Q94" s="525"/>
      <c r="R94" s="525"/>
      <c r="S94" s="12"/>
      <c r="T94" s="9"/>
      <c r="U94" s="12"/>
      <c r="V94" s="12"/>
      <c r="W94" s="12"/>
    </row>
    <row r="95" spans="2:37" ht="15" customHeight="1">
      <c r="D95" s="6" t="s">
        <v>128</v>
      </c>
      <c r="E95" s="6" t="s">
        <v>144</v>
      </c>
      <c r="F95" s="6" t="s">
        <v>729</v>
      </c>
      <c r="L95" s="6" t="s">
        <v>130</v>
      </c>
      <c r="M95" s="525" t="str">
        <f>ITEM_all_first!$E$110</f>
        <v/>
      </c>
      <c r="N95" s="525"/>
      <c r="O95" s="525"/>
      <c r="P95" s="525"/>
      <c r="Q95" s="525"/>
      <c r="R95" s="525"/>
      <c r="S95" s="525"/>
      <c r="T95" s="525"/>
      <c r="U95" s="525"/>
      <c r="V95" s="525"/>
      <c r="W95" s="525"/>
      <c r="X95" s="525"/>
      <c r="Y95" s="525"/>
      <c r="Z95" s="525"/>
      <c r="AA95" s="525"/>
      <c r="AB95" s="525"/>
      <c r="AC95" s="525"/>
      <c r="AD95" s="525"/>
      <c r="AE95" s="525"/>
      <c r="AF95" s="525"/>
      <c r="AG95" s="525"/>
      <c r="AH95" s="525"/>
      <c r="AI95" s="525"/>
      <c r="AJ95" s="525"/>
      <c r="AK95" s="525"/>
    </row>
    <row r="96" spans="2:37" ht="15" customHeight="1">
      <c r="D96" s="6" t="s">
        <v>128</v>
      </c>
      <c r="E96" s="6" t="s">
        <v>153</v>
      </c>
      <c r="F96" s="6" t="s">
        <v>730</v>
      </c>
      <c r="N96" s="6" t="s">
        <v>130</v>
      </c>
      <c r="O96" s="525" t="str">
        <f>ITEM_all_first!$E$111</f>
        <v/>
      </c>
      <c r="P96" s="525"/>
      <c r="Q96" s="525"/>
      <c r="R96" s="525"/>
      <c r="S96" s="525"/>
      <c r="T96" s="525"/>
      <c r="U96" s="525"/>
      <c r="V96" s="525"/>
      <c r="W96" s="525"/>
      <c r="X96" s="525"/>
      <c r="Y96" s="525"/>
      <c r="Z96" s="525"/>
      <c r="AA96" s="525"/>
      <c r="AB96" s="525"/>
      <c r="AC96" s="525"/>
      <c r="AD96" s="525"/>
      <c r="AE96" s="525"/>
      <c r="AF96" s="525"/>
      <c r="AG96" s="525"/>
      <c r="AH96" s="525"/>
      <c r="AI96" s="525"/>
      <c r="AJ96" s="525"/>
      <c r="AK96" s="525"/>
    </row>
    <row r="97" spans="4:37" ht="9.9499999999999993" customHeight="1"/>
    <row r="98" spans="4:37" ht="15" customHeight="1">
      <c r="D98" s="6" t="s">
        <v>731</v>
      </c>
    </row>
    <row r="99" spans="4:37" ht="15" customHeight="1">
      <c r="D99" s="6" t="s">
        <v>128</v>
      </c>
      <c r="E99" s="6" t="s">
        <v>129</v>
      </c>
      <c r="F99" s="6" t="s">
        <v>135</v>
      </c>
      <c r="L99" s="6" t="s">
        <v>130</v>
      </c>
      <c r="M99" s="525" t="str">
        <f>ITEM_all_first!$E$112</f>
        <v/>
      </c>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row>
    <row r="100" spans="4:37" ht="15" customHeight="1">
      <c r="D100" s="6" t="s">
        <v>128</v>
      </c>
      <c r="E100" s="6" t="s">
        <v>131</v>
      </c>
      <c r="F100" s="6" t="s">
        <v>728</v>
      </c>
      <c r="L100" s="6" t="s">
        <v>130</v>
      </c>
      <c r="M100" s="525" t="str">
        <f>ITEM_all_first!$E$113</f>
        <v/>
      </c>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5"/>
      <c r="AK100" s="525"/>
    </row>
    <row r="101" spans="4:37" ht="15" customHeight="1">
      <c r="D101" s="6" t="s">
        <v>128</v>
      </c>
      <c r="E101" s="6" t="s">
        <v>132</v>
      </c>
      <c r="F101" s="6" t="s">
        <v>136</v>
      </c>
      <c r="L101" s="6" t="s">
        <v>130</v>
      </c>
      <c r="M101" s="61" t="s">
        <v>1295</v>
      </c>
      <c r="N101" s="525" t="str">
        <f>ITEM_all_first!$E$114</f>
        <v/>
      </c>
      <c r="O101" s="525"/>
      <c r="P101" s="525"/>
      <c r="Q101" s="525"/>
      <c r="R101" s="525"/>
      <c r="S101" s="12"/>
    </row>
    <row r="102" spans="4:37" ht="15" customHeight="1">
      <c r="D102" s="6" t="s">
        <v>128</v>
      </c>
      <c r="E102" s="6" t="s">
        <v>137</v>
      </c>
      <c r="F102" s="6" t="s">
        <v>143</v>
      </c>
      <c r="L102" s="6" t="s">
        <v>130</v>
      </c>
      <c r="M102" s="525" t="str">
        <f>ITEM_all_first!$E$115</f>
        <v/>
      </c>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row>
    <row r="103" spans="4:37" ht="15" customHeight="1">
      <c r="D103" s="6" t="s">
        <v>128</v>
      </c>
      <c r="E103" s="6" t="s">
        <v>133</v>
      </c>
      <c r="F103" s="6" t="s">
        <v>139</v>
      </c>
      <c r="L103" s="6" t="s">
        <v>130</v>
      </c>
      <c r="M103" s="525" t="str">
        <f>ITEM_all_first!$E$116</f>
        <v/>
      </c>
      <c r="N103" s="525"/>
      <c r="O103" s="525"/>
      <c r="P103" s="525"/>
      <c r="Q103" s="525"/>
      <c r="R103" s="525"/>
      <c r="S103" s="12"/>
      <c r="T103" s="9"/>
      <c r="U103" s="12"/>
      <c r="V103" s="12"/>
      <c r="W103" s="12"/>
    </row>
    <row r="104" spans="4:37" ht="15" customHeight="1">
      <c r="D104" s="6" t="s">
        <v>128</v>
      </c>
      <c r="E104" s="6" t="s">
        <v>144</v>
      </c>
      <c r="F104" s="6" t="s">
        <v>729</v>
      </c>
      <c r="L104" s="6" t="s">
        <v>130</v>
      </c>
      <c r="M104" s="525" t="str">
        <f>ITEM_all_first!$E$117</f>
        <v/>
      </c>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row>
    <row r="105" spans="4:37" ht="15" customHeight="1">
      <c r="D105" s="6" t="s">
        <v>128</v>
      </c>
      <c r="E105" s="6" t="s">
        <v>153</v>
      </c>
      <c r="F105" s="6" t="s">
        <v>730</v>
      </c>
      <c r="N105" s="6" t="s">
        <v>130</v>
      </c>
      <c r="O105" s="525" t="str">
        <f>ITEM_all_first!$E$118</f>
        <v/>
      </c>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row>
    <row r="106" spans="4:37" ht="9.9499999999999993" customHeight="1"/>
    <row r="107" spans="4:37" ht="15" customHeight="1">
      <c r="D107" s="6" t="s">
        <v>128</v>
      </c>
      <c r="E107" s="6" t="s">
        <v>129</v>
      </c>
      <c r="F107" s="6" t="s">
        <v>135</v>
      </c>
      <c r="L107" s="6" t="s">
        <v>130</v>
      </c>
      <c r="M107" s="525" t="str">
        <f>ITEM_all_first!$E$119</f>
        <v/>
      </c>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row>
    <row r="108" spans="4:37" ht="15" customHeight="1">
      <c r="D108" s="6" t="s">
        <v>128</v>
      </c>
      <c r="E108" s="6" t="s">
        <v>131</v>
      </c>
      <c r="F108" s="6" t="s">
        <v>728</v>
      </c>
      <c r="L108" s="6" t="s">
        <v>130</v>
      </c>
      <c r="M108" s="525" t="str">
        <f>ITEM_all_first!$E$120</f>
        <v/>
      </c>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row>
    <row r="109" spans="4:37" ht="15" customHeight="1">
      <c r="D109" s="6" t="s">
        <v>128</v>
      </c>
      <c r="E109" s="6" t="s">
        <v>132</v>
      </c>
      <c r="F109" s="6" t="s">
        <v>136</v>
      </c>
      <c r="L109" s="6" t="s">
        <v>130</v>
      </c>
      <c r="M109" s="61" t="s">
        <v>1295</v>
      </c>
      <c r="N109" s="525" t="str">
        <f>ITEM_all_first!$E$121</f>
        <v/>
      </c>
      <c r="O109" s="525"/>
      <c r="P109" s="525"/>
      <c r="Q109" s="525"/>
      <c r="R109" s="525"/>
      <c r="S109" s="12"/>
    </row>
    <row r="110" spans="4:37" ht="15" customHeight="1">
      <c r="D110" s="6" t="s">
        <v>128</v>
      </c>
      <c r="E110" s="6" t="s">
        <v>137</v>
      </c>
      <c r="F110" s="6" t="s">
        <v>143</v>
      </c>
      <c r="L110" s="6" t="s">
        <v>130</v>
      </c>
      <c r="M110" s="525" t="str">
        <f>ITEM_all_first!$E$122</f>
        <v/>
      </c>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row>
    <row r="111" spans="4:37" ht="15" customHeight="1">
      <c r="D111" s="6" t="s">
        <v>128</v>
      </c>
      <c r="E111" s="6" t="s">
        <v>133</v>
      </c>
      <c r="F111" s="6" t="s">
        <v>139</v>
      </c>
      <c r="L111" s="6" t="s">
        <v>130</v>
      </c>
      <c r="M111" s="525" t="str">
        <f>ITEM_all_first!$E$123</f>
        <v/>
      </c>
      <c r="N111" s="525"/>
      <c r="O111" s="525"/>
      <c r="P111" s="525"/>
      <c r="Q111" s="525"/>
      <c r="R111" s="525"/>
      <c r="S111" s="12"/>
      <c r="T111" s="9"/>
      <c r="U111" s="12"/>
      <c r="V111" s="12"/>
      <c r="W111" s="12"/>
    </row>
    <row r="112" spans="4:37" ht="15" customHeight="1">
      <c r="D112" s="6" t="s">
        <v>128</v>
      </c>
      <c r="E112" s="6" t="s">
        <v>144</v>
      </c>
      <c r="F112" s="6" t="s">
        <v>729</v>
      </c>
      <c r="L112" s="6" t="s">
        <v>130</v>
      </c>
      <c r="M112" s="525" t="str">
        <f>ITEM_all_first!$E$124</f>
        <v/>
      </c>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row>
    <row r="113" spans="2:37" ht="15" customHeight="1">
      <c r="D113" s="6" t="s">
        <v>128</v>
      </c>
      <c r="E113" s="6" t="s">
        <v>153</v>
      </c>
      <c r="F113" s="6" t="s">
        <v>730</v>
      </c>
      <c r="N113" s="6" t="s">
        <v>130</v>
      </c>
      <c r="O113" s="525" t="str">
        <f>ITEM_all_first!$E$125</f>
        <v/>
      </c>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row>
    <row r="114" spans="2:37" ht="9.9499999999999993" customHeight="1"/>
    <row r="115" spans="2:37" ht="15" customHeight="1">
      <c r="D115" s="6" t="s">
        <v>128</v>
      </c>
      <c r="E115" s="6" t="s">
        <v>129</v>
      </c>
      <c r="F115" s="6" t="s">
        <v>135</v>
      </c>
      <c r="L115" s="6" t="s">
        <v>130</v>
      </c>
      <c r="M115" s="525" t="str">
        <f>ITEM_all_first!$E$126</f>
        <v/>
      </c>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row>
    <row r="116" spans="2:37" ht="15" customHeight="1">
      <c r="D116" s="6" t="s">
        <v>128</v>
      </c>
      <c r="E116" s="6" t="s">
        <v>131</v>
      </c>
      <c r="F116" s="6" t="s">
        <v>728</v>
      </c>
      <c r="L116" s="6" t="s">
        <v>130</v>
      </c>
      <c r="M116" s="525" t="str">
        <f>ITEM_all_first!$E$127</f>
        <v/>
      </c>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row>
    <row r="117" spans="2:37" ht="15" customHeight="1">
      <c r="D117" s="6" t="s">
        <v>128</v>
      </c>
      <c r="E117" s="6" t="s">
        <v>132</v>
      </c>
      <c r="F117" s="6" t="s">
        <v>136</v>
      </c>
      <c r="L117" s="6" t="s">
        <v>130</v>
      </c>
      <c r="M117" s="61" t="s">
        <v>1295</v>
      </c>
      <c r="N117" s="525" t="str">
        <f>ITEM_all_first!$E$128</f>
        <v/>
      </c>
      <c r="O117" s="525"/>
      <c r="P117" s="525"/>
      <c r="Q117" s="525"/>
      <c r="R117" s="525"/>
      <c r="S117" s="12"/>
    </row>
    <row r="118" spans="2:37" ht="15" customHeight="1">
      <c r="D118" s="6" t="s">
        <v>128</v>
      </c>
      <c r="E118" s="6" t="s">
        <v>137</v>
      </c>
      <c r="F118" s="6" t="s">
        <v>143</v>
      </c>
      <c r="L118" s="6" t="s">
        <v>130</v>
      </c>
      <c r="M118" s="525" t="str">
        <f>ITEM_all_first!$E$129</f>
        <v/>
      </c>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row>
    <row r="119" spans="2:37" ht="15" customHeight="1">
      <c r="D119" s="6" t="s">
        <v>128</v>
      </c>
      <c r="E119" s="6" t="s">
        <v>133</v>
      </c>
      <c r="F119" s="6" t="s">
        <v>139</v>
      </c>
      <c r="L119" s="6" t="s">
        <v>130</v>
      </c>
      <c r="M119" s="525" t="str">
        <f>ITEM_all_first!$E$130</f>
        <v/>
      </c>
      <c r="N119" s="525"/>
      <c r="O119" s="525"/>
      <c r="P119" s="525"/>
      <c r="Q119" s="525"/>
      <c r="R119" s="525"/>
      <c r="S119" s="12"/>
      <c r="T119" s="9"/>
      <c r="U119" s="12"/>
      <c r="V119" s="12"/>
      <c r="W119" s="12"/>
    </row>
    <row r="120" spans="2:37" ht="15" customHeight="1">
      <c r="D120" s="6" t="s">
        <v>128</v>
      </c>
      <c r="E120" s="6" t="s">
        <v>144</v>
      </c>
      <c r="F120" s="6" t="s">
        <v>729</v>
      </c>
      <c r="L120" s="6" t="s">
        <v>130</v>
      </c>
      <c r="M120" s="525" t="str">
        <f>ITEM_all_first!$E$131</f>
        <v/>
      </c>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row>
    <row r="121" spans="2:37" ht="15" customHeight="1">
      <c r="D121" s="6" t="s">
        <v>128</v>
      </c>
      <c r="E121" s="6" t="s">
        <v>153</v>
      </c>
      <c r="F121" s="6" t="s">
        <v>730</v>
      </c>
      <c r="N121" s="6" t="s">
        <v>130</v>
      </c>
      <c r="O121" s="525" t="str">
        <f>ITEM_all_first!$E$132</f>
        <v/>
      </c>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440</v>
      </c>
    </row>
    <row r="125" spans="2:37" ht="15" customHeight="1">
      <c r="D125" s="6" t="s">
        <v>441</v>
      </c>
    </row>
    <row r="126" spans="2:37" ht="15" customHeight="1">
      <c r="D126" s="6" t="s">
        <v>128</v>
      </c>
      <c r="E126" s="6" t="s">
        <v>129</v>
      </c>
      <c r="F126" s="6" t="s">
        <v>141</v>
      </c>
      <c r="L126" s="6" t="s">
        <v>130</v>
      </c>
      <c r="M126" s="9" t="s">
        <v>529</v>
      </c>
      <c r="N126" s="528" t="str">
        <f>IF($M$127="","",VLOOKUP($M$127,'担当登録(代理設計監理)'!$C$11:$K$30,2,FALSE))</f>
        <v/>
      </c>
      <c r="O126" s="528"/>
      <c r="P126" s="528"/>
      <c r="Q126" s="528"/>
      <c r="R126" s="9" t="s">
        <v>146</v>
      </c>
      <c r="S126" s="6" t="s">
        <v>150</v>
      </c>
      <c r="X126" s="9" t="s">
        <v>145</v>
      </c>
      <c r="Y126" s="528" t="str">
        <f>IF($M$127="","",VLOOKUP($M$127,'担当登録(代理設計監理)'!$C$11:$K$30,3,FALSE))</f>
        <v/>
      </c>
      <c r="Z126" s="528"/>
      <c r="AA126" s="528"/>
      <c r="AB126" s="528"/>
      <c r="AC126" s="9" t="s">
        <v>146</v>
      </c>
      <c r="AG126" s="33" t="s">
        <v>151</v>
      </c>
      <c r="AH126" s="528" t="str">
        <f>IF($M$127="","",VLOOKUP($M$127,'担当登録(代理設計監理)'!$C$11:$K$30,4,FALSE))</f>
        <v/>
      </c>
      <c r="AI126" s="528"/>
      <c r="AJ126" s="528"/>
      <c r="AK126" s="9" t="s">
        <v>148</v>
      </c>
    </row>
    <row r="127" spans="2:37" ht="15" customHeight="1">
      <c r="D127" s="6" t="s">
        <v>128</v>
      </c>
      <c r="E127" s="6" t="s">
        <v>131</v>
      </c>
      <c r="F127" s="6" t="s">
        <v>135</v>
      </c>
      <c r="L127" s="6" t="s">
        <v>130</v>
      </c>
      <c r="M127" s="525" t="str">
        <f>ITEM_all_first!$E$136</f>
        <v/>
      </c>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row>
    <row r="128" spans="2:37" ht="15" customHeight="1">
      <c r="D128" s="6" t="s">
        <v>128</v>
      </c>
      <c r="E128" s="6" t="s">
        <v>132</v>
      </c>
      <c r="F128" s="6" t="s">
        <v>142</v>
      </c>
      <c r="L128" s="6" t="s">
        <v>130</v>
      </c>
      <c r="M128" s="9" t="s">
        <v>145</v>
      </c>
      <c r="N128" s="528" t="str">
        <f>IF($M$127="","",VLOOKUP($M$127,'担当登録(代理設計監理)'!$C$11:$K$30,7,FALSE))</f>
        <v/>
      </c>
      <c r="O128" s="528"/>
      <c r="P128" s="528"/>
      <c r="Q128" s="528"/>
      <c r="R128" s="9" t="s">
        <v>146</v>
      </c>
      <c r="S128" s="6" t="s">
        <v>147</v>
      </c>
      <c r="X128" s="9" t="s">
        <v>145</v>
      </c>
      <c r="Y128" s="528" t="str">
        <f>IF($M$127="","",VLOOKUP($M$127,'担当登録(代理設計監理)'!$C$11:$K$30,8,FALSE))</f>
        <v/>
      </c>
      <c r="Z128" s="528"/>
      <c r="AA128" s="528"/>
      <c r="AB128" s="528"/>
      <c r="AC128" s="9" t="s">
        <v>146</v>
      </c>
      <c r="AG128" s="33" t="s">
        <v>149</v>
      </c>
      <c r="AH128" s="528" t="str">
        <f>IF($M$127="","",VLOOKUP($M$127,'担当登録(代理設計監理)'!$C$11:$K$30,9,FALSE))</f>
        <v/>
      </c>
      <c r="AI128" s="528"/>
      <c r="AJ128" s="528"/>
      <c r="AK128" s="9" t="s">
        <v>148</v>
      </c>
    </row>
    <row r="129" spans="4:37" ht="15" customHeight="1">
      <c r="M129" s="529" t="str">
        <f>IF($M$127="","",VLOOKUP($M$127,'担当登録(代理設計監理)'!$C$11:$K$30,6,FALSE))</f>
        <v/>
      </c>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row>
    <row r="130" spans="4:37" ht="15" customHeight="1">
      <c r="D130" s="6" t="s">
        <v>128</v>
      </c>
      <c r="E130" s="6" t="s">
        <v>137</v>
      </c>
      <c r="F130" s="6" t="s">
        <v>136</v>
      </c>
      <c r="L130" s="6" t="s">
        <v>130</v>
      </c>
      <c r="M130" s="61" t="s">
        <v>1295</v>
      </c>
      <c r="N130" s="529" t="str">
        <f>IF($M$127="","",VLOOKUP($M$127,'担当登録(代理設計監理)'!$C$11:$N$30,10,FALSE))</f>
        <v/>
      </c>
      <c r="O130" s="529"/>
      <c r="P130" s="529"/>
      <c r="Q130" s="529"/>
      <c r="R130" s="529"/>
      <c r="S130" s="76"/>
    </row>
    <row r="131" spans="4:37" ht="15" customHeight="1">
      <c r="D131" s="6" t="s">
        <v>128</v>
      </c>
      <c r="E131" s="6" t="s">
        <v>133</v>
      </c>
      <c r="F131" s="6" t="s">
        <v>143</v>
      </c>
      <c r="L131" s="6" t="s">
        <v>130</v>
      </c>
      <c r="M131" s="529" t="str">
        <f>IF($M$127="","",VLOOKUP($M$127,'担当登録(代理設計監理)'!$C$11:$N$30,11,FALSE))</f>
        <v/>
      </c>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row>
    <row r="132" spans="4:37" ht="15" customHeight="1">
      <c r="D132" s="6" t="s">
        <v>128</v>
      </c>
      <c r="E132" s="6" t="s">
        <v>144</v>
      </c>
      <c r="F132" s="6" t="s">
        <v>139</v>
      </c>
      <c r="L132" s="6" t="s">
        <v>130</v>
      </c>
      <c r="M132" s="529" t="str">
        <f>IF($M$127="","",VLOOKUP($M$127,'担当登録(代理設計監理)'!$C$11:$N$30,12,FALSE))</f>
        <v/>
      </c>
      <c r="N132" s="529"/>
      <c r="O132" s="529"/>
      <c r="P132" s="529"/>
      <c r="Q132" s="529"/>
      <c r="R132" s="529"/>
      <c r="S132" s="76"/>
      <c r="T132" s="9"/>
      <c r="U132" s="76"/>
      <c r="V132" s="76"/>
      <c r="W132" s="76"/>
    </row>
    <row r="133" spans="4:37" ht="15" customHeight="1">
      <c r="D133" s="6" t="s">
        <v>128</v>
      </c>
      <c r="E133" s="6" t="s">
        <v>153</v>
      </c>
      <c r="F133" s="6" t="s">
        <v>442</v>
      </c>
      <c r="O133" s="6" t="s">
        <v>130</v>
      </c>
      <c r="P133" s="525" t="str">
        <f>ITEM_all_first!$E$144</f>
        <v/>
      </c>
      <c r="Q133" s="525"/>
      <c r="R133" s="525"/>
      <c r="S133" s="525"/>
      <c r="T133" s="525"/>
      <c r="U133" s="525" t="str">
        <f>ITEM_all_first!$E$145</f>
        <v/>
      </c>
      <c r="V133" s="525"/>
      <c r="W133" s="525"/>
      <c r="X133" s="525"/>
      <c r="Y133" s="525"/>
      <c r="Z133" s="525" t="str">
        <f>ITEM_all_first!$E$146</f>
        <v/>
      </c>
      <c r="AA133" s="525"/>
      <c r="AB133" s="525"/>
      <c r="AC133" s="525"/>
      <c r="AD133" s="525"/>
      <c r="AE133" s="525" t="str">
        <f>ITEM_all_first!$E$147</f>
        <v/>
      </c>
      <c r="AF133" s="525"/>
      <c r="AG133" s="525"/>
      <c r="AH133" s="525"/>
      <c r="AI133" s="525"/>
    </row>
    <row r="134" spans="4:37" ht="9.9499999999999993" customHeight="1"/>
    <row r="135" spans="4:37" ht="15" customHeight="1">
      <c r="D135" s="6" t="s">
        <v>443</v>
      </c>
    </row>
    <row r="136" spans="4:37" ht="15" customHeight="1">
      <c r="D136" s="6" t="s">
        <v>128</v>
      </c>
      <c r="E136" s="6" t="s">
        <v>129</v>
      </c>
      <c r="F136" s="6" t="s">
        <v>141</v>
      </c>
      <c r="L136" s="6" t="s">
        <v>130</v>
      </c>
      <c r="M136" s="9" t="s">
        <v>529</v>
      </c>
      <c r="N136" s="528" t="str">
        <f>IF($M$137="","",VLOOKUP($M$137,'担当登録(代理設計監理)'!$C$11:$K$30,2,FALSE))</f>
        <v/>
      </c>
      <c r="O136" s="528"/>
      <c r="P136" s="528"/>
      <c r="Q136" s="528"/>
      <c r="R136" s="9" t="s">
        <v>146</v>
      </c>
      <c r="S136" s="6" t="s">
        <v>150</v>
      </c>
      <c r="X136" s="9" t="s">
        <v>145</v>
      </c>
      <c r="Y136" s="528" t="str">
        <f>IF($M$137="","",VLOOKUP($M$137,'担当登録(代理設計監理)'!$C$11:$K$30,3,FALSE))</f>
        <v/>
      </c>
      <c r="Z136" s="528"/>
      <c r="AA136" s="528"/>
      <c r="AB136" s="528"/>
      <c r="AC136" s="9" t="s">
        <v>146</v>
      </c>
      <c r="AG136" s="33" t="s">
        <v>151</v>
      </c>
      <c r="AH136" s="528" t="str">
        <f>IF($M$137="","",VLOOKUP($M$137,'担当登録(代理設計監理)'!$C$11:$K$30,4,FALSE))</f>
        <v/>
      </c>
      <c r="AI136" s="528"/>
      <c r="AJ136" s="528"/>
      <c r="AK136" s="9" t="s">
        <v>148</v>
      </c>
    </row>
    <row r="137" spans="4:37" ht="15" customHeight="1">
      <c r="D137" s="6" t="s">
        <v>128</v>
      </c>
      <c r="E137" s="6" t="s">
        <v>131</v>
      </c>
      <c r="F137" s="6" t="s">
        <v>135</v>
      </c>
      <c r="L137" s="6" t="s">
        <v>130</v>
      </c>
      <c r="M137" s="525" t="str">
        <f>ITEM_all_first!$E$151</f>
        <v/>
      </c>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row>
    <row r="138" spans="4:37" ht="15" customHeight="1">
      <c r="D138" s="6" t="s">
        <v>128</v>
      </c>
      <c r="E138" s="6" t="s">
        <v>132</v>
      </c>
      <c r="F138" s="6" t="s">
        <v>142</v>
      </c>
      <c r="L138" s="6" t="s">
        <v>130</v>
      </c>
      <c r="M138" s="9" t="s">
        <v>145</v>
      </c>
      <c r="N138" s="528" t="str">
        <f>IF($M$137="","",VLOOKUP($M$137,'担当登録(代理設計監理)'!$C$11:$K$30,7,FALSE))</f>
        <v/>
      </c>
      <c r="O138" s="528"/>
      <c r="P138" s="528"/>
      <c r="Q138" s="528"/>
      <c r="R138" s="9" t="s">
        <v>146</v>
      </c>
      <c r="S138" s="6" t="s">
        <v>147</v>
      </c>
      <c r="X138" s="9" t="s">
        <v>145</v>
      </c>
      <c r="Y138" s="528" t="str">
        <f>IF($M$137="","",VLOOKUP($M$137,'担当登録(代理設計監理)'!$C$11:$K$30,8,FALSE))</f>
        <v/>
      </c>
      <c r="Z138" s="528"/>
      <c r="AA138" s="528"/>
      <c r="AB138" s="528"/>
      <c r="AC138" s="9" t="s">
        <v>146</v>
      </c>
      <c r="AG138" s="33" t="s">
        <v>149</v>
      </c>
      <c r="AH138" s="528" t="str">
        <f>IF($M$137="","",VLOOKUP($M$137,'担当登録(代理設計監理)'!$C$11:$K$30,9,FALSE))</f>
        <v/>
      </c>
      <c r="AI138" s="528"/>
      <c r="AJ138" s="528"/>
      <c r="AK138" s="9" t="s">
        <v>148</v>
      </c>
    </row>
    <row r="139" spans="4:37" ht="15" customHeight="1">
      <c r="M139" s="529" t="str">
        <f>IF($M$137="","",VLOOKUP($M$137,'担当登録(代理設計監理)'!$C$11:$K$30,6,FALSE))</f>
        <v/>
      </c>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row>
    <row r="140" spans="4:37" ht="15" customHeight="1">
      <c r="D140" s="6" t="s">
        <v>128</v>
      </c>
      <c r="E140" s="6" t="s">
        <v>137</v>
      </c>
      <c r="F140" s="6" t="s">
        <v>136</v>
      </c>
      <c r="L140" s="6" t="s">
        <v>130</v>
      </c>
      <c r="M140" s="61" t="s">
        <v>1295</v>
      </c>
      <c r="N140" s="529" t="str">
        <f>IF($M$137="","",VLOOKUP($M$137,'担当登録(代理設計監理)'!$C$11:$N$30,10,FALSE))</f>
        <v/>
      </c>
      <c r="O140" s="529"/>
      <c r="P140" s="529"/>
      <c r="Q140" s="529"/>
      <c r="R140" s="529"/>
      <c r="S140" s="76"/>
    </row>
    <row r="141" spans="4:37" ht="15" customHeight="1">
      <c r="D141" s="6" t="s">
        <v>128</v>
      </c>
      <c r="E141" s="6" t="s">
        <v>133</v>
      </c>
      <c r="F141" s="6" t="s">
        <v>143</v>
      </c>
      <c r="L141" s="6" t="s">
        <v>130</v>
      </c>
      <c r="M141" s="529" t="str">
        <f>IF($M$137="","",VLOOKUP($M$137,'担当登録(代理設計監理)'!$C$11:$N$30,11,FALSE))</f>
        <v/>
      </c>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row>
    <row r="142" spans="4:37" ht="15" customHeight="1">
      <c r="D142" s="6" t="s">
        <v>128</v>
      </c>
      <c r="E142" s="6" t="s">
        <v>144</v>
      </c>
      <c r="F142" s="6" t="s">
        <v>139</v>
      </c>
      <c r="L142" s="6" t="s">
        <v>130</v>
      </c>
      <c r="M142" s="529" t="str">
        <f>IF($M$137="","",VLOOKUP($M$137,'担当登録(代理設計監理)'!$C$11:$N$30,12,FALSE))</f>
        <v/>
      </c>
      <c r="N142" s="529"/>
      <c r="O142" s="529"/>
      <c r="P142" s="529"/>
      <c r="Q142" s="529"/>
      <c r="R142" s="529"/>
      <c r="S142" s="76"/>
      <c r="T142" s="9"/>
      <c r="U142" s="76"/>
      <c r="V142" s="76"/>
      <c r="W142" s="76"/>
    </row>
    <row r="143" spans="4:37" ht="15" customHeight="1">
      <c r="D143" s="6" t="s">
        <v>128</v>
      </c>
      <c r="E143" s="6" t="s">
        <v>153</v>
      </c>
      <c r="F143" s="6" t="s">
        <v>442</v>
      </c>
      <c r="O143" s="6" t="s">
        <v>130</v>
      </c>
      <c r="P143" s="525" t="str">
        <f>ITEM_all_first!$E$159</f>
        <v/>
      </c>
      <c r="Q143" s="525"/>
      <c r="R143" s="525"/>
      <c r="S143" s="525"/>
      <c r="T143" s="525"/>
      <c r="U143" s="525" t="str">
        <f>ITEM_all_first!$E$160</f>
        <v/>
      </c>
      <c r="V143" s="525"/>
      <c r="W143" s="525"/>
      <c r="X143" s="525"/>
      <c r="Y143" s="525"/>
      <c r="Z143" s="525" t="str">
        <f>ITEM_all_first!$E$161</f>
        <v/>
      </c>
      <c r="AA143" s="525"/>
      <c r="AB143" s="525"/>
      <c r="AC143" s="525"/>
      <c r="AD143" s="525"/>
      <c r="AE143" s="525" t="str">
        <f>ITEM_all_first!$E$162</f>
        <v/>
      </c>
      <c r="AF143" s="525"/>
      <c r="AG143" s="525"/>
      <c r="AH143" s="525"/>
      <c r="AI143" s="525"/>
    </row>
    <row r="144" spans="4:37" ht="9.9499999999999993" customHeight="1"/>
    <row r="145" spans="4:37" ht="15" customHeight="1">
      <c r="D145" s="6" t="s">
        <v>128</v>
      </c>
      <c r="E145" s="6" t="s">
        <v>129</v>
      </c>
      <c r="F145" s="6" t="s">
        <v>141</v>
      </c>
      <c r="L145" s="6" t="s">
        <v>130</v>
      </c>
      <c r="M145" s="9" t="s">
        <v>529</v>
      </c>
      <c r="N145" s="528" t="str">
        <f>IF($M$146="","",VLOOKUP($M$146,'担当登録(代理設計監理)'!$C$11:$K$30,2,FALSE))</f>
        <v/>
      </c>
      <c r="O145" s="528"/>
      <c r="P145" s="528"/>
      <c r="Q145" s="528"/>
      <c r="R145" s="9" t="s">
        <v>146</v>
      </c>
      <c r="S145" s="6" t="s">
        <v>150</v>
      </c>
      <c r="X145" s="9" t="s">
        <v>145</v>
      </c>
      <c r="Y145" s="528" t="str">
        <f>IF($M$146="","",VLOOKUP($M$146,'担当登録(代理設計監理)'!$C$11:$K$30,3,FALSE))</f>
        <v/>
      </c>
      <c r="Z145" s="528"/>
      <c r="AA145" s="528"/>
      <c r="AB145" s="528"/>
      <c r="AC145" s="9" t="s">
        <v>146</v>
      </c>
      <c r="AG145" s="33" t="s">
        <v>151</v>
      </c>
      <c r="AH145" s="528" t="str">
        <f>IF($M$146="","",VLOOKUP($M$146,'担当登録(代理設計監理)'!$C$11:$K$30,4,FALSE))</f>
        <v/>
      </c>
      <c r="AI145" s="528"/>
      <c r="AJ145" s="528"/>
      <c r="AK145" s="9" t="s">
        <v>148</v>
      </c>
    </row>
    <row r="146" spans="4:37" ht="15" customHeight="1">
      <c r="D146" s="6" t="s">
        <v>128</v>
      </c>
      <c r="E146" s="6" t="s">
        <v>131</v>
      </c>
      <c r="F146" s="6" t="s">
        <v>135</v>
      </c>
      <c r="L146" s="6" t="s">
        <v>130</v>
      </c>
      <c r="M146" s="525" t="str">
        <f>ITEM_all_first!$E$166</f>
        <v/>
      </c>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row>
    <row r="147" spans="4:37" ht="15" customHeight="1">
      <c r="D147" s="6" t="s">
        <v>128</v>
      </c>
      <c r="E147" s="6" t="s">
        <v>132</v>
      </c>
      <c r="F147" s="6" t="s">
        <v>142</v>
      </c>
      <c r="L147" s="6" t="s">
        <v>130</v>
      </c>
      <c r="M147" s="9" t="s">
        <v>145</v>
      </c>
      <c r="N147" s="528" t="str">
        <f>IF($M$146="","",VLOOKUP($M$146,'担当登録(代理設計監理)'!$C$11:$K$30,7,FALSE))</f>
        <v/>
      </c>
      <c r="O147" s="528"/>
      <c r="P147" s="528"/>
      <c r="Q147" s="528"/>
      <c r="R147" s="9" t="s">
        <v>146</v>
      </c>
      <c r="S147" s="6" t="s">
        <v>147</v>
      </c>
      <c r="X147" s="9" t="s">
        <v>145</v>
      </c>
      <c r="Y147" s="528" t="str">
        <f>IF($M$146="","",VLOOKUP($M$146,'担当登録(代理設計監理)'!$C$11:$K$30,8,FALSE))</f>
        <v/>
      </c>
      <c r="Z147" s="528"/>
      <c r="AA147" s="528"/>
      <c r="AB147" s="528"/>
      <c r="AC147" s="9" t="s">
        <v>146</v>
      </c>
      <c r="AG147" s="33" t="s">
        <v>149</v>
      </c>
      <c r="AH147" s="528" t="str">
        <f>IF($M$146="","",VLOOKUP($M$146,'担当登録(代理設計監理)'!$C$11:$K$30,9,FALSE))</f>
        <v/>
      </c>
      <c r="AI147" s="528"/>
      <c r="AJ147" s="528"/>
      <c r="AK147" s="9" t="s">
        <v>148</v>
      </c>
    </row>
    <row r="148" spans="4:37" ht="15" customHeight="1">
      <c r="M148" s="529" t="str">
        <f>IF($M$146="","",VLOOKUP($M$146,'担当登録(代理設計監理)'!$C$11:$K$30,6,FALSE))</f>
        <v/>
      </c>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row>
    <row r="149" spans="4:37" ht="15" customHeight="1">
      <c r="D149" s="6" t="s">
        <v>128</v>
      </c>
      <c r="E149" s="6" t="s">
        <v>137</v>
      </c>
      <c r="F149" s="6" t="s">
        <v>136</v>
      </c>
      <c r="L149" s="6" t="s">
        <v>130</v>
      </c>
      <c r="M149" s="61" t="s">
        <v>1295</v>
      </c>
      <c r="N149" s="529" t="str">
        <f>IF($M$146="","",VLOOKUP($M$146,'担当登録(代理設計監理)'!$C$11:$N$30,10,FALSE))</f>
        <v/>
      </c>
      <c r="O149" s="529"/>
      <c r="P149" s="529"/>
      <c r="Q149" s="529"/>
      <c r="R149" s="529"/>
      <c r="S149" s="76"/>
    </row>
    <row r="150" spans="4:37" ht="9.9499999999999993" customHeight="1">
      <c r="D150" s="6" t="s">
        <v>128</v>
      </c>
      <c r="E150" s="6" t="s">
        <v>133</v>
      </c>
      <c r="F150" s="6" t="s">
        <v>143</v>
      </c>
      <c r="L150" s="6" t="s">
        <v>130</v>
      </c>
      <c r="M150" s="529" t="str">
        <f>IF($M$146="","",VLOOKUP($M$146,'担当登録(代理設計監理)'!$C$11:$N$30,11,FALSE))</f>
        <v/>
      </c>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row>
    <row r="151" spans="4:37" ht="15" customHeight="1">
      <c r="D151" s="6" t="s">
        <v>128</v>
      </c>
      <c r="E151" s="6" t="s">
        <v>144</v>
      </c>
      <c r="F151" s="6" t="s">
        <v>139</v>
      </c>
      <c r="L151" s="6" t="s">
        <v>130</v>
      </c>
      <c r="M151" s="529" t="str">
        <f>IF($M$146="","",VLOOKUP($M$146,'担当登録(代理設計監理)'!$C$11:$N$30,12,FALSE))</f>
        <v/>
      </c>
      <c r="N151" s="529"/>
      <c r="O151" s="529"/>
      <c r="P151" s="529"/>
      <c r="Q151" s="529"/>
      <c r="R151" s="529"/>
      <c r="S151" s="76"/>
      <c r="T151" s="9"/>
      <c r="U151" s="76"/>
      <c r="V151" s="76"/>
      <c r="W151" s="76"/>
    </row>
    <row r="152" spans="4:37" ht="15" customHeight="1">
      <c r="D152" s="6" t="s">
        <v>128</v>
      </c>
      <c r="E152" s="6" t="s">
        <v>153</v>
      </c>
      <c r="F152" s="6" t="s">
        <v>442</v>
      </c>
      <c r="O152" s="6" t="s">
        <v>130</v>
      </c>
      <c r="P152" s="525" t="str">
        <f>ITEM_all_first!$E$174</f>
        <v/>
      </c>
      <c r="Q152" s="525"/>
      <c r="R152" s="525"/>
      <c r="S152" s="525"/>
      <c r="T152" s="525"/>
      <c r="U152" s="525" t="str">
        <f>ITEM_all_first!$E$175</f>
        <v/>
      </c>
      <c r="V152" s="525"/>
      <c r="W152" s="525"/>
      <c r="X152" s="525"/>
      <c r="Y152" s="525"/>
      <c r="Z152" s="525" t="str">
        <f>ITEM_all_first!$E$176</f>
        <v/>
      </c>
      <c r="AA152" s="525"/>
      <c r="AB152" s="525"/>
      <c r="AC152" s="525"/>
      <c r="AD152" s="525"/>
      <c r="AE152" s="525" t="str">
        <f>ITEM_all_first!$E$177</f>
        <v/>
      </c>
      <c r="AF152" s="525"/>
      <c r="AG152" s="525"/>
      <c r="AH152" s="525"/>
      <c r="AI152" s="525"/>
    </row>
    <row r="153" spans="4:37" ht="9.9499999999999993" customHeight="1"/>
    <row r="154" spans="4:37" ht="15" customHeight="1">
      <c r="D154" s="6" t="s">
        <v>128</v>
      </c>
      <c r="E154" s="6" t="s">
        <v>129</v>
      </c>
      <c r="F154" s="6" t="s">
        <v>141</v>
      </c>
      <c r="L154" s="6" t="s">
        <v>130</v>
      </c>
      <c r="M154" s="9" t="s">
        <v>529</v>
      </c>
      <c r="N154" s="528" t="str">
        <f>IF($M$155="","",VLOOKUP($M$155,'担当登録(代理設計監理)'!$C$11:$K$30,2,FALSE))</f>
        <v/>
      </c>
      <c r="O154" s="528"/>
      <c r="P154" s="528"/>
      <c r="Q154" s="528"/>
      <c r="R154" s="9" t="s">
        <v>146</v>
      </c>
      <c r="S154" s="6" t="s">
        <v>150</v>
      </c>
      <c r="X154" s="9" t="s">
        <v>145</v>
      </c>
      <c r="Y154" s="528" t="str">
        <f>IF($M$155="","",VLOOKUP($M$155,'担当登録(代理設計監理)'!$C$11:$K$30,3,FALSE))</f>
        <v/>
      </c>
      <c r="Z154" s="528"/>
      <c r="AA154" s="528"/>
      <c r="AB154" s="528"/>
      <c r="AC154" s="9" t="s">
        <v>146</v>
      </c>
      <c r="AG154" s="33" t="s">
        <v>151</v>
      </c>
      <c r="AH154" s="528" t="str">
        <f>IF($M$155="","",VLOOKUP($M$155,'担当登録(代理設計監理)'!$C$11:$K$30,4,FALSE))</f>
        <v/>
      </c>
      <c r="AI154" s="528"/>
      <c r="AJ154" s="528"/>
      <c r="AK154" s="9" t="s">
        <v>148</v>
      </c>
    </row>
    <row r="155" spans="4:37" ht="15" customHeight="1">
      <c r="D155" s="6" t="s">
        <v>128</v>
      </c>
      <c r="E155" s="6" t="s">
        <v>131</v>
      </c>
      <c r="F155" s="6" t="s">
        <v>135</v>
      </c>
      <c r="L155" s="6" t="s">
        <v>130</v>
      </c>
      <c r="M155" s="525" t="str">
        <f>ITEM_all_first!$E$181</f>
        <v/>
      </c>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row>
    <row r="156" spans="4:37" ht="15" customHeight="1">
      <c r="D156" s="6" t="s">
        <v>128</v>
      </c>
      <c r="E156" s="6" t="s">
        <v>132</v>
      </c>
      <c r="F156" s="6" t="s">
        <v>142</v>
      </c>
      <c r="L156" s="6" t="s">
        <v>130</v>
      </c>
      <c r="M156" s="9" t="s">
        <v>145</v>
      </c>
      <c r="N156" s="528" t="str">
        <f>IF($M$155="","",VLOOKUP($M$155,'担当登録(代理設計監理)'!$C$11:$K$30,7,FALSE))</f>
        <v/>
      </c>
      <c r="O156" s="528"/>
      <c r="P156" s="528"/>
      <c r="Q156" s="528"/>
      <c r="R156" s="9" t="s">
        <v>146</v>
      </c>
      <c r="S156" s="6" t="s">
        <v>147</v>
      </c>
      <c r="X156" s="9" t="s">
        <v>145</v>
      </c>
      <c r="Y156" s="528" t="str">
        <f>IF($M$155="","",VLOOKUP($M$155,'担当登録(代理設計監理)'!$C$11:$K$30,8,FALSE))</f>
        <v/>
      </c>
      <c r="Z156" s="528"/>
      <c r="AA156" s="528"/>
      <c r="AB156" s="528"/>
      <c r="AC156" s="9" t="s">
        <v>146</v>
      </c>
      <c r="AG156" s="33" t="s">
        <v>149</v>
      </c>
      <c r="AH156" s="528" t="str">
        <f>IF($M$155="","",VLOOKUP($M$155,'担当登録(代理設計監理)'!$C$11:$K$30,9,FALSE))</f>
        <v/>
      </c>
      <c r="AI156" s="528"/>
      <c r="AJ156" s="528"/>
      <c r="AK156" s="9" t="s">
        <v>148</v>
      </c>
    </row>
    <row r="157" spans="4:37" ht="15" customHeight="1">
      <c r="M157" s="529" t="str">
        <f>IF($M$155="","",VLOOKUP($M$155,'担当登録(代理設計監理)'!$C$11:$K$30,6,FALSE))</f>
        <v/>
      </c>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row>
    <row r="158" spans="4:37" ht="15" customHeight="1">
      <c r="D158" s="6" t="s">
        <v>128</v>
      </c>
      <c r="E158" s="6" t="s">
        <v>137</v>
      </c>
      <c r="F158" s="6" t="s">
        <v>136</v>
      </c>
      <c r="L158" s="6" t="s">
        <v>130</v>
      </c>
      <c r="M158" s="61" t="s">
        <v>1295</v>
      </c>
      <c r="N158" s="529" t="str">
        <f>IF($M$155="","",VLOOKUP($M$155,'担当登録(代理設計監理)'!$C$11:$N$30,10,FALSE))</f>
        <v/>
      </c>
      <c r="O158" s="529"/>
      <c r="P158" s="529"/>
      <c r="Q158" s="529"/>
      <c r="R158" s="529"/>
      <c r="S158" s="76"/>
    </row>
    <row r="159" spans="4:37" ht="15" customHeight="1">
      <c r="D159" s="6" t="s">
        <v>128</v>
      </c>
      <c r="E159" s="6" t="s">
        <v>133</v>
      </c>
      <c r="F159" s="6" t="s">
        <v>143</v>
      </c>
      <c r="L159" s="6" t="s">
        <v>130</v>
      </c>
      <c r="M159" s="529" t="str">
        <f>IF($M$155="","",VLOOKUP($M$155,'担当登録(代理設計監理)'!$C$11:$N$30,11,FALSE))</f>
        <v/>
      </c>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row>
    <row r="160" spans="4:37" ht="15" customHeight="1">
      <c r="D160" s="6" t="s">
        <v>128</v>
      </c>
      <c r="E160" s="6" t="s">
        <v>144</v>
      </c>
      <c r="F160" s="6" t="s">
        <v>139</v>
      </c>
      <c r="L160" s="6" t="s">
        <v>130</v>
      </c>
      <c r="M160" s="529" t="str">
        <f>IF($M$155="","",VLOOKUP($M$155,'担当登録(代理設計監理)'!$C$11:$N$30,12,FALSE))</f>
        <v/>
      </c>
      <c r="N160" s="529"/>
      <c r="O160" s="529"/>
      <c r="P160" s="529"/>
      <c r="Q160" s="529"/>
      <c r="R160" s="529"/>
      <c r="S160" s="76"/>
      <c r="T160" s="9"/>
      <c r="U160" s="76"/>
      <c r="V160" s="76"/>
      <c r="W160" s="76"/>
    </row>
    <row r="161" spans="2:37" ht="15" customHeight="1">
      <c r="B161" s="30"/>
      <c r="C161" s="30"/>
      <c r="D161" s="30" t="s">
        <v>128</v>
      </c>
      <c r="E161" s="30" t="s">
        <v>153</v>
      </c>
      <c r="F161" s="30" t="s">
        <v>442</v>
      </c>
      <c r="G161" s="30"/>
      <c r="H161" s="30"/>
      <c r="I161" s="30"/>
      <c r="J161" s="30"/>
      <c r="K161" s="30"/>
      <c r="L161" s="30"/>
      <c r="M161" s="30"/>
      <c r="N161" s="30"/>
      <c r="O161" s="30" t="s">
        <v>130</v>
      </c>
      <c r="P161" s="526" t="str">
        <f>ITEM_all_first!$E$189</f>
        <v/>
      </c>
      <c r="Q161" s="526"/>
      <c r="R161" s="526"/>
      <c r="S161" s="526"/>
      <c r="T161" s="526"/>
      <c r="U161" s="526" t="str">
        <f>ITEM_all_first!$E$190</f>
        <v/>
      </c>
      <c r="V161" s="526"/>
      <c r="W161" s="526"/>
      <c r="X161" s="526"/>
      <c r="Y161" s="526"/>
      <c r="Z161" s="526" t="str">
        <f>ITEM_all_first!$E$191</f>
        <v/>
      </c>
      <c r="AA161" s="526"/>
      <c r="AB161" s="526"/>
      <c r="AC161" s="526"/>
      <c r="AD161" s="526"/>
      <c r="AE161" s="526" t="str">
        <f>ITEM_all_first!$E$192</f>
        <v/>
      </c>
      <c r="AF161" s="526"/>
      <c r="AG161" s="526"/>
      <c r="AH161" s="526"/>
      <c r="AI161" s="526"/>
      <c r="AJ161" s="30"/>
      <c r="AK161" s="30"/>
    </row>
    <row r="162" spans="2:37" ht="15" customHeight="1">
      <c r="B162" s="6" t="s">
        <v>444</v>
      </c>
    </row>
    <row r="163" spans="2:37" ht="15" customHeight="1">
      <c r="D163" s="6" t="s">
        <v>128</v>
      </c>
      <c r="E163" s="6" t="s">
        <v>129</v>
      </c>
      <c r="F163" s="6" t="s">
        <v>135</v>
      </c>
      <c r="L163" s="6" t="s">
        <v>130</v>
      </c>
      <c r="M163" s="525" t="str">
        <f>ITEM_all_first!$E$193</f>
        <v/>
      </c>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row>
    <row r="164" spans="2:37" ht="15" customHeight="1">
      <c r="D164" s="6" t="s">
        <v>128</v>
      </c>
      <c r="E164" s="6" t="s">
        <v>131</v>
      </c>
      <c r="F164" s="6" t="s">
        <v>445</v>
      </c>
      <c r="L164" s="6" t="s">
        <v>130</v>
      </c>
      <c r="M164" s="6" t="s">
        <v>446</v>
      </c>
      <c r="R164" s="9" t="s">
        <v>145</v>
      </c>
      <c r="S164" s="528" t="str">
        <f>IF($M$163="","",VLOOKUP($M$163,'担当登録(施工)'!$C$11:$K$30,2,FALSE))</f>
        <v/>
      </c>
      <c r="T164" s="528"/>
      <c r="U164" s="528"/>
      <c r="V164" s="528"/>
      <c r="W164" s="528"/>
      <c r="X164" s="528"/>
      <c r="Y164" s="9" t="s">
        <v>146</v>
      </c>
      <c r="Z164" s="33" t="s">
        <v>447</v>
      </c>
      <c r="AA164" s="528" t="str">
        <f>IF($M$163="","",VLOOKUP($M$163,'担当登録(施工)'!$C$11:$K$30,3,FALSE))</f>
        <v/>
      </c>
      <c r="AB164" s="528"/>
      <c r="AC164" s="528"/>
      <c r="AD164" s="528" t="str">
        <f>IF($M$163="","",VLOOKUP($M$163,'担当登録(施工)'!$C$11:$K$30,4,FALSE))</f>
        <v/>
      </c>
      <c r="AE164" s="528"/>
      <c r="AF164" s="528"/>
      <c r="AG164" s="9" t="s">
        <v>148</v>
      </c>
      <c r="AI164" s="9"/>
    </row>
    <row r="165" spans="2:37" ht="15" customHeight="1">
      <c r="M165" s="529" t="str">
        <f>IF($M$163="","",VLOOKUP($M$163,'担当登録(施工)'!$C$11:$K$30,6,FALSE))</f>
        <v/>
      </c>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row>
    <row r="166" spans="2:37" ht="15" customHeight="1">
      <c r="D166" s="6" t="s">
        <v>128</v>
      </c>
      <c r="E166" s="6" t="s">
        <v>1411</v>
      </c>
      <c r="F166" s="6" t="s">
        <v>136</v>
      </c>
      <c r="L166" s="6" t="s">
        <v>130</v>
      </c>
      <c r="M166" s="61" t="s">
        <v>1295</v>
      </c>
      <c r="N166" s="529" t="str">
        <f>IF($M$163="","",VLOOKUP($M$163,'担当登録(施工)'!$C$11:$K$30,7,FALSE))</f>
        <v/>
      </c>
      <c r="O166" s="529"/>
      <c r="P166" s="529"/>
      <c r="Q166" s="529"/>
      <c r="R166" s="529"/>
      <c r="S166" s="76"/>
    </row>
    <row r="167" spans="2:37" ht="15" customHeight="1">
      <c r="D167" s="6" t="s">
        <v>128</v>
      </c>
      <c r="E167" s="6" t="s">
        <v>1412</v>
      </c>
      <c r="F167" s="6" t="s">
        <v>143</v>
      </c>
      <c r="L167" s="6" t="s">
        <v>130</v>
      </c>
      <c r="M167" s="529" t="str">
        <f>IF($M$163="","",VLOOKUP($M$163,'担当登録(施工)'!$C$11:$K$30,8,FALSE))</f>
        <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row>
    <row r="168" spans="2:37" ht="15" customHeight="1">
      <c r="B168" s="30"/>
      <c r="C168" s="30"/>
      <c r="D168" s="30" t="s">
        <v>128</v>
      </c>
      <c r="E168" s="30" t="s">
        <v>1413</v>
      </c>
      <c r="F168" s="30" t="s">
        <v>139</v>
      </c>
      <c r="G168" s="30"/>
      <c r="H168" s="30"/>
      <c r="I168" s="30"/>
      <c r="J168" s="30"/>
      <c r="K168" s="30"/>
      <c r="L168" s="30" t="s">
        <v>130</v>
      </c>
      <c r="M168" s="535" t="str">
        <f>IF($M$163="","",VLOOKUP($M$163,'担当登録(施工)'!$C$11:$K$30,9,FALSE))</f>
        <v/>
      </c>
      <c r="N168" s="535"/>
      <c r="O168" s="535"/>
      <c r="P168" s="535"/>
      <c r="Q168" s="535"/>
      <c r="R168" s="535"/>
      <c r="S168" s="77"/>
      <c r="T168" s="32"/>
      <c r="U168" s="77"/>
      <c r="V168" s="77"/>
      <c r="W168" s="77"/>
      <c r="X168" s="30"/>
      <c r="Y168" s="30"/>
      <c r="Z168" s="30"/>
      <c r="AA168" s="30"/>
      <c r="AB168" s="30"/>
      <c r="AC168" s="30"/>
      <c r="AD168" s="30"/>
      <c r="AE168" s="30"/>
      <c r="AF168" s="30"/>
      <c r="AG168" s="30"/>
      <c r="AH168" s="30"/>
      <c r="AI168" s="30"/>
      <c r="AJ168" s="30"/>
      <c r="AK168" s="30"/>
    </row>
    <row r="169" spans="2:37" ht="15" customHeight="1">
      <c r="B169" s="6" t="s">
        <v>479</v>
      </c>
    </row>
    <row r="170" spans="2:37" ht="15" customHeight="1">
      <c r="E170" s="36" t="str">
        <f>ITEM_all_first!$E$201</f>
        <v>□</v>
      </c>
      <c r="F170" s="6" t="s">
        <v>448</v>
      </c>
      <c r="M170" s="9" t="s">
        <v>145</v>
      </c>
      <c r="N170" s="525" t="str">
        <f>ITEM_all_first!$E$202</f>
        <v/>
      </c>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9" t="s">
        <v>146</v>
      </c>
    </row>
    <row r="171" spans="2:37" ht="15" customHeight="1">
      <c r="E171" s="36" t="str">
        <f>ITEM_all_first!$E$203</f>
        <v>□</v>
      </c>
      <c r="F171" s="6" t="s">
        <v>449</v>
      </c>
      <c r="M171" s="9" t="s">
        <v>145</v>
      </c>
      <c r="N171" s="525" t="str">
        <f>ITEM_all_first!$E$204</f>
        <v/>
      </c>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9" t="s">
        <v>146</v>
      </c>
    </row>
    <row r="172" spans="2:37" ht="15" customHeight="1">
      <c r="B172" s="30"/>
      <c r="C172" s="30"/>
      <c r="D172" s="30"/>
      <c r="E172" s="5" t="str">
        <f>ITEM_all_first!$E$205</f>
        <v>□</v>
      </c>
      <c r="F172" s="30" t="s">
        <v>450</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1076</v>
      </c>
    </row>
    <row r="174" spans="2:37" ht="15" customHeight="1">
      <c r="E174" s="36" t="str">
        <f>ITEM_all_first!$E$206</f>
        <v>□</v>
      </c>
      <c r="F174" s="6" t="s">
        <v>480</v>
      </c>
      <c r="M174" s="9" t="s">
        <v>145</v>
      </c>
      <c r="N174" s="525" t="str">
        <f>ITEM_all_first!$E$207</f>
        <v/>
      </c>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9" t="s">
        <v>146</v>
      </c>
    </row>
    <row r="175" spans="2:37" ht="15" customHeight="1">
      <c r="E175" s="36" t="str">
        <f>ITEM_all_first!$E$208</f>
        <v>□</v>
      </c>
      <c r="F175" s="6" t="s">
        <v>481</v>
      </c>
      <c r="M175" s="9" t="s">
        <v>145</v>
      </c>
      <c r="N175" s="525" t="str">
        <f>ITEM_all_first!$E$209</f>
        <v/>
      </c>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9" t="s">
        <v>146</v>
      </c>
    </row>
    <row r="176" spans="2:37" ht="15" customHeight="1">
      <c r="B176" s="30"/>
      <c r="C176" s="30"/>
      <c r="D176" s="30"/>
      <c r="E176" s="5" t="str">
        <f>ITEM_all_first!$E$210</f>
        <v>□</v>
      </c>
      <c r="F176" s="30" t="s">
        <v>482</v>
      </c>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row>
    <row r="177" spans="2:37" ht="15" customHeight="1">
      <c r="B177" s="6" t="s">
        <v>483</v>
      </c>
      <c r="M177" s="527" t="str">
        <f>ITEM_all_first!$E$211</f>
        <v/>
      </c>
      <c r="N177" s="527"/>
      <c r="O177" s="527"/>
      <c r="P177" s="527"/>
      <c r="Q177" s="527"/>
      <c r="R177" s="527"/>
      <c r="S177" s="527"/>
      <c r="T177" s="527"/>
      <c r="U177" s="527"/>
      <c r="V177" s="527"/>
      <c r="W177" s="527"/>
      <c r="X177" s="527"/>
      <c r="Y177" s="527"/>
      <c r="Z177" s="527"/>
      <c r="AA177" s="527"/>
      <c r="AB177" s="34" t="s">
        <v>484</v>
      </c>
      <c r="AC177" s="35"/>
      <c r="AD177" s="35"/>
      <c r="AE177" s="35"/>
      <c r="AF177" s="35"/>
      <c r="AG177" s="35"/>
      <c r="AH177" s="35"/>
    </row>
    <row r="178" spans="2:37" ht="15" customHeight="1">
      <c r="M178" s="525" t="str">
        <f>ITEM_all_first!$E$212</f>
        <v/>
      </c>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row>
    <row r="179" spans="2:37" ht="15" customHeight="1">
      <c r="M179" s="525" t="str">
        <f>ITEM_all_first!$E$213</f>
        <v/>
      </c>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row>
    <row r="180" spans="2:37" ht="15" customHeight="1">
      <c r="M180" s="525" t="str">
        <f>ITEM_all_first!$E$214</f>
        <v/>
      </c>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row>
    <row r="181" spans="2:37" ht="15" customHeight="1">
      <c r="B181" s="30"/>
      <c r="C181" s="30"/>
      <c r="D181" s="30"/>
      <c r="E181" s="30"/>
      <c r="F181" s="30"/>
      <c r="G181" s="30"/>
      <c r="H181" s="30"/>
      <c r="I181" s="30"/>
      <c r="J181" s="30"/>
      <c r="K181" s="30"/>
      <c r="L181" s="30"/>
      <c r="M181" s="526" t="str">
        <f>ITEM_all_first!$E$215</f>
        <v/>
      </c>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row>
  </sheetData>
  <mergeCells count="199">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M84:AK84"/>
    <mergeCell ref="U85:Y85"/>
    <mergeCell ref="M86:AK86"/>
    <mergeCell ref="U87:Y87"/>
    <mergeCell ref="M90:AK90"/>
    <mergeCell ref="M91:AK91"/>
    <mergeCell ref="M76:AK76"/>
    <mergeCell ref="U77:Y77"/>
    <mergeCell ref="M78:AK78"/>
    <mergeCell ref="U79:Y79"/>
    <mergeCell ref="M82:AK82"/>
    <mergeCell ref="U83:Y83"/>
    <mergeCell ref="M100:AK100"/>
    <mergeCell ref="N101:R101"/>
    <mergeCell ref="M102:AK102"/>
    <mergeCell ref="M103:R103"/>
    <mergeCell ref="M104:AK104"/>
    <mergeCell ref="O105:AK105"/>
    <mergeCell ref="N92:R92"/>
    <mergeCell ref="M93:AK93"/>
    <mergeCell ref="M94:R94"/>
    <mergeCell ref="M95:AK95"/>
    <mergeCell ref="O96:AK96"/>
    <mergeCell ref="M99:AK99"/>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M177:AA177"/>
    <mergeCell ref="M178:AK178"/>
    <mergeCell ref="M179:AK179"/>
    <mergeCell ref="M180:AK180"/>
    <mergeCell ref="M181:AK181"/>
    <mergeCell ref="M167:AK167"/>
    <mergeCell ref="M168:R168"/>
    <mergeCell ref="N170:AJ170"/>
    <mergeCell ref="N171:AJ171"/>
    <mergeCell ref="N174:AJ174"/>
    <mergeCell ref="N175:AJ175"/>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61" max="37"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5" t="str">
        <f>ITEM_all_first!$E$216</f>
        <v/>
      </c>
      <c r="N7" s="525"/>
      <c r="O7" s="525"/>
      <c r="P7" s="525"/>
      <c r="Q7" s="525"/>
      <c r="R7" s="525"/>
      <c r="S7" s="525"/>
      <c r="T7" s="525"/>
      <c r="U7" s="525"/>
      <c r="V7" s="525"/>
      <c r="W7" s="525"/>
      <c r="X7" s="525"/>
      <c r="Y7" s="525"/>
      <c r="Z7" s="525"/>
      <c r="AA7" s="525"/>
      <c r="AB7" s="525"/>
      <c r="AC7" s="525"/>
      <c r="AD7" s="525"/>
      <c r="AE7" s="525"/>
      <c r="AF7" s="525"/>
      <c r="AG7" s="525"/>
      <c r="AH7" s="525"/>
      <c r="AI7" s="525"/>
      <c r="AJ7" s="525"/>
      <c r="AK7" s="525"/>
    </row>
    <row r="8" spans="2:37" ht="15" customHeight="1">
      <c r="D8" s="6" t="s">
        <v>128</v>
      </c>
      <c r="E8" s="6" t="s">
        <v>131</v>
      </c>
      <c r="F8" s="6" t="s">
        <v>135</v>
      </c>
      <c r="L8" s="6" t="s">
        <v>130</v>
      </c>
      <c r="M8" s="525" t="str">
        <f>ITEM_all_first!$E$217</f>
        <v/>
      </c>
      <c r="N8" s="525"/>
      <c r="O8" s="525"/>
      <c r="P8" s="525"/>
      <c r="Q8" s="525"/>
      <c r="R8" s="525"/>
      <c r="S8" s="525"/>
      <c r="T8" s="525"/>
      <c r="U8" s="525"/>
      <c r="V8" s="525"/>
      <c r="W8" s="525"/>
      <c r="X8" s="525"/>
      <c r="Y8" s="525"/>
      <c r="Z8" s="525"/>
      <c r="AA8" s="525"/>
      <c r="AB8" s="525"/>
      <c r="AC8" s="525"/>
      <c r="AD8" s="525"/>
      <c r="AE8" s="525"/>
      <c r="AF8" s="525"/>
      <c r="AG8" s="525"/>
      <c r="AH8" s="525"/>
      <c r="AI8" s="525"/>
      <c r="AJ8" s="525"/>
      <c r="AK8" s="525"/>
    </row>
    <row r="9" spans="2:37" ht="15" customHeight="1">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row>
    <row r="10" spans="2:37" ht="15" customHeight="1">
      <c r="D10" s="6" t="s">
        <v>128</v>
      </c>
      <c r="E10" s="6" t="s">
        <v>132</v>
      </c>
      <c r="F10" s="6" t="s">
        <v>136</v>
      </c>
      <c r="L10" s="6" t="s">
        <v>130</v>
      </c>
      <c r="M10" s="61" t="s">
        <v>1295</v>
      </c>
      <c r="N10" s="530" t="str">
        <f>ITEM_all_first!$E$218</f>
        <v/>
      </c>
      <c r="O10" s="530"/>
      <c r="P10" s="530"/>
      <c r="Q10" s="530"/>
      <c r="R10" s="530"/>
      <c r="S10" s="12"/>
    </row>
    <row r="11" spans="2:37" ht="15" customHeight="1">
      <c r="D11" s="6" t="s">
        <v>128</v>
      </c>
      <c r="E11" s="6" t="s">
        <v>137</v>
      </c>
      <c r="F11" s="6" t="s">
        <v>138</v>
      </c>
      <c r="L11" s="6" t="s">
        <v>130</v>
      </c>
      <c r="M11" s="525" t="str">
        <f>ITEM_all_first!$E$219</f>
        <v/>
      </c>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row>
    <row r="12" spans="2:37" ht="15" customHeight="1">
      <c r="B12" s="30"/>
      <c r="C12" s="30"/>
      <c r="D12" s="30" t="s">
        <v>128</v>
      </c>
      <c r="E12" s="30" t="s">
        <v>133</v>
      </c>
      <c r="F12" s="30" t="s">
        <v>139</v>
      </c>
      <c r="G12" s="30"/>
      <c r="H12" s="30"/>
      <c r="I12" s="30"/>
      <c r="J12" s="30"/>
      <c r="K12" s="30"/>
      <c r="L12" s="30" t="s">
        <v>130</v>
      </c>
      <c r="M12" s="534" t="str">
        <f>ITEM_all_first!$E$220</f>
        <v/>
      </c>
      <c r="N12" s="534"/>
      <c r="O12" s="534"/>
      <c r="P12" s="534"/>
      <c r="Q12" s="534"/>
      <c r="R12" s="534"/>
      <c r="S12" s="51"/>
      <c r="T12" s="32"/>
      <c r="U12" s="77"/>
      <c r="V12" s="77"/>
      <c r="W12" s="77"/>
      <c r="X12" s="30"/>
      <c r="Y12" s="30"/>
      <c r="Z12" s="30"/>
      <c r="AA12" s="30"/>
      <c r="AB12" s="30"/>
      <c r="AC12" s="30"/>
      <c r="AD12" s="30"/>
      <c r="AE12" s="30"/>
      <c r="AF12" s="30"/>
      <c r="AG12" s="30"/>
      <c r="AH12" s="30"/>
      <c r="AI12" s="30"/>
      <c r="AJ12" s="30"/>
      <c r="AK12" s="30"/>
    </row>
    <row r="14" spans="2:37" ht="15" customHeight="1">
      <c r="B14" s="6" t="s">
        <v>127</v>
      </c>
    </row>
    <row r="15" spans="2:37" ht="15" customHeight="1">
      <c r="D15" s="6" t="s">
        <v>128</v>
      </c>
      <c r="E15" s="6" t="s">
        <v>129</v>
      </c>
      <c r="F15" s="6" t="s">
        <v>134</v>
      </c>
      <c r="L15" s="6" t="s">
        <v>130</v>
      </c>
      <c r="M15" s="525" t="str">
        <f>ITEM_all_first!$E$221</f>
        <v/>
      </c>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row>
    <row r="16" spans="2:37" ht="15" customHeight="1">
      <c r="D16" s="6" t="s">
        <v>128</v>
      </c>
      <c r="E16" s="6" t="s">
        <v>131</v>
      </c>
      <c r="F16" s="6" t="s">
        <v>135</v>
      </c>
      <c r="L16" s="6" t="s">
        <v>130</v>
      </c>
      <c r="M16" s="525" t="str">
        <f>ITEM_all_first!$E$222</f>
        <v/>
      </c>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row>
    <row r="17" spans="2:37" ht="15" customHeight="1">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132</v>
      </c>
      <c r="F18" s="6" t="s">
        <v>136</v>
      </c>
      <c r="L18" s="6" t="s">
        <v>130</v>
      </c>
      <c r="M18" s="61" t="s">
        <v>1295</v>
      </c>
      <c r="N18" s="530" t="str">
        <f>ITEM_all_first!$E$223</f>
        <v/>
      </c>
      <c r="O18" s="530"/>
      <c r="P18" s="530"/>
      <c r="Q18" s="530"/>
      <c r="R18" s="530"/>
      <c r="S18" s="12"/>
    </row>
    <row r="19" spans="2:37" ht="15" customHeight="1">
      <c r="D19" s="6" t="s">
        <v>128</v>
      </c>
      <c r="E19" s="6" t="s">
        <v>137</v>
      </c>
      <c r="F19" s="6" t="s">
        <v>138</v>
      </c>
      <c r="L19" s="6" t="s">
        <v>130</v>
      </c>
      <c r="M19" s="525" t="str">
        <f>ITEM_all_first!$E$224</f>
        <v/>
      </c>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row>
    <row r="20" spans="2:37" ht="15" customHeight="1">
      <c r="B20" s="30"/>
      <c r="C20" s="30"/>
      <c r="D20" s="30" t="s">
        <v>128</v>
      </c>
      <c r="E20" s="30" t="s">
        <v>133</v>
      </c>
      <c r="F20" s="30" t="s">
        <v>139</v>
      </c>
      <c r="G20" s="30"/>
      <c r="H20" s="30"/>
      <c r="I20" s="30"/>
      <c r="J20" s="30"/>
      <c r="K20" s="30"/>
      <c r="L20" s="30" t="s">
        <v>130</v>
      </c>
      <c r="M20" s="534" t="str">
        <f>ITEM_all_first!$E$225</f>
        <v/>
      </c>
      <c r="N20" s="534"/>
      <c r="O20" s="534"/>
      <c r="P20" s="534"/>
      <c r="Q20" s="534"/>
      <c r="R20" s="534"/>
      <c r="S20" s="51"/>
      <c r="T20" s="32"/>
      <c r="U20" s="77"/>
      <c r="V20" s="77"/>
      <c r="W20" s="77"/>
      <c r="X20" s="30"/>
      <c r="Y20" s="30"/>
      <c r="Z20" s="30"/>
      <c r="AA20" s="30"/>
      <c r="AB20" s="30"/>
      <c r="AC20" s="30"/>
      <c r="AD20" s="30"/>
      <c r="AE20" s="30"/>
      <c r="AF20" s="30"/>
      <c r="AG20" s="30"/>
      <c r="AH20" s="30"/>
      <c r="AI20" s="30"/>
      <c r="AJ20" s="30"/>
      <c r="AK20" s="30"/>
    </row>
    <row r="22" spans="2:37" ht="15" customHeight="1">
      <c r="B22" s="6" t="s">
        <v>127</v>
      </c>
    </row>
    <row r="23" spans="2:37" ht="15" customHeight="1">
      <c r="D23" s="6" t="s">
        <v>128</v>
      </c>
      <c r="E23" s="6" t="s">
        <v>129</v>
      </c>
      <c r="F23" s="6" t="s">
        <v>134</v>
      </c>
      <c r="L23" s="6" t="s">
        <v>130</v>
      </c>
      <c r="M23" s="525" t="str">
        <f>ITEM_all_first!$E$226</f>
        <v/>
      </c>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row>
    <row r="24" spans="2:37" ht="15" customHeight="1">
      <c r="D24" s="6" t="s">
        <v>128</v>
      </c>
      <c r="E24" s="6" t="s">
        <v>131</v>
      </c>
      <c r="F24" s="6" t="s">
        <v>135</v>
      </c>
      <c r="L24" s="6" t="s">
        <v>130</v>
      </c>
      <c r="M24" s="525" t="str">
        <f>ITEM_all_first!$E$227</f>
        <v/>
      </c>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row>
    <row r="25" spans="2:37" ht="15" customHeight="1">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5" customHeight="1">
      <c r="D26" s="6" t="s">
        <v>128</v>
      </c>
      <c r="E26" s="6" t="s">
        <v>132</v>
      </c>
      <c r="F26" s="6" t="s">
        <v>136</v>
      </c>
      <c r="L26" s="6" t="s">
        <v>130</v>
      </c>
      <c r="M26" s="61" t="s">
        <v>1295</v>
      </c>
      <c r="N26" s="530" t="str">
        <f>ITEM_all_first!$E$228</f>
        <v/>
      </c>
      <c r="O26" s="530"/>
      <c r="P26" s="530"/>
      <c r="Q26" s="530"/>
      <c r="R26" s="530"/>
      <c r="S26" s="12"/>
    </row>
    <row r="27" spans="2:37" ht="15" customHeight="1">
      <c r="D27" s="6" t="s">
        <v>128</v>
      </c>
      <c r="E27" s="6" t="s">
        <v>137</v>
      </c>
      <c r="F27" s="6" t="s">
        <v>138</v>
      </c>
      <c r="L27" s="6" t="s">
        <v>130</v>
      </c>
      <c r="M27" s="525" t="str">
        <f>ITEM_all_first!$E$229</f>
        <v/>
      </c>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row>
    <row r="28" spans="2:37" ht="15" customHeight="1">
      <c r="B28" s="30"/>
      <c r="C28" s="30"/>
      <c r="D28" s="30" t="s">
        <v>128</v>
      </c>
      <c r="E28" s="30" t="s">
        <v>133</v>
      </c>
      <c r="F28" s="30" t="s">
        <v>139</v>
      </c>
      <c r="G28" s="30"/>
      <c r="H28" s="30"/>
      <c r="I28" s="30"/>
      <c r="J28" s="30"/>
      <c r="K28" s="30"/>
      <c r="L28" s="30" t="s">
        <v>130</v>
      </c>
      <c r="M28" s="534" t="str">
        <f>ITEM_all_first!$E$230</f>
        <v/>
      </c>
      <c r="N28" s="534"/>
      <c r="O28" s="534"/>
      <c r="P28" s="534"/>
      <c r="Q28" s="534"/>
      <c r="R28" s="534"/>
      <c r="S28" s="51"/>
      <c r="T28" s="32"/>
      <c r="U28" s="77"/>
      <c r="V28" s="77"/>
      <c r="W28" s="77"/>
      <c r="X28" s="30"/>
      <c r="Y28" s="30"/>
      <c r="Z28" s="30"/>
      <c r="AA28" s="30"/>
      <c r="AB28" s="30"/>
      <c r="AC28" s="30"/>
      <c r="AD28" s="30"/>
      <c r="AE28" s="30"/>
      <c r="AF28" s="30"/>
      <c r="AG28" s="30"/>
      <c r="AH28" s="30"/>
      <c r="AI28" s="30"/>
      <c r="AJ28" s="30"/>
      <c r="AK28" s="30"/>
    </row>
  </sheetData>
  <mergeCells count="19">
    <mergeCell ref="M19:AK19"/>
    <mergeCell ref="B4:AK4"/>
    <mergeCell ref="M7:AK7"/>
    <mergeCell ref="M8:AK8"/>
    <mergeCell ref="M9:AK9"/>
    <mergeCell ref="N10:R10"/>
    <mergeCell ref="M11:AK11"/>
    <mergeCell ref="M12:R12"/>
    <mergeCell ref="M15:AK15"/>
    <mergeCell ref="M16:AK16"/>
    <mergeCell ref="M17:AK17"/>
    <mergeCell ref="N18:R18"/>
    <mergeCell ref="M28:R28"/>
    <mergeCell ref="M20:R20"/>
    <mergeCell ref="M23:AK23"/>
    <mergeCell ref="M24:AK24"/>
    <mergeCell ref="M25:AK25"/>
    <mergeCell ref="N26:R26"/>
    <mergeCell ref="M27:AK2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U78"/>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3" width="2.5" style="6" customWidth="1"/>
    <col min="74" max="16384" width="2.5" style="7"/>
  </cols>
  <sheetData>
    <row r="4" spans="2:37" ht="15" customHeight="1">
      <c r="B4" s="523" t="s">
        <v>498</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758</v>
      </c>
      <c r="C6" s="27"/>
      <c r="D6" s="27"/>
      <c r="E6" s="27"/>
      <c r="F6" s="27"/>
      <c r="G6" s="27"/>
      <c r="H6" s="565" t="str">
        <f>ITEM_all_first!$E$231</f>
        <v/>
      </c>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row>
    <row r="7" spans="2:37" ht="12" customHeight="1">
      <c r="B7" s="27" t="s">
        <v>759</v>
      </c>
      <c r="C7" s="27"/>
      <c r="D7" s="27"/>
      <c r="E7" s="27"/>
      <c r="F7" s="27"/>
      <c r="G7" s="27"/>
      <c r="H7" s="565" t="str">
        <f>ITEM_all_first!$E$232</f>
        <v/>
      </c>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row>
    <row r="8" spans="2:37" ht="12" customHeight="1">
      <c r="B8" s="6" t="s">
        <v>760</v>
      </c>
    </row>
    <row r="9" spans="2:37" ht="12" customHeight="1">
      <c r="H9" s="36" t="str">
        <f>ITEM_all_first!$E$233</f>
        <v>□</v>
      </c>
      <c r="I9" s="6" t="s">
        <v>761</v>
      </c>
      <c r="N9" s="9" t="s">
        <v>145</v>
      </c>
      <c r="O9" s="36" t="str">
        <f>ITEM_all_first!$E$234</f>
        <v>□</v>
      </c>
      <c r="P9" s="6" t="s">
        <v>762</v>
      </c>
      <c r="T9" s="36" t="str">
        <f>ITEM_all_first!$E$235</f>
        <v>□</v>
      </c>
      <c r="U9" s="6" t="s">
        <v>763</v>
      </c>
      <c r="Z9" s="36" t="str">
        <f>ITEM_all_first!$E$236</f>
        <v>□</v>
      </c>
      <c r="AA9" s="6" t="s">
        <v>764</v>
      </c>
      <c r="AF9" s="9" t="s">
        <v>146</v>
      </c>
    </row>
    <row r="10" spans="2:37" ht="12" customHeight="1">
      <c r="B10" s="30"/>
      <c r="C10" s="30"/>
      <c r="D10" s="30"/>
      <c r="E10" s="30"/>
      <c r="F10" s="30"/>
      <c r="G10" s="30"/>
      <c r="H10" s="5" t="str">
        <f>ITEM_all_first!$E$237</f>
        <v>□</v>
      </c>
      <c r="I10" s="30" t="s">
        <v>765</v>
      </c>
      <c r="J10" s="30"/>
      <c r="K10" s="30"/>
      <c r="L10" s="30"/>
      <c r="M10" s="30"/>
      <c r="N10" s="30"/>
      <c r="O10" s="5" t="str">
        <f>ITEM_all_first!$E$238</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767</v>
      </c>
      <c r="C11" s="30"/>
      <c r="D11" s="30"/>
      <c r="E11" s="30"/>
      <c r="F11" s="30"/>
      <c r="G11" s="30"/>
      <c r="H11" s="36" t="str">
        <f>ITEM_all_first!$E$239</f>
        <v>□</v>
      </c>
      <c r="I11" s="30" t="s">
        <v>768</v>
      </c>
      <c r="J11" s="30"/>
      <c r="K11" s="30"/>
      <c r="L11" s="30"/>
      <c r="M11" s="36" t="str">
        <f>ITEM_all_first!$E$240</f>
        <v>□</v>
      </c>
      <c r="N11" s="30" t="s">
        <v>769</v>
      </c>
      <c r="O11" s="30"/>
      <c r="P11" s="30"/>
      <c r="Q11" s="30"/>
      <c r="R11" s="36" t="str">
        <f>ITEM_all_first!$E$241</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771</v>
      </c>
      <c r="C12" s="27"/>
      <c r="D12" s="27"/>
      <c r="E12" s="27"/>
      <c r="F12" s="27"/>
      <c r="G12" s="27"/>
      <c r="H12" s="27"/>
      <c r="I12" s="27"/>
      <c r="J12" s="27"/>
      <c r="K12" s="27"/>
      <c r="L12" s="27"/>
      <c r="M12" s="27"/>
      <c r="N12" s="27"/>
      <c r="O12" s="27"/>
      <c r="P12" s="565" t="str">
        <f>ITEM_all_first!$E$242</f>
        <v/>
      </c>
      <c r="Q12" s="565"/>
      <c r="R12" s="565"/>
      <c r="S12" s="565"/>
      <c r="T12" s="565"/>
      <c r="U12" s="565" t="str">
        <f>ITEM_all_first!$E$243</f>
        <v xml:space="preserve"> </v>
      </c>
      <c r="V12" s="565"/>
      <c r="W12" s="565"/>
      <c r="X12" s="565"/>
      <c r="Y12" s="565"/>
      <c r="Z12" s="565" t="str">
        <f>ITEM_all_first!$E$244</f>
        <v xml:space="preserve"> </v>
      </c>
      <c r="AA12" s="565"/>
      <c r="AB12" s="565"/>
      <c r="AC12" s="565"/>
      <c r="AD12" s="565"/>
      <c r="AE12" s="565" t="str">
        <f>ITEM_all_first!$E$245</f>
        <v/>
      </c>
      <c r="AF12" s="565"/>
      <c r="AG12" s="565"/>
      <c r="AH12" s="565"/>
      <c r="AI12" s="565"/>
      <c r="AJ12" s="27"/>
      <c r="AK12" s="27"/>
    </row>
    <row r="13" spans="2:37" ht="12" customHeight="1">
      <c r="B13" s="6" t="s">
        <v>772</v>
      </c>
    </row>
    <row r="14" spans="2:37" ht="12" customHeight="1">
      <c r="D14" s="6" t="s">
        <v>128</v>
      </c>
      <c r="E14" s="6" t="s">
        <v>129</v>
      </c>
      <c r="F14" s="6" t="s">
        <v>773</v>
      </c>
      <c r="K14" s="6" t="s">
        <v>130</v>
      </c>
      <c r="P14" s="561" t="str">
        <f>IF(ITEM_all_first!$E$246="","",VALUE(ITEM_all_first!$E$246))</f>
        <v/>
      </c>
      <c r="Q14" s="561"/>
      <c r="R14" s="561"/>
      <c r="S14" s="561"/>
      <c r="T14" s="561"/>
      <c r="U14" s="6" t="s">
        <v>774</v>
      </c>
    </row>
    <row r="15" spans="2:37" ht="12" customHeight="1">
      <c r="B15" s="30"/>
      <c r="C15" s="30"/>
      <c r="D15" s="30" t="s">
        <v>128</v>
      </c>
      <c r="E15" s="30" t="s">
        <v>131</v>
      </c>
      <c r="F15" s="30" t="s">
        <v>775</v>
      </c>
      <c r="G15" s="30"/>
      <c r="H15" s="30"/>
      <c r="I15" s="30"/>
      <c r="J15" s="30"/>
      <c r="K15" s="30"/>
      <c r="L15" s="30"/>
      <c r="M15" s="30"/>
      <c r="N15" s="30"/>
      <c r="O15" s="30" t="s">
        <v>130</v>
      </c>
      <c r="P15" s="562" t="str">
        <f>IF(ITEM_all_first!$E$247="","",VALUE(ITEM_all_first!$E$247))</f>
        <v/>
      </c>
      <c r="Q15" s="562"/>
      <c r="R15" s="562"/>
      <c r="S15" s="562"/>
      <c r="T15" s="562"/>
      <c r="U15" s="30" t="s">
        <v>774</v>
      </c>
      <c r="V15" s="30"/>
      <c r="W15" s="30"/>
      <c r="X15" s="30"/>
      <c r="Y15" s="30"/>
      <c r="Z15" s="30"/>
      <c r="AA15" s="30"/>
      <c r="AB15" s="30"/>
      <c r="AC15" s="30"/>
      <c r="AD15" s="30"/>
      <c r="AE15" s="30"/>
      <c r="AF15" s="30"/>
      <c r="AG15" s="30"/>
      <c r="AH15" s="30"/>
      <c r="AI15" s="30"/>
      <c r="AJ15" s="30"/>
      <c r="AK15" s="30"/>
    </row>
    <row r="16" spans="2:37" ht="12" customHeight="1">
      <c r="B16" s="6" t="s">
        <v>776</v>
      </c>
    </row>
    <row r="17" spans="2:37" ht="12" customHeight="1">
      <c r="D17" s="6" t="s">
        <v>128</v>
      </c>
      <c r="E17" s="6" t="s">
        <v>129</v>
      </c>
      <c r="F17" s="6" t="s">
        <v>777</v>
      </c>
      <c r="K17" s="6" t="s">
        <v>130</v>
      </c>
      <c r="L17" s="556" t="s">
        <v>521</v>
      </c>
      <c r="M17" s="556"/>
      <c r="N17" s="39" t="s">
        <v>145</v>
      </c>
      <c r="O17" s="1101" t="str">
        <f>IF(ITEM_all_first!$E$248="","",VALUE(ITEM_all_first!$E$248))</f>
        <v/>
      </c>
      <c r="P17" s="1101"/>
      <c r="Q17" s="1101"/>
      <c r="R17" s="1101"/>
      <c r="S17" s="6" t="s">
        <v>1335</v>
      </c>
      <c r="T17" s="39" t="s">
        <v>145</v>
      </c>
      <c r="U17" s="551" t="str">
        <f>IF(ITEM_all_first!$E$249="","",VALUE(ITEM_all_first!$E$249))</f>
        <v/>
      </c>
      <c r="V17" s="551"/>
      <c r="W17" s="551"/>
      <c r="X17" s="551"/>
      <c r="Y17" s="6" t="s">
        <v>1335</v>
      </c>
      <c r="Z17" s="39" t="s">
        <v>145</v>
      </c>
      <c r="AA17" s="551" t="str">
        <f>IF(ITEM_all_first!$E$250="","",VALUE(ITEM_all_first!$E$250))</f>
        <v/>
      </c>
      <c r="AB17" s="551"/>
      <c r="AC17" s="551"/>
      <c r="AD17" s="551"/>
      <c r="AE17" s="6" t="s">
        <v>1335</v>
      </c>
      <c r="AF17" s="39" t="s">
        <v>145</v>
      </c>
      <c r="AG17" s="551" t="str">
        <f>IF(ITEM_all_first!$E$251="","",VALUE(ITEM_all_first!$E$251))</f>
        <v/>
      </c>
      <c r="AH17" s="551"/>
      <c r="AI17" s="551"/>
      <c r="AJ17" s="551"/>
      <c r="AK17" s="6" t="s">
        <v>1335</v>
      </c>
    </row>
    <row r="18" spans="2:37" ht="12" customHeight="1">
      <c r="L18" s="556" t="s">
        <v>522</v>
      </c>
      <c r="M18" s="556"/>
      <c r="N18" s="39" t="s">
        <v>145</v>
      </c>
      <c r="O18" s="551" t="str">
        <f>IF(ITEM_all_first!$E$252="","",VALUE(ITEM_all_first!$E$252))</f>
        <v/>
      </c>
      <c r="P18" s="551"/>
      <c r="Q18" s="551"/>
      <c r="R18" s="551"/>
      <c r="S18" s="6" t="s">
        <v>1335</v>
      </c>
      <c r="T18" s="39" t="s">
        <v>145</v>
      </c>
      <c r="U18" s="551" t="str">
        <f>IF(ITEM_all_first!$E$253="","",VALUE(ITEM_all_first!$E$253))</f>
        <v/>
      </c>
      <c r="V18" s="551"/>
      <c r="W18" s="551"/>
      <c r="X18" s="551"/>
      <c r="Y18" s="6" t="s">
        <v>1335</v>
      </c>
      <c r="Z18" s="39" t="s">
        <v>145</v>
      </c>
      <c r="AA18" s="551" t="str">
        <f>IF(ITEM_all_first!$E$254="","",VALUE(ITEM_all_first!$E$254))</f>
        <v/>
      </c>
      <c r="AB18" s="551"/>
      <c r="AC18" s="551"/>
      <c r="AD18" s="551"/>
      <c r="AE18" s="6" t="s">
        <v>1335</v>
      </c>
      <c r="AF18" s="39" t="s">
        <v>145</v>
      </c>
      <c r="AG18" s="551" t="str">
        <f>IF(ITEM_all_first!$E$255="","",VALUE(ITEM_all_first!$E$255))</f>
        <v/>
      </c>
      <c r="AH18" s="551"/>
      <c r="AI18" s="551"/>
      <c r="AJ18" s="551"/>
      <c r="AK18" s="6" t="s">
        <v>1335</v>
      </c>
    </row>
    <row r="19" spans="2:37" ht="12" customHeight="1">
      <c r="D19" s="6" t="s">
        <v>128</v>
      </c>
      <c r="E19" s="6" t="s">
        <v>131</v>
      </c>
      <c r="F19" s="6" t="s">
        <v>779</v>
      </c>
      <c r="K19" s="6" t="s">
        <v>130</v>
      </c>
      <c r="N19" s="39" t="s">
        <v>145</v>
      </c>
      <c r="O19" s="572" t="str">
        <f>ITEM_all_first!$E$256</f>
        <v/>
      </c>
      <c r="P19" s="572"/>
      <c r="Q19" s="572"/>
      <c r="R19" s="572"/>
      <c r="S19" s="9" t="s">
        <v>778</v>
      </c>
      <c r="T19" s="39" t="s">
        <v>145</v>
      </c>
      <c r="U19" s="572" t="str">
        <f>ITEM_all_first!$E$257</f>
        <v/>
      </c>
      <c r="V19" s="572"/>
      <c r="W19" s="572"/>
      <c r="X19" s="572"/>
      <c r="Y19" s="9" t="s">
        <v>778</v>
      </c>
      <c r="Z19" s="39" t="s">
        <v>145</v>
      </c>
      <c r="AA19" s="572" t="str">
        <f>ITEM_all_first!$E$258</f>
        <v/>
      </c>
      <c r="AB19" s="572"/>
      <c r="AC19" s="572"/>
      <c r="AD19" s="572"/>
      <c r="AE19" s="9" t="s">
        <v>778</v>
      </c>
      <c r="AF19" s="39" t="s">
        <v>145</v>
      </c>
      <c r="AG19" s="572" t="str">
        <f>ITEM_all_first!$E$259</f>
        <v/>
      </c>
      <c r="AH19" s="572"/>
      <c r="AI19" s="572"/>
      <c r="AJ19" s="572"/>
      <c r="AK19" s="9" t="s">
        <v>778</v>
      </c>
    </row>
    <row r="20" spans="2:37" ht="12" customHeight="1">
      <c r="D20" s="6" t="s">
        <v>128</v>
      </c>
      <c r="E20" s="6" t="s">
        <v>132</v>
      </c>
      <c r="F20" s="6" t="s">
        <v>780</v>
      </c>
    </row>
    <row r="21" spans="2:37" ht="12" customHeight="1">
      <c r="N21" s="39" t="s">
        <v>145</v>
      </c>
      <c r="O21" s="551" t="str">
        <f>IF(ITEM_all_first!$E$260="","",VALUE(ITEM_all_first!$E$260))</f>
        <v/>
      </c>
      <c r="P21" s="551"/>
      <c r="Q21" s="551"/>
      <c r="R21" s="551"/>
      <c r="S21" s="34" t="s">
        <v>1346</v>
      </c>
      <c r="T21" s="39" t="s">
        <v>145</v>
      </c>
      <c r="U21" s="551" t="str">
        <f>IF(ITEM_all_first!$E$261="","",VALUE(ITEM_all_first!$E$261))</f>
        <v/>
      </c>
      <c r="V21" s="551"/>
      <c r="W21" s="551"/>
      <c r="X21" s="551"/>
      <c r="Y21" s="34" t="s">
        <v>1346</v>
      </c>
      <c r="Z21" s="39" t="s">
        <v>145</v>
      </c>
      <c r="AA21" s="551" t="str">
        <f>IF(ITEM_all_first!$E$262="","",VALUE(ITEM_all_first!$E$262))</f>
        <v/>
      </c>
      <c r="AB21" s="551"/>
      <c r="AC21" s="551"/>
      <c r="AD21" s="551"/>
      <c r="AE21" s="34" t="s">
        <v>1346</v>
      </c>
      <c r="AF21" s="39" t="s">
        <v>145</v>
      </c>
      <c r="AG21" s="551" t="str">
        <f>IF(ITEM_all_first!$E$263="","",VALUE(ITEM_all_first!$E$263))</f>
        <v/>
      </c>
      <c r="AH21" s="551"/>
      <c r="AI21" s="551"/>
      <c r="AJ21" s="551"/>
      <c r="AK21" s="34" t="s">
        <v>1346</v>
      </c>
    </row>
    <row r="22" spans="2:37" ht="12" customHeight="1">
      <c r="D22" s="6" t="s">
        <v>128</v>
      </c>
      <c r="E22" s="6" t="s">
        <v>137</v>
      </c>
      <c r="F22" s="6" t="s">
        <v>781</v>
      </c>
    </row>
    <row r="23" spans="2:37" ht="12" customHeight="1">
      <c r="N23" s="39" t="s">
        <v>145</v>
      </c>
      <c r="O23" s="551" t="str">
        <f>IF(ITEM_all_first!$E$264="","",VALUE(ITEM_all_first!$E$264))</f>
        <v/>
      </c>
      <c r="P23" s="551"/>
      <c r="Q23" s="551"/>
      <c r="R23" s="551"/>
      <c r="S23" s="34" t="s">
        <v>1346</v>
      </c>
      <c r="T23" s="39" t="s">
        <v>145</v>
      </c>
      <c r="U23" s="551" t="str">
        <f>IF(ITEM_all_first!$E$265="","",VALUE(ITEM_all_first!$E$265))</f>
        <v/>
      </c>
      <c r="V23" s="551"/>
      <c r="W23" s="551"/>
      <c r="X23" s="551"/>
      <c r="Y23" s="34" t="s">
        <v>1346</v>
      </c>
      <c r="Z23" s="39" t="s">
        <v>145</v>
      </c>
      <c r="AA23" s="551" t="str">
        <f>IF(ITEM_all_first!$E$266="","",VALUE(ITEM_all_first!$E$266))</f>
        <v/>
      </c>
      <c r="AB23" s="551"/>
      <c r="AC23" s="551"/>
      <c r="AD23" s="551"/>
      <c r="AE23" s="34" t="s">
        <v>1346</v>
      </c>
      <c r="AF23" s="39" t="s">
        <v>145</v>
      </c>
      <c r="AG23" s="551" t="str">
        <f>IF(ITEM_all_first!$E$267="","",VALUE(ITEM_all_first!$E$267))</f>
        <v/>
      </c>
      <c r="AH23" s="551"/>
      <c r="AI23" s="551"/>
      <c r="AJ23" s="551"/>
      <c r="AK23" s="34" t="s">
        <v>1346</v>
      </c>
    </row>
    <row r="24" spans="2:37" ht="12" customHeight="1">
      <c r="D24" s="6" t="s">
        <v>128</v>
      </c>
      <c r="E24" s="6" t="s">
        <v>133</v>
      </c>
      <c r="F24" s="6" t="s">
        <v>524</v>
      </c>
      <c r="K24" s="6" t="s">
        <v>130</v>
      </c>
      <c r="L24" s="556" t="s">
        <v>521</v>
      </c>
      <c r="M24" s="556"/>
      <c r="O24" s="1106">
        <f>SUM($O$17,$U$17,$AA$17,$AG$17)</f>
        <v>0</v>
      </c>
      <c r="P24" s="1106"/>
      <c r="Q24" s="1106"/>
      <c r="R24" s="1106"/>
      <c r="S24" s="6" t="s">
        <v>860</v>
      </c>
    </row>
    <row r="25" spans="2:37" ht="12" customHeight="1">
      <c r="L25" s="556" t="s">
        <v>522</v>
      </c>
      <c r="M25" s="556"/>
      <c r="O25" s="1106">
        <f>SUM($O$18,$U$18,$AA$18,$AG$18)</f>
        <v>0</v>
      </c>
      <c r="P25" s="1106"/>
      <c r="Q25" s="1106"/>
      <c r="R25" s="1106"/>
      <c r="S25" s="6" t="s">
        <v>860</v>
      </c>
    </row>
    <row r="26" spans="2:37" ht="12" customHeight="1">
      <c r="D26" s="6" t="s">
        <v>128</v>
      </c>
      <c r="E26" s="6" t="s">
        <v>525</v>
      </c>
      <c r="F26" s="6" t="s">
        <v>782</v>
      </c>
      <c r="W26" s="551" t="str">
        <f>IF(ITEM_all_first!$E$270="","",VALUE(ITEM_all_first!$E$270))</f>
        <v/>
      </c>
      <c r="X26" s="551"/>
      <c r="Y26" s="551"/>
      <c r="Z26" s="551"/>
      <c r="AA26" s="34" t="s">
        <v>1348</v>
      </c>
    </row>
    <row r="27" spans="2:37" ht="12" customHeight="1">
      <c r="D27" s="6" t="s">
        <v>128</v>
      </c>
      <c r="E27" s="6" t="s">
        <v>153</v>
      </c>
      <c r="F27" s="6" t="s">
        <v>783</v>
      </c>
      <c r="W27" s="551" t="str">
        <f>IF(ITEM_all_first!$E$271="","",VALUE(ITEM_all_first!$E$271))</f>
        <v/>
      </c>
      <c r="X27" s="551"/>
      <c r="Y27" s="551"/>
      <c r="Z27" s="551"/>
      <c r="AA27" s="34" t="s">
        <v>1348</v>
      </c>
    </row>
    <row r="28" spans="2:37" ht="12" customHeight="1">
      <c r="B28" s="30"/>
      <c r="C28" s="30"/>
      <c r="D28" s="30" t="s">
        <v>128</v>
      </c>
      <c r="E28" s="30" t="s">
        <v>526</v>
      </c>
      <c r="F28" s="30" t="s">
        <v>162</v>
      </c>
      <c r="G28" s="30"/>
      <c r="H28" s="30"/>
      <c r="I28" s="30"/>
      <c r="J28" s="30"/>
      <c r="K28" s="30" t="s">
        <v>130</v>
      </c>
      <c r="L28" s="526" t="str">
        <f>ITEM_all_first!$E$272</f>
        <v/>
      </c>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row>
    <row r="29" spans="2:37" ht="12" customHeight="1">
      <c r="B29" s="6" t="s">
        <v>784</v>
      </c>
      <c r="H29" s="33" t="s">
        <v>785</v>
      </c>
      <c r="I29" s="1107" t="str">
        <f>ITEM_all_first!$E$273</f>
        <v/>
      </c>
      <c r="J29" s="1107"/>
      <c r="K29" s="1107"/>
      <c r="L29" s="527" t="str">
        <f>ITEM_all_first!$E$274</f>
        <v/>
      </c>
      <c r="M29" s="527"/>
      <c r="N29" s="527"/>
      <c r="O29" s="527"/>
      <c r="P29" s="527"/>
      <c r="Q29" s="527"/>
      <c r="R29" s="527"/>
      <c r="S29" s="527"/>
      <c r="T29" s="527"/>
      <c r="U29" s="527"/>
      <c r="V29" s="40" t="s">
        <v>778</v>
      </c>
      <c r="W29" s="40" t="s">
        <v>786</v>
      </c>
      <c r="X29" s="1107" t="str">
        <f>ITEM_all_first!$E$275</f>
        <v/>
      </c>
      <c r="Y29" s="1107"/>
      <c r="Z29" s="1107"/>
      <c r="AA29" s="527" t="str">
        <f>ITEM_all_first!$E$276</f>
        <v/>
      </c>
      <c r="AB29" s="527"/>
      <c r="AC29" s="527"/>
      <c r="AD29" s="527"/>
      <c r="AE29" s="527"/>
      <c r="AF29" s="527"/>
      <c r="AG29" s="527"/>
      <c r="AH29" s="527"/>
      <c r="AI29" s="527"/>
      <c r="AJ29" s="527"/>
      <c r="AK29" s="6" t="s">
        <v>778</v>
      </c>
    </row>
    <row r="30" spans="2:37" ht="12" customHeight="1">
      <c r="B30" s="30"/>
      <c r="C30" s="30"/>
      <c r="D30" s="30"/>
      <c r="E30" s="30"/>
      <c r="F30" s="30"/>
      <c r="G30" s="30"/>
      <c r="H30" s="41" t="s">
        <v>785</v>
      </c>
      <c r="I30" s="1105" t="str">
        <f>ITEM_all_first!$E$277</f>
        <v/>
      </c>
      <c r="J30" s="1105"/>
      <c r="K30" s="1105"/>
      <c r="L30" s="526" t="str">
        <f>ITEM_all_first!$E$278</f>
        <v/>
      </c>
      <c r="M30" s="526"/>
      <c r="N30" s="526"/>
      <c r="O30" s="526"/>
      <c r="P30" s="526"/>
      <c r="Q30" s="526"/>
      <c r="R30" s="526"/>
      <c r="S30" s="526"/>
      <c r="T30" s="526"/>
      <c r="U30" s="526"/>
      <c r="V30" s="30" t="s">
        <v>778</v>
      </c>
      <c r="W30" s="30" t="s">
        <v>786</v>
      </c>
      <c r="X30" s="1105" t="str">
        <f>ITEM_all_first!$E$279</f>
        <v/>
      </c>
      <c r="Y30" s="1105"/>
      <c r="Z30" s="1105"/>
      <c r="AA30" s="526" t="str">
        <f>ITEM_all_first!$E$280</f>
        <v/>
      </c>
      <c r="AB30" s="526"/>
      <c r="AC30" s="526"/>
      <c r="AD30" s="526"/>
      <c r="AE30" s="526"/>
      <c r="AF30" s="526"/>
      <c r="AG30" s="526"/>
      <c r="AH30" s="526"/>
      <c r="AI30" s="526"/>
      <c r="AJ30" s="526"/>
      <c r="AK30" s="30" t="s">
        <v>778</v>
      </c>
    </row>
    <row r="31" spans="2:37" ht="12" customHeight="1">
      <c r="B31" s="27" t="s">
        <v>788</v>
      </c>
      <c r="C31" s="27"/>
      <c r="D31" s="27"/>
      <c r="E31" s="27"/>
      <c r="F31" s="27"/>
      <c r="G31" s="27"/>
      <c r="H31" s="22" t="str">
        <f>ITEM_all_first!$E$281</f>
        <v>□</v>
      </c>
      <c r="I31" s="27" t="s">
        <v>789</v>
      </c>
      <c r="J31" s="27"/>
      <c r="K31" s="22" t="str">
        <f>ITEM_all_first!$E$282</f>
        <v>□</v>
      </c>
      <c r="L31" s="27" t="s">
        <v>790</v>
      </c>
      <c r="M31" s="27"/>
      <c r="N31" s="22" t="str">
        <f>ITEM_all_first!$E$283</f>
        <v>□</v>
      </c>
      <c r="O31" s="27" t="s">
        <v>791</v>
      </c>
      <c r="P31" s="27"/>
      <c r="Q31" s="22" t="str">
        <f>ITEM_all_first!$E$284</f>
        <v>□</v>
      </c>
      <c r="R31" s="27" t="s">
        <v>792</v>
      </c>
      <c r="S31" s="27"/>
      <c r="T31" s="22" t="str">
        <f>ITEM_all_first!$E$285</f>
        <v>□</v>
      </c>
      <c r="U31" s="27" t="s">
        <v>793</v>
      </c>
      <c r="V31" s="27"/>
      <c r="W31" s="27"/>
      <c r="X31" s="22" t="str">
        <f>ITEM_all_first!$E$286</f>
        <v>□</v>
      </c>
      <c r="Y31" s="27" t="s">
        <v>794</v>
      </c>
      <c r="Z31" s="27"/>
      <c r="AA31" s="27"/>
      <c r="AB31" s="27"/>
      <c r="AC31" s="27"/>
      <c r="AD31" s="22" t="str">
        <f>ITEM_all_first!$E$287</f>
        <v>□</v>
      </c>
      <c r="AE31" s="27" t="s">
        <v>795</v>
      </c>
      <c r="AF31" s="27"/>
      <c r="AG31" s="27"/>
      <c r="AH31" s="27"/>
      <c r="AI31" s="27"/>
      <c r="AJ31" s="27"/>
      <c r="AK31" s="27"/>
    </row>
    <row r="32" spans="2:37" ht="12" customHeight="1">
      <c r="B32" s="6" t="s">
        <v>796</v>
      </c>
      <c r="N32" s="39" t="s">
        <v>145</v>
      </c>
      <c r="O32" s="516" t="s">
        <v>797</v>
      </c>
      <c r="P32" s="516"/>
      <c r="Q32" s="516"/>
      <c r="R32" s="516"/>
      <c r="S32" s="516"/>
      <c r="T32" s="516"/>
      <c r="U32" s="9" t="s">
        <v>778</v>
      </c>
      <c r="V32" s="39" t="s">
        <v>145</v>
      </c>
      <c r="W32" s="516" t="s">
        <v>798</v>
      </c>
      <c r="X32" s="516"/>
      <c r="Y32" s="516"/>
      <c r="Z32" s="516"/>
      <c r="AA32" s="516"/>
      <c r="AB32" s="516"/>
      <c r="AC32" s="9" t="s">
        <v>778</v>
      </c>
      <c r="AD32" s="39" t="s">
        <v>145</v>
      </c>
      <c r="AE32" s="516" t="s">
        <v>799</v>
      </c>
      <c r="AF32" s="516"/>
      <c r="AG32" s="516"/>
      <c r="AH32" s="516"/>
      <c r="AI32" s="516"/>
      <c r="AJ32" s="516"/>
      <c r="AK32" s="9" t="s">
        <v>778</v>
      </c>
    </row>
    <row r="33" spans="2:37" ht="12" customHeight="1">
      <c r="D33" s="135" t="s">
        <v>128</v>
      </c>
      <c r="E33" s="135" t="s">
        <v>129</v>
      </c>
      <c r="F33" s="135" t="s">
        <v>1923</v>
      </c>
      <c r="G33" s="135"/>
      <c r="H33" s="135"/>
      <c r="I33" s="135"/>
      <c r="J33" s="135"/>
      <c r="K33" s="135" t="s">
        <v>130</v>
      </c>
      <c r="L33" s="135"/>
      <c r="M33" s="135"/>
      <c r="N33" s="39" t="s">
        <v>145</v>
      </c>
      <c r="O33" s="1101" t="str">
        <f>IF(ITEM_all_first!$E$288="","",VALUE(ITEM_all_first!$E$288))</f>
        <v/>
      </c>
      <c r="P33" s="1101"/>
      <c r="Q33" s="1101"/>
      <c r="R33" s="1101"/>
      <c r="S33" s="1101"/>
      <c r="T33" s="1101"/>
      <c r="U33" s="6" t="s">
        <v>1335</v>
      </c>
      <c r="V33" s="39" t="s">
        <v>145</v>
      </c>
      <c r="W33" s="1101" t="str">
        <f>IF(ITEM_all_first!$E$289="","",VALUE(ITEM_all_first!$E$289))</f>
        <v/>
      </c>
      <c r="X33" s="1101"/>
      <c r="Y33" s="1101"/>
      <c r="Z33" s="1101"/>
      <c r="AA33" s="1101"/>
      <c r="AB33" s="1101"/>
      <c r="AC33" s="6" t="s">
        <v>1335</v>
      </c>
      <c r="AD33" s="39" t="s">
        <v>145</v>
      </c>
      <c r="AE33" s="643" t="str">
        <f>IF($O$33="","",(SUM($O$33,$W$33)))</f>
        <v/>
      </c>
      <c r="AF33" s="643"/>
      <c r="AG33" s="643"/>
      <c r="AH33" s="643"/>
      <c r="AI33" s="643"/>
      <c r="AJ33" s="643"/>
      <c r="AK33" s="6" t="s">
        <v>1335</v>
      </c>
    </row>
    <row r="34" spans="2:37" ht="12" customHeight="1">
      <c r="D34" s="135" t="s">
        <v>128</v>
      </c>
      <c r="E34" s="135" t="s">
        <v>1924</v>
      </c>
      <c r="F34" s="555" t="s">
        <v>1925</v>
      </c>
      <c r="G34" s="555"/>
      <c r="H34" s="555"/>
      <c r="I34" s="555"/>
      <c r="J34" s="555"/>
      <c r="K34" s="555"/>
      <c r="L34" s="555"/>
      <c r="M34" s="135" t="s">
        <v>805</v>
      </c>
      <c r="N34" s="39" t="s">
        <v>145</v>
      </c>
      <c r="O34" s="1101" t="str">
        <f>IF(ITEM_all_first!$E$291="","",VALUE(ITEM_all_first!$E$291))</f>
        <v/>
      </c>
      <c r="P34" s="1101"/>
      <c r="Q34" s="1101"/>
      <c r="R34" s="1101"/>
      <c r="S34" s="1101"/>
      <c r="T34" s="1101"/>
      <c r="U34" s="6" t="s">
        <v>1335</v>
      </c>
      <c r="V34" s="39" t="s">
        <v>145</v>
      </c>
      <c r="W34" s="1101" t="str">
        <f>IF(ITEM_all_first!$E$292="","",VALUE(ITEM_all_first!$E$292))</f>
        <v/>
      </c>
      <c r="X34" s="1101"/>
      <c r="Y34" s="1101"/>
      <c r="Z34" s="1101"/>
      <c r="AA34" s="1101"/>
      <c r="AB34" s="1101"/>
      <c r="AC34" s="6" t="s">
        <v>1335</v>
      </c>
      <c r="AD34" s="39" t="s">
        <v>145</v>
      </c>
      <c r="AE34" s="643" t="str">
        <f>IF($O$34="","",(SUM($O$34,$W$34)))</f>
        <v/>
      </c>
      <c r="AF34" s="643"/>
      <c r="AG34" s="643"/>
      <c r="AH34" s="643"/>
      <c r="AI34" s="643"/>
      <c r="AJ34" s="643"/>
      <c r="AK34" s="6" t="s">
        <v>1335</v>
      </c>
    </row>
    <row r="35" spans="2:37" ht="12" customHeight="1">
      <c r="B35" s="30"/>
      <c r="C35" s="30"/>
      <c r="D35" s="150" t="s">
        <v>128</v>
      </c>
      <c r="E35" s="150" t="s">
        <v>1926</v>
      </c>
      <c r="F35" s="150" t="s">
        <v>800</v>
      </c>
      <c r="G35" s="150"/>
      <c r="H35" s="150"/>
      <c r="I35" s="150"/>
      <c r="J35" s="150"/>
      <c r="K35" s="150" t="s">
        <v>130</v>
      </c>
      <c r="L35" s="150"/>
      <c r="M35" s="150"/>
      <c r="N35" s="30"/>
      <c r="O35" s="644" t="e">
        <f>IF(calculation_second!$C$4="","",ROUNDUP(calculation_second!$C$4,2))</f>
        <v>#VALUE!</v>
      </c>
      <c r="P35" s="644"/>
      <c r="Q35" s="644"/>
      <c r="R35" s="644"/>
      <c r="S35" s="644"/>
      <c r="T35" s="644"/>
      <c r="U35" s="55" t="s">
        <v>1348</v>
      </c>
      <c r="V35" s="30"/>
      <c r="W35" s="30"/>
      <c r="X35" s="30"/>
      <c r="Y35" s="30"/>
      <c r="Z35" s="30"/>
      <c r="AA35" s="30"/>
      <c r="AB35" s="30"/>
      <c r="AC35" s="30"/>
      <c r="AD35" s="30"/>
      <c r="AE35" s="30"/>
      <c r="AF35" s="30"/>
      <c r="AG35" s="30"/>
      <c r="AH35" s="30"/>
      <c r="AI35" s="30"/>
      <c r="AJ35" s="30"/>
      <c r="AK35" s="30"/>
    </row>
    <row r="36" spans="2:37" ht="12" customHeight="1">
      <c r="B36" s="6" t="s">
        <v>801</v>
      </c>
      <c r="N36" s="39" t="s">
        <v>145</v>
      </c>
      <c r="O36" s="549" t="s">
        <v>797</v>
      </c>
      <c r="P36" s="549"/>
      <c r="Q36" s="549"/>
      <c r="R36" s="549"/>
      <c r="S36" s="549"/>
      <c r="T36" s="549"/>
      <c r="U36" s="9" t="s">
        <v>778</v>
      </c>
      <c r="V36" s="39" t="s">
        <v>145</v>
      </c>
      <c r="W36" s="549" t="s">
        <v>798</v>
      </c>
      <c r="X36" s="549"/>
      <c r="Y36" s="549"/>
      <c r="Z36" s="549"/>
      <c r="AA36" s="549"/>
      <c r="AB36" s="549"/>
      <c r="AC36" s="9" t="s">
        <v>778</v>
      </c>
      <c r="AD36" s="39" t="s">
        <v>145</v>
      </c>
      <c r="AE36" s="549" t="s">
        <v>799</v>
      </c>
      <c r="AF36" s="549"/>
      <c r="AG36" s="549"/>
      <c r="AH36" s="549"/>
      <c r="AI36" s="549"/>
      <c r="AJ36" s="549"/>
      <c r="AK36" s="9" t="s">
        <v>778</v>
      </c>
    </row>
    <row r="37" spans="2:37" ht="12" customHeight="1">
      <c r="D37" s="6" t="s">
        <v>128</v>
      </c>
      <c r="E37" s="6" t="s">
        <v>129</v>
      </c>
      <c r="F37" s="6" t="s">
        <v>543</v>
      </c>
      <c r="K37" s="6" t="s">
        <v>130</v>
      </c>
      <c r="N37" s="39" t="s">
        <v>145</v>
      </c>
      <c r="O37" s="1101" t="str">
        <f>IF(ITEM_all_first!$E$295="","",VALUE(ITEM_all_first!$E$295))</f>
        <v/>
      </c>
      <c r="P37" s="1101"/>
      <c r="Q37" s="1101"/>
      <c r="R37" s="1101"/>
      <c r="S37" s="1101"/>
      <c r="T37" s="1101"/>
      <c r="U37" s="6" t="s">
        <v>1335</v>
      </c>
      <c r="V37" s="39" t="s">
        <v>145</v>
      </c>
      <c r="W37" s="1101" t="str">
        <f>IF(ITEM_all_first!$E$296="","",VALUE(ITEM_all_first!$E$296))</f>
        <v/>
      </c>
      <c r="X37" s="1101"/>
      <c r="Y37" s="1101"/>
      <c r="Z37" s="1101"/>
      <c r="AA37" s="1101"/>
      <c r="AB37" s="1101"/>
      <c r="AC37" s="6" t="s">
        <v>1335</v>
      </c>
      <c r="AD37" s="39" t="s">
        <v>145</v>
      </c>
      <c r="AE37" s="643" t="str">
        <f>IF($O$37="","",(SUM($O$37,$W$37)))</f>
        <v/>
      </c>
      <c r="AF37" s="643"/>
      <c r="AG37" s="643"/>
      <c r="AH37" s="643"/>
      <c r="AI37" s="643"/>
      <c r="AJ37" s="643"/>
      <c r="AK37" s="6" t="s">
        <v>1335</v>
      </c>
    </row>
    <row r="38" spans="2:37" ht="12" customHeight="1">
      <c r="D38" s="6" t="s">
        <v>128</v>
      </c>
      <c r="E38" s="6" t="s">
        <v>131</v>
      </c>
      <c r="F38" s="1102" t="s">
        <v>1503</v>
      </c>
      <c r="G38" s="1102"/>
      <c r="H38" s="1102"/>
      <c r="I38" s="1102"/>
      <c r="J38" s="1102"/>
      <c r="K38" s="1102"/>
      <c r="L38" s="1102"/>
      <c r="M38" s="6" t="s">
        <v>805</v>
      </c>
      <c r="N38" s="39" t="s">
        <v>145</v>
      </c>
      <c r="O38" s="1101" t="str">
        <f>IF(ITEM_all_first!$E$298="","",VALUE(ITEM_all_first!$E$298))</f>
        <v/>
      </c>
      <c r="P38" s="1101"/>
      <c r="Q38" s="1101"/>
      <c r="R38" s="1101"/>
      <c r="S38" s="1101"/>
      <c r="T38" s="1101"/>
      <c r="U38" s="6" t="s">
        <v>1335</v>
      </c>
      <c r="V38" s="39" t="s">
        <v>145</v>
      </c>
      <c r="W38" s="1101" t="str">
        <f>IF(ITEM_all_first!$E$299="","",VALUE(ITEM_all_first!$E$299))</f>
        <v/>
      </c>
      <c r="X38" s="1101"/>
      <c r="Y38" s="1101"/>
      <c r="Z38" s="1101"/>
      <c r="AA38" s="1101"/>
      <c r="AB38" s="1101"/>
      <c r="AC38" s="6" t="s">
        <v>1335</v>
      </c>
      <c r="AD38" s="39" t="s">
        <v>145</v>
      </c>
      <c r="AE38" s="643" t="str">
        <f>IF($O$38="","",(SUM($O$38,$W$38)))</f>
        <v/>
      </c>
      <c r="AF38" s="643"/>
      <c r="AG38" s="643"/>
      <c r="AH38" s="643"/>
      <c r="AI38" s="643"/>
      <c r="AJ38" s="643"/>
      <c r="AK38" s="6" t="s">
        <v>1335</v>
      </c>
    </row>
    <row r="39" spans="2:37" ht="12" customHeight="1">
      <c r="D39" s="6" t="s">
        <v>128</v>
      </c>
      <c r="E39" s="6" t="s">
        <v>132</v>
      </c>
      <c r="F39" s="1102" t="s">
        <v>549</v>
      </c>
      <c r="G39" s="1102"/>
      <c r="H39" s="1102"/>
      <c r="I39" s="1102"/>
      <c r="J39" s="1102"/>
      <c r="K39" s="1102"/>
      <c r="L39" s="1102"/>
      <c r="M39" s="6" t="s">
        <v>130</v>
      </c>
      <c r="N39" s="39" t="s">
        <v>145</v>
      </c>
      <c r="O39" s="1101" t="str">
        <f>IF(ITEM_all_first!$E$301="","",VALUE(ITEM_all_first!$E$301))</f>
        <v/>
      </c>
      <c r="P39" s="1101"/>
      <c r="Q39" s="1101"/>
      <c r="R39" s="1101"/>
      <c r="S39" s="1101"/>
      <c r="T39" s="1101"/>
      <c r="U39" s="6" t="s">
        <v>1335</v>
      </c>
      <c r="V39" s="39" t="s">
        <v>145</v>
      </c>
      <c r="W39" s="1101" t="str">
        <f>IF(ITEM_all_first!$E$302="","",VALUE(ITEM_all_first!$E$302))</f>
        <v/>
      </c>
      <c r="X39" s="1101"/>
      <c r="Y39" s="1101"/>
      <c r="Z39" s="1101"/>
      <c r="AA39" s="1101"/>
      <c r="AB39" s="1101"/>
      <c r="AC39" s="6" t="s">
        <v>1335</v>
      </c>
      <c r="AD39" s="39" t="s">
        <v>145</v>
      </c>
      <c r="AE39" s="643" t="str">
        <f>IF($O$39="","",(SUM($O$39,$W$39)))</f>
        <v/>
      </c>
      <c r="AF39" s="643"/>
      <c r="AG39" s="643"/>
      <c r="AH39" s="643"/>
      <c r="AI39" s="643"/>
      <c r="AJ39" s="643"/>
      <c r="AK39" s="6" t="s">
        <v>1335</v>
      </c>
    </row>
    <row r="40" spans="2:37" ht="12" customHeight="1">
      <c r="D40" s="6" t="s">
        <v>128</v>
      </c>
      <c r="E40" s="6" t="s">
        <v>1498</v>
      </c>
      <c r="F40" s="6" t="s">
        <v>1645</v>
      </c>
      <c r="G40" s="12"/>
      <c r="H40" s="12"/>
      <c r="I40" s="12"/>
      <c r="J40" s="12"/>
      <c r="K40" s="12"/>
      <c r="L40" s="12"/>
      <c r="AE40" s="118"/>
      <c r="AF40" s="118"/>
      <c r="AG40" s="118"/>
      <c r="AH40" s="118"/>
      <c r="AI40" s="118"/>
      <c r="AJ40" s="118"/>
      <c r="AK40" s="34"/>
    </row>
    <row r="41" spans="2:37" ht="12" customHeight="1">
      <c r="F41" s="1102"/>
      <c r="G41" s="1102"/>
      <c r="H41" s="1102"/>
      <c r="I41" s="1102"/>
      <c r="J41" s="1102"/>
      <c r="K41" s="1102"/>
      <c r="L41" s="1102"/>
      <c r="N41" s="39" t="s">
        <v>145</v>
      </c>
      <c r="O41" s="1101" t="str">
        <f>IF(ITEM_all_first!$E$304="","",VALUE(ITEM_all_first!$E$304))</f>
        <v/>
      </c>
      <c r="P41" s="1101"/>
      <c r="Q41" s="1101"/>
      <c r="R41" s="1101"/>
      <c r="S41" s="1101"/>
      <c r="T41" s="1101"/>
      <c r="U41" s="6" t="s">
        <v>1335</v>
      </c>
      <c r="V41" s="39" t="s">
        <v>145</v>
      </c>
      <c r="W41" s="1101" t="str">
        <f>IF(ITEM_all_first!$E$305="","",VALUE(ITEM_all_first!$E$305))</f>
        <v/>
      </c>
      <c r="X41" s="1101"/>
      <c r="Y41" s="1101"/>
      <c r="Z41" s="1101"/>
      <c r="AA41" s="1101"/>
      <c r="AB41" s="1101"/>
      <c r="AC41" s="6" t="s">
        <v>1335</v>
      </c>
      <c r="AD41" s="39" t="s">
        <v>145</v>
      </c>
      <c r="AE41" s="643" t="str">
        <f>IF($O$41="","",(SUM($O$41,$W$41)))</f>
        <v/>
      </c>
      <c r="AF41" s="643"/>
      <c r="AG41" s="643"/>
      <c r="AH41" s="643"/>
      <c r="AI41" s="643"/>
      <c r="AJ41" s="643"/>
      <c r="AK41" s="6" t="s">
        <v>1335</v>
      </c>
    </row>
    <row r="42" spans="2:37" ht="12" customHeight="1">
      <c r="D42" s="135" t="s">
        <v>128</v>
      </c>
      <c r="E42" s="135" t="s">
        <v>133</v>
      </c>
      <c r="F42" s="555" t="s">
        <v>1927</v>
      </c>
      <c r="G42" s="555"/>
      <c r="H42" s="555"/>
      <c r="I42" s="555"/>
      <c r="J42" s="555"/>
      <c r="K42" s="555"/>
      <c r="L42" s="555"/>
      <c r="M42" s="135" t="s">
        <v>130</v>
      </c>
      <c r="N42" s="39" t="s">
        <v>145</v>
      </c>
      <c r="O42" s="1101" t="str">
        <f>IF(ITEM_all_first!$E$307="","",VALUE(ITEM_all_first!$E$307))</f>
        <v/>
      </c>
      <c r="P42" s="1101"/>
      <c r="Q42" s="1101"/>
      <c r="R42" s="1101"/>
      <c r="S42" s="1101"/>
      <c r="T42" s="1101"/>
      <c r="U42" s="6" t="s">
        <v>1335</v>
      </c>
      <c r="V42" s="39" t="s">
        <v>145</v>
      </c>
      <c r="W42" s="1101" t="str">
        <f>IF(ITEM_all_first!$E$308="","",VALUE(ITEM_all_first!$E$308))</f>
        <v/>
      </c>
      <c r="X42" s="1101"/>
      <c r="Y42" s="1101"/>
      <c r="Z42" s="1101"/>
      <c r="AA42" s="1101"/>
      <c r="AB42" s="1101"/>
      <c r="AC42" s="6" t="s">
        <v>1335</v>
      </c>
      <c r="AD42" s="39" t="s">
        <v>145</v>
      </c>
      <c r="AE42" s="643" t="str">
        <f>IF($O$42="","",(SUM($O$42,$W$42)))</f>
        <v/>
      </c>
      <c r="AF42" s="643"/>
      <c r="AG42" s="643"/>
      <c r="AH42" s="643"/>
      <c r="AI42" s="643"/>
      <c r="AJ42" s="643"/>
      <c r="AK42" s="6" t="s">
        <v>1335</v>
      </c>
    </row>
    <row r="43" spans="2:37" ht="12" customHeight="1">
      <c r="D43" s="135" t="s">
        <v>128</v>
      </c>
      <c r="E43" s="135" t="s">
        <v>525</v>
      </c>
      <c r="F43" s="555" t="s">
        <v>550</v>
      </c>
      <c r="G43" s="555"/>
      <c r="H43" s="555"/>
      <c r="I43" s="555"/>
      <c r="J43" s="555"/>
      <c r="K43" s="555"/>
      <c r="L43" s="555"/>
      <c r="M43" s="135" t="s">
        <v>130</v>
      </c>
      <c r="N43" s="39" t="s">
        <v>145</v>
      </c>
      <c r="O43" s="1101" t="str">
        <f>IF(ITEM_all_first!$E$310="","",VALUE(ITEM_all_first!$E$310))</f>
        <v/>
      </c>
      <c r="P43" s="1101"/>
      <c r="Q43" s="1101"/>
      <c r="R43" s="1101"/>
      <c r="S43" s="1101"/>
      <c r="T43" s="1101"/>
      <c r="U43" s="6" t="s">
        <v>1335</v>
      </c>
      <c r="V43" s="39" t="s">
        <v>145</v>
      </c>
      <c r="W43" s="1101" t="str">
        <f>IF(ITEM_all_first!$E$311="","",VALUE(ITEM_all_first!$E$311))</f>
        <v/>
      </c>
      <c r="X43" s="1101"/>
      <c r="Y43" s="1101"/>
      <c r="Z43" s="1101"/>
      <c r="AA43" s="1101"/>
      <c r="AB43" s="1101"/>
      <c r="AC43" s="6" t="s">
        <v>1335</v>
      </c>
      <c r="AD43" s="39" t="s">
        <v>145</v>
      </c>
      <c r="AE43" s="643" t="str">
        <f>IF($O$43="","",(SUM($O$43,$W$43)))</f>
        <v/>
      </c>
      <c r="AF43" s="643"/>
      <c r="AG43" s="643"/>
      <c r="AH43" s="643"/>
      <c r="AI43" s="643"/>
      <c r="AJ43" s="643"/>
      <c r="AK43" s="6" t="s">
        <v>1335</v>
      </c>
    </row>
    <row r="44" spans="2:37" ht="12" customHeight="1">
      <c r="D44" s="135" t="s">
        <v>128</v>
      </c>
      <c r="E44" s="135" t="s">
        <v>153</v>
      </c>
      <c r="F44" s="555" t="s">
        <v>551</v>
      </c>
      <c r="G44" s="555"/>
      <c r="H44" s="555"/>
      <c r="I44" s="555"/>
      <c r="J44" s="555"/>
      <c r="K44" s="555"/>
      <c r="L44" s="555"/>
      <c r="M44" s="135" t="s">
        <v>130</v>
      </c>
      <c r="N44" s="39" t="s">
        <v>145</v>
      </c>
      <c r="O44" s="1101" t="str">
        <f>IF(ITEM_all_first!$E$313="","",VALUE(ITEM_all_first!$E$313))</f>
        <v/>
      </c>
      <c r="P44" s="1101"/>
      <c r="Q44" s="1101"/>
      <c r="R44" s="1101"/>
      <c r="S44" s="1101"/>
      <c r="T44" s="1101"/>
      <c r="U44" s="6" t="s">
        <v>1335</v>
      </c>
      <c r="V44" s="39" t="s">
        <v>145</v>
      </c>
      <c r="W44" s="1101" t="str">
        <f>IF(ITEM_all_first!$E$314="","",VALUE(ITEM_all_first!$E$314))</f>
        <v/>
      </c>
      <c r="X44" s="1101"/>
      <c r="Y44" s="1101"/>
      <c r="Z44" s="1101"/>
      <c r="AA44" s="1101"/>
      <c r="AB44" s="1101"/>
      <c r="AC44" s="6" t="s">
        <v>1335</v>
      </c>
      <c r="AD44" s="39" t="s">
        <v>145</v>
      </c>
      <c r="AE44" s="643" t="str">
        <f>IF($O$44="","",(SUM($O$44,$W$44)))</f>
        <v/>
      </c>
      <c r="AF44" s="643"/>
      <c r="AG44" s="643"/>
      <c r="AH44" s="643"/>
      <c r="AI44" s="643"/>
      <c r="AJ44" s="643"/>
      <c r="AK44" s="6" t="s">
        <v>1335</v>
      </c>
    </row>
    <row r="45" spans="2:37" ht="12" customHeight="1">
      <c r="D45" s="135" t="s">
        <v>128</v>
      </c>
      <c r="E45" s="135" t="s">
        <v>526</v>
      </c>
      <c r="F45" s="555" t="s">
        <v>552</v>
      </c>
      <c r="G45" s="555"/>
      <c r="H45" s="555"/>
      <c r="I45" s="555"/>
      <c r="J45" s="555"/>
      <c r="K45" s="555"/>
      <c r="L45" s="555"/>
      <c r="M45" s="135" t="s">
        <v>130</v>
      </c>
      <c r="N45" s="39" t="s">
        <v>145</v>
      </c>
      <c r="O45" s="1101" t="str">
        <f>IF(ITEM_all_first!$E$316="","",VALUE(ITEM_all_first!$E$316))</f>
        <v/>
      </c>
      <c r="P45" s="1101"/>
      <c r="Q45" s="1101"/>
      <c r="R45" s="1101"/>
      <c r="S45" s="1101"/>
      <c r="T45" s="1101"/>
      <c r="U45" s="6" t="s">
        <v>1335</v>
      </c>
      <c r="V45" s="39" t="s">
        <v>145</v>
      </c>
      <c r="W45" s="1101" t="str">
        <f>IF(ITEM_all_first!$E$317="","",VALUE(ITEM_all_first!$E$317))</f>
        <v/>
      </c>
      <c r="X45" s="1101"/>
      <c r="Y45" s="1101"/>
      <c r="Z45" s="1101"/>
      <c r="AA45" s="1101"/>
      <c r="AB45" s="1101"/>
      <c r="AC45" s="6" t="s">
        <v>1335</v>
      </c>
      <c r="AD45" s="39" t="s">
        <v>145</v>
      </c>
      <c r="AE45" s="643" t="str">
        <f>IF($O$45="","",(SUM($O$45,$W$45)))</f>
        <v/>
      </c>
      <c r="AF45" s="643"/>
      <c r="AG45" s="643"/>
      <c r="AH45" s="643"/>
      <c r="AI45" s="643"/>
      <c r="AJ45" s="643"/>
      <c r="AK45" s="6" t="s">
        <v>1335</v>
      </c>
    </row>
    <row r="46" spans="2:37" ht="12" customHeight="1">
      <c r="D46" s="135" t="s">
        <v>128</v>
      </c>
      <c r="E46" s="135" t="s">
        <v>548</v>
      </c>
      <c r="F46" s="555" t="s">
        <v>553</v>
      </c>
      <c r="G46" s="555"/>
      <c r="H46" s="555"/>
      <c r="I46" s="555"/>
      <c r="J46" s="555"/>
      <c r="K46" s="555"/>
      <c r="L46" s="555"/>
      <c r="M46" s="135" t="s">
        <v>130</v>
      </c>
      <c r="N46" s="39" t="s">
        <v>145</v>
      </c>
      <c r="O46" s="1101" t="str">
        <f>IF(ITEM_all_first!$E$319="","",VALUE(ITEM_all_first!$E$319))</f>
        <v/>
      </c>
      <c r="P46" s="1101"/>
      <c r="Q46" s="1101"/>
      <c r="R46" s="1101"/>
      <c r="S46" s="1101"/>
      <c r="T46" s="1101"/>
      <c r="U46" s="6" t="s">
        <v>1335</v>
      </c>
      <c r="V46" s="39" t="s">
        <v>145</v>
      </c>
      <c r="W46" s="1101" t="str">
        <f>IF(ITEM_all_first!$E$320="","",VALUE(ITEM_all_first!$E$320))</f>
        <v/>
      </c>
      <c r="X46" s="1101"/>
      <c r="Y46" s="1101"/>
      <c r="Z46" s="1101"/>
      <c r="AA46" s="1101"/>
      <c r="AB46" s="1101"/>
      <c r="AC46" s="6" t="s">
        <v>1335</v>
      </c>
      <c r="AD46" s="39" t="s">
        <v>145</v>
      </c>
      <c r="AE46" s="643" t="str">
        <f>IF($O$46="","",(SUM($O$46,$W$46)))</f>
        <v/>
      </c>
      <c r="AF46" s="643"/>
      <c r="AG46" s="643"/>
      <c r="AH46" s="643"/>
      <c r="AI46" s="643"/>
      <c r="AJ46" s="643"/>
      <c r="AK46" s="6" t="s">
        <v>1335</v>
      </c>
    </row>
    <row r="47" spans="2:37" ht="12" customHeight="1">
      <c r="D47" s="135" t="s">
        <v>128</v>
      </c>
      <c r="E47" s="135" t="s">
        <v>1499</v>
      </c>
      <c r="F47" s="555" t="s">
        <v>554</v>
      </c>
      <c r="G47" s="555"/>
      <c r="H47" s="555"/>
      <c r="I47" s="555"/>
      <c r="J47" s="555"/>
      <c r="K47" s="555"/>
      <c r="L47" s="555"/>
      <c r="M47" s="135" t="s">
        <v>130</v>
      </c>
      <c r="N47" s="39" t="s">
        <v>145</v>
      </c>
      <c r="O47" s="1101" t="str">
        <f>IF(ITEM_all_first!$E$322="","",VALUE(ITEM_all_first!$E$322))</f>
        <v/>
      </c>
      <c r="P47" s="1101"/>
      <c r="Q47" s="1101"/>
      <c r="R47" s="1101"/>
      <c r="S47" s="1101"/>
      <c r="T47" s="1101"/>
      <c r="U47" s="6" t="s">
        <v>1335</v>
      </c>
      <c r="V47" s="39" t="s">
        <v>145</v>
      </c>
      <c r="W47" s="1101" t="str">
        <f>IF(ITEM_all_first!$E$323="","",VALUE(ITEM_all_first!$E$323))</f>
        <v/>
      </c>
      <c r="X47" s="1101"/>
      <c r="Y47" s="1101"/>
      <c r="Z47" s="1101"/>
      <c r="AA47" s="1101"/>
      <c r="AB47" s="1101"/>
      <c r="AC47" s="6" t="s">
        <v>1335</v>
      </c>
      <c r="AD47" s="39" t="s">
        <v>145</v>
      </c>
      <c r="AE47" s="643" t="str">
        <f>IF($O$47="","",(SUM($O$47,$W$47)))</f>
        <v/>
      </c>
      <c r="AF47" s="643"/>
      <c r="AG47" s="643"/>
      <c r="AH47" s="643"/>
      <c r="AI47" s="643"/>
      <c r="AJ47" s="643"/>
      <c r="AK47" s="6" t="s">
        <v>1335</v>
      </c>
    </row>
    <row r="48" spans="2:37" ht="12" customHeight="1">
      <c r="D48" s="135" t="s">
        <v>128</v>
      </c>
      <c r="E48" s="135" t="s">
        <v>1928</v>
      </c>
      <c r="F48" s="555" t="s">
        <v>1500</v>
      </c>
      <c r="G48" s="555"/>
      <c r="H48" s="555"/>
      <c r="I48" s="555"/>
      <c r="J48" s="555"/>
      <c r="K48" s="555"/>
      <c r="L48" s="555"/>
      <c r="M48" s="135" t="s">
        <v>130</v>
      </c>
      <c r="N48" s="39" t="s">
        <v>145</v>
      </c>
      <c r="O48" s="1101" t="str">
        <f>IF(ITEM_all_first!$E$325="","",VALUE(ITEM_all_first!$E$325))</f>
        <v/>
      </c>
      <c r="P48" s="1101"/>
      <c r="Q48" s="1101"/>
      <c r="R48" s="1101"/>
      <c r="S48" s="1101"/>
      <c r="T48" s="1101"/>
      <c r="U48" s="6" t="s">
        <v>1335</v>
      </c>
      <c r="V48" s="39" t="s">
        <v>145</v>
      </c>
      <c r="W48" s="1101" t="str">
        <f>IF(ITEM_all_first!$E$326="","",VALUE(ITEM_all_first!$E$326))</f>
        <v/>
      </c>
      <c r="X48" s="1101"/>
      <c r="Y48" s="1101"/>
      <c r="Z48" s="1101"/>
      <c r="AA48" s="1101"/>
      <c r="AB48" s="1101"/>
      <c r="AC48" s="6" t="s">
        <v>1335</v>
      </c>
      <c r="AD48" s="39" t="s">
        <v>145</v>
      </c>
      <c r="AE48" s="643" t="str">
        <f>IF($O$48="","",(SUM($O$48,$W$48)))</f>
        <v/>
      </c>
      <c r="AF48" s="643"/>
      <c r="AG48" s="643"/>
      <c r="AH48" s="643"/>
      <c r="AI48" s="643"/>
      <c r="AJ48" s="643"/>
      <c r="AK48" s="6" t="s">
        <v>1335</v>
      </c>
    </row>
    <row r="49" spans="2:37" ht="12" customHeight="1">
      <c r="D49" s="135" t="s">
        <v>128</v>
      </c>
      <c r="E49" s="135" t="s">
        <v>1501</v>
      </c>
      <c r="F49" s="135" t="s">
        <v>1929</v>
      </c>
      <c r="G49" s="135"/>
      <c r="H49" s="135"/>
      <c r="I49" s="135"/>
      <c r="J49" s="135"/>
      <c r="K49" s="135"/>
      <c r="L49" s="135"/>
      <c r="M49" s="135"/>
      <c r="N49" s="39" t="s">
        <v>145</v>
      </c>
      <c r="O49" s="1101" t="str">
        <f>IF(ITEM_all_first!$E$328="","",VALUE(ITEM_all_first!$E$328))</f>
        <v/>
      </c>
      <c r="P49" s="1101"/>
      <c r="Q49" s="1101"/>
      <c r="R49" s="1101"/>
      <c r="S49" s="1101"/>
      <c r="T49" s="1101"/>
      <c r="U49" s="6" t="s">
        <v>1335</v>
      </c>
      <c r="V49" s="39" t="s">
        <v>145</v>
      </c>
      <c r="W49" s="1101" t="str">
        <f>IF(ITEM_all_first!$E$329="","",VALUE(ITEM_all_first!$E$329))</f>
        <v/>
      </c>
      <c r="X49" s="1101"/>
      <c r="Y49" s="1101"/>
      <c r="Z49" s="1101"/>
      <c r="AA49" s="1101"/>
      <c r="AB49" s="1101"/>
      <c r="AC49" s="6" t="s">
        <v>1335</v>
      </c>
      <c r="AD49" s="39" t="s">
        <v>145</v>
      </c>
      <c r="AE49" s="643" t="str">
        <f>IF($O$49="","",(SUM($O$49,$W$49)))</f>
        <v/>
      </c>
      <c r="AF49" s="643"/>
      <c r="AG49" s="643"/>
      <c r="AH49" s="643"/>
      <c r="AI49" s="643"/>
      <c r="AJ49" s="643"/>
      <c r="AK49" s="6" t="s">
        <v>1335</v>
      </c>
    </row>
    <row r="50" spans="2:37" ht="12" customHeight="1">
      <c r="D50" s="6" t="s">
        <v>128</v>
      </c>
      <c r="E50" s="6" t="s">
        <v>1930</v>
      </c>
      <c r="F50" s="6" t="s">
        <v>804</v>
      </c>
      <c r="K50" s="6" t="s">
        <v>130</v>
      </c>
      <c r="N50" s="39" t="s">
        <v>145</v>
      </c>
      <c r="O50" s="1101" t="str">
        <f>IF(ITEM_all_first!$E$331="","",VALUE(ITEM_all_first!$E$331))</f>
        <v/>
      </c>
      <c r="P50" s="1101"/>
      <c r="Q50" s="1101"/>
      <c r="R50" s="1101"/>
      <c r="S50" s="1101"/>
      <c r="T50" s="1101"/>
      <c r="U50" s="6" t="s">
        <v>1335</v>
      </c>
      <c r="V50" s="39" t="s">
        <v>145</v>
      </c>
      <c r="W50" s="1101" t="str">
        <f>IF(ITEM_all_first!$E$332="","",VALUE(ITEM_all_first!$E$332))</f>
        <v/>
      </c>
      <c r="X50" s="1101"/>
      <c r="Y50" s="1101"/>
      <c r="Z50" s="1101"/>
      <c r="AA50" s="1101"/>
      <c r="AB50" s="1101"/>
      <c r="AC50" s="6" t="s">
        <v>1335</v>
      </c>
      <c r="AD50" s="39" t="s">
        <v>145</v>
      </c>
      <c r="AE50" s="643" t="str">
        <f>IF($O$50="","",(SUM($O$50,$W$50)))</f>
        <v/>
      </c>
      <c r="AF50" s="643"/>
      <c r="AG50" s="643"/>
      <c r="AH50" s="643"/>
      <c r="AI50" s="643"/>
      <c r="AJ50" s="643"/>
      <c r="AK50" s="6" t="s">
        <v>1335</v>
      </c>
    </row>
    <row r="51" spans="2:37" ht="12" customHeight="1">
      <c r="D51" s="6" t="s">
        <v>128</v>
      </c>
      <c r="E51" s="6" t="s">
        <v>1931</v>
      </c>
      <c r="F51" s="6" t="s">
        <v>1502</v>
      </c>
      <c r="N51" s="39" t="s">
        <v>145</v>
      </c>
      <c r="O51" s="1101" t="str">
        <f>IF(ITEM_all_first!$E$334="","",VALUE(ITEM_all_first!$E$334))</f>
        <v/>
      </c>
      <c r="P51" s="1101"/>
      <c r="Q51" s="1101"/>
      <c r="R51" s="1101"/>
      <c r="S51" s="1101"/>
      <c r="T51" s="1101"/>
      <c r="U51" s="6" t="s">
        <v>1335</v>
      </c>
      <c r="V51" s="39" t="s">
        <v>145</v>
      </c>
      <c r="W51" s="1101" t="str">
        <f>IF(ITEM_all_first!$E$335="","",VALUE(ITEM_all_first!$E$335))</f>
        <v/>
      </c>
      <c r="X51" s="1101"/>
      <c r="Y51" s="1101"/>
      <c r="Z51" s="1101"/>
      <c r="AA51" s="1101"/>
      <c r="AB51" s="1101"/>
      <c r="AC51" s="6" t="s">
        <v>1335</v>
      </c>
      <c r="AD51" s="39" t="s">
        <v>145</v>
      </c>
      <c r="AE51" s="643" t="str">
        <f>IF($O$51="","",(SUM($O$51,$W$51)))</f>
        <v/>
      </c>
      <c r="AF51" s="643"/>
      <c r="AG51" s="643"/>
      <c r="AH51" s="643"/>
      <c r="AI51" s="643"/>
      <c r="AJ51" s="643"/>
      <c r="AK51" s="6" t="s">
        <v>1335</v>
      </c>
    </row>
    <row r="52" spans="2:37" ht="12" customHeight="1">
      <c r="D52" s="6" t="s">
        <v>128</v>
      </c>
      <c r="E52" s="6" t="s">
        <v>1504</v>
      </c>
      <c r="F52" s="6" t="s">
        <v>555</v>
      </c>
      <c r="K52" s="6" t="s">
        <v>805</v>
      </c>
      <c r="O52" s="1103" t="e">
        <f>$AE$37-calculation_second!$C$31</f>
        <v>#VALUE!</v>
      </c>
      <c r="P52" s="1103"/>
      <c r="Q52" s="1103"/>
      <c r="R52" s="1103"/>
      <c r="S52" s="1103"/>
      <c r="T52" s="1103"/>
      <c r="U52" s="6" t="s">
        <v>860</v>
      </c>
    </row>
    <row r="53" spans="2:37" ht="12" customHeight="1">
      <c r="B53" s="30"/>
      <c r="C53" s="30"/>
      <c r="D53" s="30" t="s">
        <v>128</v>
      </c>
      <c r="E53" s="30" t="s">
        <v>1505</v>
      </c>
      <c r="F53" s="30" t="s">
        <v>497</v>
      </c>
      <c r="G53" s="30"/>
      <c r="H53" s="30"/>
      <c r="I53" s="30"/>
      <c r="J53" s="30"/>
      <c r="K53" s="30" t="s">
        <v>130</v>
      </c>
      <c r="L53" s="30"/>
      <c r="M53" s="30"/>
      <c r="N53" s="30"/>
      <c r="O53" s="1104" t="e">
        <f>IF(calculation_second!$C$33="","",ROUNDUP(calculation_second!$C$33,2))</f>
        <v>#VALUE!</v>
      </c>
      <c r="P53" s="1104"/>
      <c r="Q53" s="1104"/>
      <c r="R53" s="1104"/>
      <c r="S53" s="1104"/>
      <c r="T53" s="1104"/>
      <c r="U53" s="55" t="s">
        <v>1348</v>
      </c>
      <c r="V53" s="30"/>
      <c r="W53" s="30"/>
      <c r="X53" s="30"/>
      <c r="Y53" s="30"/>
      <c r="Z53" s="30"/>
      <c r="AA53" s="30"/>
      <c r="AB53" s="30"/>
      <c r="AC53" s="30"/>
      <c r="AD53" s="30"/>
      <c r="AE53" s="30"/>
      <c r="AF53" s="30"/>
      <c r="AG53" s="30"/>
      <c r="AH53" s="30"/>
      <c r="AI53" s="30"/>
      <c r="AJ53" s="30"/>
      <c r="AK53" s="30"/>
    </row>
    <row r="54" spans="2:37" ht="12" customHeight="1">
      <c r="B54" s="6" t="s">
        <v>806</v>
      </c>
    </row>
    <row r="55" spans="2:37" ht="12" customHeight="1">
      <c r="D55" s="6" t="s">
        <v>128</v>
      </c>
      <c r="E55" s="6" t="s">
        <v>129</v>
      </c>
      <c r="F55" s="6" t="s">
        <v>556</v>
      </c>
      <c r="M55" s="6" t="s">
        <v>805</v>
      </c>
      <c r="P55" s="569" t="str">
        <f>ITEM_all_first!$E$339</f>
        <v/>
      </c>
      <c r="Q55" s="569"/>
      <c r="R55" s="569"/>
      <c r="S55" s="569"/>
    </row>
    <row r="56" spans="2:37" ht="12" customHeight="1">
      <c r="B56" s="30"/>
      <c r="C56" s="30"/>
      <c r="D56" s="30" t="s">
        <v>128</v>
      </c>
      <c r="E56" s="30" t="s">
        <v>131</v>
      </c>
      <c r="F56" s="30" t="s">
        <v>557</v>
      </c>
      <c r="G56" s="30"/>
      <c r="H56" s="30"/>
      <c r="I56" s="30"/>
      <c r="J56" s="30"/>
      <c r="K56" s="30"/>
      <c r="L56" s="30"/>
      <c r="M56" s="30"/>
      <c r="N56" s="30"/>
      <c r="O56" s="30" t="s">
        <v>130</v>
      </c>
      <c r="P56" s="570" t="str">
        <f>ITEM_all_first!$E$340</f>
        <v/>
      </c>
      <c r="Q56" s="570"/>
      <c r="R56" s="570"/>
      <c r="S56" s="570"/>
      <c r="T56" s="30"/>
      <c r="U56" s="30"/>
      <c r="V56" s="30"/>
      <c r="W56" s="30"/>
      <c r="X56" s="30"/>
      <c r="Y56" s="30"/>
      <c r="Z56" s="30"/>
      <c r="AA56" s="30"/>
      <c r="AB56" s="30"/>
      <c r="AC56" s="30"/>
      <c r="AD56" s="30"/>
      <c r="AE56" s="30"/>
      <c r="AF56" s="30"/>
      <c r="AG56" s="30"/>
      <c r="AH56" s="30"/>
      <c r="AI56" s="30"/>
      <c r="AJ56" s="30"/>
      <c r="AK56" s="30"/>
    </row>
    <row r="57" spans="2:37" ht="12" customHeight="1">
      <c r="B57" s="6" t="s">
        <v>807</v>
      </c>
      <c r="N57" s="39" t="s">
        <v>145</v>
      </c>
      <c r="O57" s="549" t="s">
        <v>808</v>
      </c>
      <c r="P57" s="549"/>
      <c r="Q57" s="549"/>
      <c r="R57" s="549"/>
      <c r="S57" s="549"/>
      <c r="T57" s="549"/>
      <c r="U57" s="9" t="s">
        <v>778</v>
      </c>
      <c r="V57" s="39" t="s">
        <v>145</v>
      </c>
      <c r="W57" s="549" t="s">
        <v>809</v>
      </c>
      <c r="X57" s="549"/>
      <c r="Y57" s="549"/>
      <c r="Z57" s="549"/>
      <c r="AA57" s="549"/>
      <c r="AB57" s="549"/>
      <c r="AC57" s="9" t="s">
        <v>778</v>
      </c>
    </row>
    <row r="58" spans="2:37" ht="12" customHeight="1">
      <c r="D58" s="6" t="s">
        <v>128</v>
      </c>
      <c r="E58" s="6" t="s">
        <v>129</v>
      </c>
      <c r="F58" s="6" t="s">
        <v>558</v>
      </c>
      <c r="K58" s="6" t="s">
        <v>130</v>
      </c>
      <c r="N58" s="39" t="s">
        <v>145</v>
      </c>
      <c r="O58" s="550" t="str">
        <f>IF(ITEM_all_first!$E$341="","",VALUE(ITEM_all_first!$E$341))</f>
        <v/>
      </c>
      <c r="P58" s="550"/>
      <c r="Q58" s="550"/>
      <c r="R58" s="550"/>
      <c r="S58" s="550"/>
      <c r="T58" s="79" t="s">
        <v>1342</v>
      </c>
      <c r="U58" s="9" t="s">
        <v>778</v>
      </c>
      <c r="V58" s="39" t="s">
        <v>145</v>
      </c>
      <c r="W58" s="550" t="str">
        <f>IF(ITEM_all_first!$E$342="","",VALUE(ITEM_all_first!$E$342))</f>
        <v/>
      </c>
      <c r="X58" s="550"/>
      <c r="Y58" s="550"/>
      <c r="Z58" s="550"/>
      <c r="AA58" s="550"/>
      <c r="AB58" s="79" t="s">
        <v>1342</v>
      </c>
      <c r="AC58" s="9" t="s">
        <v>778</v>
      </c>
    </row>
    <row r="59" spans="2:37" ht="12" customHeight="1">
      <c r="D59" s="6" t="s">
        <v>128</v>
      </c>
      <c r="E59" s="6" t="s">
        <v>131</v>
      </c>
      <c r="F59" s="6" t="s">
        <v>561</v>
      </c>
      <c r="K59" s="6" t="s">
        <v>130</v>
      </c>
      <c r="M59" s="33" t="s">
        <v>810</v>
      </c>
      <c r="N59" s="39" t="s">
        <v>145</v>
      </c>
      <c r="O59" s="569" t="str">
        <f>ITEM_all_first!$E$343</f>
        <v/>
      </c>
      <c r="P59" s="569"/>
      <c r="Q59" s="569"/>
      <c r="R59" s="569"/>
      <c r="S59" s="569"/>
      <c r="T59" s="9" t="s">
        <v>811</v>
      </c>
      <c r="U59" s="9" t="s">
        <v>778</v>
      </c>
      <c r="V59" s="39" t="s">
        <v>145</v>
      </c>
      <c r="W59" s="569" t="str">
        <f>ITEM_all_first!$E$344</f>
        <v/>
      </c>
      <c r="X59" s="569"/>
      <c r="Y59" s="569"/>
      <c r="Z59" s="569"/>
      <c r="AA59" s="569"/>
      <c r="AB59" s="9" t="s">
        <v>811</v>
      </c>
      <c r="AC59" s="9" t="s">
        <v>778</v>
      </c>
    </row>
    <row r="60" spans="2:37" ht="12" customHeight="1">
      <c r="M60" s="33" t="s">
        <v>813</v>
      </c>
      <c r="N60" s="39" t="s">
        <v>145</v>
      </c>
      <c r="O60" s="569" t="str">
        <f>ITEM_all_first!$E$345</f>
        <v/>
      </c>
      <c r="P60" s="569"/>
      <c r="Q60" s="569"/>
      <c r="R60" s="569"/>
      <c r="S60" s="569"/>
      <c r="T60" s="9" t="s">
        <v>811</v>
      </c>
      <c r="U60" s="9" t="s">
        <v>778</v>
      </c>
      <c r="V60" s="39" t="s">
        <v>145</v>
      </c>
      <c r="W60" s="569" t="str">
        <f>ITEM_all_first!$E$346</f>
        <v/>
      </c>
      <c r="X60" s="569"/>
      <c r="Y60" s="569"/>
      <c r="Z60" s="569"/>
      <c r="AA60" s="569"/>
      <c r="AB60" s="9" t="s">
        <v>811</v>
      </c>
      <c r="AC60" s="9" t="s">
        <v>778</v>
      </c>
    </row>
    <row r="61" spans="2:37" ht="12" customHeight="1">
      <c r="D61" s="6" t="s">
        <v>128</v>
      </c>
      <c r="E61" s="6" t="s">
        <v>132</v>
      </c>
      <c r="F61" s="6" t="s">
        <v>406</v>
      </c>
      <c r="K61" s="6" t="s">
        <v>805</v>
      </c>
      <c r="L61" s="533" t="str">
        <f>ITEM_all_first!$E$347</f>
        <v/>
      </c>
      <c r="M61" s="533"/>
      <c r="N61" s="533"/>
      <c r="O61" s="533"/>
      <c r="P61" s="533"/>
      <c r="Q61" s="533"/>
      <c r="R61" s="533"/>
      <c r="S61" s="533"/>
      <c r="T61" s="61" t="s">
        <v>814</v>
      </c>
      <c r="U61" s="528" t="s">
        <v>815</v>
      </c>
      <c r="V61" s="528"/>
      <c r="W61" s="533" t="str">
        <f>ITEM_all_first!$E$348</f>
        <v/>
      </c>
      <c r="X61" s="533"/>
      <c r="Y61" s="533"/>
      <c r="Z61" s="533"/>
      <c r="AA61" s="533"/>
      <c r="AB61" s="533"/>
      <c r="AC61" s="533"/>
      <c r="AD61" s="533"/>
      <c r="AE61" s="9" t="s">
        <v>814</v>
      </c>
    </row>
    <row r="62" spans="2:37" ht="12" customHeight="1">
      <c r="D62" s="6" t="s">
        <v>128</v>
      </c>
      <c r="E62" s="6" t="s">
        <v>137</v>
      </c>
      <c r="F62" s="152" t="s">
        <v>816</v>
      </c>
      <c r="W62" s="36" t="str">
        <f>ITEM_all_first!$E$349</f>
        <v>□</v>
      </c>
      <c r="X62" s="9" t="s">
        <v>817</v>
      </c>
      <c r="Z62" s="36" t="str">
        <f>ITEM_all_first!$E$350</f>
        <v>□</v>
      </c>
      <c r="AA62" s="9" t="s">
        <v>818</v>
      </c>
    </row>
    <row r="63" spans="2:37" ht="12" customHeight="1">
      <c r="B63" s="30"/>
      <c r="C63" s="30"/>
      <c r="D63" s="30" t="s">
        <v>128</v>
      </c>
      <c r="E63" s="30" t="s">
        <v>133</v>
      </c>
      <c r="F63" s="42" t="s">
        <v>819</v>
      </c>
      <c r="G63" s="30"/>
      <c r="H63" s="30"/>
      <c r="I63" s="30"/>
      <c r="J63" s="30"/>
      <c r="K63" s="30"/>
      <c r="L63" s="30"/>
      <c r="M63" s="30"/>
      <c r="N63" s="30"/>
      <c r="O63" s="30" t="s">
        <v>805</v>
      </c>
      <c r="P63" s="5" t="str">
        <f>ITEM_all_first!$E$351</f>
        <v>□</v>
      </c>
      <c r="Q63" s="42" t="s">
        <v>820</v>
      </c>
      <c r="R63" s="30"/>
      <c r="S63" s="30"/>
      <c r="T63" s="30"/>
      <c r="U63" s="30"/>
      <c r="V63" s="30"/>
      <c r="W63" s="5" t="str">
        <f>ITEM_all_first!$E$352</f>
        <v>□</v>
      </c>
      <c r="X63" s="42" t="s">
        <v>821</v>
      </c>
      <c r="Y63" s="30"/>
      <c r="Z63" s="30"/>
      <c r="AA63" s="30"/>
      <c r="AB63" s="30"/>
      <c r="AC63" s="30"/>
      <c r="AD63" s="5" t="str">
        <f>ITEM_all_first!$E$353</f>
        <v>□</v>
      </c>
      <c r="AE63" s="42" t="s">
        <v>822</v>
      </c>
      <c r="AF63" s="30"/>
      <c r="AG63" s="30"/>
      <c r="AH63" s="30"/>
      <c r="AI63" s="30"/>
      <c r="AJ63" s="30"/>
      <c r="AK63" s="30"/>
    </row>
    <row r="64" spans="2:37" ht="12" customHeight="1">
      <c r="B64" s="6" t="s">
        <v>823</v>
      </c>
      <c r="L64" s="525" t="str">
        <f>ITEM_all_first!$E$354</f>
        <v/>
      </c>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row>
    <row r="65" spans="2:37" ht="12" customHeight="1">
      <c r="L65" s="525" t="str">
        <f>ITEM_all_first!$E$355</f>
        <v/>
      </c>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row>
    <row r="66" spans="2:37" ht="12" customHeight="1">
      <c r="B66" s="30"/>
      <c r="C66" s="30"/>
      <c r="D66" s="30"/>
      <c r="E66" s="30"/>
      <c r="F66" s="30"/>
      <c r="G66" s="30"/>
      <c r="H66" s="30"/>
      <c r="I66" s="30"/>
      <c r="J66" s="30"/>
      <c r="K66" s="30"/>
      <c r="L66" s="526" t="str">
        <f>ITEM_all_first!$E$356</f>
        <v/>
      </c>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row>
    <row r="67" spans="2:37" ht="12" customHeight="1">
      <c r="B67" s="27" t="s">
        <v>824</v>
      </c>
      <c r="C67" s="27"/>
      <c r="D67" s="27"/>
      <c r="E67" s="27"/>
      <c r="F67" s="27"/>
      <c r="G67" s="27"/>
      <c r="H67" s="27"/>
      <c r="I67" s="27"/>
      <c r="J67" s="27"/>
      <c r="K67" s="27"/>
      <c r="L67" s="515" t="s">
        <v>1521</v>
      </c>
      <c r="M67" s="515"/>
      <c r="N67" s="1100" t="str">
        <f>ITEM_all_first!$E$357</f>
        <v/>
      </c>
      <c r="O67" s="1100"/>
      <c r="P67" s="22" t="s">
        <v>6</v>
      </c>
      <c r="Q67" s="1100" t="str">
        <f>ITEM_all_first!$E$358</f>
        <v/>
      </c>
      <c r="R67" s="1100"/>
      <c r="S67" s="22" t="s">
        <v>7</v>
      </c>
      <c r="T67" s="1100" t="str">
        <f>ITEM_all_first!$E$359</f>
        <v/>
      </c>
      <c r="U67" s="1100"/>
      <c r="V67" s="22" t="s">
        <v>8</v>
      </c>
      <c r="W67" s="27"/>
      <c r="X67" s="27"/>
      <c r="Y67" s="27"/>
      <c r="Z67" s="27"/>
      <c r="AA67" s="27"/>
      <c r="AB67" s="27"/>
      <c r="AC67" s="27"/>
      <c r="AD67" s="27"/>
      <c r="AE67" s="27"/>
      <c r="AF67" s="27"/>
      <c r="AG67" s="27"/>
      <c r="AH67" s="27"/>
      <c r="AI67" s="27"/>
      <c r="AJ67" s="27"/>
      <c r="AK67" s="27"/>
    </row>
    <row r="68" spans="2:37" ht="12" customHeight="1">
      <c r="B68" s="27" t="s">
        <v>826</v>
      </c>
      <c r="C68" s="27"/>
      <c r="D68" s="27"/>
      <c r="E68" s="27"/>
      <c r="F68" s="27"/>
      <c r="G68" s="27"/>
      <c r="H68" s="27"/>
      <c r="I68" s="27"/>
      <c r="J68" s="27"/>
      <c r="K68" s="27"/>
      <c r="L68" s="515" t="s">
        <v>1521</v>
      </c>
      <c r="M68" s="515"/>
      <c r="N68" s="1100" t="str">
        <f>ITEM_all_first!$E$360</f>
        <v/>
      </c>
      <c r="O68" s="1100"/>
      <c r="P68" s="22" t="s">
        <v>6</v>
      </c>
      <c r="Q68" s="1100" t="str">
        <f>ITEM_all_first!$E$361</f>
        <v/>
      </c>
      <c r="R68" s="1100"/>
      <c r="S68" s="22" t="s">
        <v>7</v>
      </c>
      <c r="T68" s="1100" t="str">
        <f>ITEM_all_first!$E$362</f>
        <v/>
      </c>
      <c r="U68" s="1100"/>
      <c r="V68" s="22" t="s">
        <v>8</v>
      </c>
      <c r="W68" s="27"/>
      <c r="X68" s="27"/>
      <c r="Y68" s="27"/>
      <c r="Z68" s="27"/>
      <c r="AA68" s="27"/>
      <c r="AB68" s="27"/>
      <c r="AC68" s="27"/>
      <c r="AD68" s="27"/>
      <c r="AE68" s="27"/>
      <c r="AF68" s="27"/>
      <c r="AG68" s="27"/>
      <c r="AH68" s="27"/>
      <c r="AI68" s="27"/>
      <c r="AJ68" s="27"/>
      <c r="AK68" s="27"/>
    </row>
    <row r="69" spans="2:37" ht="12" customHeight="1">
      <c r="B69" s="40" t="s">
        <v>827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16" t="str">
        <f>ITEM_all_first!$E$363</f>
        <v/>
      </c>
      <c r="I70" s="516"/>
      <c r="J70" s="9" t="s">
        <v>829</v>
      </c>
      <c r="K70" s="9" t="s">
        <v>778</v>
      </c>
      <c r="L70" s="516" t="s">
        <v>1521</v>
      </c>
      <c r="M70" s="516"/>
      <c r="N70" s="522" t="str">
        <f>ITEM_all_first!$E$364</f>
        <v/>
      </c>
      <c r="O70" s="522"/>
      <c r="P70" s="9" t="s">
        <v>6</v>
      </c>
      <c r="Q70" s="522" t="str">
        <f>ITEM_all_first!$E$365</f>
        <v/>
      </c>
      <c r="R70" s="522"/>
      <c r="S70" s="9" t="s">
        <v>7</v>
      </c>
      <c r="T70" s="522" t="str">
        <f>ITEM_all_first!$E$366</f>
        <v/>
      </c>
      <c r="U70" s="522"/>
      <c r="V70" s="9" t="s">
        <v>8</v>
      </c>
      <c r="W70" s="39" t="s">
        <v>145</v>
      </c>
      <c r="X70" s="525" t="str">
        <f>ITEM_all_first!$E$367</f>
        <v/>
      </c>
      <c r="Y70" s="525"/>
      <c r="Z70" s="525"/>
      <c r="AA70" s="525"/>
      <c r="AB70" s="525"/>
      <c r="AC70" s="525"/>
      <c r="AD70" s="525"/>
      <c r="AE70" s="525"/>
      <c r="AF70" s="525"/>
      <c r="AG70" s="525"/>
      <c r="AH70" s="525"/>
      <c r="AI70" s="525"/>
      <c r="AJ70" s="525"/>
      <c r="AK70" s="9" t="s">
        <v>778</v>
      </c>
    </row>
    <row r="71" spans="2:37" ht="12" customHeight="1">
      <c r="F71" s="39" t="s">
        <v>145</v>
      </c>
      <c r="G71" s="9" t="s">
        <v>828</v>
      </c>
      <c r="H71" s="516" t="str">
        <f>ITEM_all_first!$E$368</f>
        <v/>
      </c>
      <c r="I71" s="516"/>
      <c r="J71" s="9" t="s">
        <v>829</v>
      </c>
      <c r="K71" s="9" t="s">
        <v>778</v>
      </c>
      <c r="L71" s="516" t="s">
        <v>1523</v>
      </c>
      <c r="M71" s="516"/>
      <c r="N71" s="522" t="str">
        <f>ITEM_all_first!$E$369</f>
        <v/>
      </c>
      <c r="O71" s="522"/>
      <c r="P71" s="9" t="s">
        <v>6</v>
      </c>
      <c r="Q71" s="522" t="str">
        <f>ITEM_all_first!$E$370</f>
        <v/>
      </c>
      <c r="R71" s="522"/>
      <c r="S71" s="9" t="s">
        <v>7</v>
      </c>
      <c r="T71" s="522" t="str">
        <f>ITEM_all_first!$E$371</f>
        <v/>
      </c>
      <c r="U71" s="522"/>
      <c r="V71" s="9" t="s">
        <v>8</v>
      </c>
      <c r="W71" s="39" t="s">
        <v>145</v>
      </c>
      <c r="X71" s="525" t="str">
        <f>ITEM_all_first!$E$372</f>
        <v/>
      </c>
      <c r="Y71" s="525"/>
      <c r="Z71" s="525"/>
      <c r="AA71" s="525"/>
      <c r="AB71" s="525"/>
      <c r="AC71" s="525"/>
      <c r="AD71" s="525"/>
      <c r="AE71" s="525"/>
      <c r="AF71" s="525"/>
      <c r="AG71" s="525"/>
      <c r="AH71" s="525"/>
      <c r="AI71" s="525"/>
      <c r="AJ71" s="525"/>
      <c r="AK71" s="9" t="s">
        <v>778</v>
      </c>
    </row>
    <row r="72" spans="2:37" ht="12" customHeight="1">
      <c r="B72" s="30"/>
      <c r="C72" s="30"/>
      <c r="D72" s="30"/>
      <c r="E72" s="30"/>
      <c r="F72" s="43" t="s">
        <v>145</v>
      </c>
      <c r="G72" s="32" t="s">
        <v>828</v>
      </c>
      <c r="H72" s="545" t="str">
        <f>ITEM_all_first!$E$373</f>
        <v/>
      </c>
      <c r="I72" s="545"/>
      <c r="J72" s="32" t="s">
        <v>829</v>
      </c>
      <c r="K72" s="32" t="s">
        <v>778</v>
      </c>
      <c r="L72" s="545" t="s">
        <v>1523</v>
      </c>
      <c r="M72" s="545"/>
      <c r="N72" s="1099" t="str">
        <f>ITEM_all_first!$E$374</f>
        <v/>
      </c>
      <c r="O72" s="1099"/>
      <c r="P72" s="32" t="s">
        <v>6</v>
      </c>
      <c r="Q72" s="1099" t="str">
        <f>ITEM_all_first!$E$375</f>
        <v/>
      </c>
      <c r="R72" s="1099"/>
      <c r="S72" s="32" t="s">
        <v>7</v>
      </c>
      <c r="T72" s="1099" t="str">
        <f>ITEM_all_first!$E$376</f>
        <v/>
      </c>
      <c r="U72" s="1099"/>
      <c r="V72" s="32" t="s">
        <v>8</v>
      </c>
      <c r="W72" s="43" t="s">
        <v>145</v>
      </c>
      <c r="X72" s="526" t="str">
        <f>ITEM_all_first!$E$377</f>
        <v/>
      </c>
      <c r="Y72" s="526"/>
      <c r="Z72" s="526"/>
      <c r="AA72" s="526"/>
      <c r="AB72" s="526"/>
      <c r="AC72" s="526"/>
      <c r="AD72" s="526"/>
      <c r="AE72" s="526"/>
      <c r="AF72" s="526"/>
      <c r="AG72" s="526"/>
      <c r="AH72" s="526"/>
      <c r="AI72" s="526"/>
      <c r="AJ72" s="526"/>
      <c r="AK72" s="32" t="s">
        <v>778</v>
      </c>
    </row>
    <row r="73" spans="2:37" ht="12" customHeight="1">
      <c r="B73" s="6" t="s">
        <v>831</v>
      </c>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row>
    <row r="74" spans="2:37" ht="12" customHeight="1">
      <c r="L74" s="525" t="str">
        <f>ITEM_all_first!$E$378</f>
        <v/>
      </c>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row>
    <row r="75" spans="2:37" ht="12" customHeight="1">
      <c r="B75" s="30"/>
      <c r="C75" s="30"/>
      <c r="D75" s="30"/>
      <c r="E75" s="30"/>
      <c r="F75" s="30"/>
      <c r="G75" s="30"/>
      <c r="H75" s="30"/>
      <c r="I75" s="30"/>
      <c r="J75" s="30"/>
      <c r="K75" s="30"/>
      <c r="L75" s="526" t="str">
        <f>ITEM_all_first!$E$379</f>
        <v/>
      </c>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row>
    <row r="76" spans="2:37" ht="12" customHeight="1">
      <c r="B76" s="40" t="s">
        <v>574</v>
      </c>
      <c r="C76" s="40"/>
      <c r="D76" s="40"/>
      <c r="E76" s="40"/>
      <c r="F76" s="40"/>
      <c r="G76" s="40"/>
      <c r="H76" s="40"/>
      <c r="I76" s="40"/>
      <c r="J76" s="40"/>
      <c r="K76" s="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row>
    <row r="77" spans="2:37" ht="12" customHeight="1">
      <c r="L77" s="525" t="str">
        <f>ITEM_all_first!$E$380</f>
        <v/>
      </c>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row>
    <row r="78" spans="2:37" ht="12" customHeight="1">
      <c r="B78" s="30"/>
      <c r="C78" s="30"/>
      <c r="D78" s="30"/>
      <c r="E78" s="30"/>
      <c r="F78" s="30"/>
      <c r="G78" s="30"/>
      <c r="H78" s="30"/>
      <c r="I78" s="30"/>
      <c r="J78" s="30"/>
      <c r="K78" s="30"/>
      <c r="L78" s="526" t="str">
        <f>ITEM_all_first!$E$381</f>
        <v/>
      </c>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row>
  </sheetData>
  <mergeCells count="162">
    <mergeCell ref="AE41:AJ41"/>
    <mergeCell ref="O37:T37"/>
    <mergeCell ref="W37:AB37"/>
    <mergeCell ref="AE37:AJ37"/>
    <mergeCell ref="O38:T38"/>
    <mergeCell ref="W38:AB38"/>
    <mergeCell ref="AE38:AJ38"/>
    <mergeCell ref="F38:L38"/>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I29:K29"/>
    <mergeCell ref="L29:U29"/>
    <mergeCell ref="X29:Z29"/>
    <mergeCell ref="AA29:AJ29"/>
    <mergeCell ref="AE44:AJ44"/>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F34:L34"/>
    <mergeCell ref="O34:T34"/>
    <mergeCell ref="W34:AB34"/>
    <mergeCell ref="AE34:AJ34"/>
    <mergeCell ref="W39:AB39"/>
    <mergeCell ref="AE39:AJ39"/>
    <mergeCell ref="F41:L41"/>
    <mergeCell ref="O41:T41"/>
    <mergeCell ref="W41:AB41"/>
    <mergeCell ref="F42:L42"/>
    <mergeCell ref="O42:T42"/>
    <mergeCell ref="W42:AB42"/>
    <mergeCell ref="AE42:AJ42"/>
    <mergeCell ref="F39:L39"/>
    <mergeCell ref="O39:T39"/>
    <mergeCell ref="AE51:AJ51"/>
    <mergeCell ref="O52:T52"/>
    <mergeCell ref="O53:T53"/>
    <mergeCell ref="F45:L45"/>
    <mergeCell ref="O45:T45"/>
    <mergeCell ref="W45:AB45"/>
    <mergeCell ref="AE45:AJ45"/>
    <mergeCell ref="F46:L46"/>
    <mergeCell ref="O46:T46"/>
    <mergeCell ref="W46:AB46"/>
    <mergeCell ref="AE46:AJ46"/>
    <mergeCell ref="F43:L43"/>
    <mergeCell ref="O43:T43"/>
    <mergeCell ref="W43:AB43"/>
    <mergeCell ref="AE43:AJ43"/>
    <mergeCell ref="F44:L44"/>
    <mergeCell ref="O44:T44"/>
    <mergeCell ref="W44:AB44"/>
    <mergeCell ref="F47:L47"/>
    <mergeCell ref="O47:T47"/>
    <mergeCell ref="W47:AB47"/>
    <mergeCell ref="AE47:AJ47"/>
    <mergeCell ref="O50:T50"/>
    <mergeCell ref="W50:AB50"/>
    <mergeCell ref="AE50:AJ50"/>
    <mergeCell ref="O48:T48"/>
    <mergeCell ref="W48:AB48"/>
    <mergeCell ref="AE48:AJ48"/>
    <mergeCell ref="F48:L48"/>
    <mergeCell ref="O49:T49"/>
    <mergeCell ref="W49:AB49"/>
    <mergeCell ref="AE49:AJ49"/>
    <mergeCell ref="P56:S56"/>
    <mergeCell ref="O57:T57"/>
    <mergeCell ref="W57:AB57"/>
    <mergeCell ref="O58:S58"/>
    <mergeCell ref="W58:AA58"/>
    <mergeCell ref="O59:S59"/>
    <mergeCell ref="W59:AA59"/>
    <mergeCell ref="O51:T51"/>
    <mergeCell ref="W51:AB51"/>
    <mergeCell ref="P55:S55"/>
    <mergeCell ref="L65:AK65"/>
    <mergeCell ref="L66:AK66"/>
    <mergeCell ref="L67:M67"/>
    <mergeCell ref="N67:O67"/>
    <mergeCell ref="Q67:R67"/>
    <mergeCell ref="T67:U67"/>
    <mergeCell ref="O60:S60"/>
    <mergeCell ref="W60:AA60"/>
    <mergeCell ref="L61:S61"/>
    <mergeCell ref="U61:V61"/>
    <mergeCell ref="W61:AD61"/>
    <mergeCell ref="L64:AK64"/>
    <mergeCell ref="X70:AJ70"/>
    <mergeCell ref="H71:I71"/>
    <mergeCell ref="L71:M71"/>
    <mergeCell ref="N71:O71"/>
    <mergeCell ref="Q71:R71"/>
    <mergeCell ref="T71:U71"/>
    <mergeCell ref="X71:AJ71"/>
    <mergeCell ref="L68:M68"/>
    <mergeCell ref="N68:O68"/>
    <mergeCell ref="Q68:R68"/>
    <mergeCell ref="T68:U68"/>
    <mergeCell ref="H70:I70"/>
    <mergeCell ref="L70:M70"/>
    <mergeCell ref="N70:O70"/>
    <mergeCell ref="Q70:R70"/>
    <mergeCell ref="T70:U70"/>
    <mergeCell ref="L73:AK73"/>
    <mergeCell ref="L74:AK74"/>
    <mergeCell ref="L75:AK75"/>
    <mergeCell ref="L76:AK76"/>
    <mergeCell ref="L77:AK77"/>
    <mergeCell ref="L78:AK78"/>
    <mergeCell ref="H72:I72"/>
    <mergeCell ref="L72:M72"/>
    <mergeCell ref="N72:O72"/>
    <mergeCell ref="Q72:R72"/>
    <mergeCell ref="T72:U72"/>
    <mergeCell ref="X72:AJ72"/>
  </mergeCells>
  <phoneticPr fontId="30"/>
  <dataValidations count="9">
    <dataValidation type="list" allowBlank="1" showInputMessage="1" prompt="選択" sqref="I29:K30 X29:Z30" xr:uid="{00000000-0002-0000-2000-000000000000}">
      <formula1>用途番号</formula1>
    </dataValidation>
    <dataValidation type="list" allowBlank="1" showInputMessage="1" prompt="選択" sqref="P55:S56" xr:uid="{00000000-0002-0000-2000-000001000000}">
      <formula1>数字</formula1>
    </dataValidation>
    <dataValidation type="list" allowBlank="1" showInputMessage="1" prompt="選択" sqref="X70:AJ72" xr:uid="{00000000-0002-0000-2000-000002000000}">
      <formula1>特定工程</formula1>
    </dataValidation>
    <dataValidation type="list" allowBlank="1" showInputMessage="1" prompt="選択" sqref="L61:S61 W61:AD61" xr:uid="{00000000-0002-0000-2000-000003000000}">
      <formula1>構造</formula1>
    </dataValidation>
    <dataValidation type="list" allowBlank="1" showInputMessage="1" prompt="選択" sqref="L29:U30 AA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P63 W62:W63 Z62 AD6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U123"/>
  <sheetViews>
    <sheetView zoomScaleNormal="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576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578</v>
      </c>
      <c r="C6" s="27"/>
      <c r="D6" s="27"/>
      <c r="E6" s="27"/>
      <c r="F6" s="27"/>
      <c r="G6" s="27"/>
      <c r="H6" s="27"/>
      <c r="I6" s="27"/>
      <c r="J6" s="46"/>
      <c r="K6" s="46"/>
      <c r="L6" s="565" t="str">
        <f>ITEM_all_first!E382</f>
        <v/>
      </c>
      <c r="M6" s="565"/>
      <c r="N6" s="565"/>
      <c r="O6" s="565"/>
      <c r="P6" s="565"/>
      <c r="Q6" s="565"/>
      <c r="R6" s="565"/>
      <c r="S6" s="565"/>
      <c r="T6" s="565"/>
      <c r="U6" s="565"/>
      <c r="V6" s="565"/>
      <c r="W6" s="565"/>
      <c r="X6" s="565"/>
      <c r="Y6" s="565"/>
      <c r="Z6" s="565"/>
      <c r="AA6" s="565"/>
      <c r="AB6" s="565"/>
      <c r="AC6" s="565"/>
      <c r="AD6" s="27"/>
      <c r="AE6" s="27"/>
      <c r="AF6" s="27"/>
      <c r="AG6" s="27"/>
      <c r="AH6" s="27"/>
      <c r="AI6" s="27"/>
      <c r="AJ6" s="27"/>
      <c r="AK6" s="27"/>
    </row>
    <row r="7" spans="2:37" ht="15" customHeight="1">
      <c r="B7" s="40" t="s">
        <v>579</v>
      </c>
      <c r="C7" s="40"/>
      <c r="D7" s="40"/>
      <c r="E7" s="40"/>
      <c r="F7" s="40"/>
      <c r="G7" s="40"/>
      <c r="H7" s="40"/>
      <c r="I7" s="40"/>
      <c r="J7" s="40"/>
      <c r="K7" s="47" t="s">
        <v>528</v>
      </c>
      <c r="L7" s="577" t="str">
        <f>IF(O7="","",VLOOKUP(O7,LIST!$B$237:'LIST'!$C$380,2,0))</f>
        <v/>
      </c>
      <c r="M7" s="577"/>
      <c r="N7" s="577"/>
      <c r="O7" s="527" t="str">
        <f>ITEM_all_first!E383</f>
        <v/>
      </c>
      <c r="P7" s="527"/>
      <c r="Q7" s="527"/>
      <c r="R7" s="527"/>
      <c r="S7" s="527"/>
      <c r="T7" s="527"/>
      <c r="U7" s="527"/>
      <c r="V7" s="527"/>
      <c r="W7" s="527"/>
      <c r="X7" s="527"/>
      <c r="Y7" s="527"/>
      <c r="Z7" s="527"/>
      <c r="AA7" s="527"/>
      <c r="AB7" s="527"/>
      <c r="AC7" s="527"/>
      <c r="AD7" s="40" t="s">
        <v>523</v>
      </c>
      <c r="AE7" s="40"/>
      <c r="AF7" s="40"/>
      <c r="AG7" s="40"/>
      <c r="AH7" s="40"/>
      <c r="AI7" s="40"/>
      <c r="AJ7" s="40"/>
      <c r="AK7" s="40"/>
    </row>
    <row r="8" spans="2:37" ht="15" customHeight="1">
      <c r="K8" s="33" t="s">
        <v>528</v>
      </c>
      <c r="L8" s="574" t="str">
        <f>IF(O8="","",VLOOKUP(O8,LIST!$B$237:'LIST'!$C$380,2,0))</f>
        <v/>
      </c>
      <c r="M8" s="574"/>
      <c r="N8" s="574"/>
      <c r="O8" s="525" t="str">
        <f>ITEM_all_first!E384</f>
        <v/>
      </c>
      <c r="P8" s="525"/>
      <c r="Q8" s="525"/>
      <c r="R8" s="525"/>
      <c r="S8" s="525"/>
      <c r="T8" s="525"/>
      <c r="U8" s="525"/>
      <c r="V8" s="525"/>
      <c r="W8" s="525"/>
      <c r="X8" s="525"/>
      <c r="Y8" s="525"/>
      <c r="Z8" s="525"/>
      <c r="AA8" s="525"/>
      <c r="AB8" s="525"/>
      <c r="AC8" s="525"/>
      <c r="AD8" s="6" t="s">
        <v>523</v>
      </c>
    </row>
    <row r="9" spans="2:37" ht="15" customHeight="1">
      <c r="K9" s="33" t="s">
        <v>528</v>
      </c>
      <c r="L9" s="574" t="str">
        <f>IF(O9="","",VLOOKUP(O9,LIST!$B$237:'LIST'!$C$380,2,0))</f>
        <v/>
      </c>
      <c r="M9" s="574"/>
      <c r="N9" s="574"/>
      <c r="O9" s="525" t="str">
        <f>ITEM_all_first!E385</f>
        <v/>
      </c>
      <c r="P9" s="525"/>
      <c r="Q9" s="525"/>
      <c r="R9" s="525"/>
      <c r="S9" s="525"/>
      <c r="T9" s="525"/>
      <c r="U9" s="525"/>
      <c r="V9" s="525"/>
      <c r="W9" s="525"/>
      <c r="X9" s="525"/>
      <c r="Y9" s="525"/>
      <c r="Z9" s="525"/>
      <c r="AA9" s="525"/>
      <c r="AB9" s="525"/>
      <c r="AC9" s="525"/>
      <c r="AD9" s="6" t="s">
        <v>523</v>
      </c>
    </row>
    <row r="10" spans="2:37" ht="15" customHeight="1">
      <c r="K10" s="33" t="s">
        <v>528</v>
      </c>
      <c r="L10" s="574" t="str">
        <f>IF(O10="","",VLOOKUP(O10,LIST!$B$237:'LIST'!$C$380,2,0))</f>
        <v/>
      </c>
      <c r="M10" s="574"/>
      <c r="N10" s="574"/>
      <c r="O10" s="525" t="str">
        <f>ITEM_all_first!E386</f>
        <v/>
      </c>
      <c r="P10" s="525"/>
      <c r="Q10" s="525"/>
      <c r="R10" s="525"/>
      <c r="S10" s="525"/>
      <c r="T10" s="525"/>
      <c r="U10" s="525"/>
      <c r="V10" s="525"/>
      <c r="W10" s="525"/>
      <c r="X10" s="525"/>
      <c r="Y10" s="525"/>
      <c r="Z10" s="525"/>
      <c r="AA10" s="525"/>
      <c r="AB10" s="525"/>
      <c r="AC10" s="525"/>
      <c r="AD10" s="6" t="s">
        <v>523</v>
      </c>
    </row>
    <row r="11" spans="2:37" ht="15" customHeight="1">
      <c r="B11" s="30"/>
      <c r="C11" s="30"/>
      <c r="D11" s="30"/>
      <c r="E11" s="30"/>
      <c r="F11" s="30"/>
      <c r="G11" s="30"/>
      <c r="H11" s="30"/>
      <c r="I11" s="30"/>
      <c r="J11" s="30"/>
      <c r="K11" s="41" t="s">
        <v>528</v>
      </c>
      <c r="L11" s="575" t="str">
        <f>IF(O11="","",VLOOKUP(O11,LIST!$B$237:'LIST'!$C$380,2,0))</f>
        <v/>
      </c>
      <c r="M11" s="575"/>
      <c r="N11" s="575"/>
      <c r="O11" s="526" t="str">
        <f>ITEM_all_first!E387</f>
        <v/>
      </c>
      <c r="P11" s="526"/>
      <c r="Q11" s="526"/>
      <c r="R11" s="526"/>
      <c r="S11" s="526"/>
      <c r="T11" s="526"/>
      <c r="U11" s="526"/>
      <c r="V11" s="526"/>
      <c r="W11" s="526"/>
      <c r="X11" s="526"/>
      <c r="Y11" s="526"/>
      <c r="Z11" s="526"/>
      <c r="AA11" s="526"/>
      <c r="AB11" s="526"/>
      <c r="AC11" s="526"/>
      <c r="AD11" s="30" t="s">
        <v>523</v>
      </c>
      <c r="AE11" s="30"/>
      <c r="AF11" s="30"/>
      <c r="AG11" s="30"/>
      <c r="AH11" s="30"/>
      <c r="AI11" s="30"/>
      <c r="AJ11" s="30"/>
      <c r="AK11" s="30"/>
    </row>
    <row r="12" spans="2:37" ht="15" customHeight="1">
      <c r="B12" s="6" t="s">
        <v>580</v>
      </c>
      <c r="J12" s="36" t="str">
        <f>ITEM_all_first!E388</f>
        <v>□</v>
      </c>
      <c r="K12" s="6" t="s">
        <v>531</v>
      </c>
      <c r="M12" s="36" t="str">
        <f>ITEM_all_first!E389</f>
        <v>□</v>
      </c>
      <c r="N12" s="6" t="s">
        <v>532</v>
      </c>
      <c r="P12" s="36" t="str">
        <f>ITEM_all_first!E390</f>
        <v>□</v>
      </c>
      <c r="Q12" s="6" t="s">
        <v>533</v>
      </c>
      <c r="S12" s="36" t="str">
        <f>ITEM_all_first!E391</f>
        <v>□</v>
      </c>
      <c r="T12" s="6" t="s">
        <v>534</v>
      </c>
      <c r="V12" s="36" t="str">
        <f>ITEM_all_first!E392</f>
        <v>□</v>
      </c>
      <c r="W12" s="6" t="s">
        <v>535</v>
      </c>
      <c r="Z12" s="36" t="str">
        <f>ITEM_all_first!E393</f>
        <v>□</v>
      </c>
      <c r="AA12" s="6" t="s">
        <v>536</v>
      </c>
      <c r="AF12" s="36" t="str">
        <f>ITEM_all_first!E394</f>
        <v>□</v>
      </c>
      <c r="AG12" s="6" t="s">
        <v>537</v>
      </c>
    </row>
    <row r="13" spans="2:37" ht="15" customHeight="1">
      <c r="B13" s="27" t="s">
        <v>581</v>
      </c>
      <c r="C13" s="27"/>
      <c r="D13" s="27"/>
      <c r="E13" s="27"/>
      <c r="F13" s="27"/>
      <c r="G13" s="27"/>
      <c r="H13" s="27"/>
      <c r="I13" s="27"/>
      <c r="J13" s="576" t="str">
        <f>ITEM_all_first!E395</f>
        <v/>
      </c>
      <c r="K13" s="576"/>
      <c r="L13" s="576"/>
      <c r="M13" s="576"/>
      <c r="N13" s="576"/>
      <c r="O13" s="576"/>
      <c r="P13" s="576"/>
      <c r="Q13" s="576"/>
      <c r="R13" s="22" t="s">
        <v>565</v>
      </c>
      <c r="S13" s="515" t="s">
        <v>566</v>
      </c>
      <c r="T13" s="515"/>
      <c r="U13" s="576" t="str">
        <f>ITEM_all_first!E396</f>
        <v/>
      </c>
      <c r="V13" s="576"/>
      <c r="W13" s="576"/>
      <c r="X13" s="576"/>
      <c r="Y13" s="576"/>
      <c r="Z13" s="576"/>
      <c r="AA13" s="576"/>
      <c r="AB13" s="576"/>
      <c r="AC13" s="22" t="s">
        <v>565</v>
      </c>
      <c r="AD13" s="27"/>
      <c r="AE13" s="27"/>
      <c r="AF13" s="27"/>
      <c r="AG13" s="27"/>
      <c r="AH13" s="27"/>
      <c r="AI13" s="27"/>
      <c r="AJ13" s="27"/>
      <c r="AK13" s="27"/>
    </row>
    <row r="14" spans="2:37" ht="15" customHeight="1">
      <c r="B14" s="6" t="s">
        <v>1563</v>
      </c>
      <c r="J14" s="36" t="str">
        <f>ITEM_all_first!E397</f>
        <v>□</v>
      </c>
      <c r="K14" s="6" t="s">
        <v>1980</v>
      </c>
    </row>
    <row r="15" spans="2:37" ht="15" customHeight="1">
      <c r="J15" s="36" t="str">
        <f>ITEM_all_first!E398</f>
        <v>□</v>
      </c>
      <c r="K15" s="6" t="s">
        <v>1988</v>
      </c>
    </row>
    <row r="16" spans="2:37" ht="15" customHeight="1">
      <c r="J16" s="36" t="str">
        <f>ITEM_all_first!E399</f>
        <v>□</v>
      </c>
      <c r="K16" s="6" t="s">
        <v>1989</v>
      </c>
    </row>
    <row r="17" spans="2:37" ht="15" customHeight="1">
      <c r="J17" s="36" t="str">
        <f>ITEM_all_first!E400</f>
        <v>□</v>
      </c>
      <c r="K17" s="6" t="s">
        <v>1535</v>
      </c>
      <c r="Q17" s="36" t="str">
        <f>ITEM_all_first!E401</f>
        <v>□</v>
      </c>
      <c r="R17" s="6" t="s">
        <v>1536</v>
      </c>
    </row>
    <row r="18" spans="2:37" ht="15" customHeight="1">
      <c r="J18" s="36" t="str">
        <f>ITEM_all_first!E402</f>
        <v>□</v>
      </c>
      <c r="K18" s="6" t="s">
        <v>1537</v>
      </c>
      <c r="AB18" s="36" t="str">
        <f>ITEM_all_first!E403</f>
        <v>□</v>
      </c>
      <c r="AC18" s="6" t="s">
        <v>1531</v>
      </c>
    </row>
    <row r="19" spans="2:37" ht="15" customHeight="1">
      <c r="B19" s="40" t="s">
        <v>1564</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33"/>
      <c r="AD19" s="40"/>
      <c r="AE19" s="40"/>
      <c r="AF19" s="40"/>
      <c r="AG19" s="40"/>
      <c r="AH19" s="40"/>
      <c r="AI19" s="133"/>
      <c r="AJ19" s="40"/>
      <c r="AK19" s="133"/>
    </row>
    <row r="20" spans="2:37" ht="15" customHeight="1">
      <c r="J20" s="36" t="str">
        <f>ITEM_all_first!E404</f>
        <v>□</v>
      </c>
      <c r="K20" s="6" t="s">
        <v>1532</v>
      </c>
      <c r="AC20" s="9"/>
    </row>
    <row r="21" spans="2:37" ht="15" customHeight="1">
      <c r="J21" s="36" t="str">
        <f>ITEM_all_first!E405</f>
        <v>□</v>
      </c>
      <c r="K21" s="6" t="s">
        <v>1533</v>
      </c>
      <c r="AC21" s="9"/>
    </row>
    <row r="22" spans="2:37" ht="15" customHeight="1">
      <c r="J22" s="36" t="str">
        <f>ITEM_all_first!E406</f>
        <v>□</v>
      </c>
      <c r="K22" s="6" t="s">
        <v>1990</v>
      </c>
      <c r="AC22" s="9"/>
    </row>
    <row r="23" spans="2:37" ht="15" customHeight="1">
      <c r="J23" s="36" t="str">
        <f>ITEM_all_first!E407</f>
        <v>□</v>
      </c>
      <c r="K23" s="6" t="s">
        <v>1534</v>
      </c>
      <c r="AC23" s="9"/>
    </row>
    <row r="24" spans="2:37" ht="15" customHeight="1">
      <c r="J24" s="36" t="str">
        <f>ITEM_all_first!E408</f>
        <v>□</v>
      </c>
      <c r="K24" s="6" t="s">
        <v>1531</v>
      </c>
      <c r="Q24" s="36" t="str">
        <f>ITEM_all_first!E409</f>
        <v>□</v>
      </c>
      <c r="R24" s="6" t="s">
        <v>1559</v>
      </c>
      <c r="AC24" s="9"/>
    </row>
    <row r="25" spans="2:37" ht="15" customHeight="1">
      <c r="B25" s="40" t="s">
        <v>1562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33"/>
      <c r="AD25" s="40"/>
      <c r="AE25" s="40"/>
      <c r="AF25" s="40"/>
      <c r="AG25" s="40"/>
      <c r="AH25" s="40"/>
      <c r="AI25" s="40"/>
      <c r="AJ25" s="40"/>
      <c r="AK25" s="133"/>
    </row>
    <row r="26" spans="2:37" ht="15" customHeight="1">
      <c r="J26" s="36" t="str">
        <f>ITEM_all_first!E410</f>
        <v>□</v>
      </c>
      <c r="K26" s="6" t="s">
        <v>1565</v>
      </c>
      <c r="Q26" s="36" t="str">
        <f>ITEM_all_first!E411</f>
        <v>□</v>
      </c>
      <c r="R26" s="6" t="s">
        <v>1529</v>
      </c>
      <c r="X26" s="36" t="str">
        <f>ITEM_all_first!E412</f>
        <v>□</v>
      </c>
      <c r="Y26" s="6" t="s">
        <v>1561</v>
      </c>
      <c r="AC26" s="9"/>
      <c r="AK26" s="9"/>
    </row>
    <row r="27" spans="2:37" ht="15" customHeight="1">
      <c r="B27" s="30"/>
      <c r="C27" s="30"/>
      <c r="D27" s="30"/>
      <c r="E27" s="30"/>
      <c r="F27" s="30"/>
      <c r="G27" s="30"/>
      <c r="H27" s="30"/>
      <c r="I27" s="30"/>
      <c r="J27" s="36" t="str">
        <f>ITEM_all_first!E413</f>
        <v>□</v>
      </c>
      <c r="K27" s="6" t="s">
        <v>1530</v>
      </c>
      <c r="L27" s="30"/>
      <c r="M27" s="30"/>
      <c r="N27" s="30"/>
      <c r="O27" s="30"/>
      <c r="P27" s="30"/>
      <c r="Q27" s="36" t="str">
        <f>ITEM_all_first!E414</f>
        <v>□</v>
      </c>
      <c r="R27" s="6" t="s">
        <v>1531</v>
      </c>
      <c r="S27" s="30"/>
      <c r="T27" s="30"/>
      <c r="U27" s="30"/>
      <c r="V27" s="30"/>
      <c r="W27" s="30"/>
      <c r="X27" s="36" t="str">
        <f>ITEM_all_first!E415</f>
        <v>□</v>
      </c>
      <c r="Y27" s="30" t="s">
        <v>1560</v>
      </c>
      <c r="AB27" s="30"/>
      <c r="AC27" s="32"/>
      <c r="AD27" s="30"/>
      <c r="AE27" s="30"/>
      <c r="AF27" s="30"/>
      <c r="AG27" s="30"/>
      <c r="AH27" s="30"/>
      <c r="AI27" s="30"/>
      <c r="AJ27" s="30"/>
      <c r="AK27" s="32"/>
    </row>
    <row r="28" spans="2:37" ht="15" customHeight="1">
      <c r="B28" s="40" t="s">
        <v>1538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D29" s="6" t="s">
        <v>128</v>
      </c>
      <c r="E29" s="6" t="s">
        <v>129</v>
      </c>
      <c r="F29" s="6" t="s">
        <v>583</v>
      </c>
      <c r="K29" s="6" t="s">
        <v>567</v>
      </c>
      <c r="N29" s="569" t="str">
        <f>ITEM_all_first!E416</f>
        <v/>
      </c>
      <c r="O29" s="569"/>
      <c r="P29" s="569"/>
      <c r="Q29" s="569"/>
    </row>
    <row r="30" spans="2:37" ht="15" customHeight="1">
      <c r="D30" s="6" t="s">
        <v>128</v>
      </c>
      <c r="E30" s="6" t="s">
        <v>131</v>
      </c>
      <c r="F30" s="6" t="s">
        <v>584</v>
      </c>
      <c r="K30" s="6" t="s">
        <v>130</v>
      </c>
      <c r="N30" s="569" t="str">
        <f>ITEM_all_first!E417</f>
        <v/>
      </c>
      <c r="O30" s="569"/>
      <c r="P30" s="569"/>
      <c r="Q30" s="569"/>
    </row>
    <row r="31" spans="2:37" ht="15" customHeight="1">
      <c r="D31" s="6" t="s">
        <v>128</v>
      </c>
      <c r="E31" s="6" t="s">
        <v>132</v>
      </c>
      <c r="F31" s="6" t="s">
        <v>585</v>
      </c>
      <c r="M31" s="6" t="s">
        <v>130</v>
      </c>
      <c r="N31" s="569" t="str">
        <f>ITEM_all_first!E418</f>
        <v/>
      </c>
      <c r="O31" s="569"/>
      <c r="P31" s="569"/>
      <c r="Q31" s="569"/>
    </row>
    <row r="32" spans="2:37" ht="15" customHeight="1">
      <c r="B32" s="30"/>
      <c r="C32" s="30"/>
      <c r="D32" s="30" t="s">
        <v>128</v>
      </c>
      <c r="E32" s="30" t="s">
        <v>137</v>
      </c>
      <c r="F32" s="30" t="s">
        <v>586</v>
      </c>
      <c r="G32" s="30"/>
      <c r="H32" s="30"/>
      <c r="I32" s="30"/>
      <c r="J32" s="30"/>
      <c r="K32" s="30"/>
      <c r="L32" s="30"/>
      <c r="M32" s="30" t="s">
        <v>130</v>
      </c>
      <c r="N32" s="570" t="str">
        <f>ITEM_all_first!E419</f>
        <v/>
      </c>
      <c r="O32" s="570"/>
      <c r="P32" s="570"/>
      <c r="Q32" s="570"/>
      <c r="R32" s="30"/>
      <c r="S32" s="30"/>
      <c r="T32" s="30"/>
      <c r="U32" s="30"/>
      <c r="V32" s="30"/>
      <c r="W32" s="30"/>
      <c r="X32" s="30"/>
      <c r="Y32" s="30"/>
      <c r="Z32" s="30"/>
      <c r="AA32" s="30"/>
      <c r="AB32" s="30"/>
      <c r="AC32" s="30"/>
      <c r="AD32" s="30"/>
      <c r="AE32" s="30"/>
      <c r="AF32" s="30"/>
      <c r="AG32" s="30"/>
      <c r="AH32" s="30"/>
      <c r="AI32" s="30"/>
      <c r="AJ32" s="30"/>
      <c r="AK32" s="30"/>
    </row>
    <row r="33" spans="2:37" ht="15" customHeight="1">
      <c r="B33" s="6" t="s">
        <v>1539</v>
      </c>
    </row>
    <row r="34" spans="2:37" ht="15" customHeight="1">
      <c r="D34" s="6" t="s">
        <v>128</v>
      </c>
      <c r="E34" s="6" t="s">
        <v>129</v>
      </c>
      <c r="F34" s="6" t="s">
        <v>558</v>
      </c>
      <c r="K34" s="6" t="s">
        <v>130</v>
      </c>
      <c r="N34" s="550" t="str">
        <f>ITEM_all_first!E420</f>
        <v/>
      </c>
      <c r="O34" s="550"/>
      <c r="P34" s="550"/>
      <c r="Q34" s="550"/>
      <c r="R34" s="81" t="s">
        <v>518</v>
      </c>
      <c r="S34" s="48"/>
    </row>
    <row r="35" spans="2:37" ht="15" customHeight="1">
      <c r="B35" s="30"/>
      <c r="C35" s="30"/>
      <c r="D35" s="30" t="s">
        <v>128</v>
      </c>
      <c r="E35" s="30" t="s">
        <v>131</v>
      </c>
      <c r="F35" s="30" t="s">
        <v>587</v>
      </c>
      <c r="G35" s="30"/>
      <c r="H35" s="30"/>
      <c r="I35" s="30"/>
      <c r="J35" s="30"/>
      <c r="K35" s="30" t="s">
        <v>130</v>
      </c>
      <c r="L35" s="30"/>
      <c r="M35" s="30"/>
      <c r="N35" s="550" t="str">
        <f>ITEM_all_first!E421</f>
        <v/>
      </c>
      <c r="O35" s="550"/>
      <c r="P35" s="550"/>
      <c r="Q35" s="550"/>
      <c r="R35" s="55" t="s">
        <v>518</v>
      </c>
      <c r="S35" s="30"/>
      <c r="T35" s="30"/>
      <c r="U35" s="30"/>
      <c r="V35" s="30"/>
      <c r="W35" s="30"/>
      <c r="X35" s="30"/>
      <c r="Y35" s="30"/>
      <c r="Z35" s="30"/>
      <c r="AA35" s="30"/>
      <c r="AB35" s="30"/>
      <c r="AC35" s="30"/>
      <c r="AD35" s="30"/>
      <c r="AE35" s="30"/>
      <c r="AF35" s="30"/>
      <c r="AG35" s="30"/>
      <c r="AH35" s="30"/>
      <c r="AI35" s="30"/>
      <c r="AJ35" s="30"/>
      <c r="AK35" s="30"/>
    </row>
    <row r="36" spans="2:37" ht="15" customHeight="1">
      <c r="B36" s="27" t="s">
        <v>1540</v>
      </c>
      <c r="C36" s="27"/>
      <c r="D36" s="27"/>
      <c r="E36" s="27"/>
      <c r="F36" s="27"/>
      <c r="G36" s="27"/>
      <c r="H36" s="27"/>
      <c r="I36" s="27"/>
      <c r="J36" s="27"/>
      <c r="K36" s="27"/>
      <c r="L36" s="27"/>
      <c r="M36" s="27"/>
      <c r="N36" s="571" t="str">
        <f>ITEM_all_first!E422</f>
        <v/>
      </c>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row>
    <row r="37" spans="2:37" ht="15" customHeight="1">
      <c r="B37" s="6" t="s">
        <v>1541</v>
      </c>
    </row>
    <row r="38" spans="2:37" ht="15" customHeight="1">
      <c r="D38" s="6" t="s">
        <v>128</v>
      </c>
      <c r="E38" s="6" t="s">
        <v>129</v>
      </c>
      <c r="F38" s="49" t="s">
        <v>2427</v>
      </c>
      <c r="AC38" s="6" t="s">
        <v>567</v>
      </c>
      <c r="AD38" s="36" t="str">
        <f>ITEM_all_first!E424</f>
        <v>□</v>
      </c>
      <c r="AE38" s="9" t="s">
        <v>568</v>
      </c>
      <c r="AG38" s="36" t="str">
        <f>ITEM_all_first!E425</f>
        <v>□</v>
      </c>
      <c r="AH38" s="9" t="s">
        <v>569</v>
      </c>
    </row>
    <row r="39" spans="2:37" ht="15" customHeight="1">
      <c r="D39" s="6" t="s">
        <v>128</v>
      </c>
      <c r="E39" s="6" t="s">
        <v>131</v>
      </c>
      <c r="F39" s="6" t="s">
        <v>588</v>
      </c>
      <c r="AC39" s="6" t="s">
        <v>567</v>
      </c>
      <c r="AD39" s="36" t="str">
        <f>ITEM_all_first!E427</f>
        <v>□</v>
      </c>
      <c r="AE39" s="9" t="s">
        <v>568</v>
      </c>
      <c r="AG39" s="36" t="str">
        <f>ITEM_all_first!E428</f>
        <v>□</v>
      </c>
      <c r="AH39" s="9" t="s">
        <v>569</v>
      </c>
    </row>
    <row r="40" spans="2:37" ht="15" customHeight="1">
      <c r="D40" s="6" t="s">
        <v>128</v>
      </c>
      <c r="E40" s="6" t="s">
        <v>132</v>
      </c>
      <c r="F40" s="6" t="s">
        <v>589</v>
      </c>
      <c r="V40" s="6" t="s">
        <v>567</v>
      </c>
      <c r="AD40" s="9" t="s">
        <v>572</v>
      </c>
      <c r="AE40" s="572" t="str">
        <f>ITEM_all_first!E429</f>
        <v/>
      </c>
      <c r="AF40" s="572"/>
      <c r="AG40" s="572"/>
      <c r="AH40" s="572"/>
      <c r="AI40" s="572"/>
      <c r="AJ40" s="572"/>
      <c r="AK40" s="9" t="s">
        <v>592</v>
      </c>
    </row>
    <row r="41" spans="2:37" ht="15" customHeight="1">
      <c r="D41" s="6" t="s">
        <v>128</v>
      </c>
      <c r="E41" s="6" t="s">
        <v>547</v>
      </c>
      <c r="F41" s="6" t="s">
        <v>590</v>
      </c>
      <c r="N41" s="6" t="s">
        <v>567</v>
      </c>
      <c r="AD41" s="9" t="s">
        <v>572</v>
      </c>
      <c r="AE41" s="531" t="str">
        <f>ITEM_all_first!E430</f>
        <v/>
      </c>
      <c r="AF41" s="531"/>
      <c r="AG41" s="531"/>
      <c r="AH41" s="531"/>
      <c r="AI41" s="531"/>
      <c r="AJ41" s="531"/>
      <c r="AK41" s="9" t="s">
        <v>592</v>
      </c>
    </row>
    <row r="42" spans="2:37" ht="15" customHeight="1">
      <c r="D42" s="6" t="s">
        <v>128</v>
      </c>
      <c r="E42" s="6" t="s">
        <v>133</v>
      </c>
      <c r="F42" s="6" t="s">
        <v>591</v>
      </c>
      <c r="N42" s="6" t="s">
        <v>567</v>
      </c>
    </row>
    <row r="43" spans="2:37" ht="15" customHeight="1">
      <c r="E43" s="36" t="str">
        <f>ITEM_all_first!E431</f>
        <v>□</v>
      </c>
      <c r="F43" s="6" t="s">
        <v>595</v>
      </c>
    </row>
    <row r="44" spans="2:37" ht="15" customHeight="1">
      <c r="E44" s="36" t="str">
        <f>ITEM_all_first!E432</f>
        <v>□</v>
      </c>
      <c r="F44" s="6" t="s">
        <v>594</v>
      </c>
    </row>
    <row r="45" spans="2:37" ht="15" customHeight="1">
      <c r="B45" s="30"/>
      <c r="C45" s="30"/>
      <c r="D45" s="30" t="s">
        <v>128</v>
      </c>
      <c r="E45" s="30" t="s">
        <v>525</v>
      </c>
      <c r="F45" s="30" t="s">
        <v>596</v>
      </c>
      <c r="G45" s="30"/>
      <c r="H45" s="30"/>
      <c r="I45" s="30"/>
      <c r="J45" s="30"/>
      <c r="K45" s="30"/>
      <c r="L45" s="30"/>
      <c r="M45" s="30"/>
      <c r="N45" s="30" t="s">
        <v>567</v>
      </c>
      <c r="O45" s="30"/>
      <c r="P45" s="30"/>
      <c r="Q45" s="30"/>
      <c r="R45" s="30"/>
      <c r="S45" s="30"/>
      <c r="T45" s="30"/>
      <c r="U45" s="30"/>
      <c r="V45" s="30"/>
      <c r="W45" s="30"/>
      <c r="X45" s="30"/>
      <c r="Y45" s="30"/>
      <c r="Z45" s="30"/>
      <c r="AA45" s="30"/>
      <c r="AB45" s="30"/>
      <c r="AC45" s="30"/>
      <c r="AD45" s="30"/>
      <c r="AE45" s="573" t="str">
        <f>ITEM_all_first!E433</f>
        <v/>
      </c>
      <c r="AF45" s="573"/>
      <c r="AG45" s="573"/>
      <c r="AH45" s="573"/>
      <c r="AI45" s="573"/>
      <c r="AJ45" s="573"/>
      <c r="AK45" s="30"/>
    </row>
    <row r="46" spans="2:37" ht="15" customHeight="1">
      <c r="B46" s="6" t="s">
        <v>1542</v>
      </c>
      <c r="P46" s="9" t="s">
        <v>529</v>
      </c>
      <c r="Q46" s="549" t="s">
        <v>539</v>
      </c>
      <c r="R46" s="549"/>
      <c r="S46" s="549"/>
      <c r="T46" s="549"/>
      <c r="U46" s="549"/>
      <c r="V46" s="9" t="s">
        <v>523</v>
      </c>
      <c r="W46" s="9" t="s">
        <v>529</v>
      </c>
      <c r="X46" s="549" t="s">
        <v>540</v>
      </c>
      <c r="Y46" s="549"/>
      <c r="Z46" s="549"/>
      <c r="AA46" s="549"/>
      <c r="AB46" s="549"/>
      <c r="AC46" s="9" t="s">
        <v>523</v>
      </c>
      <c r="AD46" s="9" t="s">
        <v>529</v>
      </c>
      <c r="AE46" s="549" t="s">
        <v>542</v>
      </c>
      <c r="AF46" s="549"/>
      <c r="AG46" s="549"/>
      <c r="AH46" s="549"/>
      <c r="AI46" s="549"/>
      <c r="AJ46" s="9" t="s">
        <v>523</v>
      </c>
    </row>
    <row r="47" spans="2:37" ht="15" customHeight="1">
      <c r="D47" s="6" t="s">
        <v>128</v>
      </c>
      <c r="E47" s="6" t="s">
        <v>129</v>
      </c>
      <c r="F47" s="6" t="s">
        <v>597</v>
      </c>
      <c r="K47" s="6" t="s">
        <v>567</v>
      </c>
      <c r="L47" s="9" t="s">
        <v>529</v>
      </c>
      <c r="M47" s="50" t="str">
        <f>ITEM_all_first!E434</f>
        <v/>
      </c>
      <c r="N47" s="9" t="s">
        <v>564</v>
      </c>
      <c r="O47" s="9" t="s">
        <v>523</v>
      </c>
      <c r="P47" s="9" t="s">
        <v>529</v>
      </c>
      <c r="Q47" s="568" t="str">
        <f>IF(ITEM_all_first!$E$435="","",VALUE(ITEM_all_first!$E$435))</f>
        <v/>
      </c>
      <c r="R47" s="568"/>
      <c r="S47" s="568"/>
      <c r="T47" s="568"/>
      <c r="U47" s="568"/>
      <c r="V47" s="34" t="s">
        <v>1336</v>
      </c>
      <c r="W47" s="9" t="s">
        <v>529</v>
      </c>
      <c r="X47" s="568" t="str">
        <f>IF(ITEM_all_first!$E$436="","",VALUE(ITEM_all_first!$E$436))</f>
        <v/>
      </c>
      <c r="Y47" s="568"/>
      <c r="Z47" s="568"/>
      <c r="AA47" s="568"/>
      <c r="AB47" s="568"/>
      <c r="AC47" s="34" t="s">
        <v>1336</v>
      </c>
      <c r="AD47" s="9" t="s">
        <v>529</v>
      </c>
      <c r="AE47" s="564">
        <f>SUM(Q47,X47)</f>
        <v>0</v>
      </c>
      <c r="AF47" s="564"/>
      <c r="AG47" s="564"/>
      <c r="AH47" s="564"/>
      <c r="AI47" s="564"/>
      <c r="AJ47" s="34" t="s">
        <v>1336</v>
      </c>
    </row>
    <row r="48" spans="2:37" ht="15" customHeight="1">
      <c r="L48" s="9" t="s">
        <v>529</v>
      </c>
      <c r="M48" s="50" t="str">
        <f>ITEM_all_first!E437</f>
        <v/>
      </c>
      <c r="N48" s="9" t="s">
        <v>564</v>
      </c>
      <c r="O48" s="9" t="s">
        <v>523</v>
      </c>
      <c r="P48" s="9" t="s">
        <v>529</v>
      </c>
      <c r="Q48" s="568" t="str">
        <f>IF(ITEM_all_first!$E$438="","",VALUE(ITEM_all_first!$E$438))</f>
        <v/>
      </c>
      <c r="R48" s="568"/>
      <c r="S48" s="568"/>
      <c r="T48" s="568"/>
      <c r="U48" s="568"/>
      <c r="V48" s="34" t="s">
        <v>1336</v>
      </c>
      <c r="W48" s="9" t="s">
        <v>529</v>
      </c>
      <c r="X48" s="568" t="str">
        <f>IF(ITEM_all_first!$E$439="","",VALUE(ITEM_all_first!$E$439))</f>
        <v/>
      </c>
      <c r="Y48" s="568"/>
      <c r="Z48" s="568"/>
      <c r="AA48" s="568"/>
      <c r="AB48" s="568"/>
      <c r="AC48" s="34" t="s">
        <v>1336</v>
      </c>
      <c r="AD48" s="9" t="s">
        <v>529</v>
      </c>
      <c r="AE48" s="564">
        <f t="shared" ref="AE48:AE53" si="0">SUM(Q48,X48)</f>
        <v>0</v>
      </c>
      <c r="AF48" s="564"/>
      <c r="AG48" s="564"/>
      <c r="AH48" s="564"/>
      <c r="AI48" s="564"/>
      <c r="AJ48" s="34" t="s">
        <v>1336</v>
      </c>
    </row>
    <row r="49" spans="2:37" ht="15" customHeight="1">
      <c r="L49" s="9" t="s">
        <v>529</v>
      </c>
      <c r="M49" s="50" t="str">
        <f>ITEM_all_first!E440</f>
        <v/>
      </c>
      <c r="N49" s="9" t="s">
        <v>564</v>
      </c>
      <c r="O49" s="9" t="s">
        <v>523</v>
      </c>
      <c r="P49" s="9" t="s">
        <v>529</v>
      </c>
      <c r="Q49" s="568" t="str">
        <f>IF(ITEM_all_first!$E$441="","",VALUE(ITEM_all_first!$E$441))</f>
        <v/>
      </c>
      <c r="R49" s="568"/>
      <c r="S49" s="568"/>
      <c r="T49" s="568"/>
      <c r="U49" s="568"/>
      <c r="V49" s="34" t="s">
        <v>1336</v>
      </c>
      <c r="W49" s="9" t="s">
        <v>529</v>
      </c>
      <c r="X49" s="568" t="str">
        <f>IF(ITEM_all_first!$E$442="","",VALUE(ITEM_all_first!$E$442))</f>
        <v/>
      </c>
      <c r="Y49" s="568"/>
      <c r="Z49" s="568"/>
      <c r="AA49" s="568"/>
      <c r="AB49" s="568"/>
      <c r="AC49" s="34" t="s">
        <v>1336</v>
      </c>
      <c r="AD49" s="9" t="s">
        <v>529</v>
      </c>
      <c r="AE49" s="564">
        <f t="shared" si="0"/>
        <v>0</v>
      </c>
      <c r="AF49" s="564"/>
      <c r="AG49" s="564"/>
      <c r="AH49" s="564"/>
      <c r="AI49" s="564"/>
      <c r="AJ49" s="34" t="s">
        <v>1336</v>
      </c>
    </row>
    <row r="50" spans="2:37" ht="15" customHeight="1">
      <c r="L50" s="9" t="s">
        <v>529</v>
      </c>
      <c r="M50" s="50" t="str">
        <f>ITEM_all_first!E443</f>
        <v/>
      </c>
      <c r="N50" s="9" t="s">
        <v>564</v>
      </c>
      <c r="O50" s="9" t="s">
        <v>523</v>
      </c>
      <c r="P50" s="9" t="s">
        <v>529</v>
      </c>
      <c r="Q50" s="568" t="str">
        <f>IF(ITEM_all_first!$E$444="","",VALUE(ITEM_all_first!$E$444))</f>
        <v/>
      </c>
      <c r="R50" s="568"/>
      <c r="S50" s="568"/>
      <c r="T50" s="568"/>
      <c r="U50" s="568"/>
      <c r="V50" s="34" t="s">
        <v>1336</v>
      </c>
      <c r="W50" s="9" t="s">
        <v>529</v>
      </c>
      <c r="X50" s="568" t="str">
        <f>IF(ITEM_all_first!$E$445="","",VALUE(ITEM_all_first!$E$445))</f>
        <v/>
      </c>
      <c r="Y50" s="568"/>
      <c r="Z50" s="568"/>
      <c r="AA50" s="568"/>
      <c r="AB50" s="568"/>
      <c r="AC50" s="34" t="s">
        <v>1336</v>
      </c>
      <c r="AD50" s="9" t="s">
        <v>529</v>
      </c>
      <c r="AE50" s="564">
        <f t="shared" si="0"/>
        <v>0</v>
      </c>
      <c r="AF50" s="564"/>
      <c r="AG50" s="564"/>
      <c r="AH50" s="564"/>
      <c r="AI50" s="564"/>
      <c r="AJ50" s="34" t="s">
        <v>1336</v>
      </c>
    </row>
    <row r="51" spans="2:37" ht="15" customHeight="1">
      <c r="L51" s="9" t="s">
        <v>529</v>
      </c>
      <c r="M51" s="50" t="str">
        <f>ITEM_all_first!E446</f>
        <v/>
      </c>
      <c r="N51" s="9" t="s">
        <v>564</v>
      </c>
      <c r="O51" s="9" t="s">
        <v>523</v>
      </c>
      <c r="P51" s="9" t="s">
        <v>529</v>
      </c>
      <c r="Q51" s="568" t="str">
        <f>IF(ITEM_all_first!$E$447="","",VALUE(ITEM_all_first!$E$447))</f>
        <v/>
      </c>
      <c r="R51" s="568"/>
      <c r="S51" s="568"/>
      <c r="T51" s="568"/>
      <c r="U51" s="568"/>
      <c r="V51" s="34" t="s">
        <v>1336</v>
      </c>
      <c r="W51" s="9" t="s">
        <v>529</v>
      </c>
      <c r="X51" s="568" t="str">
        <f>IF(ITEM_all_first!$E$448="","",VALUE(ITEM_all_first!$E$448))</f>
        <v/>
      </c>
      <c r="Y51" s="568"/>
      <c r="Z51" s="568"/>
      <c r="AA51" s="568"/>
      <c r="AB51" s="568"/>
      <c r="AC51" s="34" t="s">
        <v>1336</v>
      </c>
      <c r="AD51" s="9" t="s">
        <v>529</v>
      </c>
      <c r="AE51" s="564">
        <f t="shared" si="0"/>
        <v>0</v>
      </c>
      <c r="AF51" s="564"/>
      <c r="AG51" s="564"/>
      <c r="AH51" s="564"/>
      <c r="AI51" s="564"/>
      <c r="AJ51" s="34" t="s">
        <v>1336</v>
      </c>
    </row>
    <row r="52" spans="2:37" ht="15" customHeight="1">
      <c r="L52" s="9" t="s">
        <v>529</v>
      </c>
      <c r="M52" s="50" t="str">
        <f>ITEM_all_first!E449</f>
        <v/>
      </c>
      <c r="N52" s="9" t="s">
        <v>564</v>
      </c>
      <c r="O52" s="9" t="s">
        <v>523</v>
      </c>
      <c r="P52" s="9" t="s">
        <v>529</v>
      </c>
      <c r="Q52" s="568" t="str">
        <f>IF(ITEM_all_first!$E$450="","",VALUE(ITEM_all_first!$E$450))</f>
        <v/>
      </c>
      <c r="R52" s="568"/>
      <c r="S52" s="568"/>
      <c r="T52" s="568"/>
      <c r="U52" s="568"/>
      <c r="V52" s="34" t="s">
        <v>1336</v>
      </c>
      <c r="W52" s="9" t="s">
        <v>529</v>
      </c>
      <c r="X52" s="568" t="str">
        <f>IF(ITEM_all_first!$E$451="","",VALUE(ITEM_all_first!$E$451))</f>
        <v/>
      </c>
      <c r="Y52" s="568"/>
      <c r="Z52" s="568"/>
      <c r="AA52" s="568"/>
      <c r="AB52" s="568"/>
      <c r="AC52" s="34" t="s">
        <v>1336</v>
      </c>
      <c r="AD52" s="9" t="s">
        <v>529</v>
      </c>
      <c r="AE52" s="564">
        <f t="shared" si="0"/>
        <v>0</v>
      </c>
      <c r="AF52" s="564"/>
      <c r="AG52" s="564"/>
      <c r="AH52" s="564"/>
      <c r="AI52" s="564"/>
      <c r="AJ52" s="34" t="s">
        <v>1336</v>
      </c>
    </row>
    <row r="53" spans="2:37" ht="15" customHeight="1">
      <c r="B53" s="30"/>
      <c r="C53" s="30"/>
      <c r="D53" s="30" t="s">
        <v>128</v>
      </c>
      <c r="E53" s="30" t="s">
        <v>131</v>
      </c>
      <c r="F53" s="30" t="s">
        <v>541</v>
      </c>
      <c r="G53" s="30"/>
      <c r="H53" s="30"/>
      <c r="I53" s="30"/>
      <c r="J53" s="30"/>
      <c r="K53" s="30" t="s">
        <v>567</v>
      </c>
      <c r="L53" s="30"/>
      <c r="M53" s="30"/>
      <c r="N53" s="30"/>
      <c r="O53" s="30"/>
      <c r="P53" s="32" t="s">
        <v>529</v>
      </c>
      <c r="Q53" s="563">
        <f>SUM(Q47:U52)</f>
        <v>0</v>
      </c>
      <c r="R53" s="563"/>
      <c r="S53" s="563"/>
      <c r="T53" s="563"/>
      <c r="U53" s="563"/>
      <c r="V53" s="34" t="s">
        <v>1336</v>
      </c>
      <c r="W53" s="32" t="s">
        <v>529</v>
      </c>
      <c r="X53" s="563">
        <f>SUM(X47:AB52)</f>
        <v>0</v>
      </c>
      <c r="Y53" s="563"/>
      <c r="Z53" s="563"/>
      <c r="AA53" s="563"/>
      <c r="AB53" s="563"/>
      <c r="AC53" s="34" t="s">
        <v>1336</v>
      </c>
      <c r="AD53" s="32" t="s">
        <v>529</v>
      </c>
      <c r="AE53" s="564">
        <f t="shared" si="0"/>
        <v>0</v>
      </c>
      <c r="AF53" s="564"/>
      <c r="AG53" s="564"/>
      <c r="AH53" s="564"/>
      <c r="AI53" s="564"/>
      <c r="AJ53" s="34" t="s">
        <v>1336</v>
      </c>
      <c r="AK53" s="30"/>
    </row>
    <row r="54" spans="2:37" ht="15" customHeight="1">
      <c r="B54" s="27" t="s">
        <v>1543</v>
      </c>
      <c r="C54" s="27"/>
      <c r="D54" s="27"/>
      <c r="E54" s="27"/>
      <c r="F54" s="27"/>
      <c r="G54" s="27"/>
      <c r="H54" s="27"/>
      <c r="I54" s="27"/>
      <c r="J54" s="27"/>
      <c r="K54" s="27"/>
      <c r="L54" s="565" t="str">
        <f>ITEM_all_first!E452</f>
        <v/>
      </c>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row>
    <row r="55" spans="2:37" ht="15" customHeight="1">
      <c r="B55" s="27" t="s">
        <v>1544</v>
      </c>
      <c r="C55" s="27"/>
      <c r="D55" s="27"/>
      <c r="E55" s="27"/>
      <c r="F55" s="27"/>
      <c r="G55" s="27"/>
      <c r="H55" s="27"/>
      <c r="I55" s="27"/>
      <c r="J55" s="27"/>
      <c r="K55" s="27"/>
      <c r="L55" s="565" t="str">
        <f>ITEM_all_first!E453</f>
        <v/>
      </c>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row>
    <row r="56" spans="2:37" ht="15" customHeight="1">
      <c r="B56" s="27" t="s">
        <v>1545</v>
      </c>
      <c r="C56" s="27"/>
      <c r="D56" s="27"/>
      <c r="E56" s="27"/>
      <c r="F56" s="27"/>
      <c r="G56" s="27"/>
      <c r="H56" s="27"/>
      <c r="I56" s="27"/>
      <c r="J56" s="27"/>
      <c r="K56" s="27"/>
      <c r="L56" s="565" t="str">
        <f>ITEM_all_first!E454</f>
        <v/>
      </c>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row>
    <row r="57" spans="2:37" ht="15" customHeight="1">
      <c r="B57" s="27" t="s">
        <v>1546</v>
      </c>
      <c r="C57" s="27"/>
      <c r="D57" s="27"/>
      <c r="E57" s="27"/>
      <c r="F57" s="27"/>
      <c r="G57" s="27"/>
      <c r="H57" s="27"/>
      <c r="I57" s="27"/>
      <c r="J57" s="27"/>
      <c r="K57" s="27"/>
      <c r="L57" s="566" t="str">
        <f>ITEM_all_first!E455</f>
        <v/>
      </c>
      <c r="M57" s="566"/>
      <c r="N57" s="566"/>
      <c r="O57" s="566"/>
      <c r="P57" s="27" t="s">
        <v>518</v>
      </c>
      <c r="Q57" s="27"/>
      <c r="R57" s="27"/>
      <c r="S57" s="27"/>
      <c r="T57" s="27"/>
      <c r="U57" s="27"/>
      <c r="V57" s="27"/>
      <c r="W57" s="27"/>
      <c r="X57" s="27"/>
      <c r="Y57" s="27"/>
      <c r="Z57" s="27"/>
      <c r="AA57" s="27"/>
      <c r="AB57" s="27"/>
      <c r="AC57" s="27"/>
      <c r="AD57" s="27"/>
      <c r="AE57" s="27"/>
      <c r="AF57" s="27"/>
      <c r="AG57" s="27"/>
      <c r="AH57" s="27"/>
      <c r="AI57" s="27"/>
      <c r="AJ57" s="27"/>
      <c r="AK57" s="27"/>
    </row>
    <row r="58" spans="2:37" ht="15" customHeight="1">
      <c r="B58" s="27" t="s">
        <v>1547</v>
      </c>
      <c r="C58" s="27"/>
      <c r="D58" s="27"/>
      <c r="E58" s="27"/>
      <c r="F58" s="27"/>
      <c r="G58" s="27"/>
      <c r="H58" s="27"/>
      <c r="I58" s="27"/>
      <c r="J58" s="27"/>
      <c r="K58" s="27"/>
      <c r="L58" s="567" t="str">
        <f>ITEM_all_first!E456</f>
        <v/>
      </c>
      <c r="M58" s="567"/>
      <c r="N58" s="567"/>
      <c r="O58" s="567"/>
      <c r="P58" s="567"/>
      <c r="Q58" s="567"/>
      <c r="R58" s="27"/>
      <c r="S58" s="27"/>
      <c r="T58" s="27"/>
      <c r="U58" s="27"/>
      <c r="V58" s="27"/>
      <c r="W58" s="27"/>
      <c r="X58" s="27"/>
      <c r="Y58" s="27"/>
      <c r="Z58" s="27"/>
      <c r="AA58" s="27"/>
      <c r="AB58" s="27"/>
      <c r="AC58" s="27"/>
      <c r="AD58" s="27"/>
      <c r="AE58" s="27"/>
      <c r="AF58" s="27"/>
      <c r="AG58" s="27"/>
      <c r="AH58" s="27"/>
      <c r="AI58" s="27"/>
      <c r="AJ58" s="27"/>
      <c r="AK58" s="27"/>
    </row>
    <row r="59" spans="2:37" ht="15" customHeight="1">
      <c r="B59" s="27" t="s">
        <v>1548</v>
      </c>
      <c r="C59" s="27"/>
      <c r="D59" s="27"/>
      <c r="E59" s="27"/>
      <c r="F59" s="27"/>
      <c r="G59" s="27"/>
      <c r="H59" s="27"/>
      <c r="I59" s="27"/>
      <c r="J59" s="27"/>
      <c r="K59" s="27"/>
      <c r="L59" s="1108" t="str">
        <f>ITEM_all_first!E457</f>
        <v/>
      </c>
      <c r="M59" s="1108"/>
      <c r="N59" s="1108"/>
      <c r="O59" s="1108"/>
      <c r="P59" s="1108"/>
      <c r="Q59" s="1108"/>
      <c r="R59" s="1108"/>
      <c r="S59" s="1108"/>
      <c r="T59" s="1108"/>
      <c r="U59" s="1108"/>
      <c r="V59" s="1108"/>
      <c r="W59" s="1108"/>
      <c r="X59" s="1108"/>
      <c r="Y59" s="1108" t="str">
        <f>ITEM_all_first!E458</f>
        <v/>
      </c>
      <c r="Z59" s="1108"/>
      <c r="AA59" s="1108"/>
      <c r="AB59" s="1108"/>
      <c r="AC59" s="1108"/>
      <c r="AD59" s="1108"/>
      <c r="AE59" s="1108"/>
      <c r="AF59" s="1108"/>
      <c r="AG59" s="1108"/>
      <c r="AH59" s="1108"/>
      <c r="AI59" s="1108"/>
      <c r="AJ59" s="1108"/>
      <c r="AK59" s="1108"/>
    </row>
    <row r="60" spans="2:37" ht="15" customHeight="1">
      <c r="B60" s="40" t="s">
        <v>1549</v>
      </c>
      <c r="C60" s="40"/>
      <c r="D60" s="40"/>
      <c r="E60" s="40"/>
      <c r="F60" s="40"/>
      <c r="G60" s="40"/>
      <c r="H60" s="40"/>
      <c r="I60" s="40"/>
      <c r="J60" s="40"/>
      <c r="K60" s="40"/>
      <c r="L60" s="527" t="str">
        <f>ITEM_all_first!E459</f>
        <v/>
      </c>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row>
    <row r="61" spans="2:37" ht="15" customHeight="1">
      <c r="L61" s="525" t="str">
        <f>ITEM_all_first!E460</f>
        <v/>
      </c>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row>
    <row r="62" spans="2:37" ht="15" customHeight="1">
      <c r="B62" s="30" t="s">
        <v>1403</v>
      </c>
      <c r="C62" s="30"/>
      <c r="D62" s="30"/>
      <c r="E62" s="30"/>
      <c r="F62" s="30"/>
      <c r="G62" s="30"/>
      <c r="H62" s="30"/>
      <c r="I62" s="30"/>
      <c r="J62" s="535" t="str">
        <f>ITEM_all_second!$E$13</f>
        <v/>
      </c>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row>
    <row r="65" spans="2:37" ht="15" customHeight="1">
      <c r="B65" s="523" t="s">
        <v>575</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row>
    <row r="66" spans="2:37" ht="15" customHeight="1">
      <c r="B66" s="30" t="s">
        <v>576</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row>
    <row r="67" spans="2:37" ht="15" customHeight="1">
      <c r="B67" s="27" t="s">
        <v>578</v>
      </c>
      <c r="C67" s="27"/>
      <c r="D67" s="27"/>
      <c r="E67" s="27"/>
      <c r="F67" s="27"/>
      <c r="G67" s="27"/>
      <c r="H67" s="27"/>
      <c r="I67" s="27"/>
      <c r="J67" s="46"/>
      <c r="K67" s="46"/>
      <c r="L67" s="565" t="str">
        <f>ITEM_all_first!E461</f>
        <v/>
      </c>
      <c r="M67" s="565"/>
      <c r="N67" s="565"/>
      <c r="O67" s="565"/>
      <c r="P67" s="565"/>
      <c r="Q67" s="565"/>
      <c r="R67" s="565"/>
      <c r="S67" s="565"/>
      <c r="T67" s="565"/>
      <c r="U67" s="565"/>
      <c r="V67" s="565"/>
      <c r="W67" s="565"/>
      <c r="X67" s="565"/>
      <c r="Y67" s="565"/>
      <c r="Z67" s="565"/>
      <c r="AA67" s="565"/>
      <c r="AB67" s="565"/>
      <c r="AC67" s="565"/>
      <c r="AD67" s="27"/>
      <c r="AE67" s="27"/>
      <c r="AF67" s="27"/>
      <c r="AG67" s="27"/>
      <c r="AH67" s="27"/>
      <c r="AI67" s="27"/>
      <c r="AJ67" s="27"/>
      <c r="AK67" s="27"/>
    </row>
    <row r="68" spans="2:37" ht="15" customHeight="1">
      <c r="B68" s="40" t="s">
        <v>579</v>
      </c>
      <c r="C68" s="40"/>
      <c r="D68" s="40"/>
      <c r="E68" s="40"/>
      <c r="F68" s="40"/>
      <c r="G68" s="40"/>
      <c r="H68" s="40"/>
      <c r="I68" s="40"/>
      <c r="J68" s="40"/>
      <c r="K68" s="47" t="s">
        <v>528</v>
      </c>
      <c r="L68" s="577" t="str">
        <f>IF(O68="","",VLOOKUP(O68,LIST!$B$237:'LIST'!$C$380,2,0))</f>
        <v/>
      </c>
      <c r="M68" s="577"/>
      <c r="N68" s="577"/>
      <c r="O68" s="527" t="str">
        <f>ITEM_all_first!E462</f>
        <v/>
      </c>
      <c r="P68" s="527"/>
      <c r="Q68" s="527"/>
      <c r="R68" s="527"/>
      <c r="S68" s="527"/>
      <c r="T68" s="527"/>
      <c r="U68" s="527"/>
      <c r="V68" s="527"/>
      <c r="W68" s="527"/>
      <c r="X68" s="527"/>
      <c r="Y68" s="527"/>
      <c r="Z68" s="527"/>
      <c r="AA68" s="527"/>
      <c r="AB68" s="527"/>
      <c r="AC68" s="527"/>
      <c r="AD68" s="40" t="s">
        <v>523</v>
      </c>
      <c r="AE68" s="40"/>
      <c r="AF68" s="40"/>
      <c r="AG68" s="40"/>
      <c r="AH68" s="40"/>
      <c r="AI68" s="40"/>
      <c r="AJ68" s="40"/>
      <c r="AK68" s="40"/>
    </row>
    <row r="69" spans="2:37" ht="15" customHeight="1">
      <c r="K69" s="33" t="s">
        <v>528</v>
      </c>
      <c r="L69" s="574" t="str">
        <f>IF(O69="","",VLOOKUP(O69,LIST!$B$237:'LIST'!$C$380,2,0))</f>
        <v/>
      </c>
      <c r="M69" s="574"/>
      <c r="N69" s="574"/>
      <c r="O69" s="525" t="str">
        <f>ITEM_all_first!E463</f>
        <v/>
      </c>
      <c r="P69" s="525"/>
      <c r="Q69" s="525"/>
      <c r="R69" s="525"/>
      <c r="S69" s="525"/>
      <c r="T69" s="525"/>
      <c r="U69" s="525"/>
      <c r="V69" s="525"/>
      <c r="W69" s="525"/>
      <c r="X69" s="525"/>
      <c r="Y69" s="525"/>
      <c r="Z69" s="525"/>
      <c r="AA69" s="525"/>
      <c r="AB69" s="525"/>
      <c r="AC69" s="525"/>
      <c r="AD69" s="6" t="s">
        <v>523</v>
      </c>
    </row>
    <row r="70" spans="2:37" ht="15" customHeight="1">
      <c r="K70" s="33" t="s">
        <v>528</v>
      </c>
      <c r="L70" s="574" t="str">
        <f>IF(O70="","",VLOOKUP(O70,LIST!$B$237:'LIST'!$C$380,2,0))</f>
        <v/>
      </c>
      <c r="M70" s="574"/>
      <c r="N70" s="574"/>
      <c r="O70" s="525" t="str">
        <f>ITEM_all_first!E464</f>
        <v/>
      </c>
      <c r="P70" s="525"/>
      <c r="Q70" s="525"/>
      <c r="R70" s="525"/>
      <c r="S70" s="525"/>
      <c r="T70" s="525"/>
      <c r="U70" s="525"/>
      <c r="V70" s="525"/>
      <c r="W70" s="525"/>
      <c r="X70" s="525"/>
      <c r="Y70" s="525"/>
      <c r="Z70" s="525"/>
      <c r="AA70" s="525"/>
      <c r="AB70" s="525"/>
      <c r="AC70" s="525"/>
      <c r="AD70" s="6" t="s">
        <v>523</v>
      </c>
    </row>
    <row r="71" spans="2:37" ht="15" customHeight="1">
      <c r="K71" s="33" t="s">
        <v>528</v>
      </c>
      <c r="L71" s="574" t="str">
        <f>IF(O71="","",VLOOKUP(O71,LIST!$B$237:'LIST'!$C$380,2,0))</f>
        <v/>
      </c>
      <c r="M71" s="574"/>
      <c r="N71" s="574"/>
      <c r="O71" s="525" t="str">
        <f>ITEM_all_first!E465</f>
        <v/>
      </c>
      <c r="P71" s="525"/>
      <c r="Q71" s="525"/>
      <c r="R71" s="525"/>
      <c r="S71" s="525"/>
      <c r="T71" s="525"/>
      <c r="U71" s="525"/>
      <c r="V71" s="525"/>
      <c r="W71" s="525"/>
      <c r="X71" s="525"/>
      <c r="Y71" s="525"/>
      <c r="Z71" s="525"/>
      <c r="AA71" s="525"/>
      <c r="AB71" s="525"/>
      <c r="AC71" s="525"/>
      <c r="AD71" s="6" t="s">
        <v>523</v>
      </c>
    </row>
    <row r="72" spans="2:37" ht="15" customHeight="1">
      <c r="B72" s="30"/>
      <c r="C72" s="30"/>
      <c r="D72" s="30"/>
      <c r="E72" s="30"/>
      <c r="F72" s="30"/>
      <c r="G72" s="30"/>
      <c r="H72" s="30"/>
      <c r="I72" s="30"/>
      <c r="J72" s="30"/>
      <c r="K72" s="41" t="s">
        <v>528</v>
      </c>
      <c r="L72" s="575" t="str">
        <f>IF(O72="","",VLOOKUP(O72,LIST!$B$237:'LIST'!$C$380,2,0))</f>
        <v/>
      </c>
      <c r="M72" s="575"/>
      <c r="N72" s="575"/>
      <c r="O72" s="526" t="str">
        <f>ITEM_all_first!E466</f>
        <v/>
      </c>
      <c r="P72" s="526"/>
      <c r="Q72" s="526"/>
      <c r="R72" s="526"/>
      <c r="S72" s="526"/>
      <c r="T72" s="526"/>
      <c r="U72" s="526"/>
      <c r="V72" s="526"/>
      <c r="W72" s="526"/>
      <c r="X72" s="526"/>
      <c r="Y72" s="526"/>
      <c r="Z72" s="526"/>
      <c r="AA72" s="526"/>
      <c r="AB72" s="526"/>
      <c r="AC72" s="526"/>
      <c r="AD72" s="30" t="s">
        <v>523</v>
      </c>
      <c r="AE72" s="30"/>
      <c r="AF72" s="30"/>
      <c r="AG72" s="30"/>
      <c r="AH72" s="30"/>
      <c r="AI72" s="30"/>
      <c r="AJ72" s="30"/>
      <c r="AK72" s="30"/>
    </row>
    <row r="73" spans="2:37" ht="15" customHeight="1">
      <c r="B73" s="6" t="s">
        <v>580</v>
      </c>
      <c r="J73" s="36" t="str">
        <f>ITEM_all_first!E467</f>
        <v>□</v>
      </c>
      <c r="K73" s="6" t="s">
        <v>531</v>
      </c>
      <c r="M73" s="36" t="str">
        <f>ITEM_all_first!E468</f>
        <v>□</v>
      </c>
      <c r="N73" s="6" t="s">
        <v>532</v>
      </c>
      <c r="P73" s="36" t="str">
        <f>ITEM_all_first!E469</f>
        <v>□</v>
      </c>
      <c r="Q73" s="6" t="s">
        <v>533</v>
      </c>
      <c r="S73" s="36" t="str">
        <f>ITEM_all_first!E470</f>
        <v>□</v>
      </c>
      <c r="T73" s="6" t="s">
        <v>534</v>
      </c>
      <c r="V73" s="36" t="str">
        <f>ITEM_all_first!E471</f>
        <v>□</v>
      </c>
      <c r="W73" s="6" t="s">
        <v>535</v>
      </c>
      <c r="Z73" s="36" t="str">
        <f>ITEM_all_first!E472</f>
        <v>□</v>
      </c>
      <c r="AA73" s="6" t="s">
        <v>536</v>
      </c>
      <c r="AF73" s="36" t="str">
        <f>ITEM_all_first!E473</f>
        <v>□</v>
      </c>
      <c r="AG73" s="6" t="s">
        <v>537</v>
      </c>
    </row>
    <row r="74" spans="2:37" ht="15" customHeight="1">
      <c r="B74" s="27" t="s">
        <v>581</v>
      </c>
      <c r="C74" s="27"/>
      <c r="D74" s="27"/>
      <c r="E74" s="27"/>
      <c r="F74" s="27"/>
      <c r="G74" s="27"/>
      <c r="H74" s="27"/>
      <c r="I74" s="27"/>
      <c r="J74" s="576" t="str">
        <f>ITEM_all_first!E474</f>
        <v/>
      </c>
      <c r="K74" s="576"/>
      <c r="L74" s="576"/>
      <c r="M74" s="576"/>
      <c r="N74" s="576"/>
      <c r="O74" s="576"/>
      <c r="P74" s="576"/>
      <c r="Q74" s="576"/>
      <c r="R74" s="22" t="s">
        <v>565</v>
      </c>
      <c r="S74" s="515" t="s">
        <v>566</v>
      </c>
      <c r="T74" s="515"/>
      <c r="U74" s="576" t="str">
        <f>ITEM_all_first!E475</f>
        <v/>
      </c>
      <c r="V74" s="576"/>
      <c r="W74" s="576"/>
      <c r="X74" s="576"/>
      <c r="Y74" s="576"/>
      <c r="Z74" s="576"/>
      <c r="AA74" s="576"/>
      <c r="AB74" s="576"/>
      <c r="AC74" s="22" t="s">
        <v>565</v>
      </c>
      <c r="AD74" s="27"/>
      <c r="AE74" s="27"/>
      <c r="AF74" s="27"/>
      <c r="AG74" s="27"/>
      <c r="AH74" s="27"/>
      <c r="AI74" s="27"/>
      <c r="AJ74" s="27"/>
      <c r="AK74" s="27"/>
    </row>
    <row r="75" spans="2:37" ht="15" customHeight="1">
      <c r="B75" s="6" t="s">
        <v>1563</v>
      </c>
      <c r="J75" s="36" t="str">
        <f>ITEM_all_first!E476</f>
        <v>□</v>
      </c>
      <c r="K75" s="6" t="s">
        <v>1980</v>
      </c>
      <c r="N75" s="7"/>
      <c r="O75" s="7"/>
      <c r="P75" s="7"/>
    </row>
    <row r="76" spans="2:37" ht="15" customHeight="1">
      <c r="J76" s="36" t="str">
        <f>ITEM_all_first!E477</f>
        <v>□</v>
      </c>
      <c r="K76" s="6" t="s">
        <v>1988</v>
      </c>
    </row>
    <row r="77" spans="2:37" ht="15" customHeight="1">
      <c r="J77" s="36" t="str">
        <f>ITEM_all_first!E478</f>
        <v>□</v>
      </c>
      <c r="K77" s="6" t="s">
        <v>1989</v>
      </c>
    </row>
    <row r="78" spans="2:37" ht="15" customHeight="1">
      <c r="J78" s="36" t="str">
        <f>ITEM_all_first!E479</f>
        <v>□</v>
      </c>
      <c r="K78" s="6" t="s">
        <v>1535</v>
      </c>
      <c r="Q78" s="36" t="str">
        <f>ITEM_all_first!E480</f>
        <v>□</v>
      </c>
      <c r="R78" s="6" t="s">
        <v>1536</v>
      </c>
    </row>
    <row r="79" spans="2:37" ht="15" customHeight="1">
      <c r="J79" s="36" t="str">
        <f>ITEM_all_first!E481</f>
        <v>□</v>
      </c>
      <c r="K79" s="6" t="s">
        <v>1537</v>
      </c>
      <c r="AB79" s="36" t="str">
        <f>ITEM_all_first!E482</f>
        <v>□</v>
      </c>
      <c r="AC79" s="6" t="s">
        <v>1531</v>
      </c>
    </row>
    <row r="80" spans="2:37" ht="15" customHeight="1">
      <c r="B80" s="40" t="s">
        <v>1564</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133"/>
      <c r="AD80" s="40"/>
      <c r="AE80" s="40"/>
      <c r="AF80" s="40"/>
      <c r="AG80" s="40"/>
      <c r="AH80" s="40"/>
      <c r="AI80" s="133"/>
      <c r="AJ80" s="40"/>
      <c r="AK80" s="133"/>
    </row>
    <row r="81" spans="2:37" ht="15" customHeight="1">
      <c r="J81" s="36" t="str">
        <f>ITEM_all_first!E483</f>
        <v>□</v>
      </c>
      <c r="K81" s="6" t="s">
        <v>1532</v>
      </c>
      <c r="AC81" s="9"/>
    </row>
    <row r="82" spans="2:37" ht="15" customHeight="1">
      <c r="J82" s="36" t="str">
        <f>ITEM_all_first!E484</f>
        <v>□</v>
      </c>
      <c r="K82" s="6" t="s">
        <v>1533</v>
      </c>
      <c r="AC82" s="9"/>
    </row>
    <row r="83" spans="2:37" ht="15" customHeight="1">
      <c r="J83" s="36" t="str">
        <f>ITEM_all_first!E485</f>
        <v>□</v>
      </c>
      <c r="K83" s="6" t="s">
        <v>1990</v>
      </c>
      <c r="AC83" s="9"/>
    </row>
    <row r="84" spans="2:37" ht="15" customHeight="1">
      <c r="J84" s="36" t="str">
        <f>ITEM_all_first!E486</f>
        <v>□</v>
      </c>
      <c r="K84" s="6" t="s">
        <v>1534</v>
      </c>
      <c r="AC84" s="9"/>
    </row>
    <row r="85" spans="2:37" ht="15" customHeight="1">
      <c r="J85" s="36" t="str">
        <f>ITEM_all_first!E487</f>
        <v>□</v>
      </c>
      <c r="K85" s="6" t="s">
        <v>1531</v>
      </c>
      <c r="Q85" s="36" t="str">
        <f>ITEM_all_first!E488</f>
        <v>□</v>
      </c>
      <c r="R85" s="6" t="s">
        <v>1559</v>
      </c>
      <c r="AC85" s="9"/>
    </row>
    <row r="86" spans="2:37" ht="15" customHeight="1">
      <c r="B86" s="40" t="s">
        <v>1562</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33"/>
      <c r="AD86" s="40"/>
      <c r="AE86" s="40"/>
      <c r="AF86" s="40"/>
      <c r="AG86" s="40"/>
      <c r="AH86" s="40"/>
      <c r="AI86" s="40"/>
      <c r="AJ86" s="40"/>
      <c r="AK86" s="133"/>
    </row>
    <row r="87" spans="2:37" ht="15" customHeight="1">
      <c r="J87" s="36" t="str">
        <f>ITEM_all_first!E489</f>
        <v>□</v>
      </c>
      <c r="K87" s="6" t="s">
        <v>1565</v>
      </c>
      <c r="Q87" s="36" t="str">
        <f>ITEM_all_first!E490</f>
        <v>□</v>
      </c>
      <c r="R87" s="6" t="s">
        <v>1529</v>
      </c>
      <c r="X87" s="36" t="str">
        <f>ITEM_all_first!E491</f>
        <v>□</v>
      </c>
      <c r="Y87" s="6" t="s">
        <v>1561</v>
      </c>
      <c r="AC87" s="9"/>
      <c r="AK87" s="9"/>
    </row>
    <row r="88" spans="2:37" ht="15" customHeight="1">
      <c r="B88" s="30"/>
      <c r="C88" s="30"/>
      <c r="D88" s="30"/>
      <c r="E88" s="30"/>
      <c r="F88" s="30"/>
      <c r="G88" s="30"/>
      <c r="H88" s="30"/>
      <c r="I88" s="30"/>
      <c r="J88" s="36" t="str">
        <f>ITEM_all_first!E492</f>
        <v>□</v>
      </c>
      <c r="K88" s="6" t="s">
        <v>1530</v>
      </c>
      <c r="L88" s="30"/>
      <c r="M88" s="30"/>
      <c r="N88" s="30"/>
      <c r="O88" s="30"/>
      <c r="P88" s="30"/>
      <c r="Q88" s="36" t="str">
        <f>ITEM_all_first!E493</f>
        <v>□</v>
      </c>
      <c r="R88" s="6" t="s">
        <v>1531</v>
      </c>
      <c r="S88" s="30"/>
      <c r="T88" s="30"/>
      <c r="U88" s="30"/>
      <c r="V88" s="30"/>
      <c r="W88" s="30"/>
      <c r="X88" s="36" t="str">
        <f>ITEM_all_first!E494</f>
        <v>□</v>
      </c>
      <c r="Y88" s="30" t="s">
        <v>1560</v>
      </c>
      <c r="AB88" s="30"/>
      <c r="AC88" s="32"/>
      <c r="AD88" s="30"/>
      <c r="AE88" s="30"/>
      <c r="AF88" s="30"/>
      <c r="AG88" s="30"/>
      <c r="AH88" s="30"/>
      <c r="AI88" s="30"/>
      <c r="AJ88" s="30"/>
      <c r="AK88" s="32"/>
    </row>
    <row r="89" spans="2:37" ht="15" customHeight="1">
      <c r="B89" s="40" t="s">
        <v>1538</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row>
    <row r="90" spans="2:37" ht="15" customHeight="1">
      <c r="D90" s="6" t="s">
        <v>128</v>
      </c>
      <c r="E90" s="6" t="s">
        <v>129</v>
      </c>
      <c r="F90" s="6" t="s">
        <v>583</v>
      </c>
      <c r="K90" s="6" t="s">
        <v>567</v>
      </c>
      <c r="N90" s="569" t="str">
        <f>ITEM_all_first!E495</f>
        <v/>
      </c>
      <c r="O90" s="569"/>
      <c r="P90" s="569"/>
      <c r="Q90" s="569"/>
    </row>
    <row r="91" spans="2:37" ht="15" customHeight="1">
      <c r="D91" s="6" t="s">
        <v>128</v>
      </c>
      <c r="E91" s="6" t="s">
        <v>131</v>
      </c>
      <c r="F91" s="6" t="s">
        <v>584</v>
      </c>
      <c r="K91" s="6" t="s">
        <v>130</v>
      </c>
      <c r="N91" s="569" t="str">
        <f>ITEM_all_first!E496</f>
        <v/>
      </c>
      <c r="O91" s="569"/>
      <c r="P91" s="569"/>
      <c r="Q91" s="569"/>
    </row>
    <row r="92" spans="2:37" ht="15" customHeight="1">
      <c r="D92" s="6" t="s">
        <v>128</v>
      </c>
      <c r="E92" s="6" t="s">
        <v>132</v>
      </c>
      <c r="F92" s="6" t="s">
        <v>585</v>
      </c>
      <c r="M92" s="6" t="s">
        <v>130</v>
      </c>
      <c r="N92" s="569" t="str">
        <f>ITEM_all_first!E497</f>
        <v/>
      </c>
      <c r="O92" s="569"/>
      <c r="P92" s="569"/>
      <c r="Q92" s="569"/>
    </row>
    <row r="93" spans="2:37" ht="15" customHeight="1">
      <c r="B93" s="30"/>
      <c r="C93" s="30"/>
      <c r="D93" s="30" t="s">
        <v>128</v>
      </c>
      <c r="E93" s="30" t="s">
        <v>137</v>
      </c>
      <c r="F93" s="30" t="s">
        <v>586</v>
      </c>
      <c r="G93" s="30"/>
      <c r="H93" s="30"/>
      <c r="I93" s="30"/>
      <c r="J93" s="30"/>
      <c r="K93" s="30"/>
      <c r="L93" s="30"/>
      <c r="M93" s="30" t="s">
        <v>130</v>
      </c>
      <c r="N93" s="570" t="str">
        <f>ITEM_all_first!E498</f>
        <v/>
      </c>
      <c r="O93" s="570"/>
      <c r="P93" s="570"/>
      <c r="Q93" s="570"/>
      <c r="R93" s="30"/>
      <c r="S93" s="30"/>
      <c r="T93" s="30"/>
      <c r="U93" s="30"/>
      <c r="V93" s="30"/>
      <c r="W93" s="30"/>
      <c r="X93" s="30"/>
      <c r="Y93" s="30"/>
      <c r="Z93" s="30"/>
      <c r="AA93" s="30"/>
      <c r="AB93" s="30"/>
      <c r="AC93" s="30"/>
      <c r="AD93" s="30"/>
      <c r="AE93" s="30"/>
      <c r="AF93" s="30"/>
      <c r="AG93" s="30"/>
      <c r="AH93" s="30"/>
      <c r="AI93" s="30"/>
      <c r="AJ93" s="30"/>
      <c r="AK93" s="30"/>
    </row>
    <row r="94" spans="2:37" ht="15" customHeight="1">
      <c r="B94" s="6" t="s">
        <v>1539</v>
      </c>
    </row>
    <row r="95" spans="2:37" ht="15" customHeight="1">
      <c r="D95" s="6" t="s">
        <v>128</v>
      </c>
      <c r="E95" s="6" t="s">
        <v>129</v>
      </c>
      <c r="F95" s="6" t="s">
        <v>558</v>
      </c>
      <c r="K95" s="6" t="s">
        <v>130</v>
      </c>
      <c r="N95" s="550" t="str">
        <f>ITEM_all_first!E499</f>
        <v/>
      </c>
      <c r="O95" s="550"/>
      <c r="P95" s="550"/>
      <c r="Q95" s="550"/>
      <c r="R95" s="81" t="s">
        <v>518</v>
      </c>
      <c r="S95" s="48"/>
    </row>
    <row r="96" spans="2:37" ht="15" customHeight="1">
      <c r="B96" s="30"/>
      <c r="C96" s="30"/>
      <c r="D96" s="30" t="s">
        <v>128</v>
      </c>
      <c r="E96" s="30" t="s">
        <v>131</v>
      </c>
      <c r="F96" s="30" t="s">
        <v>587</v>
      </c>
      <c r="G96" s="30"/>
      <c r="H96" s="30"/>
      <c r="I96" s="30"/>
      <c r="J96" s="30"/>
      <c r="K96" s="30" t="s">
        <v>130</v>
      </c>
      <c r="L96" s="30"/>
      <c r="M96" s="30"/>
      <c r="N96" s="550" t="str">
        <f>ITEM_all_first!E500</f>
        <v/>
      </c>
      <c r="O96" s="550"/>
      <c r="P96" s="550"/>
      <c r="Q96" s="550"/>
      <c r="R96" s="55" t="s">
        <v>518</v>
      </c>
      <c r="S96" s="30"/>
      <c r="T96" s="30"/>
      <c r="U96" s="30"/>
      <c r="V96" s="30"/>
      <c r="W96" s="30"/>
      <c r="X96" s="30"/>
      <c r="Y96" s="30"/>
      <c r="Z96" s="30"/>
      <c r="AA96" s="30"/>
      <c r="AB96" s="30"/>
      <c r="AC96" s="30"/>
      <c r="AD96" s="30"/>
      <c r="AE96" s="30"/>
      <c r="AF96" s="30"/>
      <c r="AG96" s="30"/>
      <c r="AH96" s="30"/>
      <c r="AI96" s="30"/>
      <c r="AJ96" s="30"/>
      <c r="AK96" s="30"/>
    </row>
    <row r="97" spans="2:37" ht="15" customHeight="1">
      <c r="B97" s="27" t="s">
        <v>1540</v>
      </c>
      <c r="C97" s="27"/>
      <c r="D97" s="27"/>
      <c r="E97" s="27"/>
      <c r="F97" s="27"/>
      <c r="G97" s="27"/>
      <c r="H97" s="27"/>
      <c r="I97" s="27"/>
      <c r="J97" s="27"/>
      <c r="K97" s="27"/>
      <c r="L97" s="27"/>
      <c r="M97" s="27"/>
      <c r="N97" s="571" t="str">
        <f>ITEM_all_first!E501</f>
        <v/>
      </c>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row>
    <row r="98" spans="2:37" ht="15" customHeight="1">
      <c r="B98" s="6" t="s">
        <v>1541</v>
      </c>
    </row>
    <row r="99" spans="2:37" ht="15" customHeight="1">
      <c r="D99" s="6" t="s">
        <v>128</v>
      </c>
      <c r="E99" s="6" t="s">
        <v>129</v>
      </c>
      <c r="F99" s="49" t="s">
        <v>2427</v>
      </c>
      <c r="AC99" s="6" t="s">
        <v>567</v>
      </c>
      <c r="AD99" s="36" t="str">
        <f>ITEM_all_first!E503</f>
        <v>□</v>
      </c>
      <c r="AE99" s="9" t="s">
        <v>568</v>
      </c>
      <c r="AG99" s="36" t="str">
        <f>ITEM_all_first!E504</f>
        <v>□</v>
      </c>
      <c r="AH99" s="9" t="s">
        <v>569</v>
      </c>
    </row>
    <row r="100" spans="2:37" ht="15" customHeight="1">
      <c r="D100" s="6" t="s">
        <v>128</v>
      </c>
      <c r="E100" s="6" t="s">
        <v>131</v>
      </c>
      <c r="F100" s="6" t="s">
        <v>588</v>
      </c>
      <c r="AC100" s="6" t="s">
        <v>567</v>
      </c>
      <c r="AD100" s="36" t="str">
        <f>ITEM_all_first!E506</f>
        <v>□</v>
      </c>
      <c r="AE100" s="9" t="s">
        <v>568</v>
      </c>
      <c r="AG100" s="36" t="str">
        <f>ITEM_all_first!E507</f>
        <v>□</v>
      </c>
      <c r="AH100" s="9" t="s">
        <v>569</v>
      </c>
    </row>
    <row r="101" spans="2:37" ht="15" customHeight="1">
      <c r="D101" s="6" t="s">
        <v>128</v>
      </c>
      <c r="E101" s="6" t="s">
        <v>132</v>
      </c>
      <c r="F101" s="6" t="s">
        <v>589</v>
      </c>
      <c r="V101" s="6" t="s">
        <v>567</v>
      </c>
      <c r="AD101" s="9" t="s">
        <v>572</v>
      </c>
      <c r="AE101" s="572" t="str">
        <f>ITEM_all_first!E508</f>
        <v/>
      </c>
      <c r="AF101" s="572"/>
      <c r="AG101" s="572"/>
      <c r="AH101" s="572"/>
      <c r="AI101" s="572"/>
      <c r="AJ101" s="572"/>
      <c r="AK101" s="9" t="s">
        <v>592</v>
      </c>
    </row>
    <row r="102" spans="2:37" ht="15" customHeight="1">
      <c r="D102" s="6" t="s">
        <v>128</v>
      </c>
      <c r="E102" s="6" t="s">
        <v>547</v>
      </c>
      <c r="F102" s="6" t="s">
        <v>590</v>
      </c>
      <c r="N102" s="6" t="s">
        <v>567</v>
      </c>
      <c r="AD102" s="9" t="s">
        <v>572</v>
      </c>
      <c r="AE102" s="531" t="str">
        <f>ITEM_all_first!E509</f>
        <v/>
      </c>
      <c r="AF102" s="531"/>
      <c r="AG102" s="531"/>
      <c r="AH102" s="531"/>
      <c r="AI102" s="531"/>
      <c r="AJ102" s="531"/>
      <c r="AK102" s="9" t="s">
        <v>592</v>
      </c>
    </row>
    <row r="103" spans="2:37" ht="15" customHeight="1">
      <c r="D103" s="6" t="s">
        <v>128</v>
      </c>
      <c r="E103" s="6" t="s">
        <v>133</v>
      </c>
      <c r="F103" s="6" t="s">
        <v>591</v>
      </c>
      <c r="N103" s="6" t="s">
        <v>567</v>
      </c>
    </row>
    <row r="104" spans="2:37" ht="15" customHeight="1">
      <c r="E104" s="36" t="str">
        <f>ITEM_all_first!E510</f>
        <v>□</v>
      </c>
      <c r="F104" s="6" t="s">
        <v>595</v>
      </c>
    </row>
    <row r="105" spans="2:37" ht="15" customHeight="1">
      <c r="E105" s="36" t="str">
        <f>ITEM_all_first!E511</f>
        <v>□</v>
      </c>
      <c r="F105" s="6" t="s">
        <v>594</v>
      </c>
    </row>
    <row r="106" spans="2:37" ht="15" customHeight="1">
      <c r="B106" s="30"/>
      <c r="C106" s="30"/>
      <c r="D106" s="30" t="s">
        <v>128</v>
      </c>
      <c r="E106" s="30" t="s">
        <v>525</v>
      </c>
      <c r="F106" s="30" t="s">
        <v>596</v>
      </c>
      <c r="G106" s="30"/>
      <c r="H106" s="30"/>
      <c r="I106" s="30"/>
      <c r="J106" s="30"/>
      <c r="K106" s="30"/>
      <c r="L106" s="30"/>
      <c r="M106" s="30"/>
      <c r="N106" s="30" t="s">
        <v>567</v>
      </c>
      <c r="O106" s="30"/>
      <c r="P106" s="30"/>
      <c r="Q106" s="30"/>
      <c r="R106" s="30"/>
      <c r="S106" s="30"/>
      <c r="T106" s="30"/>
      <c r="U106" s="30"/>
      <c r="V106" s="30"/>
      <c r="W106" s="30"/>
      <c r="X106" s="30"/>
      <c r="Y106" s="30"/>
      <c r="Z106" s="30"/>
      <c r="AA106" s="30"/>
      <c r="AB106" s="30"/>
      <c r="AC106" s="30"/>
      <c r="AD106" s="30"/>
      <c r="AE106" s="573" t="str">
        <f>ITEM_all_first!E512</f>
        <v/>
      </c>
      <c r="AF106" s="573"/>
      <c r="AG106" s="573"/>
      <c r="AH106" s="573"/>
      <c r="AI106" s="573"/>
      <c r="AJ106" s="573"/>
      <c r="AK106" s="30"/>
    </row>
    <row r="107" spans="2:37" ht="15" customHeight="1">
      <c r="B107" s="6" t="s">
        <v>1542</v>
      </c>
      <c r="P107" s="9" t="s">
        <v>529</v>
      </c>
      <c r="Q107" s="549" t="s">
        <v>539</v>
      </c>
      <c r="R107" s="549"/>
      <c r="S107" s="549"/>
      <c r="T107" s="549"/>
      <c r="U107" s="549"/>
      <c r="V107" s="9" t="s">
        <v>523</v>
      </c>
      <c r="W107" s="9" t="s">
        <v>529</v>
      </c>
      <c r="X107" s="549" t="s">
        <v>540</v>
      </c>
      <c r="Y107" s="549"/>
      <c r="Z107" s="549"/>
      <c r="AA107" s="549"/>
      <c r="AB107" s="549"/>
      <c r="AC107" s="9" t="s">
        <v>523</v>
      </c>
      <c r="AD107" s="9" t="s">
        <v>529</v>
      </c>
      <c r="AE107" s="549" t="s">
        <v>542</v>
      </c>
      <c r="AF107" s="549"/>
      <c r="AG107" s="549"/>
      <c r="AH107" s="549"/>
      <c r="AI107" s="549"/>
      <c r="AJ107" s="9" t="s">
        <v>523</v>
      </c>
    </row>
    <row r="108" spans="2:37" ht="15" customHeight="1">
      <c r="D108" s="6" t="s">
        <v>128</v>
      </c>
      <c r="E108" s="6" t="s">
        <v>129</v>
      </c>
      <c r="F108" s="6" t="s">
        <v>597</v>
      </c>
      <c r="K108" s="6" t="s">
        <v>567</v>
      </c>
      <c r="L108" s="9" t="s">
        <v>529</v>
      </c>
      <c r="M108" s="50" t="str">
        <f>ITEM_all_first!E513</f>
        <v/>
      </c>
      <c r="N108" s="9" t="s">
        <v>564</v>
      </c>
      <c r="O108" s="9" t="s">
        <v>523</v>
      </c>
      <c r="P108" s="9" t="s">
        <v>529</v>
      </c>
      <c r="Q108" s="568" t="str">
        <f>IF(ITEM_all_first!$E$514="","",VALUE(ITEM_all_first!$E$514))</f>
        <v/>
      </c>
      <c r="R108" s="568"/>
      <c r="S108" s="568"/>
      <c r="T108" s="568"/>
      <c r="U108" s="568"/>
      <c r="V108" s="34" t="s">
        <v>1336</v>
      </c>
      <c r="W108" s="9" t="s">
        <v>529</v>
      </c>
      <c r="X108" s="568" t="str">
        <f>IF(ITEM_all_first!$E$515="","",VALUE(ITEM_all_first!$E$515))</f>
        <v/>
      </c>
      <c r="Y108" s="568"/>
      <c r="Z108" s="568"/>
      <c r="AA108" s="568"/>
      <c r="AB108" s="568"/>
      <c r="AC108" s="34" t="s">
        <v>1336</v>
      </c>
      <c r="AD108" s="9" t="s">
        <v>529</v>
      </c>
      <c r="AE108" s="564">
        <f t="shared" ref="AE108:AE114" si="1">SUM(Q108,X108)</f>
        <v>0</v>
      </c>
      <c r="AF108" s="564"/>
      <c r="AG108" s="564"/>
      <c r="AH108" s="564"/>
      <c r="AI108" s="564"/>
      <c r="AJ108" s="34" t="s">
        <v>1336</v>
      </c>
    </row>
    <row r="109" spans="2:37" ht="15" customHeight="1">
      <c r="L109" s="9" t="s">
        <v>529</v>
      </c>
      <c r="M109" s="50" t="str">
        <f>ITEM_all_first!E516</f>
        <v/>
      </c>
      <c r="N109" s="9" t="s">
        <v>564</v>
      </c>
      <c r="O109" s="9" t="s">
        <v>523</v>
      </c>
      <c r="P109" s="9" t="s">
        <v>529</v>
      </c>
      <c r="Q109" s="568" t="str">
        <f>IF(ITEM_all_first!$E$517="","",VALUE(ITEM_all_first!$E$517))</f>
        <v/>
      </c>
      <c r="R109" s="568"/>
      <c r="S109" s="568"/>
      <c r="T109" s="568"/>
      <c r="U109" s="568"/>
      <c r="V109" s="34" t="s">
        <v>1336</v>
      </c>
      <c r="W109" s="9" t="s">
        <v>529</v>
      </c>
      <c r="X109" s="568" t="str">
        <f>IF(ITEM_all_first!$E$518="","",VALUE(ITEM_all_first!$E$518))</f>
        <v/>
      </c>
      <c r="Y109" s="568"/>
      <c r="Z109" s="568"/>
      <c r="AA109" s="568"/>
      <c r="AB109" s="568"/>
      <c r="AC109" s="34" t="s">
        <v>1336</v>
      </c>
      <c r="AD109" s="9" t="s">
        <v>529</v>
      </c>
      <c r="AE109" s="564">
        <f t="shared" si="1"/>
        <v>0</v>
      </c>
      <c r="AF109" s="564"/>
      <c r="AG109" s="564"/>
      <c r="AH109" s="564"/>
      <c r="AI109" s="564"/>
      <c r="AJ109" s="34" t="s">
        <v>1336</v>
      </c>
    </row>
    <row r="110" spans="2:37" ht="15" customHeight="1">
      <c r="L110" s="9" t="s">
        <v>529</v>
      </c>
      <c r="M110" s="50" t="str">
        <f>ITEM_all_first!E519</f>
        <v/>
      </c>
      <c r="N110" s="9" t="s">
        <v>564</v>
      </c>
      <c r="O110" s="9" t="s">
        <v>523</v>
      </c>
      <c r="P110" s="9" t="s">
        <v>529</v>
      </c>
      <c r="Q110" s="568" t="str">
        <f>IF(ITEM_all_first!$E$520="","",VALUE(ITEM_all_first!$E$520))</f>
        <v/>
      </c>
      <c r="R110" s="568"/>
      <c r="S110" s="568"/>
      <c r="T110" s="568"/>
      <c r="U110" s="568"/>
      <c r="V110" s="34" t="s">
        <v>1336</v>
      </c>
      <c r="W110" s="9" t="s">
        <v>529</v>
      </c>
      <c r="X110" s="568" t="str">
        <f>IF(ITEM_all_first!$E$521="","",VALUE(ITEM_all_first!$E$521))</f>
        <v/>
      </c>
      <c r="Y110" s="568"/>
      <c r="Z110" s="568"/>
      <c r="AA110" s="568"/>
      <c r="AB110" s="568"/>
      <c r="AC110" s="34" t="s">
        <v>1336</v>
      </c>
      <c r="AD110" s="9" t="s">
        <v>529</v>
      </c>
      <c r="AE110" s="564">
        <f t="shared" si="1"/>
        <v>0</v>
      </c>
      <c r="AF110" s="564"/>
      <c r="AG110" s="564"/>
      <c r="AH110" s="564"/>
      <c r="AI110" s="564"/>
      <c r="AJ110" s="34" t="s">
        <v>1336</v>
      </c>
    </row>
    <row r="111" spans="2:37" ht="15" customHeight="1">
      <c r="L111" s="9" t="s">
        <v>529</v>
      </c>
      <c r="M111" s="50" t="str">
        <f>ITEM_all_first!E522</f>
        <v/>
      </c>
      <c r="N111" s="9" t="s">
        <v>564</v>
      </c>
      <c r="O111" s="9" t="s">
        <v>523</v>
      </c>
      <c r="P111" s="9" t="s">
        <v>529</v>
      </c>
      <c r="Q111" s="568" t="str">
        <f>IF(ITEM_all_first!$E$523="","",VALUE(ITEM_all_first!$E$523))</f>
        <v/>
      </c>
      <c r="R111" s="568"/>
      <c r="S111" s="568"/>
      <c r="T111" s="568"/>
      <c r="U111" s="568"/>
      <c r="V111" s="34" t="s">
        <v>1336</v>
      </c>
      <c r="W111" s="9" t="s">
        <v>529</v>
      </c>
      <c r="X111" s="568" t="str">
        <f>IF(ITEM_all_first!$E$524="","",VALUE(ITEM_all_first!$E$524))</f>
        <v/>
      </c>
      <c r="Y111" s="568"/>
      <c r="Z111" s="568"/>
      <c r="AA111" s="568"/>
      <c r="AB111" s="568"/>
      <c r="AC111" s="34" t="s">
        <v>1336</v>
      </c>
      <c r="AD111" s="9" t="s">
        <v>529</v>
      </c>
      <c r="AE111" s="564">
        <f t="shared" si="1"/>
        <v>0</v>
      </c>
      <c r="AF111" s="564"/>
      <c r="AG111" s="564"/>
      <c r="AH111" s="564"/>
      <c r="AI111" s="564"/>
      <c r="AJ111" s="34" t="s">
        <v>1336</v>
      </c>
    </row>
    <row r="112" spans="2:37" ht="15" customHeight="1">
      <c r="L112" s="9" t="s">
        <v>529</v>
      </c>
      <c r="M112" s="50" t="str">
        <f>ITEM_all_first!E525</f>
        <v/>
      </c>
      <c r="N112" s="9" t="s">
        <v>564</v>
      </c>
      <c r="O112" s="9" t="s">
        <v>523</v>
      </c>
      <c r="P112" s="9" t="s">
        <v>529</v>
      </c>
      <c r="Q112" s="568" t="str">
        <f>IF(ITEM_all_first!$E$526="","",VALUE(ITEM_all_first!$E$526))</f>
        <v/>
      </c>
      <c r="R112" s="568"/>
      <c r="S112" s="568"/>
      <c r="T112" s="568"/>
      <c r="U112" s="568"/>
      <c r="V112" s="34" t="s">
        <v>1336</v>
      </c>
      <c r="W112" s="9" t="s">
        <v>529</v>
      </c>
      <c r="X112" s="568" t="str">
        <f>IF(ITEM_all_first!$E$527="","",VALUE(ITEM_all_first!$E$527))</f>
        <v/>
      </c>
      <c r="Y112" s="568"/>
      <c r="Z112" s="568"/>
      <c r="AA112" s="568"/>
      <c r="AB112" s="568"/>
      <c r="AC112" s="34" t="s">
        <v>1336</v>
      </c>
      <c r="AD112" s="9" t="s">
        <v>529</v>
      </c>
      <c r="AE112" s="564">
        <f t="shared" si="1"/>
        <v>0</v>
      </c>
      <c r="AF112" s="564"/>
      <c r="AG112" s="564"/>
      <c r="AH112" s="564"/>
      <c r="AI112" s="564"/>
      <c r="AJ112" s="34" t="s">
        <v>1336</v>
      </c>
    </row>
    <row r="113" spans="2:37" ht="15" customHeight="1">
      <c r="L113" s="9" t="s">
        <v>529</v>
      </c>
      <c r="M113" s="50" t="str">
        <f>ITEM_all_first!E528</f>
        <v/>
      </c>
      <c r="N113" s="9" t="s">
        <v>564</v>
      </c>
      <c r="O113" s="9" t="s">
        <v>523</v>
      </c>
      <c r="P113" s="9" t="s">
        <v>529</v>
      </c>
      <c r="Q113" s="568" t="str">
        <f>IF(ITEM_all_first!$E$529="","",VALUE(ITEM_all_first!$E$529))</f>
        <v/>
      </c>
      <c r="R113" s="568"/>
      <c r="S113" s="568"/>
      <c r="T113" s="568"/>
      <c r="U113" s="568"/>
      <c r="V113" s="34" t="s">
        <v>1336</v>
      </c>
      <c r="W113" s="9" t="s">
        <v>529</v>
      </c>
      <c r="X113" s="568" t="str">
        <f>IF(ITEM_all_first!$E$530="","",VALUE(ITEM_all_first!$E$530))</f>
        <v/>
      </c>
      <c r="Y113" s="568"/>
      <c r="Z113" s="568"/>
      <c r="AA113" s="568"/>
      <c r="AB113" s="568"/>
      <c r="AC113" s="34" t="s">
        <v>1336</v>
      </c>
      <c r="AD113" s="9" t="s">
        <v>529</v>
      </c>
      <c r="AE113" s="564">
        <f t="shared" si="1"/>
        <v>0</v>
      </c>
      <c r="AF113" s="564"/>
      <c r="AG113" s="564"/>
      <c r="AH113" s="564"/>
      <c r="AI113" s="564"/>
      <c r="AJ113" s="34" t="s">
        <v>1336</v>
      </c>
    </row>
    <row r="114" spans="2:37" ht="15" customHeight="1">
      <c r="B114" s="30"/>
      <c r="C114" s="30"/>
      <c r="D114" s="30" t="s">
        <v>128</v>
      </c>
      <c r="E114" s="30" t="s">
        <v>131</v>
      </c>
      <c r="F114" s="30" t="s">
        <v>541</v>
      </c>
      <c r="G114" s="30"/>
      <c r="H114" s="30"/>
      <c r="I114" s="30"/>
      <c r="J114" s="30"/>
      <c r="K114" s="30" t="s">
        <v>567</v>
      </c>
      <c r="L114" s="30"/>
      <c r="M114" s="30"/>
      <c r="N114" s="30"/>
      <c r="O114" s="30"/>
      <c r="P114" s="32" t="s">
        <v>529</v>
      </c>
      <c r="Q114" s="563">
        <f>SUM(Q108:U113)</f>
        <v>0</v>
      </c>
      <c r="R114" s="563"/>
      <c r="S114" s="563"/>
      <c r="T114" s="563"/>
      <c r="U114" s="563"/>
      <c r="V114" s="34" t="s">
        <v>1336</v>
      </c>
      <c r="W114" s="32" t="s">
        <v>529</v>
      </c>
      <c r="X114" s="563">
        <f>SUM(X108:AB113)</f>
        <v>0</v>
      </c>
      <c r="Y114" s="563"/>
      <c r="Z114" s="563"/>
      <c r="AA114" s="563"/>
      <c r="AB114" s="563"/>
      <c r="AC114" s="34" t="s">
        <v>1336</v>
      </c>
      <c r="AD114" s="32" t="s">
        <v>529</v>
      </c>
      <c r="AE114" s="564">
        <f t="shared" si="1"/>
        <v>0</v>
      </c>
      <c r="AF114" s="564"/>
      <c r="AG114" s="564"/>
      <c r="AH114" s="564"/>
      <c r="AI114" s="564"/>
      <c r="AJ114" s="34" t="s">
        <v>1336</v>
      </c>
      <c r="AK114" s="30"/>
    </row>
    <row r="115" spans="2:37" ht="15" customHeight="1">
      <c r="B115" s="27" t="s">
        <v>1543</v>
      </c>
      <c r="C115" s="27"/>
      <c r="D115" s="27"/>
      <c r="E115" s="27"/>
      <c r="F115" s="27"/>
      <c r="G115" s="27"/>
      <c r="H115" s="27"/>
      <c r="I115" s="27"/>
      <c r="J115" s="27"/>
      <c r="K115" s="27"/>
      <c r="L115" s="565" t="str">
        <f>ITEM_all_first!E531</f>
        <v/>
      </c>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row>
    <row r="116" spans="2:37" ht="15" customHeight="1">
      <c r="B116" s="27" t="s">
        <v>1544</v>
      </c>
      <c r="C116" s="27"/>
      <c r="D116" s="27"/>
      <c r="E116" s="27"/>
      <c r="F116" s="27"/>
      <c r="G116" s="27"/>
      <c r="H116" s="27"/>
      <c r="I116" s="27"/>
      <c r="J116" s="27"/>
      <c r="K116" s="27"/>
      <c r="L116" s="565" t="str">
        <f>ITEM_all_first!E532</f>
        <v/>
      </c>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row>
    <row r="117" spans="2:37" ht="15" customHeight="1">
      <c r="B117" s="27" t="s">
        <v>1545</v>
      </c>
      <c r="C117" s="27"/>
      <c r="D117" s="27"/>
      <c r="E117" s="27"/>
      <c r="F117" s="27"/>
      <c r="G117" s="27"/>
      <c r="H117" s="27"/>
      <c r="I117" s="27"/>
      <c r="J117" s="27"/>
      <c r="K117" s="27"/>
      <c r="L117" s="565" t="str">
        <f>ITEM_all_first!E533</f>
        <v/>
      </c>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5"/>
    </row>
    <row r="118" spans="2:37" ht="15" customHeight="1">
      <c r="B118" s="27" t="s">
        <v>1546</v>
      </c>
      <c r="C118" s="27"/>
      <c r="D118" s="27"/>
      <c r="E118" s="27"/>
      <c r="F118" s="27"/>
      <c r="G118" s="27"/>
      <c r="H118" s="27"/>
      <c r="I118" s="27"/>
      <c r="J118" s="27"/>
      <c r="K118" s="27"/>
      <c r="L118" s="566" t="str">
        <f>ITEM_all_first!E534</f>
        <v/>
      </c>
      <c r="M118" s="566"/>
      <c r="N118" s="566"/>
      <c r="O118" s="566"/>
      <c r="P118" s="27" t="s">
        <v>518</v>
      </c>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2:37" ht="15" customHeight="1">
      <c r="B119" s="27" t="s">
        <v>1547</v>
      </c>
      <c r="C119" s="27"/>
      <c r="D119" s="27"/>
      <c r="E119" s="27"/>
      <c r="F119" s="27"/>
      <c r="G119" s="27"/>
      <c r="H119" s="27"/>
      <c r="I119" s="27"/>
      <c r="J119" s="27"/>
      <c r="K119" s="27"/>
      <c r="L119" s="567" t="str">
        <f>ITEM_all_first!E535</f>
        <v/>
      </c>
      <c r="M119" s="567"/>
      <c r="N119" s="567"/>
      <c r="O119" s="567"/>
      <c r="P119" s="567"/>
      <c r="Q119" s="567"/>
      <c r="R119" s="27"/>
      <c r="S119" s="27"/>
      <c r="T119" s="27"/>
      <c r="U119" s="27"/>
      <c r="V119" s="27"/>
      <c r="W119" s="27"/>
      <c r="X119" s="27"/>
      <c r="Y119" s="27"/>
      <c r="Z119" s="27"/>
      <c r="AA119" s="27"/>
      <c r="AB119" s="27"/>
      <c r="AC119" s="27"/>
      <c r="AD119" s="27"/>
      <c r="AE119" s="27"/>
      <c r="AF119" s="27"/>
      <c r="AG119" s="27"/>
      <c r="AH119" s="27"/>
      <c r="AI119" s="27"/>
      <c r="AJ119" s="27"/>
      <c r="AK119" s="27"/>
    </row>
    <row r="120" spans="2:37" ht="15" customHeight="1">
      <c r="B120" s="27" t="s">
        <v>1548</v>
      </c>
      <c r="C120" s="27"/>
      <c r="D120" s="27"/>
      <c r="E120" s="27"/>
      <c r="F120" s="27"/>
      <c r="G120" s="27"/>
      <c r="H120" s="27"/>
      <c r="I120" s="27"/>
      <c r="J120" s="27"/>
      <c r="K120" s="27"/>
      <c r="L120" s="1108" t="str">
        <f>ITEM_all_first!E536</f>
        <v/>
      </c>
      <c r="M120" s="1108"/>
      <c r="N120" s="1108"/>
      <c r="O120" s="1108"/>
      <c r="P120" s="1108"/>
      <c r="Q120" s="1108"/>
      <c r="R120" s="1108"/>
      <c r="S120" s="1108"/>
      <c r="T120" s="1108"/>
      <c r="U120" s="1108"/>
      <c r="V120" s="1108"/>
      <c r="W120" s="1108"/>
      <c r="X120" s="1108"/>
      <c r="Y120" s="1108" t="str">
        <f>ITEM_all_first!E537</f>
        <v/>
      </c>
      <c r="Z120" s="1108"/>
      <c r="AA120" s="1108"/>
      <c r="AB120" s="1108"/>
      <c r="AC120" s="1108"/>
      <c r="AD120" s="1108"/>
      <c r="AE120" s="1108"/>
      <c r="AF120" s="1108"/>
      <c r="AG120" s="1108"/>
      <c r="AH120" s="1108"/>
      <c r="AI120" s="1108"/>
      <c r="AJ120" s="1108"/>
      <c r="AK120" s="1108"/>
    </row>
    <row r="121" spans="2:37" ht="15" customHeight="1">
      <c r="B121" s="40" t="s">
        <v>1549</v>
      </c>
      <c r="C121" s="40"/>
      <c r="D121" s="40"/>
      <c r="E121" s="40"/>
      <c r="F121" s="40"/>
      <c r="G121" s="40"/>
      <c r="H121" s="40"/>
      <c r="I121" s="40"/>
      <c r="J121" s="40"/>
      <c r="K121" s="40"/>
      <c r="L121" s="527" t="str">
        <f>ITEM_all_first!E538</f>
        <v/>
      </c>
      <c r="M121" s="527"/>
      <c r="N121" s="527"/>
      <c r="O121" s="527"/>
      <c r="P121" s="527"/>
      <c r="Q121" s="527"/>
      <c r="R121" s="527"/>
      <c r="S121" s="527"/>
      <c r="T121" s="527"/>
      <c r="U121" s="527"/>
      <c r="V121" s="527"/>
      <c r="W121" s="527"/>
      <c r="X121" s="527"/>
      <c r="Y121" s="527"/>
      <c r="Z121" s="527"/>
      <c r="AA121" s="527"/>
      <c r="AB121" s="527"/>
      <c r="AC121" s="527"/>
      <c r="AD121" s="527"/>
      <c r="AE121" s="527"/>
      <c r="AF121" s="527"/>
      <c r="AG121" s="527"/>
      <c r="AH121" s="527"/>
      <c r="AI121" s="527"/>
      <c r="AJ121" s="527"/>
      <c r="AK121" s="527"/>
    </row>
    <row r="122" spans="2:37" ht="15" customHeight="1">
      <c r="L122" s="525" t="str">
        <f>ITEM_all_first!E539</f>
        <v/>
      </c>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row>
    <row r="123" spans="2:37" ht="15" customHeight="1">
      <c r="B123" s="30" t="s">
        <v>1403</v>
      </c>
      <c r="C123" s="30"/>
      <c r="D123" s="30"/>
      <c r="E123" s="30"/>
      <c r="F123" s="30"/>
      <c r="G123" s="30"/>
      <c r="H123" s="30"/>
      <c r="I123" s="30"/>
      <c r="J123" s="535" t="str">
        <f>ITEM_all_second!$E$13</f>
        <v/>
      </c>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row>
  </sheetData>
  <mergeCells count="118">
    <mergeCell ref="J13:Q13"/>
    <mergeCell ref="S13:T13"/>
    <mergeCell ref="U13:AB13"/>
    <mergeCell ref="J62:AK62"/>
    <mergeCell ref="J123:AK123"/>
    <mergeCell ref="L9:N9"/>
    <mergeCell ref="O9:AC9"/>
    <mergeCell ref="L10:N10"/>
    <mergeCell ref="O10:AC10"/>
    <mergeCell ref="L11:N11"/>
    <mergeCell ref="O11:AC11"/>
    <mergeCell ref="AE47:AI47"/>
    <mergeCell ref="Q48:U48"/>
    <mergeCell ref="X48:AB48"/>
    <mergeCell ref="AE48:AI48"/>
    <mergeCell ref="L69:N69"/>
    <mergeCell ref="O69:AC69"/>
    <mergeCell ref="L70:N70"/>
    <mergeCell ref="O70:AC70"/>
    <mergeCell ref="L71:N71"/>
    <mergeCell ref="O71:AC71"/>
    <mergeCell ref="U74:AB74"/>
    <mergeCell ref="Q49:U49"/>
    <mergeCell ref="X49:AB49"/>
    <mergeCell ref="B4:AK4"/>
    <mergeCell ref="L6:AC6"/>
    <mergeCell ref="L7:N7"/>
    <mergeCell ref="O7:AC7"/>
    <mergeCell ref="L8:N8"/>
    <mergeCell ref="O8:AC8"/>
    <mergeCell ref="AE49:AI49"/>
    <mergeCell ref="Q50:U50"/>
    <mergeCell ref="X50:AB50"/>
    <mergeCell ref="AE41:AJ41"/>
    <mergeCell ref="N29:Q29"/>
    <mergeCell ref="N30:Q30"/>
    <mergeCell ref="N31:Q31"/>
    <mergeCell ref="N32:Q32"/>
    <mergeCell ref="N34:Q34"/>
    <mergeCell ref="N35:Q35"/>
    <mergeCell ref="N36:AK36"/>
    <mergeCell ref="AE40:AJ40"/>
    <mergeCell ref="Q46:U46"/>
    <mergeCell ref="X46:AB46"/>
    <mergeCell ref="AE46:AI46"/>
    <mergeCell ref="AE45:AJ45"/>
    <mergeCell ref="Q47:U47"/>
    <mergeCell ref="X47:AB47"/>
    <mergeCell ref="L57:O57"/>
    <mergeCell ref="L58:Q58"/>
    <mergeCell ref="L60:AK60"/>
    <mergeCell ref="B65:AK65"/>
    <mergeCell ref="L55:AK55"/>
    <mergeCell ref="L67:AC67"/>
    <mergeCell ref="L68:N68"/>
    <mergeCell ref="O68:AC68"/>
    <mergeCell ref="L61:AK61"/>
    <mergeCell ref="L59:X59"/>
    <mergeCell ref="Y59:AK59"/>
    <mergeCell ref="N90:Q90"/>
    <mergeCell ref="N91:Q91"/>
    <mergeCell ref="N92:Q92"/>
    <mergeCell ref="N93:Q93"/>
    <mergeCell ref="N95:Q95"/>
    <mergeCell ref="N96:Q96"/>
    <mergeCell ref="N97:AK97"/>
    <mergeCell ref="AE101:AJ101"/>
    <mergeCell ref="AE50:AI50"/>
    <mergeCell ref="Q51:U51"/>
    <mergeCell ref="X51:AB51"/>
    <mergeCell ref="AE51:AI51"/>
    <mergeCell ref="Q52:U52"/>
    <mergeCell ref="X52:AB52"/>
    <mergeCell ref="AE52:AI52"/>
    <mergeCell ref="Q53:U53"/>
    <mergeCell ref="X53:AB53"/>
    <mergeCell ref="AE53:AI53"/>
    <mergeCell ref="L72:N72"/>
    <mergeCell ref="O72:AC72"/>
    <mergeCell ref="J74:Q74"/>
    <mergeCell ref="S74:T74"/>
    <mergeCell ref="L54:AK54"/>
    <mergeCell ref="L56:AK56"/>
    <mergeCell ref="AE102:AJ102"/>
    <mergeCell ref="AE106:AJ106"/>
    <mergeCell ref="Q107:U107"/>
    <mergeCell ref="X107:AB107"/>
    <mergeCell ref="AE107:AI107"/>
    <mergeCell ref="Q108:U108"/>
    <mergeCell ref="X108:AB108"/>
    <mergeCell ref="AE108:AI108"/>
    <mergeCell ref="Q109:U109"/>
    <mergeCell ref="X109:AB109"/>
    <mergeCell ref="AE109:AI109"/>
    <mergeCell ref="Q110:U110"/>
    <mergeCell ref="X110:AB110"/>
    <mergeCell ref="AE110:AI110"/>
    <mergeCell ref="Q111:U111"/>
    <mergeCell ref="X111:AB111"/>
    <mergeCell ref="AE111:AI111"/>
    <mergeCell ref="L115:AK115"/>
    <mergeCell ref="L116:AK116"/>
    <mergeCell ref="L117:AK117"/>
    <mergeCell ref="L122:AK122"/>
    <mergeCell ref="L118:O118"/>
    <mergeCell ref="L119:Q119"/>
    <mergeCell ref="L121:AK121"/>
    <mergeCell ref="Q112:U112"/>
    <mergeCell ref="X112:AB112"/>
    <mergeCell ref="AE112:AI112"/>
    <mergeCell ref="Q113:U113"/>
    <mergeCell ref="X113:AB113"/>
    <mergeCell ref="AE113:AI113"/>
    <mergeCell ref="Q114:U114"/>
    <mergeCell ref="X114:AB114"/>
    <mergeCell ref="AE114:AI114"/>
    <mergeCell ref="L120:X120"/>
    <mergeCell ref="Y120:AK120"/>
  </mergeCells>
  <phoneticPr fontId="30"/>
  <dataValidations count="10">
    <dataValidation type="list" allowBlank="1" showInputMessage="1" prompt="選択" sqref="L7:N11 L68:N72" xr:uid="{00000000-0002-0000-2100-000000000000}">
      <formula1>用途番号</formula1>
    </dataValidation>
    <dataValidation type="list" allowBlank="1" showInputMessage="1" prompt="選択" sqref="L59 L120" xr:uid="{00000000-0002-0000-2100-000001000000}">
      <formula1>住宅用火災警報器</formula1>
    </dataValidation>
    <dataValidation type="list" allowBlank="1" showInputMessage="1" prompt="選択" sqref="L58:Q58 L119:Q119" xr:uid="{00000000-0002-0000-2100-000002000000}">
      <formula1>便所</formula1>
    </dataValidation>
    <dataValidation type="list" allowBlank="1" showInputMessage="1" prompt="選択" sqref="AE40:AJ40 AE101:AJ101" xr:uid="{00000000-0002-0000-2100-000003000000}">
      <formula1>確認の特例</formula1>
    </dataValidation>
    <dataValidation type="list" allowBlank="1" showInputMessage="1" prompt="選択" sqref="N29:Q32 N90:Q93" xr:uid="{00000000-0002-0000-2100-000004000000}">
      <formula1>数字</formula1>
    </dataValidation>
    <dataValidation type="list" allowBlank="1" showInputMessage="1" prompt="選択" sqref="J13:Q13 U13:AB13 J74:Q74 U74:AB74" xr:uid="{00000000-0002-0000-2100-000005000000}">
      <formula1>構造</formula1>
    </dataValidation>
    <dataValidation type="list" allowBlank="1" showInputMessage="1" prompt="選択" sqref="O7:AC11 O68:AC72" xr:uid="{00000000-0002-0000-2100-000006000000}">
      <formula1>用途</formula1>
    </dataValidation>
    <dataValidation type="list" allowBlank="1" showInputMessage="1" showErrorMessage="1" prompt="選択" sqref="J12 M12 P12 S12 V12 Z12 AF12 Z73 Q85 E104:E105 AD38:AD39 AG38:AG39 E43:E44 J20:J24 X26:X27 J75:J79 J73 M73 P73 S73 V73 J14:J18 AF73 Q17 Q24 Q78 AB18 Q26:Q27 J26:J27 AB79 Q87:Q88 J87:J88 X87:X88 J81:J85" xr:uid="{00000000-0002-0000-2100-000007000000}">
      <formula1>選択</formula1>
    </dataValidation>
    <dataValidation type="list" allowBlank="1" showInputMessage="1" prompt="選択" sqref="AD99:AD100 AG99:AG100" xr:uid="{5035660F-EDAC-4091-9FAD-1C8C3DC03B31}">
      <formula1>選択</formula1>
    </dataValidation>
    <dataValidation type="list" allowBlank="1" showInputMessage="1" prompt="選択" sqref="Y59:AK59 Y120:AK120"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3"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605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1566</v>
      </c>
      <c r="P6" s="9" t="s">
        <v>529</v>
      </c>
      <c r="Q6" s="549" t="s">
        <v>539</v>
      </c>
      <c r="R6" s="549"/>
      <c r="S6" s="549"/>
      <c r="T6" s="549"/>
      <c r="U6" s="549"/>
      <c r="V6" s="9" t="s">
        <v>523</v>
      </c>
      <c r="W6" s="9" t="s">
        <v>529</v>
      </c>
      <c r="X6" s="549" t="s">
        <v>540</v>
      </c>
      <c r="Y6" s="549"/>
      <c r="Z6" s="549"/>
      <c r="AA6" s="549"/>
      <c r="AB6" s="549"/>
      <c r="AC6" s="9" t="s">
        <v>523</v>
      </c>
      <c r="AD6" s="9" t="s">
        <v>529</v>
      </c>
      <c r="AE6" s="549" t="s">
        <v>542</v>
      </c>
      <c r="AF6" s="549"/>
      <c r="AG6" s="549"/>
      <c r="AH6" s="549"/>
      <c r="AI6" s="549"/>
      <c r="AJ6" s="9" t="s">
        <v>523</v>
      </c>
    </row>
    <row r="7" spans="2:37" ht="15" customHeight="1">
      <c r="D7" s="6" t="s">
        <v>128</v>
      </c>
      <c r="E7" s="6" t="s">
        <v>129</v>
      </c>
      <c r="F7" s="6" t="s">
        <v>597</v>
      </c>
      <c r="K7" s="6" t="s">
        <v>567</v>
      </c>
      <c r="L7" s="9" t="s">
        <v>529</v>
      </c>
      <c r="M7" s="50" t="str">
        <f>IF(確建第四面別紙!M7="","",確建第四面別紙!M7)</f>
        <v/>
      </c>
      <c r="N7" s="9" t="s">
        <v>564</v>
      </c>
      <c r="O7" s="9" t="s">
        <v>523</v>
      </c>
      <c r="P7" s="9" t="s">
        <v>529</v>
      </c>
      <c r="Q7" s="568" t="str">
        <f>IF(確建第四面別紙!Q7="","",確建第四面別紙!Q7)</f>
        <v/>
      </c>
      <c r="R7" s="568"/>
      <c r="S7" s="568"/>
      <c r="T7" s="568"/>
      <c r="U7" s="568"/>
      <c r="V7" s="34" t="s">
        <v>1336</v>
      </c>
      <c r="W7" s="9" t="s">
        <v>529</v>
      </c>
      <c r="X7" s="568" t="str">
        <f>IF(確建第四面別紙!X7="","",確建第四面別紙!X7)</f>
        <v/>
      </c>
      <c r="Y7" s="568"/>
      <c r="Z7" s="568"/>
      <c r="AA7" s="568"/>
      <c r="AB7" s="568"/>
      <c r="AC7" s="34" t="s">
        <v>1336</v>
      </c>
      <c r="AD7" s="9" t="s">
        <v>529</v>
      </c>
      <c r="AE7" s="564">
        <f>SUM(Q7,X7)</f>
        <v>0</v>
      </c>
      <c r="AF7" s="564"/>
      <c r="AG7" s="564"/>
      <c r="AH7" s="564"/>
      <c r="AI7" s="564"/>
      <c r="AJ7" s="34" t="s">
        <v>1336</v>
      </c>
    </row>
    <row r="8" spans="2:37" ht="15" customHeight="1">
      <c r="L8" s="9" t="s">
        <v>529</v>
      </c>
      <c r="M8" s="50" t="str">
        <f>IF(確建第四面別紙!M8="","",確建第四面別紙!M8)</f>
        <v/>
      </c>
      <c r="N8" s="9" t="s">
        <v>564</v>
      </c>
      <c r="O8" s="9" t="s">
        <v>523</v>
      </c>
      <c r="P8" s="9" t="s">
        <v>529</v>
      </c>
      <c r="Q8" s="568" t="str">
        <f>IF(確建第四面別紙!Q8="","",確建第四面別紙!Q8)</f>
        <v/>
      </c>
      <c r="R8" s="568"/>
      <c r="S8" s="568"/>
      <c r="T8" s="568"/>
      <c r="U8" s="568"/>
      <c r="V8" s="34" t="s">
        <v>1336</v>
      </c>
      <c r="W8" s="9" t="s">
        <v>529</v>
      </c>
      <c r="X8" s="568" t="str">
        <f>IF(確建第四面別紙!X8="","",確建第四面別紙!X8)</f>
        <v/>
      </c>
      <c r="Y8" s="568"/>
      <c r="Z8" s="568"/>
      <c r="AA8" s="568"/>
      <c r="AB8" s="568"/>
      <c r="AC8" s="34" t="s">
        <v>1336</v>
      </c>
      <c r="AD8" s="9" t="s">
        <v>529</v>
      </c>
      <c r="AE8" s="564">
        <f t="shared" ref="AE8:AE27" si="0">SUM(Q8,X8)</f>
        <v>0</v>
      </c>
      <c r="AF8" s="564"/>
      <c r="AG8" s="564"/>
      <c r="AH8" s="564"/>
      <c r="AI8" s="564"/>
      <c r="AJ8" s="34" t="s">
        <v>1336</v>
      </c>
    </row>
    <row r="9" spans="2:37" ht="15" customHeight="1">
      <c r="L9" s="9" t="s">
        <v>529</v>
      </c>
      <c r="M9" s="50" t="str">
        <f>IF(確建第四面別紙!M9="","",確建第四面別紙!M9)</f>
        <v/>
      </c>
      <c r="N9" s="9" t="s">
        <v>564</v>
      </c>
      <c r="O9" s="9" t="s">
        <v>523</v>
      </c>
      <c r="P9" s="9" t="s">
        <v>529</v>
      </c>
      <c r="Q9" s="568" t="str">
        <f>IF(確建第四面別紙!Q9="","",確建第四面別紙!Q9)</f>
        <v/>
      </c>
      <c r="R9" s="568"/>
      <c r="S9" s="568"/>
      <c r="T9" s="568"/>
      <c r="U9" s="568"/>
      <c r="V9" s="34" t="s">
        <v>1336</v>
      </c>
      <c r="W9" s="9" t="s">
        <v>529</v>
      </c>
      <c r="X9" s="568" t="str">
        <f>IF(確建第四面別紙!X9="","",確建第四面別紙!X9)</f>
        <v/>
      </c>
      <c r="Y9" s="568"/>
      <c r="Z9" s="568"/>
      <c r="AA9" s="568"/>
      <c r="AB9" s="568"/>
      <c r="AC9" s="34" t="s">
        <v>1336</v>
      </c>
      <c r="AD9" s="9" t="s">
        <v>529</v>
      </c>
      <c r="AE9" s="564">
        <f t="shared" si="0"/>
        <v>0</v>
      </c>
      <c r="AF9" s="564"/>
      <c r="AG9" s="564"/>
      <c r="AH9" s="564"/>
      <c r="AI9" s="564"/>
      <c r="AJ9" s="34" t="s">
        <v>1336</v>
      </c>
    </row>
    <row r="10" spans="2:37" ht="15" customHeight="1">
      <c r="L10" s="9" t="s">
        <v>529</v>
      </c>
      <c r="M10" s="50" t="str">
        <f>IF(確建第四面別紙!M10="","",確建第四面別紙!M10)</f>
        <v/>
      </c>
      <c r="N10" s="9" t="s">
        <v>564</v>
      </c>
      <c r="O10" s="9" t="s">
        <v>523</v>
      </c>
      <c r="P10" s="9" t="s">
        <v>529</v>
      </c>
      <c r="Q10" s="568" t="str">
        <f>IF(確建第四面別紙!Q10="","",確建第四面別紙!Q10)</f>
        <v/>
      </c>
      <c r="R10" s="568"/>
      <c r="S10" s="568"/>
      <c r="T10" s="568"/>
      <c r="U10" s="568"/>
      <c r="V10" s="34" t="s">
        <v>1336</v>
      </c>
      <c r="W10" s="9" t="s">
        <v>529</v>
      </c>
      <c r="X10" s="568" t="str">
        <f>IF(確建第四面別紙!X10="","",確建第四面別紙!X10)</f>
        <v/>
      </c>
      <c r="Y10" s="568"/>
      <c r="Z10" s="568"/>
      <c r="AA10" s="568"/>
      <c r="AB10" s="568"/>
      <c r="AC10" s="34" t="s">
        <v>1336</v>
      </c>
      <c r="AD10" s="9" t="s">
        <v>529</v>
      </c>
      <c r="AE10" s="564">
        <f t="shared" si="0"/>
        <v>0</v>
      </c>
      <c r="AF10" s="564"/>
      <c r="AG10" s="564"/>
      <c r="AH10" s="564"/>
      <c r="AI10" s="564"/>
      <c r="AJ10" s="34" t="s">
        <v>1336</v>
      </c>
    </row>
    <row r="11" spans="2:37" ht="15" customHeight="1">
      <c r="L11" s="9" t="s">
        <v>529</v>
      </c>
      <c r="M11" s="50" t="str">
        <f>IF(確建第四面別紙!M11="","",確建第四面別紙!M11)</f>
        <v/>
      </c>
      <c r="N11" s="9" t="s">
        <v>564</v>
      </c>
      <c r="O11" s="9" t="s">
        <v>523</v>
      </c>
      <c r="P11" s="9" t="s">
        <v>529</v>
      </c>
      <c r="Q11" s="568" t="str">
        <f>IF(確建第四面別紙!Q11="","",確建第四面別紙!Q11)</f>
        <v/>
      </c>
      <c r="R11" s="568"/>
      <c r="S11" s="568"/>
      <c r="T11" s="568"/>
      <c r="U11" s="568"/>
      <c r="V11" s="34" t="s">
        <v>1336</v>
      </c>
      <c r="W11" s="9" t="s">
        <v>529</v>
      </c>
      <c r="X11" s="568" t="str">
        <f>IF(確建第四面別紙!X11="","",確建第四面別紙!X11)</f>
        <v/>
      </c>
      <c r="Y11" s="568"/>
      <c r="Z11" s="568"/>
      <c r="AA11" s="568"/>
      <c r="AB11" s="568"/>
      <c r="AC11" s="34" t="s">
        <v>1336</v>
      </c>
      <c r="AD11" s="9" t="s">
        <v>529</v>
      </c>
      <c r="AE11" s="564">
        <f t="shared" si="0"/>
        <v>0</v>
      </c>
      <c r="AF11" s="564"/>
      <c r="AG11" s="564"/>
      <c r="AH11" s="564"/>
      <c r="AI11" s="564"/>
      <c r="AJ11" s="34" t="s">
        <v>1336</v>
      </c>
    </row>
    <row r="12" spans="2:37" ht="15" customHeight="1">
      <c r="L12" s="9" t="s">
        <v>529</v>
      </c>
      <c r="M12" s="50" t="str">
        <f>IF(確建第四面別紙!M12="","",確建第四面別紙!M12)</f>
        <v/>
      </c>
      <c r="N12" s="9" t="s">
        <v>564</v>
      </c>
      <c r="O12" s="9" t="s">
        <v>523</v>
      </c>
      <c r="P12" s="9" t="s">
        <v>529</v>
      </c>
      <c r="Q12" s="568" t="str">
        <f>IF(確建第四面別紙!Q12="","",確建第四面別紙!Q12)</f>
        <v/>
      </c>
      <c r="R12" s="568"/>
      <c r="S12" s="568"/>
      <c r="T12" s="568"/>
      <c r="U12" s="568"/>
      <c r="V12" s="34" t="s">
        <v>1336</v>
      </c>
      <c r="W12" s="9" t="s">
        <v>529</v>
      </c>
      <c r="X12" s="568" t="str">
        <f>IF(確建第四面別紙!X12="","",確建第四面別紙!X12)</f>
        <v/>
      </c>
      <c r="Y12" s="568"/>
      <c r="Z12" s="568"/>
      <c r="AA12" s="568"/>
      <c r="AB12" s="568"/>
      <c r="AC12" s="34" t="s">
        <v>1336</v>
      </c>
      <c r="AD12" s="9" t="s">
        <v>529</v>
      </c>
      <c r="AE12" s="564">
        <f t="shared" si="0"/>
        <v>0</v>
      </c>
      <c r="AF12" s="564"/>
      <c r="AG12" s="564"/>
      <c r="AH12" s="564"/>
      <c r="AI12" s="564"/>
      <c r="AJ12" s="34" t="s">
        <v>1336</v>
      </c>
    </row>
    <row r="13" spans="2:37" ht="15" customHeight="1">
      <c r="L13" s="9" t="s">
        <v>529</v>
      </c>
      <c r="M13" s="50" t="str">
        <f>IF(確建第四面別紙!M13="","",確建第四面別紙!M13)</f>
        <v/>
      </c>
      <c r="N13" s="9" t="s">
        <v>564</v>
      </c>
      <c r="O13" s="9" t="s">
        <v>523</v>
      </c>
      <c r="P13" s="9" t="s">
        <v>529</v>
      </c>
      <c r="Q13" s="568" t="str">
        <f>IF(確建第四面別紙!Q13="","",確建第四面別紙!Q13)</f>
        <v/>
      </c>
      <c r="R13" s="568"/>
      <c r="S13" s="568"/>
      <c r="T13" s="568"/>
      <c r="U13" s="568"/>
      <c r="V13" s="34" t="s">
        <v>1336</v>
      </c>
      <c r="W13" s="9" t="s">
        <v>529</v>
      </c>
      <c r="X13" s="568" t="str">
        <f>IF(確建第四面別紙!X13="","",確建第四面別紙!X13)</f>
        <v/>
      </c>
      <c r="Y13" s="568"/>
      <c r="Z13" s="568"/>
      <c r="AA13" s="568"/>
      <c r="AB13" s="568"/>
      <c r="AC13" s="34" t="s">
        <v>1336</v>
      </c>
      <c r="AD13" s="9" t="s">
        <v>529</v>
      </c>
      <c r="AE13" s="564">
        <f t="shared" si="0"/>
        <v>0</v>
      </c>
      <c r="AF13" s="564"/>
      <c r="AG13" s="564"/>
      <c r="AH13" s="564"/>
      <c r="AI13" s="564"/>
      <c r="AJ13" s="34" t="s">
        <v>1336</v>
      </c>
    </row>
    <row r="14" spans="2:37" ht="15" customHeight="1">
      <c r="L14" s="9" t="s">
        <v>529</v>
      </c>
      <c r="M14" s="50" t="str">
        <f>IF(確建第四面別紙!M14="","",確建第四面別紙!M14)</f>
        <v/>
      </c>
      <c r="N14" s="9" t="s">
        <v>564</v>
      </c>
      <c r="O14" s="9" t="s">
        <v>523</v>
      </c>
      <c r="P14" s="9" t="s">
        <v>529</v>
      </c>
      <c r="Q14" s="568" t="str">
        <f>IF(確建第四面別紙!Q14="","",確建第四面別紙!Q14)</f>
        <v/>
      </c>
      <c r="R14" s="568"/>
      <c r="S14" s="568"/>
      <c r="T14" s="568"/>
      <c r="U14" s="568"/>
      <c r="V14" s="34" t="s">
        <v>1336</v>
      </c>
      <c r="W14" s="9" t="s">
        <v>529</v>
      </c>
      <c r="X14" s="568" t="str">
        <f>IF(確建第四面別紙!X14="","",確建第四面別紙!X14)</f>
        <v/>
      </c>
      <c r="Y14" s="568"/>
      <c r="Z14" s="568"/>
      <c r="AA14" s="568"/>
      <c r="AB14" s="568"/>
      <c r="AC14" s="34" t="s">
        <v>1336</v>
      </c>
      <c r="AD14" s="9" t="s">
        <v>529</v>
      </c>
      <c r="AE14" s="564">
        <f t="shared" si="0"/>
        <v>0</v>
      </c>
      <c r="AF14" s="564"/>
      <c r="AG14" s="564"/>
      <c r="AH14" s="564"/>
      <c r="AI14" s="564"/>
      <c r="AJ14" s="34" t="s">
        <v>1336</v>
      </c>
    </row>
    <row r="15" spans="2:37" ht="15" customHeight="1">
      <c r="L15" s="9" t="s">
        <v>529</v>
      </c>
      <c r="M15" s="50" t="str">
        <f>IF(確建第四面別紙!M15="","",確建第四面別紙!M15)</f>
        <v/>
      </c>
      <c r="N15" s="9" t="s">
        <v>564</v>
      </c>
      <c r="O15" s="9" t="s">
        <v>523</v>
      </c>
      <c r="P15" s="9" t="s">
        <v>529</v>
      </c>
      <c r="Q15" s="568" t="str">
        <f>IF(確建第四面別紙!Q15="","",確建第四面別紙!Q15)</f>
        <v/>
      </c>
      <c r="R15" s="568"/>
      <c r="S15" s="568"/>
      <c r="T15" s="568"/>
      <c r="U15" s="568"/>
      <c r="V15" s="34" t="s">
        <v>1336</v>
      </c>
      <c r="W15" s="9" t="s">
        <v>529</v>
      </c>
      <c r="X15" s="568" t="str">
        <f>IF(確建第四面別紙!X15="","",確建第四面別紙!X15)</f>
        <v/>
      </c>
      <c r="Y15" s="568"/>
      <c r="Z15" s="568"/>
      <c r="AA15" s="568"/>
      <c r="AB15" s="568"/>
      <c r="AC15" s="34" t="s">
        <v>1336</v>
      </c>
      <c r="AD15" s="9" t="s">
        <v>529</v>
      </c>
      <c r="AE15" s="564">
        <f t="shared" si="0"/>
        <v>0</v>
      </c>
      <c r="AF15" s="564"/>
      <c r="AG15" s="564"/>
      <c r="AH15" s="564"/>
      <c r="AI15" s="564"/>
      <c r="AJ15" s="34" t="s">
        <v>1336</v>
      </c>
    </row>
    <row r="16" spans="2:37" ht="15" customHeight="1">
      <c r="L16" s="9" t="s">
        <v>529</v>
      </c>
      <c r="M16" s="50" t="str">
        <f>IF(確建第四面別紙!M16="","",確建第四面別紙!M16)</f>
        <v/>
      </c>
      <c r="N16" s="9" t="s">
        <v>564</v>
      </c>
      <c r="O16" s="9" t="s">
        <v>523</v>
      </c>
      <c r="P16" s="9" t="s">
        <v>529</v>
      </c>
      <c r="Q16" s="568" t="str">
        <f>IF(確建第四面別紙!Q16="","",確建第四面別紙!Q16)</f>
        <v/>
      </c>
      <c r="R16" s="568"/>
      <c r="S16" s="568"/>
      <c r="T16" s="568"/>
      <c r="U16" s="568"/>
      <c r="V16" s="34" t="s">
        <v>1336</v>
      </c>
      <c r="W16" s="9" t="s">
        <v>529</v>
      </c>
      <c r="X16" s="568" t="str">
        <f>IF(確建第四面別紙!X16="","",確建第四面別紙!X16)</f>
        <v/>
      </c>
      <c r="Y16" s="568"/>
      <c r="Z16" s="568"/>
      <c r="AA16" s="568"/>
      <c r="AB16" s="568"/>
      <c r="AC16" s="34" t="s">
        <v>1336</v>
      </c>
      <c r="AD16" s="9" t="s">
        <v>529</v>
      </c>
      <c r="AE16" s="564">
        <f t="shared" si="0"/>
        <v>0</v>
      </c>
      <c r="AF16" s="564"/>
      <c r="AG16" s="564"/>
      <c r="AH16" s="564"/>
      <c r="AI16" s="564"/>
      <c r="AJ16" s="34" t="s">
        <v>1336</v>
      </c>
    </row>
    <row r="17" spans="2:37" ht="15" customHeight="1">
      <c r="L17" s="9" t="s">
        <v>529</v>
      </c>
      <c r="M17" s="50" t="str">
        <f>IF(確建第四面別紙!M17="","",確建第四面別紙!M17)</f>
        <v/>
      </c>
      <c r="N17" s="9" t="s">
        <v>564</v>
      </c>
      <c r="O17" s="9" t="s">
        <v>523</v>
      </c>
      <c r="P17" s="9" t="s">
        <v>529</v>
      </c>
      <c r="Q17" s="568" t="str">
        <f>IF(確建第四面別紙!Q17="","",確建第四面別紙!Q17)</f>
        <v/>
      </c>
      <c r="R17" s="568"/>
      <c r="S17" s="568"/>
      <c r="T17" s="568"/>
      <c r="U17" s="568"/>
      <c r="V17" s="34" t="s">
        <v>1336</v>
      </c>
      <c r="W17" s="9" t="s">
        <v>529</v>
      </c>
      <c r="X17" s="568" t="str">
        <f>IF(確建第四面別紙!X17="","",確建第四面別紙!X17)</f>
        <v/>
      </c>
      <c r="Y17" s="568"/>
      <c r="Z17" s="568"/>
      <c r="AA17" s="568"/>
      <c r="AB17" s="568"/>
      <c r="AC17" s="34" t="s">
        <v>1336</v>
      </c>
      <c r="AD17" s="9" t="s">
        <v>529</v>
      </c>
      <c r="AE17" s="564">
        <f t="shared" si="0"/>
        <v>0</v>
      </c>
      <c r="AF17" s="564"/>
      <c r="AG17" s="564"/>
      <c r="AH17" s="564"/>
      <c r="AI17" s="564"/>
      <c r="AJ17" s="34" t="s">
        <v>1336</v>
      </c>
    </row>
    <row r="18" spans="2:37" ht="15" customHeight="1">
      <c r="L18" s="9" t="s">
        <v>529</v>
      </c>
      <c r="M18" s="50" t="str">
        <f>IF(確建第四面別紙!M18="","",確建第四面別紙!M18)</f>
        <v/>
      </c>
      <c r="N18" s="9" t="s">
        <v>564</v>
      </c>
      <c r="O18" s="9" t="s">
        <v>523</v>
      </c>
      <c r="P18" s="9" t="s">
        <v>529</v>
      </c>
      <c r="Q18" s="568" t="str">
        <f>IF(確建第四面別紙!Q18="","",確建第四面別紙!Q18)</f>
        <v/>
      </c>
      <c r="R18" s="568"/>
      <c r="S18" s="568"/>
      <c r="T18" s="568"/>
      <c r="U18" s="568"/>
      <c r="V18" s="34" t="s">
        <v>1336</v>
      </c>
      <c r="W18" s="9" t="s">
        <v>529</v>
      </c>
      <c r="X18" s="568" t="str">
        <f>IF(確建第四面別紙!X18="","",確建第四面別紙!X18)</f>
        <v/>
      </c>
      <c r="Y18" s="568"/>
      <c r="Z18" s="568"/>
      <c r="AA18" s="568"/>
      <c r="AB18" s="568"/>
      <c r="AC18" s="34" t="s">
        <v>1336</v>
      </c>
      <c r="AD18" s="9" t="s">
        <v>529</v>
      </c>
      <c r="AE18" s="564">
        <f t="shared" si="0"/>
        <v>0</v>
      </c>
      <c r="AF18" s="564"/>
      <c r="AG18" s="564"/>
      <c r="AH18" s="564"/>
      <c r="AI18" s="564"/>
      <c r="AJ18" s="34" t="s">
        <v>1336</v>
      </c>
    </row>
    <row r="19" spans="2:37" ht="15" customHeight="1">
      <c r="L19" s="9" t="s">
        <v>529</v>
      </c>
      <c r="M19" s="50" t="str">
        <f>IF(確建第四面別紙!M19="","",確建第四面別紙!M19)</f>
        <v/>
      </c>
      <c r="N19" s="9" t="s">
        <v>564</v>
      </c>
      <c r="O19" s="9" t="s">
        <v>523</v>
      </c>
      <c r="P19" s="9" t="s">
        <v>529</v>
      </c>
      <c r="Q19" s="568" t="str">
        <f>IF(確建第四面別紙!Q19="","",確建第四面別紙!Q19)</f>
        <v/>
      </c>
      <c r="R19" s="568"/>
      <c r="S19" s="568"/>
      <c r="T19" s="568"/>
      <c r="U19" s="568"/>
      <c r="V19" s="34" t="s">
        <v>1336</v>
      </c>
      <c r="W19" s="9" t="s">
        <v>529</v>
      </c>
      <c r="X19" s="568" t="str">
        <f>IF(確建第四面別紙!X19="","",確建第四面別紙!X19)</f>
        <v/>
      </c>
      <c r="Y19" s="568"/>
      <c r="Z19" s="568"/>
      <c r="AA19" s="568"/>
      <c r="AB19" s="568"/>
      <c r="AC19" s="34" t="s">
        <v>1336</v>
      </c>
      <c r="AD19" s="9" t="s">
        <v>529</v>
      </c>
      <c r="AE19" s="564">
        <f t="shared" si="0"/>
        <v>0</v>
      </c>
      <c r="AF19" s="564"/>
      <c r="AG19" s="564"/>
      <c r="AH19" s="564"/>
      <c r="AI19" s="564"/>
      <c r="AJ19" s="34" t="s">
        <v>1336</v>
      </c>
    </row>
    <row r="20" spans="2:37" ht="15" customHeight="1">
      <c r="L20" s="9" t="s">
        <v>529</v>
      </c>
      <c r="M20" s="50" t="str">
        <f>IF(確建第四面別紙!M20="","",確建第四面別紙!M20)</f>
        <v/>
      </c>
      <c r="N20" s="9" t="s">
        <v>564</v>
      </c>
      <c r="O20" s="9" t="s">
        <v>523</v>
      </c>
      <c r="P20" s="9" t="s">
        <v>529</v>
      </c>
      <c r="Q20" s="568" t="str">
        <f>IF(確建第四面別紙!Q20="","",確建第四面別紙!Q20)</f>
        <v/>
      </c>
      <c r="R20" s="568"/>
      <c r="S20" s="568"/>
      <c r="T20" s="568"/>
      <c r="U20" s="568"/>
      <c r="V20" s="34" t="s">
        <v>1336</v>
      </c>
      <c r="W20" s="9" t="s">
        <v>529</v>
      </c>
      <c r="X20" s="568" t="str">
        <f>IF(確建第四面別紙!X20="","",確建第四面別紙!X20)</f>
        <v/>
      </c>
      <c r="Y20" s="568"/>
      <c r="Z20" s="568"/>
      <c r="AA20" s="568"/>
      <c r="AB20" s="568"/>
      <c r="AC20" s="34" t="s">
        <v>1336</v>
      </c>
      <c r="AD20" s="9" t="s">
        <v>529</v>
      </c>
      <c r="AE20" s="564">
        <f t="shared" si="0"/>
        <v>0</v>
      </c>
      <c r="AF20" s="564"/>
      <c r="AG20" s="564"/>
      <c r="AH20" s="564"/>
      <c r="AI20" s="564"/>
      <c r="AJ20" s="34" t="s">
        <v>1336</v>
      </c>
    </row>
    <row r="21" spans="2:37" ht="15" customHeight="1">
      <c r="L21" s="9" t="s">
        <v>529</v>
      </c>
      <c r="M21" s="50" t="str">
        <f>IF(確建第四面別紙!M21="","",確建第四面別紙!M21)</f>
        <v/>
      </c>
      <c r="N21" s="9" t="s">
        <v>564</v>
      </c>
      <c r="O21" s="9" t="s">
        <v>523</v>
      </c>
      <c r="P21" s="9" t="s">
        <v>529</v>
      </c>
      <c r="Q21" s="568" t="str">
        <f>IF(確建第四面別紙!Q21="","",確建第四面別紙!Q21)</f>
        <v/>
      </c>
      <c r="R21" s="568"/>
      <c r="S21" s="568"/>
      <c r="T21" s="568"/>
      <c r="U21" s="568"/>
      <c r="V21" s="34" t="s">
        <v>1336</v>
      </c>
      <c r="W21" s="9" t="s">
        <v>529</v>
      </c>
      <c r="X21" s="568" t="str">
        <f>IF(確建第四面別紙!X21="","",確建第四面別紙!X21)</f>
        <v/>
      </c>
      <c r="Y21" s="568"/>
      <c r="Z21" s="568"/>
      <c r="AA21" s="568"/>
      <c r="AB21" s="568"/>
      <c r="AC21" s="34" t="s">
        <v>1336</v>
      </c>
      <c r="AD21" s="9" t="s">
        <v>529</v>
      </c>
      <c r="AE21" s="564">
        <f t="shared" si="0"/>
        <v>0</v>
      </c>
      <c r="AF21" s="564"/>
      <c r="AG21" s="564"/>
      <c r="AH21" s="564"/>
      <c r="AI21" s="564"/>
      <c r="AJ21" s="34" t="s">
        <v>1336</v>
      </c>
    </row>
    <row r="22" spans="2:37" ht="15" customHeight="1">
      <c r="L22" s="9" t="s">
        <v>529</v>
      </c>
      <c r="M22" s="50" t="str">
        <f>IF(確建第四面別紙!M22="","",確建第四面別紙!M22)</f>
        <v/>
      </c>
      <c r="N22" s="9" t="s">
        <v>564</v>
      </c>
      <c r="O22" s="9" t="s">
        <v>523</v>
      </c>
      <c r="P22" s="9" t="s">
        <v>529</v>
      </c>
      <c r="Q22" s="568" t="str">
        <f>IF(確建第四面別紙!Q22="","",確建第四面別紙!Q22)</f>
        <v/>
      </c>
      <c r="R22" s="568"/>
      <c r="S22" s="568"/>
      <c r="T22" s="568"/>
      <c r="U22" s="568"/>
      <c r="V22" s="34" t="s">
        <v>1336</v>
      </c>
      <c r="W22" s="9" t="s">
        <v>529</v>
      </c>
      <c r="X22" s="568" t="str">
        <f>IF(確建第四面別紙!X22="","",確建第四面別紙!X22)</f>
        <v/>
      </c>
      <c r="Y22" s="568"/>
      <c r="Z22" s="568"/>
      <c r="AA22" s="568"/>
      <c r="AB22" s="568"/>
      <c r="AC22" s="34" t="s">
        <v>1336</v>
      </c>
      <c r="AD22" s="9" t="s">
        <v>529</v>
      </c>
      <c r="AE22" s="564">
        <f t="shared" si="0"/>
        <v>0</v>
      </c>
      <c r="AF22" s="564"/>
      <c r="AG22" s="564"/>
      <c r="AH22" s="564"/>
      <c r="AI22" s="564"/>
      <c r="AJ22" s="34" t="s">
        <v>1336</v>
      </c>
    </row>
    <row r="23" spans="2:37" ht="15" customHeight="1">
      <c r="L23" s="9" t="s">
        <v>529</v>
      </c>
      <c r="M23" s="50" t="str">
        <f>IF(確建第四面別紙!M23="","",確建第四面別紙!M23)</f>
        <v/>
      </c>
      <c r="N23" s="9" t="s">
        <v>564</v>
      </c>
      <c r="O23" s="9" t="s">
        <v>523</v>
      </c>
      <c r="P23" s="9" t="s">
        <v>529</v>
      </c>
      <c r="Q23" s="568" t="str">
        <f>IF(確建第四面別紙!Q23="","",確建第四面別紙!Q23)</f>
        <v/>
      </c>
      <c r="R23" s="568"/>
      <c r="S23" s="568"/>
      <c r="T23" s="568"/>
      <c r="U23" s="568"/>
      <c r="V23" s="34" t="s">
        <v>1336</v>
      </c>
      <c r="W23" s="9" t="s">
        <v>529</v>
      </c>
      <c r="X23" s="568" t="str">
        <f>IF(確建第四面別紙!X23="","",確建第四面別紙!X23)</f>
        <v/>
      </c>
      <c r="Y23" s="568"/>
      <c r="Z23" s="568"/>
      <c r="AA23" s="568"/>
      <c r="AB23" s="568"/>
      <c r="AC23" s="34" t="s">
        <v>1336</v>
      </c>
      <c r="AD23" s="9" t="s">
        <v>529</v>
      </c>
      <c r="AE23" s="564">
        <f t="shared" si="0"/>
        <v>0</v>
      </c>
      <c r="AF23" s="564"/>
      <c r="AG23" s="564"/>
      <c r="AH23" s="564"/>
      <c r="AI23" s="564"/>
      <c r="AJ23" s="34" t="s">
        <v>1336</v>
      </c>
    </row>
    <row r="24" spans="2:37" ht="15" customHeight="1">
      <c r="L24" s="9" t="s">
        <v>529</v>
      </c>
      <c r="M24" s="50" t="str">
        <f>IF(確建第四面別紙!M24="","",確建第四面別紙!M24)</f>
        <v/>
      </c>
      <c r="N24" s="9" t="s">
        <v>564</v>
      </c>
      <c r="O24" s="9" t="s">
        <v>523</v>
      </c>
      <c r="P24" s="9" t="s">
        <v>529</v>
      </c>
      <c r="Q24" s="568" t="str">
        <f>IF(確建第四面別紙!Q24="","",確建第四面別紙!Q24)</f>
        <v/>
      </c>
      <c r="R24" s="568"/>
      <c r="S24" s="568"/>
      <c r="T24" s="568"/>
      <c r="U24" s="568"/>
      <c r="V24" s="34" t="s">
        <v>1336</v>
      </c>
      <c r="W24" s="9" t="s">
        <v>529</v>
      </c>
      <c r="X24" s="568" t="str">
        <f>IF(確建第四面別紙!X24="","",確建第四面別紙!X24)</f>
        <v/>
      </c>
      <c r="Y24" s="568"/>
      <c r="Z24" s="568"/>
      <c r="AA24" s="568"/>
      <c r="AB24" s="568"/>
      <c r="AC24" s="34" t="s">
        <v>1336</v>
      </c>
      <c r="AD24" s="9" t="s">
        <v>529</v>
      </c>
      <c r="AE24" s="564">
        <f t="shared" si="0"/>
        <v>0</v>
      </c>
      <c r="AF24" s="564"/>
      <c r="AG24" s="564"/>
      <c r="AH24" s="564"/>
      <c r="AI24" s="564"/>
      <c r="AJ24" s="34" t="s">
        <v>1336</v>
      </c>
    </row>
    <row r="25" spans="2:37" ht="15" customHeight="1">
      <c r="L25" s="9" t="s">
        <v>529</v>
      </c>
      <c r="M25" s="50" t="str">
        <f>IF(確建第四面別紙!M25="","",確建第四面別紙!M25)</f>
        <v/>
      </c>
      <c r="N25" s="9" t="s">
        <v>564</v>
      </c>
      <c r="O25" s="9" t="s">
        <v>523</v>
      </c>
      <c r="P25" s="9" t="s">
        <v>529</v>
      </c>
      <c r="Q25" s="568" t="str">
        <f>IF(確建第四面別紙!Q25="","",確建第四面別紙!Q25)</f>
        <v/>
      </c>
      <c r="R25" s="568"/>
      <c r="S25" s="568"/>
      <c r="T25" s="568"/>
      <c r="U25" s="568"/>
      <c r="V25" s="34" t="s">
        <v>1336</v>
      </c>
      <c r="W25" s="9" t="s">
        <v>529</v>
      </c>
      <c r="X25" s="568" t="str">
        <f>IF(確建第四面別紙!X25="","",確建第四面別紙!X25)</f>
        <v/>
      </c>
      <c r="Y25" s="568"/>
      <c r="Z25" s="568"/>
      <c r="AA25" s="568"/>
      <c r="AB25" s="568"/>
      <c r="AC25" s="34" t="s">
        <v>1336</v>
      </c>
      <c r="AD25" s="9" t="s">
        <v>529</v>
      </c>
      <c r="AE25" s="564">
        <f t="shared" si="0"/>
        <v>0</v>
      </c>
      <c r="AF25" s="564"/>
      <c r="AG25" s="564"/>
      <c r="AH25" s="564"/>
      <c r="AI25" s="564"/>
      <c r="AJ25" s="34" t="s">
        <v>1336</v>
      </c>
    </row>
    <row r="26" spans="2:37" ht="15" customHeight="1">
      <c r="L26" s="9" t="s">
        <v>529</v>
      </c>
      <c r="M26" s="50" t="str">
        <f>IF(確建第四面別紙!M26="","",確建第四面別紙!M26)</f>
        <v/>
      </c>
      <c r="N26" s="9" t="s">
        <v>564</v>
      </c>
      <c r="O26" s="9" t="s">
        <v>523</v>
      </c>
      <c r="P26" s="9" t="s">
        <v>529</v>
      </c>
      <c r="Q26" s="568" t="str">
        <f>IF(確建第四面別紙!Q26="","",確建第四面別紙!Q26)</f>
        <v/>
      </c>
      <c r="R26" s="568"/>
      <c r="S26" s="568"/>
      <c r="T26" s="568"/>
      <c r="U26" s="568"/>
      <c r="V26" s="34" t="s">
        <v>1336</v>
      </c>
      <c r="W26" s="9" t="s">
        <v>529</v>
      </c>
      <c r="X26" s="568" t="str">
        <f>IF(確建第四面別紙!X26="","",確建第四面別紙!X26)</f>
        <v/>
      </c>
      <c r="Y26" s="568"/>
      <c r="Z26" s="568"/>
      <c r="AA26" s="568"/>
      <c r="AB26" s="568"/>
      <c r="AC26" s="34" t="s">
        <v>1336</v>
      </c>
      <c r="AD26" s="9" t="s">
        <v>529</v>
      </c>
      <c r="AE26" s="564">
        <f t="shared" si="0"/>
        <v>0</v>
      </c>
      <c r="AF26" s="564"/>
      <c r="AG26" s="564"/>
      <c r="AH26" s="564"/>
      <c r="AI26" s="564"/>
      <c r="AJ26" s="34" t="s">
        <v>1336</v>
      </c>
    </row>
    <row r="27" spans="2:37" ht="15" customHeight="1">
      <c r="D27" s="6" t="s">
        <v>128</v>
      </c>
      <c r="E27" s="6" t="s">
        <v>131</v>
      </c>
      <c r="F27" s="6" t="s">
        <v>541</v>
      </c>
      <c r="K27" s="6" t="s">
        <v>567</v>
      </c>
      <c r="P27" s="9" t="s">
        <v>529</v>
      </c>
      <c r="Q27" s="564">
        <f>SUM(Q7:U26)</f>
        <v>0</v>
      </c>
      <c r="R27" s="564"/>
      <c r="S27" s="564"/>
      <c r="T27" s="564"/>
      <c r="U27" s="564"/>
      <c r="V27" s="34" t="s">
        <v>1336</v>
      </c>
      <c r="W27" s="9" t="s">
        <v>529</v>
      </c>
      <c r="X27" s="564">
        <f>SUM(X7:AB26)</f>
        <v>0</v>
      </c>
      <c r="Y27" s="564"/>
      <c r="Z27" s="564"/>
      <c r="AA27" s="564"/>
      <c r="AB27" s="564"/>
      <c r="AC27" s="34" t="s">
        <v>1336</v>
      </c>
      <c r="AD27" s="9" t="s">
        <v>529</v>
      </c>
      <c r="AE27" s="564">
        <f t="shared" si="0"/>
        <v>0</v>
      </c>
      <c r="AF27" s="564"/>
      <c r="AG27" s="564"/>
      <c r="AH27" s="564"/>
      <c r="AI27" s="564"/>
      <c r="AJ27" s="34" t="s">
        <v>1336</v>
      </c>
    </row>
    <row r="30" spans="2:37" ht="15" customHeight="1">
      <c r="B30" s="523" t="s">
        <v>575</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row>
    <row r="31" spans="2:37" ht="15" customHeight="1">
      <c r="B31" s="30" t="s">
        <v>605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1566</v>
      </c>
      <c r="P32" s="9" t="s">
        <v>529</v>
      </c>
      <c r="Q32" s="549" t="s">
        <v>539</v>
      </c>
      <c r="R32" s="549"/>
      <c r="S32" s="549"/>
      <c r="T32" s="549"/>
      <c r="U32" s="549"/>
      <c r="V32" s="9" t="s">
        <v>523</v>
      </c>
      <c r="W32" s="9" t="s">
        <v>529</v>
      </c>
      <c r="X32" s="549" t="s">
        <v>540</v>
      </c>
      <c r="Y32" s="549"/>
      <c r="Z32" s="549"/>
      <c r="AA32" s="549"/>
      <c r="AB32" s="549"/>
      <c r="AC32" s="9" t="s">
        <v>523</v>
      </c>
      <c r="AD32" s="9" t="s">
        <v>529</v>
      </c>
      <c r="AE32" s="549" t="s">
        <v>542</v>
      </c>
      <c r="AF32" s="549"/>
      <c r="AG32" s="549"/>
      <c r="AH32" s="549"/>
      <c r="AI32" s="549"/>
      <c r="AJ32" s="9" t="s">
        <v>523</v>
      </c>
    </row>
    <row r="33" spans="4:36" ht="15" customHeight="1">
      <c r="D33" s="6" t="s">
        <v>128</v>
      </c>
      <c r="E33" s="6" t="s">
        <v>129</v>
      </c>
      <c r="F33" s="6" t="s">
        <v>597</v>
      </c>
      <c r="K33" s="6" t="s">
        <v>567</v>
      </c>
      <c r="L33" s="9" t="s">
        <v>529</v>
      </c>
      <c r="M33" s="50" t="str">
        <f>IF(確建第四面別紙!M33="","",確建第四面別紙!M33)</f>
        <v/>
      </c>
      <c r="N33" s="9" t="s">
        <v>564</v>
      </c>
      <c r="O33" s="9" t="s">
        <v>523</v>
      </c>
      <c r="P33" s="9" t="s">
        <v>529</v>
      </c>
      <c r="Q33" s="568" t="str">
        <f>IF(確建第四面別紙!Q33="","",確建第四面別紙!Q33)</f>
        <v/>
      </c>
      <c r="R33" s="568"/>
      <c r="S33" s="568"/>
      <c r="T33" s="568"/>
      <c r="U33" s="568"/>
      <c r="V33" s="34" t="s">
        <v>1336</v>
      </c>
      <c r="W33" s="9" t="s">
        <v>529</v>
      </c>
      <c r="X33" s="568" t="str">
        <f>IF(確建第四面別紙!X33="","",確建第四面別紙!X33)</f>
        <v/>
      </c>
      <c r="Y33" s="568"/>
      <c r="Z33" s="568"/>
      <c r="AA33" s="568"/>
      <c r="AB33" s="568"/>
      <c r="AC33" s="34" t="s">
        <v>1336</v>
      </c>
      <c r="AD33" s="9" t="s">
        <v>529</v>
      </c>
      <c r="AE33" s="564">
        <f>SUM(Q33,X33)</f>
        <v>0</v>
      </c>
      <c r="AF33" s="564"/>
      <c r="AG33" s="564"/>
      <c r="AH33" s="564"/>
      <c r="AI33" s="564"/>
      <c r="AJ33" s="34" t="s">
        <v>1336</v>
      </c>
    </row>
    <row r="34" spans="4:36" ht="15" customHeight="1">
      <c r="L34" s="9" t="s">
        <v>529</v>
      </c>
      <c r="M34" s="50" t="str">
        <f>IF(確建第四面別紙!M34="","",確建第四面別紙!M34)</f>
        <v/>
      </c>
      <c r="N34" s="9" t="s">
        <v>564</v>
      </c>
      <c r="O34" s="9" t="s">
        <v>523</v>
      </c>
      <c r="P34" s="9" t="s">
        <v>529</v>
      </c>
      <c r="Q34" s="568" t="str">
        <f>IF(確建第四面別紙!Q34="","",確建第四面別紙!Q34)</f>
        <v/>
      </c>
      <c r="R34" s="568"/>
      <c r="S34" s="568"/>
      <c r="T34" s="568"/>
      <c r="U34" s="568"/>
      <c r="V34" s="34" t="s">
        <v>1336</v>
      </c>
      <c r="W34" s="9" t="s">
        <v>529</v>
      </c>
      <c r="X34" s="568" t="str">
        <f>IF(確建第四面別紙!X34="","",確建第四面別紙!X34)</f>
        <v/>
      </c>
      <c r="Y34" s="568"/>
      <c r="Z34" s="568"/>
      <c r="AA34" s="568"/>
      <c r="AB34" s="568"/>
      <c r="AC34" s="34" t="s">
        <v>1336</v>
      </c>
      <c r="AD34" s="9" t="s">
        <v>529</v>
      </c>
      <c r="AE34" s="564">
        <f t="shared" ref="AE34:AE53" si="1">SUM(Q34,X34)</f>
        <v>0</v>
      </c>
      <c r="AF34" s="564"/>
      <c r="AG34" s="564"/>
      <c r="AH34" s="564"/>
      <c r="AI34" s="564"/>
      <c r="AJ34" s="34" t="s">
        <v>1336</v>
      </c>
    </row>
    <row r="35" spans="4:36" ht="15" customHeight="1">
      <c r="L35" s="9" t="s">
        <v>529</v>
      </c>
      <c r="M35" s="50" t="str">
        <f>IF(確建第四面別紙!M35="","",確建第四面別紙!M35)</f>
        <v/>
      </c>
      <c r="N35" s="9" t="s">
        <v>564</v>
      </c>
      <c r="O35" s="9" t="s">
        <v>523</v>
      </c>
      <c r="P35" s="9" t="s">
        <v>529</v>
      </c>
      <c r="Q35" s="568" t="str">
        <f>IF(確建第四面別紙!Q35="","",確建第四面別紙!Q35)</f>
        <v/>
      </c>
      <c r="R35" s="568"/>
      <c r="S35" s="568"/>
      <c r="T35" s="568"/>
      <c r="U35" s="568"/>
      <c r="V35" s="34" t="s">
        <v>1336</v>
      </c>
      <c r="W35" s="9" t="s">
        <v>529</v>
      </c>
      <c r="X35" s="568" t="str">
        <f>IF(確建第四面別紙!X35="","",確建第四面別紙!X35)</f>
        <v/>
      </c>
      <c r="Y35" s="568"/>
      <c r="Z35" s="568"/>
      <c r="AA35" s="568"/>
      <c r="AB35" s="568"/>
      <c r="AC35" s="34" t="s">
        <v>1336</v>
      </c>
      <c r="AD35" s="9" t="s">
        <v>529</v>
      </c>
      <c r="AE35" s="564">
        <f t="shared" si="1"/>
        <v>0</v>
      </c>
      <c r="AF35" s="564"/>
      <c r="AG35" s="564"/>
      <c r="AH35" s="564"/>
      <c r="AI35" s="564"/>
      <c r="AJ35" s="34" t="s">
        <v>1336</v>
      </c>
    </row>
    <row r="36" spans="4:36" ht="15" customHeight="1">
      <c r="L36" s="9" t="s">
        <v>529</v>
      </c>
      <c r="M36" s="50" t="str">
        <f>IF(確建第四面別紙!M36="","",確建第四面別紙!M36)</f>
        <v/>
      </c>
      <c r="N36" s="9" t="s">
        <v>564</v>
      </c>
      <c r="O36" s="9" t="s">
        <v>523</v>
      </c>
      <c r="P36" s="9" t="s">
        <v>529</v>
      </c>
      <c r="Q36" s="568" t="str">
        <f>IF(確建第四面別紙!Q36="","",確建第四面別紙!Q36)</f>
        <v/>
      </c>
      <c r="R36" s="568"/>
      <c r="S36" s="568"/>
      <c r="T36" s="568"/>
      <c r="U36" s="568"/>
      <c r="V36" s="34" t="s">
        <v>1336</v>
      </c>
      <c r="W36" s="9" t="s">
        <v>529</v>
      </c>
      <c r="X36" s="568" t="str">
        <f>IF(確建第四面別紙!X36="","",確建第四面別紙!X36)</f>
        <v/>
      </c>
      <c r="Y36" s="568"/>
      <c r="Z36" s="568"/>
      <c r="AA36" s="568"/>
      <c r="AB36" s="568"/>
      <c r="AC36" s="34" t="s">
        <v>1336</v>
      </c>
      <c r="AD36" s="9" t="s">
        <v>529</v>
      </c>
      <c r="AE36" s="564">
        <f t="shared" si="1"/>
        <v>0</v>
      </c>
      <c r="AF36" s="564"/>
      <c r="AG36" s="564"/>
      <c r="AH36" s="564"/>
      <c r="AI36" s="564"/>
      <c r="AJ36" s="34" t="s">
        <v>1336</v>
      </c>
    </row>
    <row r="37" spans="4:36" ht="15" customHeight="1">
      <c r="L37" s="9" t="s">
        <v>529</v>
      </c>
      <c r="M37" s="50" t="str">
        <f>IF(確建第四面別紙!M37="","",確建第四面別紙!M37)</f>
        <v/>
      </c>
      <c r="N37" s="9" t="s">
        <v>564</v>
      </c>
      <c r="O37" s="9" t="s">
        <v>523</v>
      </c>
      <c r="P37" s="9" t="s">
        <v>529</v>
      </c>
      <c r="Q37" s="568" t="str">
        <f>IF(確建第四面別紙!Q37="","",確建第四面別紙!Q37)</f>
        <v/>
      </c>
      <c r="R37" s="568"/>
      <c r="S37" s="568"/>
      <c r="T37" s="568"/>
      <c r="U37" s="568"/>
      <c r="V37" s="34" t="s">
        <v>1336</v>
      </c>
      <c r="W37" s="9" t="s">
        <v>529</v>
      </c>
      <c r="X37" s="568" t="str">
        <f>IF(確建第四面別紙!X37="","",確建第四面別紙!X37)</f>
        <v/>
      </c>
      <c r="Y37" s="568"/>
      <c r="Z37" s="568"/>
      <c r="AA37" s="568"/>
      <c r="AB37" s="568"/>
      <c r="AC37" s="34" t="s">
        <v>1336</v>
      </c>
      <c r="AD37" s="9" t="s">
        <v>529</v>
      </c>
      <c r="AE37" s="564">
        <f t="shared" si="1"/>
        <v>0</v>
      </c>
      <c r="AF37" s="564"/>
      <c r="AG37" s="564"/>
      <c r="AH37" s="564"/>
      <c r="AI37" s="564"/>
      <c r="AJ37" s="34" t="s">
        <v>1336</v>
      </c>
    </row>
    <row r="38" spans="4:36" ht="15" customHeight="1">
      <c r="L38" s="9" t="s">
        <v>529</v>
      </c>
      <c r="M38" s="50" t="str">
        <f>IF(確建第四面別紙!M38="","",確建第四面別紙!M38)</f>
        <v/>
      </c>
      <c r="N38" s="9" t="s">
        <v>564</v>
      </c>
      <c r="O38" s="9" t="s">
        <v>523</v>
      </c>
      <c r="P38" s="9" t="s">
        <v>529</v>
      </c>
      <c r="Q38" s="568" t="str">
        <f>IF(確建第四面別紙!Q38="","",確建第四面別紙!Q38)</f>
        <v/>
      </c>
      <c r="R38" s="568"/>
      <c r="S38" s="568"/>
      <c r="T38" s="568"/>
      <c r="U38" s="568"/>
      <c r="V38" s="34" t="s">
        <v>1336</v>
      </c>
      <c r="W38" s="9" t="s">
        <v>529</v>
      </c>
      <c r="X38" s="568" t="str">
        <f>IF(確建第四面別紙!X38="","",確建第四面別紙!X38)</f>
        <v/>
      </c>
      <c r="Y38" s="568"/>
      <c r="Z38" s="568"/>
      <c r="AA38" s="568"/>
      <c r="AB38" s="568"/>
      <c r="AC38" s="34" t="s">
        <v>1336</v>
      </c>
      <c r="AD38" s="9" t="s">
        <v>529</v>
      </c>
      <c r="AE38" s="564">
        <f t="shared" si="1"/>
        <v>0</v>
      </c>
      <c r="AF38" s="564"/>
      <c r="AG38" s="564"/>
      <c r="AH38" s="564"/>
      <c r="AI38" s="564"/>
      <c r="AJ38" s="34" t="s">
        <v>1336</v>
      </c>
    </row>
    <row r="39" spans="4:36" ht="15" customHeight="1">
      <c r="L39" s="9" t="s">
        <v>529</v>
      </c>
      <c r="M39" s="50" t="str">
        <f>IF(確建第四面別紙!M39="","",確建第四面別紙!M39)</f>
        <v/>
      </c>
      <c r="N39" s="9" t="s">
        <v>564</v>
      </c>
      <c r="O39" s="9" t="s">
        <v>523</v>
      </c>
      <c r="P39" s="9" t="s">
        <v>529</v>
      </c>
      <c r="Q39" s="568" t="str">
        <f>IF(確建第四面別紙!Q39="","",確建第四面別紙!Q39)</f>
        <v/>
      </c>
      <c r="R39" s="568"/>
      <c r="S39" s="568"/>
      <c r="T39" s="568"/>
      <c r="U39" s="568"/>
      <c r="V39" s="34" t="s">
        <v>1336</v>
      </c>
      <c r="W39" s="9" t="s">
        <v>529</v>
      </c>
      <c r="X39" s="568" t="str">
        <f>IF(確建第四面別紙!X39="","",確建第四面別紙!X39)</f>
        <v/>
      </c>
      <c r="Y39" s="568"/>
      <c r="Z39" s="568"/>
      <c r="AA39" s="568"/>
      <c r="AB39" s="568"/>
      <c r="AC39" s="34" t="s">
        <v>1336</v>
      </c>
      <c r="AD39" s="9" t="s">
        <v>529</v>
      </c>
      <c r="AE39" s="564">
        <f t="shared" si="1"/>
        <v>0</v>
      </c>
      <c r="AF39" s="564"/>
      <c r="AG39" s="564"/>
      <c r="AH39" s="564"/>
      <c r="AI39" s="564"/>
      <c r="AJ39" s="34" t="s">
        <v>1336</v>
      </c>
    </row>
    <row r="40" spans="4:36" ht="15" customHeight="1">
      <c r="L40" s="9" t="s">
        <v>529</v>
      </c>
      <c r="M40" s="50" t="str">
        <f>IF(確建第四面別紙!M40="","",確建第四面別紙!M40)</f>
        <v/>
      </c>
      <c r="N40" s="9" t="s">
        <v>564</v>
      </c>
      <c r="O40" s="9" t="s">
        <v>523</v>
      </c>
      <c r="P40" s="9" t="s">
        <v>529</v>
      </c>
      <c r="Q40" s="568" t="str">
        <f>IF(確建第四面別紙!Q40="","",確建第四面別紙!Q40)</f>
        <v/>
      </c>
      <c r="R40" s="568"/>
      <c r="S40" s="568"/>
      <c r="T40" s="568"/>
      <c r="U40" s="568"/>
      <c r="V40" s="34" t="s">
        <v>1336</v>
      </c>
      <c r="W40" s="9" t="s">
        <v>529</v>
      </c>
      <c r="X40" s="568" t="str">
        <f>IF(確建第四面別紙!X40="","",確建第四面別紙!X40)</f>
        <v/>
      </c>
      <c r="Y40" s="568"/>
      <c r="Z40" s="568"/>
      <c r="AA40" s="568"/>
      <c r="AB40" s="568"/>
      <c r="AC40" s="34" t="s">
        <v>1336</v>
      </c>
      <c r="AD40" s="9" t="s">
        <v>529</v>
      </c>
      <c r="AE40" s="564">
        <f t="shared" si="1"/>
        <v>0</v>
      </c>
      <c r="AF40" s="564"/>
      <c r="AG40" s="564"/>
      <c r="AH40" s="564"/>
      <c r="AI40" s="564"/>
      <c r="AJ40" s="34" t="s">
        <v>1336</v>
      </c>
    </row>
    <row r="41" spans="4:36" ht="15" customHeight="1">
      <c r="L41" s="9" t="s">
        <v>529</v>
      </c>
      <c r="M41" s="50" t="str">
        <f>IF(確建第四面別紙!M41="","",確建第四面別紙!M41)</f>
        <v/>
      </c>
      <c r="N41" s="9" t="s">
        <v>564</v>
      </c>
      <c r="O41" s="9" t="s">
        <v>523</v>
      </c>
      <c r="P41" s="9" t="s">
        <v>529</v>
      </c>
      <c r="Q41" s="568" t="str">
        <f>IF(確建第四面別紙!Q41="","",確建第四面別紙!Q41)</f>
        <v/>
      </c>
      <c r="R41" s="568"/>
      <c r="S41" s="568"/>
      <c r="T41" s="568"/>
      <c r="U41" s="568"/>
      <c r="V41" s="34" t="s">
        <v>1336</v>
      </c>
      <c r="W41" s="9" t="s">
        <v>529</v>
      </c>
      <c r="X41" s="568" t="str">
        <f>IF(確建第四面別紙!X41="","",確建第四面別紙!X41)</f>
        <v/>
      </c>
      <c r="Y41" s="568"/>
      <c r="Z41" s="568"/>
      <c r="AA41" s="568"/>
      <c r="AB41" s="568"/>
      <c r="AC41" s="34" t="s">
        <v>1336</v>
      </c>
      <c r="AD41" s="9" t="s">
        <v>529</v>
      </c>
      <c r="AE41" s="564">
        <f t="shared" si="1"/>
        <v>0</v>
      </c>
      <c r="AF41" s="564"/>
      <c r="AG41" s="564"/>
      <c r="AH41" s="564"/>
      <c r="AI41" s="564"/>
      <c r="AJ41" s="34" t="s">
        <v>1336</v>
      </c>
    </row>
    <row r="42" spans="4:36" ht="15" customHeight="1">
      <c r="L42" s="9" t="s">
        <v>529</v>
      </c>
      <c r="M42" s="50" t="str">
        <f>IF(確建第四面別紙!M42="","",確建第四面別紙!M42)</f>
        <v/>
      </c>
      <c r="N42" s="9" t="s">
        <v>564</v>
      </c>
      <c r="O42" s="9" t="s">
        <v>523</v>
      </c>
      <c r="P42" s="9" t="s">
        <v>529</v>
      </c>
      <c r="Q42" s="568" t="str">
        <f>IF(確建第四面別紙!Q42="","",確建第四面別紙!Q42)</f>
        <v/>
      </c>
      <c r="R42" s="568"/>
      <c r="S42" s="568"/>
      <c r="T42" s="568"/>
      <c r="U42" s="568"/>
      <c r="V42" s="34" t="s">
        <v>1336</v>
      </c>
      <c r="W42" s="9" t="s">
        <v>529</v>
      </c>
      <c r="X42" s="568" t="str">
        <f>IF(確建第四面別紙!X42="","",確建第四面別紙!X42)</f>
        <v/>
      </c>
      <c r="Y42" s="568"/>
      <c r="Z42" s="568"/>
      <c r="AA42" s="568"/>
      <c r="AB42" s="568"/>
      <c r="AC42" s="34" t="s">
        <v>1336</v>
      </c>
      <c r="AD42" s="9" t="s">
        <v>529</v>
      </c>
      <c r="AE42" s="564">
        <f t="shared" si="1"/>
        <v>0</v>
      </c>
      <c r="AF42" s="564"/>
      <c r="AG42" s="564"/>
      <c r="AH42" s="564"/>
      <c r="AI42" s="564"/>
      <c r="AJ42" s="34" t="s">
        <v>1336</v>
      </c>
    </row>
    <row r="43" spans="4:36" ht="15" customHeight="1">
      <c r="L43" s="9" t="s">
        <v>529</v>
      </c>
      <c r="M43" s="50" t="str">
        <f>IF(確建第四面別紙!M43="","",確建第四面別紙!M43)</f>
        <v/>
      </c>
      <c r="N43" s="9" t="s">
        <v>564</v>
      </c>
      <c r="O43" s="9" t="s">
        <v>523</v>
      </c>
      <c r="P43" s="9" t="s">
        <v>529</v>
      </c>
      <c r="Q43" s="568" t="str">
        <f>IF(確建第四面別紙!Q43="","",確建第四面別紙!Q43)</f>
        <v/>
      </c>
      <c r="R43" s="568"/>
      <c r="S43" s="568"/>
      <c r="T43" s="568"/>
      <c r="U43" s="568"/>
      <c r="V43" s="34" t="s">
        <v>1336</v>
      </c>
      <c r="W43" s="9" t="s">
        <v>529</v>
      </c>
      <c r="X43" s="568" t="str">
        <f>IF(確建第四面別紙!X43="","",確建第四面別紙!X43)</f>
        <v/>
      </c>
      <c r="Y43" s="568"/>
      <c r="Z43" s="568"/>
      <c r="AA43" s="568"/>
      <c r="AB43" s="568"/>
      <c r="AC43" s="34" t="s">
        <v>1336</v>
      </c>
      <c r="AD43" s="9" t="s">
        <v>529</v>
      </c>
      <c r="AE43" s="564">
        <f t="shared" si="1"/>
        <v>0</v>
      </c>
      <c r="AF43" s="564"/>
      <c r="AG43" s="564"/>
      <c r="AH43" s="564"/>
      <c r="AI43" s="564"/>
      <c r="AJ43" s="34" t="s">
        <v>1336</v>
      </c>
    </row>
    <row r="44" spans="4:36" ht="15" customHeight="1">
      <c r="L44" s="9" t="s">
        <v>529</v>
      </c>
      <c r="M44" s="50" t="str">
        <f>IF(確建第四面別紙!M44="","",確建第四面別紙!M44)</f>
        <v/>
      </c>
      <c r="N44" s="9" t="s">
        <v>564</v>
      </c>
      <c r="O44" s="9" t="s">
        <v>523</v>
      </c>
      <c r="P44" s="9" t="s">
        <v>529</v>
      </c>
      <c r="Q44" s="568" t="str">
        <f>IF(確建第四面別紙!Q44="","",確建第四面別紙!Q44)</f>
        <v/>
      </c>
      <c r="R44" s="568"/>
      <c r="S44" s="568"/>
      <c r="T44" s="568"/>
      <c r="U44" s="568"/>
      <c r="V44" s="34" t="s">
        <v>1336</v>
      </c>
      <c r="W44" s="9" t="s">
        <v>529</v>
      </c>
      <c r="X44" s="568" t="str">
        <f>IF(確建第四面別紙!X44="","",確建第四面別紙!X44)</f>
        <v/>
      </c>
      <c r="Y44" s="568"/>
      <c r="Z44" s="568"/>
      <c r="AA44" s="568"/>
      <c r="AB44" s="568"/>
      <c r="AC44" s="34" t="s">
        <v>1336</v>
      </c>
      <c r="AD44" s="9" t="s">
        <v>529</v>
      </c>
      <c r="AE44" s="564">
        <f t="shared" si="1"/>
        <v>0</v>
      </c>
      <c r="AF44" s="564"/>
      <c r="AG44" s="564"/>
      <c r="AH44" s="564"/>
      <c r="AI44" s="564"/>
      <c r="AJ44" s="34" t="s">
        <v>1336</v>
      </c>
    </row>
    <row r="45" spans="4:36" ht="15" customHeight="1">
      <c r="L45" s="9" t="s">
        <v>529</v>
      </c>
      <c r="M45" s="50" t="str">
        <f>IF(確建第四面別紙!M45="","",確建第四面別紙!M45)</f>
        <v/>
      </c>
      <c r="N45" s="9" t="s">
        <v>564</v>
      </c>
      <c r="O45" s="9" t="s">
        <v>523</v>
      </c>
      <c r="P45" s="9" t="s">
        <v>529</v>
      </c>
      <c r="Q45" s="568" t="str">
        <f>IF(確建第四面別紙!Q45="","",確建第四面別紙!Q45)</f>
        <v/>
      </c>
      <c r="R45" s="568"/>
      <c r="S45" s="568"/>
      <c r="T45" s="568"/>
      <c r="U45" s="568"/>
      <c r="V45" s="34" t="s">
        <v>1336</v>
      </c>
      <c r="W45" s="9" t="s">
        <v>529</v>
      </c>
      <c r="X45" s="568" t="str">
        <f>IF(確建第四面別紙!X45="","",確建第四面別紙!X45)</f>
        <v/>
      </c>
      <c r="Y45" s="568"/>
      <c r="Z45" s="568"/>
      <c r="AA45" s="568"/>
      <c r="AB45" s="568"/>
      <c r="AC45" s="34" t="s">
        <v>1336</v>
      </c>
      <c r="AD45" s="9" t="s">
        <v>529</v>
      </c>
      <c r="AE45" s="564">
        <f t="shared" si="1"/>
        <v>0</v>
      </c>
      <c r="AF45" s="564"/>
      <c r="AG45" s="564"/>
      <c r="AH45" s="564"/>
      <c r="AI45" s="564"/>
      <c r="AJ45" s="34" t="s">
        <v>1336</v>
      </c>
    </row>
    <row r="46" spans="4:36" ht="15" customHeight="1">
      <c r="L46" s="9" t="s">
        <v>529</v>
      </c>
      <c r="M46" s="50" t="str">
        <f>IF(確建第四面別紙!M46="","",確建第四面別紙!M46)</f>
        <v/>
      </c>
      <c r="N46" s="9" t="s">
        <v>564</v>
      </c>
      <c r="O46" s="9" t="s">
        <v>523</v>
      </c>
      <c r="P46" s="9" t="s">
        <v>529</v>
      </c>
      <c r="Q46" s="568" t="str">
        <f>IF(確建第四面別紙!Q46="","",確建第四面別紙!Q46)</f>
        <v/>
      </c>
      <c r="R46" s="568"/>
      <c r="S46" s="568"/>
      <c r="T46" s="568"/>
      <c r="U46" s="568"/>
      <c r="V46" s="34" t="s">
        <v>1336</v>
      </c>
      <c r="W46" s="9" t="s">
        <v>529</v>
      </c>
      <c r="X46" s="568" t="str">
        <f>IF(確建第四面別紙!X46="","",確建第四面別紙!X46)</f>
        <v/>
      </c>
      <c r="Y46" s="568"/>
      <c r="Z46" s="568"/>
      <c r="AA46" s="568"/>
      <c r="AB46" s="568"/>
      <c r="AC46" s="34" t="s">
        <v>1336</v>
      </c>
      <c r="AD46" s="9" t="s">
        <v>529</v>
      </c>
      <c r="AE46" s="564">
        <f t="shared" si="1"/>
        <v>0</v>
      </c>
      <c r="AF46" s="564"/>
      <c r="AG46" s="564"/>
      <c r="AH46" s="564"/>
      <c r="AI46" s="564"/>
      <c r="AJ46" s="34" t="s">
        <v>1336</v>
      </c>
    </row>
    <row r="47" spans="4:36" ht="15" customHeight="1">
      <c r="L47" s="9" t="s">
        <v>529</v>
      </c>
      <c r="M47" s="50" t="str">
        <f>IF(確建第四面別紙!M47="","",確建第四面別紙!M47)</f>
        <v/>
      </c>
      <c r="N47" s="9" t="s">
        <v>564</v>
      </c>
      <c r="O47" s="9" t="s">
        <v>523</v>
      </c>
      <c r="P47" s="9" t="s">
        <v>529</v>
      </c>
      <c r="Q47" s="568" t="str">
        <f>IF(確建第四面別紙!Q47="","",確建第四面別紙!Q47)</f>
        <v/>
      </c>
      <c r="R47" s="568"/>
      <c r="S47" s="568"/>
      <c r="T47" s="568"/>
      <c r="U47" s="568"/>
      <c r="V47" s="34" t="s">
        <v>1336</v>
      </c>
      <c r="W47" s="9" t="s">
        <v>529</v>
      </c>
      <c r="X47" s="568" t="str">
        <f>IF(確建第四面別紙!X47="","",確建第四面別紙!X47)</f>
        <v/>
      </c>
      <c r="Y47" s="568"/>
      <c r="Z47" s="568"/>
      <c r="AA47" s="568"/>
      <c r="AB47" s="568"/>
      <c r="AC47" s="34" t="s">
        <v>1336</v>
      </c>
      <c r="AD47" s="9" t="s">
        <v>529</v>
      </c>
      <c r="AE47" s="564">
        <f t="shared" si="1"/>
        <v>0</v>
      </c>
      <c r="AF47" s="564"/>
      <c r="AG47" s="564"/>
      <c r="AH47" s="564"/>
      <c r="AI47" s="564"/>
      <c r="AJ47" s="34" t="s">
        <v>1336</v>
      </c>
    </row>
    <row r="48" spans="4:36" ht="15" customHeight="1">
      <c r="L48" s="9" t="s">
        <v>529</v>
      </c>
      <c r="M48" s="50" t="str">
        <f>IF(確建第四面別紙!M48="","",確建第四面別紙!M48)</f>
        <v/>
      </c>
      <c r="N48" s="9" t="s">
        <v>564</v>
      </c>
      <c r="O48" s="9" t="s">
        <v>523</v>
      </c>
      <c r="P48" s="9" t="s">
        <v>529</v>
      </c>
      <c r="Q48" s="568" t="str">
        <f>IF(確建第四面別紙!Q48="","",確建第四面別紙!Q48)</f>
        <v/>
      </c>
      <c r="R48" s="568"/>
      <c r="S48" s="568"/>
      <c r="T48" s="568"/>
      <c r="U48" s="568"/>
      <c r="V48" s="34" t="s">
        <v>1336</v>
      </c>
      <c r="W48" s="9" t="s">
        <v>529</v>
      </c>
      <c r="X48" s="568" t="str">
        <f>IF(確建第四面別紙!X48="","",確建第四面別紙!X48)</f>
        <v/>
      </c>
      <c r="Y48" s="568"/>
      <c r="Z48" s="568"/>
      <c r="AA48" s="568"/>
      <c r="AB48" s="568"/>
      <c r="AC48" s="34" t="s">
        <v>1336</v>
      </c>
      <c r="AD48" s="9" t="s">
        <v>529</v>
      </c>
      <c r="AE48" s="564">
        <f t="shared" si="1"/>
        <v>0</v>
      </c>
      <c r="AF48" s="564"/>
      <c r="AG48" s="564"/>
      <c r="AH48" s="564"/>
      <c r="AI48" s="564"/>
      <c r="AJ48" s="34" t="s">
        <v>1336</v>
      </c>
    </row>
    <row r="49" spans="4:36" ht="15" customHeight="1">
      <c r="L49" s="9" t="s">
        <v>529</v>
      </c>
      <c r="M49" s="50" t="str">
        <f>IF(確建第四面別紙!M49="","",確建第四面別紙!M49)</f>
        <v/>
      </c>
      <c r="N49" s="9" t="s">
        <v>564</v>
      </c>
      <c r="O49" s="9" t="s">
        <v>523</v>
      </c>
      <c r="P49" s="9" t="s">
        <v>529</v>
      </c>
      <c r="Q49" s="568" t="str">
        <f>IF(確建第四面別紙!Q49="","",確建第四面別紙!Q49)</f>
        <v/>
      </c>
      <c r="R49" s="568"/>
      <c r="S49" s="568"/>
      <c r="T49" s="568"/>
      <c r="U49" s="568"/>
      <c r="V49" s="34" t="s">
        <v>1336</v>
      </c>
      <c r="W49" s="9" t="s">
        <v>529</v>
      </c>
      <c r="X49" s="568" t="str">
        <f>IF(確建第四面別紙!X49="","",確建第四面別紙!X49)</f>
        <v/>
      </c>
      <c r="Y49" s="568"/>
      <c r="Z49" s="568"/>
      <c r="AA49" s="568"/>
      <c r="AB49" s="568"/>
      <c r="AC49" s="34" t="s">
        <v>1336</v>
      </c>
      <c r="AD49" s="9" t="s">
        <v>529</v>
      </c>
      <c r="AE49" s="564">
        <f t="shared" si="1"/>
        <v>0</v>
      </c>
      <c r="AF49" s="564"/>
      <c r="AG49" s="564"/>
      <c r="AH49" s="564"/>
      <c r="AI49" s="564"/>
      <c r="AJ49" s="34" t="s">
        <v>1336</v>
      </c>
    </row>
    <row r="50" spans="4:36" ht="15" customHeight="1">
      <c r="L50" s="9" t="s">
        <v>529</v>
      </c>
      <c r="M50" s="50" t="str">
        <f>IF(確建第四面別紙!M50="","",確建第四面別紙!M50)</f>
        <v/>
      </c>
      <c r="N50" s="9" t="s">
        <v>564</v>
      </c>
      <c r="O50" s="9" t="s">
        <v>523</v>
      </c>
      <c r="P50" s="9" t="s">
        <v>529</v>
      </c>
      <c r="Q50" s="568" t="str">
        <f>IF(確建第四面別紙!Q50="","",確建第四面別紙!Q50)</f>
        <v/>
      </c>
      <c r="R50" s="568"/>
      <c r="S50" s="568"/>
      <c r="T50" s="568"/>
      <c r="U50" s="568"/>
      <c r="V50" s="34" t="s">
        <v>1336</v>
      </c>
      <c r="W50" s="9" t="s">
        <v>529</v>
      </c>
      <c r="X50" s="568" t="str">
        <f>IF(確建第四面別紙!X50="","",確建第四面別紙!X50)</f>
        <v/>
      </c>
      <c r="Y50" s="568"/>
      <c r="Z50" s="568"/>
      <c r="AA50" s="568"/>
      <c r="AB50" s="568"/>
      <c r="AC50" s="34" t="s">
        <v>1336</v>
      </c>
      <c r="AD50" s="9" t="s">
        <v>529</v>
      </c>
      <c r="AE50" s="564">
        <f t="shared" si="1"/>
        <v>0</v>
      </c>
      <c r="AF50" s="564"/>
      <c r="AG50" s="564"/>
      <c r="AH50" s="564"/>
      <c r="AI50" s="564"/>
      <c r="AJ50" s="34" t="s">
        <v>1336</v>
      </c>
    </row>
    <row r="51" spans="4:36" ht="15" customHeight="1">
      <c r="L51" s="9" t="s">
        <v>529</v>
      </c>
      <c r="M51" s="50" t="str">
        <f>IF(確建第四面別紙!M51="","",確建第四面別紙!M51)</f>
        <v/>
      </c>
      <c r="N51" s="9" t="s">
        <v>564</v>
      </c>
      <c r="O51" s="9" t="s">
        <v>523</v>
      </c>
      <c r="P51" s="9" t="s">
        <v>529</v>
      </c>
      <c r="Q51" s="568" t="str">
        <f>IF(確建第四面別紙!Q51="","",確建第四面別紙!Q51)</f>
        <v/>
      </c>
      <c r="R51" s="568"/>
      <c r="S51" s="568"/>
      <c r="T51" s="568"/>
      <c r="U51" s="568"/>
      <c r="V51" s="34" t="s">
        <v>1336</v>
      </c>
      <c r="W51" s="9" t="s">
        <v>529</v>
      </c>
      <c r="X51" s="568" t="str">
        <f>IF(確建第四面別紙!X51="","",確建第四面別紙!X51)</f>
        <v/>
      </c>
      <c r="Y51" s="568"/>
      <c r="Z51" s="568"/>
      <c r="AA51" s="568"/>
      <c r="AB51" s="568"/>
      <c r="AC51" s="34" t="s">
        <v>1336</v>
      </c>
      <c r="AD51" s="9" t="s">
        <v>529</v>
      </c>
      <c r="AE51" s="564">
        <f t="shared" si="1"/>
        <v>0</v>
      </c>
      <c r="AF51" s="564"/>
      <c r="AG51" s="564"/>
      <c r="AH51" s="564"/>
      <c r="AI51" s="564"/>
      <c r="AJ51" s="34" t="s">
        <v>1336</v>
      </c>
    </row>
    <row r="52" spans="4:36" ht="15" customHeight="1">
      <c r="L52" s="9" t="s">
        <v>529</v>
      </c>
      <c r="M52" s="50" t="str">
        <f>IF(確建第四面別紙!M52="","",確建第四面別紙!M52)</f>
        <v/>
      </c>
      <c r="N52" s="9" t="s">
        <v>564</v>
      </c>
      <c r="O52" s="9" t="s">
        <v>523</v>
      </c>
      <c r="P52" s="9" t="s">
        <v>529</v>
      </c>
      <c r="Q52" s="568" t="str">
        <f>IF(確建第四面別紙!Q52="","",確建第四面別紙!Q52)</f>
        <v/>
      </c>
      <c r="R52" s="568"/>
      <c r="S52" s="568"/>
      <c r="T52" s="568"/>
      <c r="U52" s="568"/>
      <c r="V52" s="34" t="s">
        <v>1336</v>
      </c>
      <c r="W52" s="9" t="s">
        <v>529</v>
      </c>
      <c r="X52" s="568" t="str">
        <f>IF(確建第四面別紙!X52="","",確建第四面別紙!X52)</f>
        <v/>
      </c>
      <c r="Y52" s="568"/>
      <c r="Z52" s="568"/>
      <c r="AA52" s="568"/>
      <c r="AB52" s="568"/>
      <c r="AC52" s="34" t="s">
        <v>1336</v>
      </c>
      <c r="AD52" s="9" t="s">
        <v>529</v>
      </c>
      <c r="AE52" s="564">
        <f t="shared" si="1"/>
        <v>0</v>
      </c>
      <c r="AF52" s="564"/>
      <c r="AG52" s="564"/>
      <c r="AH52" s="564"/>
      <c r="AI52" s="564"/>
      <c r="AJ52" s="34" t="s">
        <v>1336</v>
      </c>
    </row>
    <row r="53" spans="4:36" ht="15" customHeight="1">
      <c r="D53" s="6" t="s">
        <v>128</v>
      </c>
      <c r="E53" s="6" t="s">
        <v>131</v>
      </c>
      <c r="F53" s="6" t="s">
        <v>541</v>
      </c>
      <c r="K53" s="6" t="s">
        <v>567</v>
      </c>
      <c r="P53" s="9" t="s">
        <v>529</v>
      </c>
      <c r="Q53" s="564">
        <f>SUM(Q33:U52)</f>
        <v>0</v>
      </c>
      <c r="R53" s="564"/>
      <c r="S53" s="564"/>
      <c r="T53" s="564"/>
      <c r="U53" s="564"/>
      <c r="V53" s="34" t="s">
        <v>1336</v>
      </c>
      <c r="W53" s="9" t="s">
        <v>529</v>
      </c>
      <c r="X53" s="564">
        <f>SUM(X33:AB52)</f>
        <v>0</v>
      </c>
      <c r="Y53" s="564"/>
      <c r="Z53" s="564"/>
      <c r="AA53" s="564"/>
      <c r="AB53" s="564"/>
      <c r="AC53" s="34" t="s">
        <v>1336</v>
      </c>
      <c r="AD53" s="9" t="s">
        <v>529</v>
      </c>
      <c r="AE53" s="564">
        <f t="shared" si="1"/>
        <v>0</v>
      </c>
      <c r="AF53" s="564"/>
      <c r="AG53" s="564"/>
      <c r="AH53" s="564"/>
      <c r="AI53" s="564"/>
      <c r="AJ53" s="34" t="s">
        <v>1336</v>
      </c>
    </row>
  </sheetData>
  <mergeCells count="134">
    <mergeCell ref="Q8:U8"/>
    <mergeCell ref="X8:AB8"/>
    <mergeCell ref="AE8:AI8"/>
    <mergeCell ref="Q9:U9"/>
    <mergeCell ref="X9:AB9"/>
    <mergeCell ref="AE9:AI9"/>
    <mergeCell ref="B4:AK4"/>
    <mergeCell ref="Q6:U6"/>
    <mergeCell ref="X6:AB6"/>
    <mergeCell ref="AE6:AI6"/>
    <mergeCell ref="Q7:U7"/>
    <mergeCell ref="X7:AB7"/>
    <mergeCell ref="AE7:AI7"/>
    <mergeCell ref="Q12:U12"/>
    <mergeCell ref="X12:AB12"/>
    <mergeCell ref="AE12:AI12"/>
    <mergeCell ref="Q13:U13"/>
    <mergeCell ref="X13:AB13"/>
    <mergeCell ref="AE13:AI13"/>
    <mergeCell ref="Q10:U10"/>
    <mergeCell ref="X10:AB10"/>
    <mergeCell ref="AE10:AI10"/>
    <mergeCell ref="Q11:U11"/>
    <mergeCell ref="X11:AB11"/>
    <mergeCell ref="AE11:AI11"/>
    <mergeCell ref="Q16:U16"/>
    <mergeCell ref="X16:AB16"/>
    <mergeCell ref="AE16:AI16"/>
    <mergeCell ref="Q17:U17"/>
    <mergeCell ref="X17:AB17"/>
    <mergeCell ref="AE17:AI17"/>
    <mergeCell ref="Q14:U14"/>
    <mergeCell ref="X14:AB14"/>
    <mergeCell ref="AE14:AI14"/>
    <mergeCell ref="Q15:U15"/>
    <mergeCell ref="X15:AB15"/>
    <mergeCell ref="AE15:AI15"/>
    <mergeCell ref="Q20:U20"/>
    <mergeCell ref="X20:AB20"/>
    <mergeCell ref="AE20:AI20"/>
    <mergeCell ref="Q21:U21"/>
    <mergeCell ref="X21:AB21"/>
    <mergeCell ref="AE21:AI21"/>
    <mergeCell ref="Q18:U18"/>
    <mergeCell ref="X18:AB18"/>
    <mergeCell ref="AE18:AI18"/>
    <mergeCell ref="Q19:U19"/>
    <mergeCell ref="X19:AB19"/>
    <mergeCell ref="AE19:AI19"/>
    <mergeCell ref="Q24:U24"/>
    <mergeCell ref="X24:AB24"/>
    <mergeCell ref="AE24:AI24"/>
    <mergeCell ref="Q25:U25"/>
    <mergeCell ref="X25:AB25"/>
    <mergeCell ref="AE25:AI25"/>
    <mergeCell ref="Q22:U22"/>
    <mergeCell ref="X22:AB22"/>
    <mergeCell ref="AE22:AI22"/>
    <mergeCell ref="Q23:U23"/>
    <mergeCell ref="X23:AB23"/>
    <mergeCell ref="AE23:AI23"/>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28" max="37"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523" t="s">
        <v>606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6" t="s">
        <v>607</v>
      </c>
    </row>
    <row r="6" spans="2:37" ht="15" customHeight="1">
      <c r="B6" s="30" t="s">
        <v>577</v>
      </c>
      <c r="C6" s="30"/>
      <c r="D6" s="30"/>
      <c r="E6" s="30"/>
      <c r="F6" s="30"/>
      <c r="G6" s="30"/>
      <c r="H6" s="30"/>
      <c r="I6" s="30"/>
      <c r="J6" s="30"/>
      <c r="K6" s="570" t="str">
        <f>IF(確建第五面!K6="","",確建第五面!K6)</f>
        <v/>
      </c>
      <c r="L6" s="570"/>
      <c r="M6" s="570"/>
      <c r="N6" s="570"/>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608</v>
      </c>
      <c r="C7" s="27"/>
      <c r="D7" s="27"/>
      <c r="E7" s="27"/>
      <c r="F7" s="27"/>
      <c r="G7" s="27"/>
      <c r="H7" s="27"/>
      <c r="I7" s="27"/>
      <c r="J7" s="27"/>
      <c r="K7" s="570" t="str">
        <f>IF(確建第五面!K7="","",確建第五面!K7)</f>
        <v/>
      </c>
      <c r="L7" s="570"/>
      <c r="M7" s="570"/>
      <c r="N7" s="570"/>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609</v>
      </c>
      <c r="C8" s="27"/>
      <c r="D8" s="27"/>
      <c r="E8" s="27"/>
      <c r="F8" s="27"/>
      <c r="G8" s="27"/>
      <c r="H8" s="27"/>
      <c r="I8" s="27"/>
      <c r="J8" s="27"/>
      <c r="K8" s="580" t="str">
        <f>IF(確建第五面!K8="","",確建第五面!K8)</f>
        <v/>
      </c>
      <c r="L8" s="580"/>
      <c r="M8" s="580"/>
      <c r="N8" s="580"/>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7" t="s">
        <v>610</v>
      </c>
      <c r="C9" s="27"/>
      <c r="D9" s="27"/>
      <c r="E9" s="27"/>
      <c r="F9" s="27"/>
      <c r="G9" s="27"/>
      <c r="H9" s="27"/>
      <c r="I9" s="27"/>
      <c r="J9" s="27"/>
      <c r="K9" s="566" t="str">
        <f>IF(確建第五面!K9="","",確建第五面!K9)</f>
        <v/>
      </c>
      <c r="L9" s="566"/>
      <c r="M9" s="566"/>
      <c r="N9" s="566"/>
      <c r="O9" s="82" t="s">
        <v>1350</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7" t="s">
        <v>611</v>
      </c>
      <c r="C10" s="27"/>
      <c r="D10" s="27"/>
      <c r="E10" s="27"/>
      <c r="F10" s="27"/>
      <c r="G10" s="27"/>
      <c r="H10" s="27"/>
      <c r="I10" s="27"/>
      <c r="J10" s="27"/>
      <c r="K10" s="582" t="str">
        <f>IF(確建第五面!K10="","",確建第五面!K10)</f>
        <v/>
      </c>
      <c r="L10" s="582"/>
      <c r="M10" s="582"/>
      <c r="N10" s="582"/>
      <c r="O10" s="82" t="s">
        <v>1350</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612</v>
      </c>
    </row>
    <row r="12" spans="2:37" ht="15" customHeight="1">
      <c r="D12" s="6" t="s">
        <v>1795</v>
      </c>
      <c r="E12" s="6" t="s">
        <v>1796</v>
      </c>
      <c r="F12" s="6" t="s">
        <v>1797</v>
      </c>
      <c r="M12" s="550" t="str">
        <f>IF(確建第五面!M12="","",確建第五面!M12)</f>
        <v/>
      </c>
      <c r="N12" s="550"/>
      <c r="O12" s="550"/>
      <c r="P12" s="550"/>
      <c r="Q12" s="34" t="s">
        <v>1350</v>
      </c>
    </row>
    <row r="13" spans="2:37" ht="15" customHeight="1">
      <c r="B13" s="30"/>
      <c r="C13" s="30"/>
      <c r="D13" s="30" t="s">
        <v>128</v>
      </c>
      <c r="E13" s="30" t="s">
        <v>131</v>
      </c>
      <c r="F13" s="30" t="s">
        <v>1798</v>
      </c>
      <c r="G13" s="30"/>
      <c r="H13" s="30"/>
      <c r="I13" s="30"/>
      <c r="J13" s="30"/>
      <c r="K13" s="30"/>
      <c r="L13" s="30"/>
      <c r="M13" s="30"/>
      <c r="N13" s="30"/>
      <c r="O13" s="30"/>
      <c r="P13" s="30"/>
      <c r="Q13" s="30"/>
      <c r="W13" s="36" t="str">
        <f>IF(確建第五面!W13="","",確建第五面!W13)</f>
        <v>□</v>
      </c>
      <c r="X13" s="32" t="s">
        <v>568</v>
      </c>
      <c r="Z13" s="36" t="str">
        <f>IF(確建第五面!Z13="","",確建第五面!Z13)</f>
        <v>□</v>
      </c>
      <c r="AA13" s="32" t="s">
        <v>569</v>
      </c>
      <c r="AB13" s="30"/>
      <c r="AC13" s="30"/>
      <c r="AD13" s="30"/>
      <c r="AE13" s="30"/>
      <c r="AF13" s="30"/>
      <c r="AG13" s="30"/>
      <c r="AH13" s="30"/>
      <c r="AI13" s="30"/>
      <c r="AJ13" s="30"/>
      <c r="AK13" s="30"/>
    </row>
    <row r="14" spans="2:37" ht="15" customHeight="1">
      <c r="B14" s="6" t="s">
        <v>623</v>
      </c>
      <c r="I14" s="9" t="s">
        <v>145</v>
      </c>
      <c r="J14" s="549" t="s">
        <v>624</v>
      </c>
      <c r="K14" s="549"/>
      <c r="L14" s="549"/>
      <c r="M14" s="549"/>
      <c r="N14" s="9" t="s">
        <v>146</v>
      </c>
      <c r="O14" s="9" t="s">
        <v>145</v>
      </c>
      <c r="P14" s="549" t="s">
        <v>625</v>
      </c>
      <c r="Q14" s="549"/>
      <c r="R14" s="549"/>
      <c r="S14" s="549"/>
      <c r="T14" s="549"/>
      <c r="U14" s="549"/>
      <c r="V14" s="549"/>
      <c r="W14" s="549"/>
      <c r="X14" s="549"/>
      <c r="Y14" s="549"/>
      <c r="Z14" s="549"/>
      <c r="AA14" s="549"/>
      <c r="AB14" s="549"/>
      <c r="AC14" s="549"/>
      <c r="AD14" s="9" t="s">
        <v>146</v>
      </c>
      <c r="AE14" s="9" t="s">
        <v>145</v>
      </c>
      <c r="AF14" s="549" t="s">
        <v>626</v>
      </c>
      <c r="AG14" s="549"/>
      <c r="AH14" s="549"/>
      <c r="AI14" s="549"/>
      <c r="AJ14" s="549"/>
      <c r="AK14" s="9" t="s">
        <v>146</v>
      </c>
    </row>
    <row r="15" spans="2:37" ht="15" customHeight="1">
      <c r="D15" s="6" t="s">
        <v>128</v>
      </c>
      <c r="E15" s="6" t="s">
        <v>129</v>
      </c>
      <c r="F15" s="6" t="s">
        <v>130</v>
      </c>
      <c r="I15" s="9" t="s">
        <v>145</v>
      </c>
      <c r="J15" s="574" t="str">
        <f>IF(P15="","",VLOOKUP(P15,LIST!$B$237:'LIST'!$C$380,2,0))</f>
        <v/>
      </c>
      <c r="K15" s="574"/>
      <c r="L15" s="574"/>
      <c r="M15" s="574"/>
      <c r="N15" s="9" t="s">
        <v>146</v>
      </c>
      <c r="O15" s="9" t="s">
        <v>145</v>
      </c>
      <c r="P15" s="579" t="str">
        <f>IF(確建第五面!P15="","",確建第五面!P15)</f>
        <v/>
      </c>
      <c r="Q15" s="579"/>
      <c r="R15" s="579"/>
      <c r="S15" s="579"/>
      <c r="T15" s="579"/>
      <c r="U15" s="579"/>
      <c r="V15" s="579"/>
      <c r="W15" s="579"/>
      <c r="X15" s="579"/>
      <c r="Y15" s="579"/>
      <c r="Z15" s="579"/>
      <c r="AA15" s="579"/>
      <c r="AB15" s="579"/>
      <c r="AC15" s="579"/>
      <c r="AD15" s="9" t="s">
        <v>146</v>
      </c>
      <c r="AE15" s="9" t="s">
        <v>529</v>
      </c>
      <c r="AF15" s="568" t="str">
        <f>IF(確建第五面!AF15="","",確建第五面!AF15)</f>
        <v/>
      </c>
      <c r="AG15" s="568"/>
      <c r="AH15" s="568"/>
      <c r="AI15" s="568"/>
      <c r="AJ15" s="568"/>
      <c r="AK15" s="34" t="s">
        <v>1336</v>
      </c>
    </row>
    <row r="16" spans="2:37" ht="15" customHeight="1">
      <c r="D16" s="6" t="s">
        <v>128</v>
      </c>
      <c r="E16" s="6" t="s">
        <v>131</v>
      </c>
      <c r="F16" s="6" t="s">
        <v>130</v>
      </c>
      <c r="I16" s="9" t="s">
        <v>145</v>
      </c>
      <c r="J16" s="574" t="str">
        <f>IF(P16="","",VLOOKUP(P16,LIST!$B$237:'LIST'!$C$380,2,0))</f>
        <v/>
      </c>
      <c r="K16" s="574"/>
      <c r="L16" s="574"/>
      <c r="M16" s="574"/>
      <c r="N16" s="9" t="s">
        <v>146</v>
      </c>
      <c r="O16" s="9" t="s">
        <v>145</v>
      </c>
      <c r="P16" s="579" t="str">
        <f>IF(確建第五面!P16="","",確建第五面!P16)</f>
        <v/>
      </c>
      <c r="Q16" s="579"/>
      <c r="R16" s="579"/>
      <c r="S16" s="579"/>
      <c r="T16" s="579"/>
      <c r="U16" s="579"/>
      <c r="V16" s="579"/>
      <c r="W16" s="579"/>
      <c r="X16" s="579"/>
      <c r="Y16" s="579"/>
      <c r="Z16" s="579"/>
      <c r="AA16" s="579"/>
      <c r="AB16" s="579"/>
      <c r="AC16" s="579"/>
      <c r="AD16" s="9" t="s">
        <v>146</v>
      </c>
      <c r="AE16" s="9" t="s">
        <v>529</v>
      </c>
      <c r="AF16" s="568" t="str">
        <f>IF(確建第五面!AF16="","",確建第五面!AF16)</f>
        <v/>
      </c>
      <c r="AG16" s="568"/>
      <c r="AH16" s="568"/>
      <c r="AI16" s="568"/>
      <c r="AJ16" s="568"/>
      <c r="AK16" s="34" t="s">
        <v>1336</v>
      </c>
    </row>
    <row r="17" spans="2:37" ht="15" customHeight="1">
      <c r="D17" s="6" t="s">
        <v>128</v>
      </c>
      <c r="E17" s="6" t="s">
        <v>132</v>
      </c>
      <c r="F17" s="6" t="s">
        <v>130</v>
      </c>
      <c r="I17" s="9" t="s">
        <v>145</v>
      </c>
      <c r="J17" s="574" t="str">
        <f>IF(P17="","",VLOOKUP(P17,LIST!$B$237:'LIST'!$C$380,2,0))</f>
        <v/>
      </c>
      <c r="K17" s="574"/>
      <c r="L17" s="574"/>
      <c r="M17" s="574"/>
      <c r="N17" s="9" t="s">
        <v>146</v>
      </c>
      <c r="O17" s="9" t="s">
        <v>145</v>
      </c>
      <c r="P17" s="579" t="str">
        <f>IF(確建第五面!P17="","",確建第五面!P17)</f>
        <v/>
      </c>
      <c r="Q17" s="579"/>
      <c r="R17" s="579"/>
      <c r="S17" s="579"/>
      <c r="T17" s="579"/>
      <c r="U17" s="579"/>
      <c r="V17" s="579"/>
      <c r="W17" s="579"/>
      <c r="X17" s="579"/>
      <c r="Y17" s="579"/>
      <c r="Z17" s="579"/>
      <c r="AA17" s="579"/>
      <c r="AB17" s="579"/>
      <c r="AC17" s="579"/>
      <c r="AD17" s="9" t="s">
        <v>146</v>
      </c>
      <c r="AE17" s="9" t="s">
        <v>529</v>
      </c>
      <c r="AF17" s="568" t="str">
        <f>IF(確建第五面!AF17="","",確建第五面!AF17)</f>
        <v/>
      </c>
      <c r="AG17" s="568"/>
      <c r="AH17" s="568"/>
      <c r="AI17" s="568"/>
      <c r="AJ17" s="568"/>
      <c r="AK17" s="34" t="s">
        <v>1336</v>
      </c>
    </row>
    <row r="18" spans="2:37" ht="15" customHeight="1">
      <c r="D18" s="6" t="s">
        <v>128</v>
      </c>
      <c r="E18" s="6" t="s">
        <v>137</v>
      </c>
      <c r="F18" s="6" t="s">
        <v>130</v>
      </c>
      <c r="I18" s="9" t="s">
        <v>145</v>
      </c>
      <c r="J18" s="574" t="str">
        <f>IF(P18="","",VLOOKUP(P18,LIST!$B$237:'LIST'!$C$380,2,0))</f>
        <v/>
      </c>
      <c r="K18" s="574"/>
      <c r="L18" s="574"/>
      <c r="M18" s="574"/>
      <c r="N18" s="9" t="s">
        <v>146</v>
      </c>
      <c r="O18" s="9" t="s">
        <v>145</v>
      </c>
      <c r="P18" s="579" t="str">
        <f>IF(確建第五面!P18="","",確建第五面!P18)</f>
        <v/>
      </c>
      <c r="Q18" s="579"/>
      <c r="R18" s="579"/>
      <c r="S18" s="579"/>
      <c r="T18" s="579"/>
      <c r="U18" s="579"/>
      <c r="V18" s="579"/>
      <c r="W18" s="579"/>
      <c r="X18" s="579"/>
      <c r="Y18" s="579"/>
      <c r="Z18" s="579"/>
      <c r="AA18" s="579"/>
      <c r="AB18" s="579"/>
      <c r="AC18" s="579"/>
      <c r="AD18" s="9" t="s">
        <v>146</v>
      </c>
      <c r="AE18" s="9" t="s">
        <v>529</v>
      </c>
      <c r="AF18" s="568" t="str">
        <f>IF(確建第五面!AF18="","",確建第五面!AF18)</f>
        <v/>
      </c>
      <c r="AG18" s="568"/>
      <c r="AH18" s="568"/>
      <c r="AI18" s="568"/>
      <c r="AJ18" s="568"/>
      <c r="AK18" s="34" t="s">
        <v>1336</v>
      </c>
    </row>
    <row r="19" spans="2:37" ht="15" customHeight="1">
      <c r="D19" s="6" t="s">
        <v>128</v>
      </c>
      <c r="E19" s="6" t="s">
        <v>133</v>
      </c>
      <c r="F19" s="6" t="s">
        <v>130</v>
      </c>
      <c r="I19" s="9" t="s">
        <v>145</v>
      </c>
      <c r="J19" s="574" t="str">
        <f>IF(P19="","",VLOOKUP(P19,LIST!$B$237:'LIST'!$C$380,2,0))</f>
        <v/>
      </c>
      <c r="K19" s="574"/>
      <c r="L19" s="574"/>
      <c r="M19" s="574"/>
      <c r="N19" s="9" t="s">
        <v>146</v>
      </c>
      <c r="O19" s="9" t="s">
        <v>145</v>
      </c>
      <c r="P19" s="579" t="str">
        <f>IF(確建第五面!P19="","",確建第五面!P19)</f>
        <v/>
      </c>
      <c r="Q19" s="579"/>
      <c r="R19" s="579"/>
      <c r="S19" s="579"/>
      <c r="T19" s="579"/>
      <c r="U19" s="579"/>
      <c r="V19" s="579"/>
      <c r="W19" s="579"/>
      <c r="X19" s="579"/>
      <c r="Y19" s="579"/>
      <c r="Z19" s="579"/>
      <c r="AA19" s="579"/>
      <c r="AB19" s="579"/>
      <c r="AC19" s="579"/>
      <c r="AD19" s="9" t="s">
        <v>146</v>
      </c>
      <c r="AE19" s="9" t="s">
        <v>529</v>
      </c>
      <c r="AF19" s="568" t="str">
        <f>IF(確建第五面!AF19="","",確建第五面!AF19)</f>
        <v/>
      </c>
      <c r="AG19" s="568"/>
      <c r="AH19" s="568"/>
      <c r="AI19" s="568"/>
      <c r="AJ19" s="568"/>
      <c r="AK19" s="34" t="s">
        <v>1336</v>
      </c>
    </row>
    <row r="20" spans="2:37" ht="15" customHeight="1">
      <c r="B20" s="30"/>
      <c r="C20" s="30"/>
      <c r="D20" s="30" t="s">
        <v>128</v>
      </c>
      <c r="E20" s="30" t="s">
        <v>525</v>
      </c>
      <c r="F20" s="30" t="s">
        <v>130</v>
      </c>
      <c r="G20" s="30"/>
      <c r="H20" s="30"/>
      <c r="I20" s="32" t="s">
        <v>145</v>
      </c>
      <c r="J20" s="574" t="str">
        <f>IF(P20="","",VLOOKUP(P20,LIST!$B$237:'LIST'!$C$380,2,0))</f>
        <v/>
      </c>
      <c r="K20" s="574"/>
      <c r="L20" s="574"/>
      <c r="M20" s="574"/>
      <c r="N20" s="32" t="s">
        <v>146</v>
      </c>
      <c r="O20" s="32" t="s">
        <v>145</v>
      </c>
      <c r="P20" s="579" t="str">
        <f>IF(確建第五面!P20="","",確建第五面!P20)</f>
        <v/>
      </c>
      <c r="Q20" s="579"/>
      <c r="R20" s="579"/>
      <c r="S20" s="579"/>
      <c r="T20" s="579"/>
      <c r="U20" s="579"/>
      <c r="V20" s="579"/>
      <c r="W20" s="579"/>
      <c r="X20" s="579"/>
      <c r="Y20" s="579"/>
      <c r="Z20" s="579"/>
      <c r="AA20" s="579"/>
      <c r="AB20" s="579"/>
      <c r="AC20" s="579"/>
      <c r="AD20" s="32" t="s">
        <v>146</v>
      </c>
      <c r="AE20" s="32" t="s">
        <v>529</v>
      </c>
      <c r="AF20" s="568" t="str">
        <f>IF(確建第五面!AF20="","",確建第五面!AF20)</f>
        <v/>
      </c>
      <c r="AG20" s="568"/>
      <c r="AH20" s="568"/>
      <c r="AI20" s="568"/>
      <c r="AJ20" s="568"/>
      <c r="AK20" s="34" t="s">
        <v>1336</v>
      </c>
    </row>
    <row r="21" spans="2:37" ht="15" customHeight="1">
      <c r="B21" s="6" t="s">
        <v>627</v>
      </c>
      <c r="J21" s="527" t="str">
        <f>IF(確建第五面!J21="","",確建第五面!J21)</f>
        <v/>
      </c>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row>
    <row r="22" spans="2:37" ht="15" customHeight="1">
      <c r="J22" s="525" t="str">
        <f>IF(確建第五面!J22="","",確建第五面!J22)</f>
        <v/>
      </c>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row>
    <row r="23" spans="2:37" ht="15" customHeight="1">
      <c r="J23" s="525" t="str">
        <f>IF(確建第五面!J23="","",確建第五面!J23)</f>
        <v/>
      </c>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row>
    <row r="24" spans="2:37" ht="15" customHeight="1">
      <c r="B24" s="30"/>
      <c r="C24" s="30"/>
      <c r="D24" s="30"/>
      <c r="E24" s="30"/>
      <c r="F24" s="30"/>
      <c r="G24" s="30"/>
      <c r="H24" s="30"/>
      <c r="I24" s="30"/>
      <c r="J24" s="526" t="str">
        <f>IF(確建第五面!J24="","",確建第五面!J24)</f>
        <v/>
      </c>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row>
    <row r="25" spans="2:37" ht="15" customHeight="1">
      <c r="B25" s="6" t="s">
        <v>628</v>
      </c>
      <c r="J25" s="527" t="str">
        <f>IF(確建第五面!J25="","",確建第五面!J25)</f>
        <v/>
      </c>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row>
    <row r="26" spans="2:37" ht="15" customHeight="1">
      <c r="J26" s="525" t="str">
        <f>IF(確建第五面!J26="","",確建第五面!J26)</f>
        <v/>
      </c>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row>
    <row r="27" spans="2:37" ht="15" customHeight="1">
      <c r="J27" s="525" t="str">
        <f>IF(確建第五面!J27="","",確建第五面!J27)</f>
        <v/>
      </c>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row>
    <row r="28" spans="2:37" ht="15" customHeight="1">
      <c r="J28" s="525" t="str">
        <f>IF(確建第五面!J28="","",確建第五面!J28)</f>
        <v/>
      </c>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row>
    <row r="29" spans="2:37" ht="15" customHeight="1">
      <c r="B29" s="30" t="s">
        <v>1403</v>
      </c>
      <c r="C29" s="30"/>
      <c r="D29" s="30"/>
      <c r="E29" s="30"/>
      <c r="F29" s="30"/>
      <c r="G29" s="30"/>
      <c r="H29" s="30"/>
      <c r="I29" s="30"/>
      <c r="J29" s="535" t="str">
        <f>ITEM_all_second!$E$13</f>
        <v/>
      </c>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row>
    <row r="36" spans="2:37" ht="15" customHeight="1">
      <c r="B36" s="6" t="s">
        <v>607</v>
      </c>
    </row>
    <row r="37" spans="2:37" ht="15" customHeight="1">
      <c r="B37" s="30" t="s">
        <v>577</v>
      </c>
      <c r="C37" s="30"/>
      <c r="D37" s="30"/>
      <c r="E37" s="30"/>
      <c r="F37" s="30"/>
      <c r="G37" s="30"/>
      <c r="H37" s="30"/>
      <c r="I37" s="30"/>
      <c r="J37" s="30"/>
      <c r="K37" s="570" t="str">
        <f>IF(確建第五面!K38="","",確建第五面!K38)</f>
        <v/>
      </c>
      <c r="L37" s="570"/>
      <c r="M37" s="570"/>
      <c r="N37" s="57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7" t="s">
        <v>608</v>
      </c>
      <c r="C38" s="27"/>
      <c r="D38" s="27"/>
      <c r="E38" s="27"/>
      <c r="F38" s="27"/>
      <c r="G38" s="27"/>
      <c r="H38" s="27"/>
      <c r="I38" s="27"/>
      <c r="J38" s="27"/>
      <c r="K38" s="570" t="str">
        <f>IF(確建第五面!K39="","",確建第五面!K39)</f>
        <v/>
      </c>
      <c r="L38" s="570"/>
      <c r="M38" s="570"/>
      <c r="N38" s="570"/>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7" t="s">
        <v>609</v>
      </c>
      <c r="C39" s="27"/>
      <c r="D39" s="27"/>
      <c r="E39" s="27"/>
      <c r="F39" s="27"/>
      <c r="G39" s="27"/>
      <c r="H39" s="27"/>
      <c r="I39" s="27"/>
      <c r="J39" s="27"/>
      <c r="K39" s="580" t="str">
        <f>IF(確建第五面!K40="","",確建第五面!K40)</f>
        <v/>
      </c>
      <c r="L39" s="580"/>
      <c r="M39" s="580"/>
      <c r="N39" s="580"/>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610</v>
      </c>
      <c r="C40" s="27"/>
      <c r="D40" s="27"/>
      <c r="E40" s="27"/>
      <c r="F40" s="27"/>
      <c r="G40" s="27"/>
      <c r="H40" s="27"/>
      <c r="I40" s="27"/>
      <c r="J40" s="27"/>
      <c r="K40" s="566" t="str">
        <f>IF(確建第五面!K41="","",確建第五面!K41)</f>
        <v/>
      </c>
      <c r="L40" s="566"/>
      <c r="M40" s="566"/>
      <c r="N40" s="566"/>
      <c r="O40" s="82" t="s">
        <v>1350</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7" t="s">
        <v>611</v>
      </c>
      <c r="C41" s="27"/>
      <c r="D41" s="27"/>
      <c r="E41" s="27"/>
      <c r="F41" s="27"/>
      <c r="G41" s="27"/>
      <c r="H41" s="27"/>
      <c r="I41" s="27"/>
      <c r="J41" s="27"/>
      <c r="K41" s="582" t="str">
        <f>IF(確建第五面!K42="","",確建第五面!K42)</f>
        <v/>
      </c>
      <c r="L41" s="582"/>
      <c r="M41" s="582"/>
      <c r="N41" s="582"/>
      <c r="O41" s="82" t="s">
        <v>1350</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612</v>
      </c>
    </row>
    <row r="43" spans="2:37" ht="15" customHeight="1">
      <c r="D43" s="6" t="s">
        <v>1795</v>
      </c>
      <c r="E43" s="6" t="s">
        <v>1796</v>
      </c>
      <c r="F43" s="6" t="s">
        <v>1797</v>
      </c>
      <c r="M43" s="550" t="str">
        <f>IF(確建第五面!M44="","",確建第五面!M44)</f>
        <v/>
      </c>
      <c r="N43" s="550"/>
      <c r="O43" s="550"/>
      <c r="P43" s="550"/>
      <c r="Q43" s="34" t="s">
        <v>1350</v>
      </c>
    </row>
    <row r="44" spans="2:37" ht="15" customHeight="1">
      <c r="B44" s="30"/>
      <c r="C44" s="30"/>
      <c r="D44" s="30" t="s">
        <v>128</v>
      </c>
      <c r="E44" s="30" t="s">
        <v>131</v>
      </c>
      <c r="F44" s="30" t="s">
        <v>1798</v>
      </c>
      <c r="G44" s="30"/>
      <c r="H44" s="30"/>
      <c r="I44" s="30"/>
      <c r="J44" s="30"/>
      <c r="K44" s="30"/>
      <c r="L44" s="30"/>
      <c r="M44" s="30"/>
      <c r="N44" s="30"/>
      <c r="O44" s="30"/>
      <c r="P44" s="30"/>
      <c r="Q44" s="30"/>
      <c r="W44" s="36" t="str">
        <f>IF(確建第五面!W45="","",確建第五面!W45)</f>
        <v>□</v>
      </c>
      <c r="X44" s="32" t="s">
        <v>568</v>
      </c>
      <c r="Z44" s="36" t="str">
        <f>IF(確建第五面!Z45="","",確建第五面!Z45)</f>
        <v>□</v>
      </c>
      <c r="AA44" s="32" t="s">
        <v>569</v>
      </c>
      <c r="AB44" s="30"/>
      <c r="AC44" s="30"/>
      <c r="AD44" s="30"/>
      <c r="AE44" s="30"/>
      <c r="AF44" s="30"/>
      <c r="AG44" s="30"/>
      <c r="AH44" s="30"/>
      <c r="AI44" s="30"/>
      <c r="AJ44" s="30"/>
      <c r="AK44" s="30"/>
    </row>
    <row r="45" spans="2:37" ht="15" customHeight="1">
      <c r="B45" s="6" t="s">
        <v>623</v>
      </c>
      <c r="I45" s="9" t="s">
        <v>145</v>
      </c>
      <c r="J45" s="549" t="s">
        <v>624</v>
      </c>
      <c r="K45" s="549"/>
      <c r="L45" s="549"/>
      <c r="M45" s="549"/>
      <c r="N45" s="9" t="s">
        <v>146</v>
      </c>
      <c r="O45" s="9" t="s">
        <v>145</v>
      </c>
      <c r="P45" s="549" t="s">
        <v>625</v>
      </c>
      <c r="Q45" s="549"/>
      <c r="R45" s="549"/>
      <c r="S45" s="549"/>
      <c r="T45" s="549"/>
      <c r="U45" s="549"/>
      <c r="V45" s="549"/>
      <c r="W45" s="549"/>
      <c r="X45" s="549"/>
      <c r="Y45" s="549"/>
      <c r="Z45" s="549"/>
      <c r="AA45" s="549"/>
      <c r="AB45" s="549"/>
      <c r="AC45" s="549"/>
      <c r="AD45" s="9" t="s">
        <v>146</v>
      </c>
      <c r="AE45" s="9" t="s">
        <v>145</v>
      </c>
      <c r="AF45" s="549" t="s">
        <v>626</v>
      </c>
      <c r="AG45" s="549"/>
      <c r="AH45" s="549"/>
      <c r="AI45" s="549"/>
      <c r="AJ45" s="549"/>
      <c r="AK45" s="9" t="s">
        <v>146</v>
      </c>
    </row>
    <row r="46" spans="2:37" ht="15" customHeight="1">
      <c r="D46" s="6" t="s">
        <v>128</v>
      </c>
      <c r="E46" s="6" t="s">
        <v>129</v>
      </c>
      <c r="F46" s="6" t="s">
        <v>130</v>
      </c>
      <c r="I46" s="9" t="s">
        <v>145</v>
      </c>
      <c r="J46" s="574" t="str">
        <f>IF(P46="","",VLOOKUP(P46,LIST!$B$237:'LIST'!$C$380,2,0))</f>
        <v/>
      </c>
      <c r="K46" s="574"/>
      <c r="L46" s="574"/>
      <c r="M46" s="574"/>
      <c r="N46" s="9" t="s">
        <v>146</v>
      </c>
      <c r="O46" s="9" t="s">
        <v>145</v>
      </c>
      <c r="P46" s="579" t="str">
        <f>IF(確建第五面!P47="","",確建第五面!P47)</f>
        <v/>
      </c>
      <c r="Q46" s="579"/>
      <c r="R46" s="579"/>
      <c r="S46" s="579"/>
      <c r="T46" s="579"/>
      <c r="U46" s="579"/>
      <c r="V46" s="579"/>
      <c r="W46" s="579"/>
      <c r="X46" s="579"/>
      <c r="Y46" s="579"/>
      <c r="Z46" s="579"/>
      <c r="AA46" s="579"/>
      <c r="AB46" s="579"/>
      <c r="AC46" s="579"/>
      <c r="AD46" s="9" t="s">
        <v>146</v>
      </c>
      <c r="AE46" s="9" t="s">
        <v>529</v>
      </c>
      <c r="AF46" s="568" t="str">
        <f>IF(確建第五面!AF47="","",確建第五面!AF47)</f>
        <v/>
      </c>
      <c r="AG46" s="568"/>
      <c r="AH46" s="568"/>
      <c r="AI46" s="568"/>
      <c r="AJ46" s="568"/>
      <c r="AK46" s="34" t="s">
        <v>1336</v>
      </c>
    </row>
    <row r="47" spans="2:37" ht="15" customHeight="1">
      <c r="D47" s="6" t="s">
        <v>128</v>
      </c>
      <c r="E47" s="6" t="s">
        <v>131</v>
      </c>
      <c r="F47" s="6" t="s">
        <v>130</v>
      </c>
      <c r="I47" s="9" t="s">
        <v>145</v>
      </c>
      <c r="J47" s="574" t="str">
        <f>IF(P47="","",VLOOKUP(P47,LIST!$B$237:'LIST'!$C$380,2,0))</f>
        <v/>
      </c>
      <c r="K47" s="574"/>
      <c r="L47" s="574"/>
      <c r="M47" s="574"/>
      <c r="N47" s="9" t="s">
        <v>146</v>
      </c>
      <c r="O47" s="9" t="s">
        <v>145</v>
      </c>
      <c r="P47" s="579" t="str">
        <f>IF(確建第五面!P48="","",確建第五面!P48)</f>
        <v/>
      </c>
      <c r="Q47" s="579"/>
      <c r="R47" s="579"/>
      <c r="S47" s="579"/>
      <c r="T47" s="579"/>
      <c r="U47" s="579"/>
      <c r="V47" s="579"/>
      <c r="W47" s="579"/>
      <c r="X47" s="579"/>
      <c r="Y47" s="579"/>
      <c r="Z47" s="579"/>
      <c r="AA47" s="579"/>
      <c r="AB47" s="579"/>
      <c r="AC47" s="579"/>
      <c r="AD47" s="9" t="s">
        <v>146</v>
      </c>
      <c r="AE47" s="9" t="s">
        <v>529</v>
      </c>
      <c r="AF47" s="568" t="str">
        <f>IF(確建第五面!AF48="","",確建第五面!AF48)</f>
        <v/>
      </c>
      <c r="AG47" s="568"/>
      <c r="AH47" s="568"/>
      <c r="AI47" s="568"/>
      <c r="AJ47" s="568"/>
      <c r="AK47" s="34" t="s">
        <v>1336</v>
      </c>
    </row>
    <row r="48" spans="2:37" ht="15" customHeight="1">
      <c r="D48" s="6" t="s">
        <v>128</v>
      </c>
      <c r="E48" s="6" t="s">
        <v>132</v>
      </c>
      <c r="F48" s="6" t="s">
        <v>130</v>
      </c>
      <c r="I48" s="9" t="s">
        <v>145</v>
      </c>
      <c r="J48" s="574" t="str">
        <f>IF(P48="","",VLOOKUP(P48,LIST!$B$237:'LIST'!$C$380,2,0))</f>
        <v/>
      </c>
      <c r="K48" s="574"/>
      <c r="L48" s="574"/>
      <c r="M48" s="574"/>
      <c r="N48" s="9" t="s">
        <v>146</v>
      </c>
      <c r="O48" s="9" t="s">
        <v>145</v>
      </c>
      <c r="P48" s="579" t="str">
        <f>IF(確建第五面!P49="","",確建第五面!P49)</f>
        <v/>
      </c>
      <c r="Q48" s="579"/>
      <c r="R48" s="579"/>
      <c r="S48" s="579"/>
      <c r="T48" s="579"/>
      <c r="U48" s="579"/>
      <c r="V48" s="579"/>
      <c r="W48" s="579"/>
      <c r="X48" s="579"/>
      <c r="Y48" s="579"/>
      <c r="Z48" s="579"/>
      <c r="AA48" s="579"/>
      <c r="AB48" s="579"/>
      <c r="AC48" s="579"/>
      <c r="AD48" s="9" t="s">
        <v>146</v>
      </c>
      <c r="AE48" s="9" t="s">
        <v>529</v>
      </c>
      <c r="AF48" s="568" t="str">
        <f>IF(確建第五面!AF49="","",確建第五面!AF49)</f>
        <v/>
      </c>
      <c r="AG48" s="568"/>
      <c r="AH48" s="568"/>
      <c r="AI48" s="568"/>
      <c r="AJ48" s="568"/>
      <c r="AK48" s="34" t="s">
        <v>1336</v>
      </c>
    </row>
    <row r="49" spans="2:37" ht="15" customHeight="1">
      <c r="D49" s="6" t="s">
        <v>128</v>
      </c>
      <c r="E49" s="6" t="s">
        <v>137</v>
      </c>
      <c r="F49" s="6" t="s">
        <v>130</v>
      </c>
      <c r="I49" s="9" t="s">
        <v>145</v>
      </c>
      <c r="J49" s="574" t="str">
        <f>IF(P49="","",VLOOKUP(P49,LIST!$B$237:'LIST'!$C$380,2,0))</f>
        <v/>
      </c>
      <c r="K49" s="574"/>
      <c r="L49" s="574"/>
      <c r="M49" s="574"/>
      <c r="N49" s="9" t="s">
        <v>146</v>
      </c>
      <c r="O49" s="9" t="s">
        <v>145</v>
      </c>
      <c r="P49" s="579" t="str">
        <f>IF(確建第五面!P50="","",確建第五面!P50)</f>
        <v/>
      </c>
      <c r="Q49" s="579"/>
      <c r="R49" s="579"/>
      <c r="S49" s="579"/>
      <c r="T49" s="579"/>
      <c r="U49" s="579"/>
      <c r="V49" s="579"/>
      <c r="W49" s="579"/>
      <c r="X49" s="579"/>
      <c r="Y49" s="579"/>
      <c r="Z49" s="579"/>
      <c r="AA49" s="579"/>
      <c r="AB49" s="579"/>
      <c r="AC49" s="579"/>
      <c r="AD49" s="9" t="s">
        <v>146</v>
      </c>
      <c r="AE49" s="9" t="s">
        <v>529</v>
      </c>
      <c r="AF49" s="568" t="str">
        <f>IF(確建第五面!AF50="","",確建第五面!AF50)</f>
        <v/>
      </c>
      <c r="AG49" s="568"/>
      <c r="AH49" s="568"/>
      <c r="AI49" s="568"/>
      <c r="AJ49" s="568"/>
      <c r="AK49" s="34" t="s">
        <v>1336</v>
      </c>
    </row>
    <row r="50" spans="2:37" ht="15" customHeight="1">
      <c r="D50" s="6" t="s">
        <v>128</v>
      </c>
      <c r="E50" s="6" t="s">
        <v>133</v>
      </c>
      <c r="F50" s="6" t="s">
        <v>130</v>
      </c>
      <c r="I50" s="9" t="s">
        <v>145</v>
      </c>
      <c r="J50" s="574" t="str">
        <f>IF(P50="","",VLOOKUP(P50,LIST!$B$237:'LIST'!$C$380,2,0))</f>
        <v/>
      </c>
      <c r="K50" s="574"/>
      <c r="L50" s="574"/>
      <c r="M50" s="574"/>
      <c r="N50" s="9" t="s">
        <v>146</v>
      </c>
      <c r="O50" s="9" t="s">
        <v>145</v>
      </c>
      <c r="P50" s="579" t="str">
        <f>IF(確建第五面!P51="","",確建第五面!P51)</f>
        <v/>
      </c>
      <c r="Q50" s="579"/>
      <c r="R50" s="579"/>
      <c r="S50" s="579"/>
      <c r="T50" s="579"/>
      <c r="U50" s="579"/>
      <c r="V50" s="579"/>
      <c r="W50" s="579"/>
      <c r="X50" s="579"/>
      <c r="Y50" s="579"/>
      <c r="Z50" s="579"/>
      <c r="AA50" s="579"/>
      <c r="AB50" s="579"/>
      <c r="AC50" s="579"/>
      <c r="AD50" s="9" t="s">
        <v>146</v>
      </c>
      <c r="AE50" s="9" t="s">
        <v>529</v>
      </c>
      <c r="AF50" s="568" t="str">
        <f>IF(確建第五面!AF51="","",確建第五面!AF51)</f>
        <v/>
      </c>
      <c r="AG50" s="568"/>
      <c r="AH50" s="568"/>
      <c r="AI50" s="568"/>
      <c r="AJ50" s="568"/>
      <c r="AK50" s="34" t="s">
        <v>1336</v>
      </c>
    </row>
    <row r="51" spans="2:37" ht="15" customHeight="1">
      <c r="B51" s="30"/>
      <c r="C51" s="30"/>
      <c r="D51" s="30" t="s">
        <v>128</v>
      </c>
      <c r="E51" s="30" t="s">
        <v>525</v>
      </c>
      <c r="F51" s="30" t="s">
        <v>130</v>
      </c>
      <c r="G51" s="30"/>
      <c r="H51" s="30"/>
      <c r="I51" s="32" t="s">
        <v>145</v>
      </c>
      <c r="J51" s="574" t="str">
        <f>IF(P51="","",VLOOKUP(P51,LIST!$B$237:'LIST'!$C$380,2,0))</f>
        <v/>
      </c>
      <c r="K51" s="574"/>
      <c r="L51" s="574"/>
      <c r="M51" s="574"/>
      <c r="N51" s="32" t="s">
        <v>146</v>
      </c>
      <c r="O51" s="32" t="s">
        <v>145</v>
      </c>
      <c r="P51" s="579" t="str">
        <f>IF(確建第五面!P52="","",確建第五面!P52)</f>
        <v/>
      </c>
      <c r="Q51" s="579"/>
      <c r="R51" s="579"/>
      <c r="S51" s="579"/>
      <c r="T51" s="579"/>
      <c r="U51" s="579"/>
      <c r="V51" s="579"/>
      <c r="W51" s="579"/>
      <c r="X51" s="579"/>
      <c r="Y51" s="579"/>
      <c r="Z51" s="579"/>
      <c r="AA51" s="579"/>
      <c r="AB51" s="579"/>
      <c r="AC51" s="579"/>
      <c r="AD51" s="32" t="s">
        <v>146</v>
      </c>
      <c r="AE51" s="32" t="s">
        <v>529</v>
      </c>
      <c r="AF51" s="568" t="str">
        <f>IF(確建第五面!AF52="","",確建第五面!AF52)</f>
        <v/>
      </c>
      <c r="AG51" s="568"/>
      <c r="AH51" s="568"/>
      <c r="AI51" s="568"/>
      <c r="AJ51" s="568"/>
      <c r="AK51" s="34" t="s">
        <v>1336</v>
      </c>
    </row>
    <row r="52" spans="2:37" ht="15" customHeight="1">
      <c r="B52" s="6" t="s">
        <v>627</v>
      </c>
      <c r="J52" s="527" t="str">
        <f>IF(確建第五面!J53="","",確建第五面!J53)</f>
        <v/>
      </c>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row>
    <row r="53" spans="2:37" ht="15" customHeight="1">
      <c r="J53" s="525" t="str">
        <f>IF(確建第五面!J54="","",確建第五面!J54)</f>
        <v/>
      </c>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row>
    <row r="54" spans="2:37" ht="15" customHeight="1">
      <c r="J54" s="525" t="str">
        <f>IF(確建第五面!J55="","",確建第五面!J55)</f>
        <v/>
      </c>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row>
    <row r="55" spans="2:37" ht="15" customHeight="1">
      <c r="B55" s="30"/>
      <c r="C55" s="30"/>
      <c r="D55" s="30"/>
      <c r="E55" s="30"/>
      <c r="F55" s="30"/>
      <c r="G55" s="30"/>
      <c r="H55" s="30"/>
      <c r="I55" s="30"/>
      <c r="J55" s="526" t="str">
        <f>IF(確建第五面!J56="","",確建第五面!J56)</f>
        <v/>
      </c>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row>
    <row r="56" spans="2:37" ht="15" customHeight="1">
      <c r="B56" s="6" t="s">
        <v>628</v>
      </c>
      <c r="J56" s="527" t="str">
        <f>IF(確建第五面!J57="","",確建第五面!J57)</f>
        <v/>
      </c>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row>
    <row r="57" spans="2:37" ht="15" customHeight="1">
      <c r="J57" s="525" t="str">
        <f>IF(確建第五面!J58="","",確建第五面!J58)</f>
        <v/>
      </c>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row>
    <row r="58" spans="2:37" ht="15" customHeight="1">
      <c r="J58" s="525" t="str">
        <f>IF(確建第五面!J59="","",確建第五面!J59)</f>
        <v/>
      </c>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row>
    <row r="59" spans="2:37" ht="15" customHeight="1">
      <c r="J59" s="525" t="str">
        <f>IF(確建第五面!J60="","",確建第五面!J60)</f>
        <v/>
      </c>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row>
    <row r="60" spans="2:37" ht="15" customHeight="1">
      <c r="B60" s="30" t="s">
        <v>1403</v>
      </c>
      <c r="C60" s="30"/>
      <c r="D60" s="30"/>
      <c r="E60" s="30"/>
      <c r="F60" s="30"/>
      <c r="G60" s="30"/>
      <c r="H60" s="30"/>
      <c r="I60" s="30"/>
      <c r="J60" s="535" t="str">
        <f>ITEM_all_second!$E$13</f>
        <v/>
      </c>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row>
    <row r="63" spans="2:37" ht="15" customHeight="1">
      <c r="B63" s="523" t="s">
        <v>606</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row>
    <row r="64" spans="2:37" ht="15" customHeight="1">
      <c r="B64" s="6" t="s">
        <v>607</v>
      </c>
    </row>
    <row r="65" spans="2:37" ht="15" customHeight="1">
      <c r="B65" s="30" t="s">
        <v>577</v>
      </c>
      <c r="C65" s="30"/>
      <c r="D65" s="30"/>
      <c r="E65" s="30"/>
      <c r="F65" s="30"/>
      <c r="G65" s="30"/>
      <c r="H65" s="30"/>
      <c r="I65" s="30"/>
      <c r="J65" s="30"/>
      <c r="K65" s="570" t="str">
        <f>IF(確建第五面!K65="","",確建第五面!K65)</f>
        <v/>
      </c>
      <c r="L65" s="570"/>
      <c r="M65" s="570"/>
      <c r="N65" s="57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608</v>
      </c>
      <c r="C66" s="27"/>
      <c r="D66" s="27"/>
      <c r="E66" s="27"/>
      <c r="F66" s="27"/>
      <c r="G66" s="27"/>
      <c r="H66" s="27"/>
      <c r="I66" s="27"/>
      <c r="J66" s="27"/>
      <c r="K66" s="570" t="str">
        <f>IF(確建第五面!K66="","",確建第五面!K66)</f>
        <v/>
      </c>
      <c r="L66" s="570"/>
      <c r="M66" s="570"/>
      <c r="N66" s="570"/>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609</v>
      </c>
      <c r="C67" s="27"/>
      <c r="D67" s="27"/>
      <c r="E67" s="27"/>
      <c r="F67" s="27"/>
      <c r="G67" s="27"/>
      <c r="H67" s="27"/>
      <c r="I67" s="27"/>
      <c r="J67" s="27"/>
      <c r="K67" s="580" t="str">
        <f>IF(確建第五面!K67="","",確建第五面!K67)</f>
        <v/>
      </c>
      <c r="L67" s="580"/>
      <c r="M67" s="580"/>
      <c r="N67" s="580"/>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7" t="s">
        <v>610</v>
      </c>
      <c r="C68" s="27"/>
      <c r="D68" s="27"/>
      <c r="E68" s="27"/>
      <c r="F68" s="27"/>
      <c r="G68" s="27"/>
      <c r="H68" s="27"/>
      <c r="I68" s="27"/>
      <c r="J68" s="27"/>
      <c r="K68" s="566" t="str">
        <f>IF(確建第五面!K68="","",確建第五面!K68)</f>
        <v/>
      </c>
      <c r="L68" s="566"/>
      <c r="M68" s="566"/>
      <c r="N68" s="566"/>
      <c r="O68" s="82" t="s">
        <v>1350</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7" t="s">
        <v>611</v>
      </c>
      <c r="C69" s="27"/>
      <c r="D69" s="27"/>
      <c r="E69" s="27"/>
      <c r="F69" s="27"/>
      <c r="G69" s="27"/>
      <c r="H69" s="27"/>
      <c r="I69" s="27"/>
      <c r="J69" s="27"/>
      <c r="K69" s="582" t="str">
        <f>IF(確建第五面!K69="","",確建第五面!K69)</f>
        <v/>
      </c>
      <c r="L69" s="582"/>
      <c r="M69" s="582"/>
      <c r="N69" s="582"/>
      <c r="O69" s="82" t="s">
        <v>1350</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612</v>
      </c>
    </row>
    <row r="71" spans="2:37" ht="15" customHeight="1">
      <c r="D71" s="6" t="s">
        <v>1795</v>
      </c>
      <c r="E71" s="6" t="s">
        <v>1796</v>
      </c>
      <c r="F71" s="6" t="s">
        <v>1797</v>
      </c>
      <c r="M71" s="550" t="str">
        <f>IF(確建第五面!M71="","",確建第五面!M71)</f>
        <v/>
      </c>
      <c r="N71" s="550"/>
      <c r="O71" s="550"/>
      <c r="P71" s="550"/>
      <c r="Q71" s="34" t="s">
        <v>1350</v>
      </c>
    </row>
    <row r="72" spans="2:37" ht="15" customHeight="1">
      <c r="B72" s="30"/>
      <c r="C72" s="30"/>
      <c r="D72" s="30" t="s">
        <v>128</v>
      </c>
      <c r="E72" s="30" t="s">
        <v>131</v>
      </c>
      <c r="F72" s="30" t="s">
        <v>1798</v>
      </c>
      <c r="G72" s="30"/>
      <c r="H72" s="30"/>
      <c r="I72" s="30"/>
      <c r="J72" s="30"/>
      <c r="K72" s="30"/>
      <c r="L72" s="30"/>
      <c r="M72" s="30"/>
      <c r="N72" s="30"/>
      <c r="O72" s="30"/>
      <c r="P72" s="30"/>
      <c r="Q72" s="30"/>
      <c r="W72" s="36" t="str">
        <f>IF(確建第五面!W72="","",確建第五面!W72)</f>
        <v>□</v>
      </c>
      <c r="X72" s="32" t="s">
        <v>568</v>
      </c>
      <c r="Z72" s="36" t="str">
        <f>IF(確建第五面!Z72="","",確建第五面!Z72)</f>
        <v>□</v>
      </c>
      <c r="AA72" s="32" t="s">
        <v>569</v>
      </c>
      <c r="AB72" s="30"/>
      <c r="AC72" s="30"/>
      <c r="AD72" s="30"/>
      <c r="AE72" s="30"/>
      <c r="AF72" s="30"/>
      <c r="AG72" s="30"/>
      <c r="AH72" s="30"/>
      <c r="AI72" s="30"/>
      <c r="AJ72" s="30"/>
      <c r="AK72" s="30"/>
    </row>
    <row r="73" spans="2:37" ht="15" customHeight="1">
      <c r="B73" s="6" t="s">
        <v>623</v>
      </c>
      <c r="I73" s="9" t="s">
        <v>145</v>
      </c>
      <c r="J73" s="549" t="s">
        <v>624</v>
      </c>
      <c r="K73" s="549"/>
      <c r="L73" s="549"/>
      <c r="M73" s="549"/>
      <c r="N73" s="9" t="s">
        <v>146</v>
      </c>
      <c r="O73" s="9" t="s">
        <v>145</v>
      </c>
      <c r="P73" s="549" t="s">
        <v>625</v>
      </c>
      <c r="Q73" s="549"/>
      <c r="R73" s="549"/>
      <c r="S73" s="549"/>
      <c r="T73" s="549"/>
      <c r="U73" s="549"/>
      <c r="V73" s="549"/>
      <c r="W73" s="549"/>
      <c r="X73" s="549"/>
      <c r="Y73" s="549"/>
      <c r="Z73" s="549"/>
      <c r="AA73" s="549"/>
      <c r="AB73" s="549"/>
      <c r="AC73" s="549"/>
      <c r="AD73" s="9" t="s">
        <v>146</v>
      </c>
      <c r="AE73" s="9" t="s">
        <v>145</v>
      </c>
      <c r="AF73" s="549" t="s">
        <v>626</v>
      </c>
      <c r="AG73" s="549"/>
      <c r="AH73" s="549"/>
      <c r="AI73" s="549"/>
      <c r="AJ73" s="549"/>
      <c r="AK73" s="9" t="s">
        <v>146</v>
      </c>
    </row>
    <row r="74" spans="2:37" ht="15" customHeight="1">
      <c r="D74" s="6" t="s">
        <v>128</v>
      </c>
      <c r="E74" s="6" t="s">
        <v>129</v>
      </c>
      <c r="F74" s="6" t="s">
        <v>130</v>
      </c>
      <c r="I74" s="9" t="s">
        <v>145</v>
      </c>
      <c r="J74" s="574" t="str">
        <f>IF(P74="","",VLOOKUP(P74,LIST!$B$237:'LIST'!$C$380,2,0))</f>
        <v/>
      </c>
      <c r="K74" s="574"/>
      <c r="L74" s="574"/>
      <c r="M74" s="574"/>
      <c r="N74" s="9" t="s">
        <v>146</v>
      </c>
      <c r="O74" s="9" t="s">
        <v>145</v>
      </c>
      <c r="P74" s="579" t="str">
        <f>IF(確建第五面!P74="","",確建第五面!P74)</f>
        <v/>
      </c>
      <c r="Q74" s="579"/>
      <c r="R74" s="579"/>
      <c r="S74" s="579"/>
      <c r="T74" s="579"/>
      <c r="U74" s="579"/>
      <c r="V74" s="579"/>
      <c r="W74" s="579"/>
      <c r="X74" s="579"/>
      <c r="Y74" s="579"/>
      <c r="Z74" s="579"/>
      <c r="AA74" s="579"/>
      <c r="AB74" s="579"/>
      <c r="AC74" s="579"/>
      <c r="AD74" s="9" t="s">
        <v>146</v>
      </c>
      <c r="AE74" s="9" t="s">
        <v>529</v>
      </c>
      <c r="AF74" s="568" t="str">
        <f>IF(確建第五面!AF74="","",確建第五面!AF74)</f>
        <v/>
      </c>
      <c r="AG74" s="568"/>
      <c r="AH74" s="568"/>
      <c r="AI74" s="568"/>
      <c r="AJ74" s="568"/>
      <c r="AK74" s="34" t="s">
        <v>1336</v>
      </c>
    </row>
    <row r="75" spans="2:37" ht="15" customHeight="1">
      <c r="D75" s="6" t="s">
        <v>128</v>
      </c>
      <c r="E75" s="6" t="s">
        <v>131</v>
      </c>
      <c r="F75" s="6" t="s">
        <v>130</v>
      </c>
      <c r="I75" s="9" t="s">
        <v>145</v>
      </c>
      <c r="J75" s="574" t="str">
        <f>IF(P75="","",VLOOKUP(P75,LIST!$B$237:'LIST'!$C$380,2,0))</f>
        <v/>
      </c>
      <c r="K75" s="574"/>
      <c r="L75" s="574"/>
      <c r="M75" s="574"/>
      <c r="N75" s="9" t="s">
        <v>146</v>
      </c>
      <c r="O75" s="9" t="s">
        <v>145</v>
      </c>
      <c r="P75" s="579" t="str">
        <f>IF(確建第五面!P75="","",確建第五面!P75)</f>
        <v/>
      </c>
      <c r="Q75" s="579"/>
      <c r="R75" s="579"/>
      <c r="S75" s="579"/>
      <c r="T75" s="579"/>
      <c r="U75" s="579"/>
      <c r="V75" s="579"/>
      <c r="W75" s="579"/>
      <c r="X75" s="579"/>
      <c r="Y75" s="579"/>
      <c r="Z75" s="579"/>
      <c r="AA75" s="579"/>
      <c r="AB75" s="579"/>
      <c r="AC75" s="579"/>
      <c r="AD75" s="9" t="s">
        <v>146</v>
      </c>
      <c r="AE75" s="9" t="s">
        <v>529</v>
      </c>
      <c r="AF75" s="568" t="str">
        <f>IF(確建第五面!AF75="","",確建第五面!AF75)</f>
        <v/>
      </c>
      <c r="AG75" s="568"/>
      <c r="AH75" s="568"/>
      <c r="AI75" s="568"/>
      <c r="AJ75" s="568"/>
      <c r="AK75" s="34" t="s">
        <v>1336</v>
      </c>
    </row>
    <row r="76" spans="2:37" ht="15" customHeight="1">
      <c r="D76" s="6" t="s">
        <v>128</v>
      </c>
      <c r="E76" s="6" t="s">
        <v>132</v>
      </c>
      <c r="F76" s="6" t="s">
        <v>130</v>
      </c>
      <c r="I76" s="9" t="s">
        <v>145</v>
      </c>
      <c r="J76" s="574" t="str">
        <f>IF(P76="","",VLOOKUP(P76,LIST!$B$237:'LIST'!$C$380,2,0))</f>
        <v/>
      </c>
      <c r="K76" s="574"/>
      <c r="L76" s="574"/>
      <c r="M76" s="574"/>
      <c r="N76" s="9" t="s">
        <v>146</v>
      </c>
      <c r="O76" s="9" t="s">
        <v>145</v>
      </c>
      <c r="P76" s="579" t="str">
        <f>IF(確建第五面!P76="","",確建第五面!P76)</f>
        <v/>
      </c>
      <c r="Q76" s="579"/>
      <c r="R76" s="579"/>
      <c r="S76" s="579"/>
      <c r="T76" s="579"/>
      <c r="U76" s="579"/>
      <c r="V76" s="579"/>
      <c r="W76" s="579"/>
      <c r="X76" s="579"/>
      <c r="Y76" s="579"/>
      <c r="Z76" s="579"/>
      <c r="AA76" s="579"/>
      <c r="AB76" s="579"/>
      <c r="AC76" s="579"/>
      <c r="AD76" s="9" t="s">
        <v>146</v>
      </c>
      <c r="AE76" s="9" t="s">
        <v>529</v>
      </c>
      <c r="AF76" s="568" t="str">
        <f>IF(確建第五面!AF76="","",確建第五面!AF76)</f>
        <v/>
      </c>
      <c r="AG76" s="568"/>
      <c r="AH76" s="568"/>
      <c r="AI76" s="568"/>
      <c r="AJ76" s="568"/>
      <c r="AK76" s="34" t="s">
        <v>1336</v>
      </c>
    </row>
    <row r="77" spans="2:37" ht="15" customHeight="1">
      <c r="D77" s="6" t="s">
        <v>128</v>
      </c>
      <c r="E77" s="6" t="s">
        <v>137</v>
      </c>
      <c r="F77" s="6" t="s">
        <v>130</v>
      </c>
      <c r="I77" s="9" t="s">
        <v>145</v>
      </c>
      <c r="J77" s="574" t="str">
        <f>IF(P77="","",VLOOKUP(P77,LIST!$B$237:'LIST'!$C$380,2,0))</f>
        <v/>
      </c>
      <c r="K77" s="574"/>
      <c r="L77" s="574"/>
      <c r="M77" s="574"/>
      <c r="N77" s="9" t="s">
        <v>146</v>
      </c>
      <c r="O77" s="9" t="s">
        <v>145</v>
      </c>
      <c r="P77" s="579" t="str">
        <f>IF(確建第五面!P77="","",確建第五面!P77)</f>
        <v/>
      </c>
      <c r="Q77" s="579"/>
      <c r="R77" s="579"/>
      <c r="S77" s="579"/>
      <c r="T77" s="579"/>
      <c r="U77" s="579"/>
      <c r="V77" s="579"/>
      <c r="W77" s="579"/>
      <c r="X77" s="579"/>
      <c r="Y77" s="579"/>
      <c r="Z77" s="579"/>
      <c r="AA77" s="579"/>
      <c r="AB77" s="579"/>
      <c r="AC77" s="579"/>
      <c r="AD77" s="9" t="s">
        <v>146</v>
      </c>
      <c r="AE77" s="9" t="s">
        <v>529</v>
      </c>
      <c r="AF77" s="568" t="str">
        <f>IF(確建第五面!AF77="","",確建第五面!AF77)</f>
        <v/>
      </c>
      <c r="AG77" s="568"/>
      <c r="AH77" s="568"/>
      <c r="AI77" s="568"/>
      <c r="AJ77" s="568"/>
      <c r="AK77" s="34" t="s">
        <v>1336</v>
      </c>
    </row>
    <row r="78" spans="2:37" ht="15" customHeight="1">
      <c r="D78" s="6" t="s">
        <v>128</v>
      </c>
      <c r="E78" s="6" t="s">
        <v>133</v>
      </c>
      <c r="F78" s="6" t="s">
        <v>130</v>
      </c>
      <c r="I78" s="9" t="s">
        <v>145</v>
      </c>
      <c r="J78" s="574" t="str">
        <f>IF(P78="","",VLOOKUP(P78,LIST!$B$237:'LIST'!$C$380,2,0))</f>
        <v/>
      </c>
      <c r="K78" s="574"/>
      <c r="L78" s="574"/>
      <c r="M78" s="574"/>
      <c r="N78" s="9" t="s">
        <v>146</v>
      </c>
      <c r="O78" s="9" t="s">
        <v>145</v>
      </c>
      <c r="P78" s="579" t="str">
        <f>IF(確建第五面!P78="","",確建第五面!P78)</f>
        <v/>
      </c>
      <c r="Q78" s="579"/>
      <c r="R78" s="579"/>
      <c r="S78" s="579"/>
      <c r="T78" s="579"/>
      <c r="U78" s="579"/>
      <c r="V78" s="579"/>
      <c r="W78" s="579"/>
      <c r="X78" s="579"/>
      <c r="Y78" s="579"/>
      <c r="Z78" s="579"/>
      <c r="AA78" s="579"/>
      <c r="AB78" s="579"/>
      <c r="AC78" s="579"/>
      <c r="AD78" s="9" t="s">
        <v>146</v>
      </c>
      <c r="AE78" s="9" t="s">
        <v>529</v>
      </c>
      <c r="AF78" s="568" t="str">
        <f>IF(確建第五面!AF78="","",確建第五面!AF78)</f>
        <v/>
      </c>
      <c r="AG78" s="568"/>
      <c r="AH78" s="568"/>
      <c r="AI78" s="568"/>
      <c r="AJ78" s="568"/>
      <c r="AK78" s="34" t="s">
        <v>1336</v>
      </c>
    </row>
    <row r="79" spans="2:37" ht="15" customHeight="1">
      <c r="B79" s="30"/>
      <c r="C79" s="30"/>
      <c r="D79" s="30" t="s">
        <v>128</v>
      </c>
      <c r="E79" s="30" t="s">
        <v>525</v>
      </c>
      <c r="F79" s="30" t="s">
        <v>130</v>
      </c>
      <c r="G79" s="30"/>
      <c r="H79" s="30"/>
      <c r="I79" s="32" t="s">
        <v>145</v>
      </c>
      <c r="J79" s="574" t="str">
        <f>IF(P79="","",VLOOKUP(P79,LIST!$B$237:'LIST'!$C$380,2,0))</f>
        <v/>
      </c>
      <c r="K79" s="574"/>
      <c r="L79" s="574"/>
      <c r="M79" s="574"/>
      <c r="N79" s="32" t="s">
        <v>146</v>
      </c>
      <c r="O79" s="32" t="s">
        <v>145</v>
      </c>
      <c r="P79" s="579" t="str">
        <f>IF(確建第五面!P79="","",確建第五面!P79)</f>
        <v/>
      </c>
      <c r="Q79" s="579"/>
      <c r="R79" s="579"/>
      <c r="S79" s="579"/>
      <c r="T79" s="579"/>
      <c r="U79" s="579"/>
      <c r="V79" s="579"/>
      <c r="W79" s="579"/>
      <c r="X79" s="579"/>
      <c r="Y79" s="579"/>
      <c r="Z79" s="579"/>
      <c r="AA79" s="579"/>
      <c r="AB79" s="579"/>
      <c r="AC79" s="579"/>
      <c r="AD79" s="32" t="s">
        <v>146</v>
      </c>
      <c r="AE79" s="32" t="s">
        <v>529</v>
      </c>
      <c r="AF79" s="568" t="str">
        <f>IF(確建第五面!AF79="","",確建第五面!AF79)</f>
        <v/>
      </c>
      <c r="AG79" s="568"/>
      <c r="AH79" s="568"/>
      <c r="AI79" s="568"/>
      <c r="AJ79" s="568"/>
      <c r="AK79" s="34" t="s">
        <v>1336</v>
      </c>
    </row>
    <row r="80" spans="2:37" ht="15" customHeight="1">
      <c r="B80" s="6" t="s">
        <v>627</v>
      </c>
      <c r="J80" s="527" t="str">
        <f>IF(確建第五面!J80="","",確建第五面!J80)</f>
        <v/>
      </c>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row>
    <row r="81" spans="2:37" ht="15" customHeight="1">
      <c r="J81" s="525" t="str">
        <f>IF(確建第五面!J81="","",確建第五面!J81)</f>
        <v/>
      </c>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row>
    <row r="82" spans="2:37" ht="15" customHeight="1">
      <c r="J82" s="525" t="str">
        <f>IF(確建第五面!J82="","",確建第五面!J82)</f>
        <v/>
      </c>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row>
    <row r="83" spans="2:37" ht="15" customHeight="1">
      <c r="B83" s="30"/>
      <c r="C83" s="30"/>
      <c r="D83" s="30"/>
      <c r="E83" s="30"/>
      <c r="F83" s="30"/>
      <c r="G83" s="30"/>
      <c r="H83" s="30"/>
      <c r="I83" s="30"/>
      <c r="J83" s="526" t="str">
        <f>IF(確建第五面!J83="","",確建第五面!J83)</f>
        <v/>
      </c>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row>
    <row r="84" spans="2:37" ht="15" customHeight="1">
      <c r="B84" s="6" t="s">
        <v>628</v>
      </c>
      <c r="J84" s="527" t="str">
        <f>IF(確建第五面!J84="","",確建第五面!J84)</f>
        <v/>
      </c>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row>
    <row r="85" spans="2:37" ht="15" customHeight="1">
      <c r="J85" s="525" t="str">
        <f>IF(確建第五面!J85="","",確建第五面!J85)</f>
        <v/>
      </c>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row>
    <row r="86" spans="2:37" ht="15" customHeight="1">
      <c r="J86" s="525" t="str">
        <f>IF(確建第五面!J86="","",確建第五面!J86)</f>
        <v/>
      </c>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row>
    <row r="87" spans="2:37" ht="15" customHeight="1">
      <c r="J87" s="525" t="str">
        <f>IF(確建第五面!J87="","",確建第五面!J87)</f>
        <v/>
      </c>
      <c r="K87" s="525"/>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row>
    <row r="88" spans="2:37" ht="15" customHeight="1">
      <c r="B88" s="30" t="s">
        <v>1403</v>
      </c>
      <c r="C88" s="30"/>
      <c r="D88" s="30"/>
      <c r="E88" s="30"/>
      <c r="F88" s="30"/>
      <c r="G88" s="30"/>
      <c r="H88" s="30"/>
      <c r="I88" s="30"/>
      <c r="J88" s="535" t="str">
        <f>ITEM_all_second!$E$13</f>
        <v/>
      </c>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row>
    <row r="95" spans="2:37" ht="15" customHeight="1">
      <c r="B95" s="6" t="s">
        <v>607</v>
      </c>
    </row>
    <row r="96" spans="2:37" ht="15" customHeight="1">
      <c r="B96" s="30" t="s">
        <v>577</v>
      </c>
      <c r="C96" s="30"/>
      <c r="D96" s="30"/>
      <c r="E96" s="30"/>
      <c r="F96" s="30"/>
      <c r="G96" s="30"/>
      <c r="H96" s="30"/>
      <c r="I96" s="30"/>
      <c r="J96" s="30"/>
      <c r="K96" s="570" t="str">
        <f>IF(確建第五面!K97="","",確建第五面!K97)</f>
        <v/>
      </c>
      <c r="L96" s="570"/>
      <c r="M96" s="570"/>
      <c r="N96" s="57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7" t="s">
        <v>608</v>
      </c>
      <c r="C97" s="27"/>
      <c r="D97" s="27"/>
      <c r="E97" s="27"/>
      <c r="F97" s="27"/>
      <c r="G97" s="27"/>
      <c r="H97" s="27"/>
      <c r="I97" s="27"/>
      <c r="J97" s="27"/>
      <c r="K97" s="570" t="str">
        <f>IF(確建第五面!K98="","",確建第五面!K98)</f>
        <v/>
      </c>
      <c r="L97" s="570"/>
      <c r="M97" s="570"/>
      <c r="N97" s="570"/>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7" t="s">
        <v>609</v>
      </c>
      <c r="C98" s="27"/>
      <c r="D98" s="27"/>
      <c r="E98" s="27"/>
      <c r="F98" s="27"/>
      <c r="G98" s="27"/>
      <c r="H98" s="27"/>
      <c r="I98" s="27"/>
      <c r="J98" s="27"/>
      <c r="K98" s="580" t="str">
        <f>IF(確建第五面!K99="","",確建第五面!K99)</f>
        <v/>
      </c>
      <c r="L98" s="580"/>
      <c r="M98" s="580"/>
      <c r="N98" s="580"/>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610</v>
      </c>
      <c r="C99" s="27"/>
      <c r="D99" s="27"/>
      <c r="E99" s="27"/>
      <c r="F99" s="27"/>
      <c r="G99" s="27"/>
      <c r="H99" s="27"/>
      <c r="I99" s="27"/>
      <c r="J99" s="27"/>
      <c r="K99" s="566" t="str">
        <f>IF(確建第五面!K100="","",確建第五面!K100)</f>
        <v/>
      </c>
      <c r="L99" s="566"/>
      <c r="M99" s="566"/>
      <c r="N99" s="566"/>
      <c r="O99" s="82" t="s">
        <v>1350</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7" t="s">
        <v>611</v>
      </c>
      <c r="C100" s="27"/>
      <c r="D100" s="27"/>
      <c r="E100" s="27"/>
      <c r="F100" s="27"/>
      <c r="G100" s="27"/>
      <c r="H100" s="27"/>
      <c r="I100" s="27"/>
      <c r="J100" s="27"/>
      <c r="K100" s="582" t="str">
        <f>IF(確建第五面!K101="","",確建第五面!K101)</f>
        <v/>
      </c>
      <c r="L100" s="582"/>
      <c r="M100" s="582"/>
      <c r="N100" s="582"/>
      <c r="O100" s="82" t="s">
        <v>1350</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612</v>
      </c>
    </row>
    <row r="102" spans="2:37" ht="15" customHeight="1">
      <c r="D102" s="6" t="s">
        <v>1795</v>
      </c>
      <c r="E102" s="6" t="s">
        <v>1796</v>
      </c>
      <c r="F102" s="6" t="s">
        <v>1797</v>
      </c>
      <c r="M102" s="550" t="str">
        <f>IF(確建第五面!M103="","",確建第五面!M103)</f>
        <v/>
      </c>
      <c r="N102" s="550"/>
      <c r="O102" s="550"/>
      <c r="P102" s="550"/>
      <c r="Q102" s="34" t="s">
        <v>1350</v>
      </c>
    </row>
    <row r="103" spans="2:37" ht="15" customHeight="1">
      <c r="B103" s="30"/>
      <c r="C103" s="30"/>
      <c r="D103" s="30" t="s">
        <v>128</v>
      </c>
      <c r="E103" s="30" t="s">
        <v>131</v>
      </c>
      <c r="F103" s="30" t="s">
        <v>1798</v>
      </c>
      <c r="G103" s="30"/>
      <c r="H103" s="30"/>
      <c r="I103" s="30"/>
      <c r="J103" s="30"/>
      <c r="K103" s="30"/>
      <c r="L103" s="30"/>
      <c r="M103" s="30"/>
      <c r="N103" s="30"/>
      <c r="O103" s="30"/>
      <c r="P103" s="30"/>
      <c r="Q103" s="30"/>
      <c r="W103" s="36" t="str">
        <f>IF(確建第五面!W104="","",確建第五面!W104)</f>
        <v>□</v>
      </c>
      <c r="X103" s="32" t="s">
        <v>568</v>
      </c>
      <c r="Z103" s="36" t="str">
        <f>IF(確建第五面!Z104="","",確建第五面!Z104)</f>
        <v>□</v>
      </c>
      <c r="AA103" s="32" t="s">
        <v>569</v>
      </c>
      <c r="AB103" s="30"/>
      <c r="AC103" s="30"/>
      <c r="AD103" s="30"/>
      <c r="AE103" s="30"/>
      <c r="AF103" s="30"/>
      <c r="AG103" s="30"/>
      <c r="AH103" s="30"/>
      <c r="AI103" s="30"/>
      <c r="AJ103" s="30"/>
      <c r="AK103" s="30"/>
    </row>
    <row r="104" spans="2:37" ht="15" customHeight="1">
      <c r="B104" s="6" t="s">
        <v>623</v>
      </c>
      <c r="I104" s="9" t="s">
        <v>145</v>
      </c>
      <c r="J104" s="549" t="s">
        <v>624</v>
      </c>
      <c r="K104" s="549"/>
      <c r="L104" s="549"/>
      <c r="M104" s="549"/>
      <c r="N104" s="9" t="s">
        <v>146</v>
      </c>
      <c r="O104" s="9" t="s">
        <v>145</v>
      </c>
      <c r="P104" s="549" t="s">
        <v>625</v>
      </c>
      <c r="Q104" s="549"/>
      <c r="R104" s="549"/>
      <c r="S104" s="549"/>
      <c r="T104" s="549"/>
      <c r="U104" s="549"/>
      <c r="V104" s="549"/>
      <c r="W104" s="549"/>
      <c r="X104" s="549"/>
      <c r="Y104" s="549"/>
      <c r="Z104" s="549"/>
      <c r="AA104" s="549"/>
      <c r="AB104" s="549"/>
      <c r="AC104" s="549"/>
      <c r="AD104" s="9" t="s">
        <v>146</v>
      </c>
      <c r="AE104" s="9" t="s">
        <v>145</v>
      </c>
      <c r="AF104" s="549" t="s">
        <v>626</v>
      </c>
      <c r="AG104" s="549"/>
      <c r="AH104" s="549"/>
      <c r="AI104" s="549"/>
      <c r="AJ104" s="549"/>
      <c r="AK104" s="9" t="s">
        <v>146</v>
      </c>
    </row>
    <row r="105" spans="2:37" ht="15" customHeight="1">
      <c r="D105" s="6" t="s">
        <v>128</v>
      </c>
      <c r="E105" s="6" t="s">
        <v>129</v>
      </c>
      <c r="F105" s="6" t="s">
        <v>130</v>
      </c>
      <c r="I105" s="9" t="s">
        <v>145</v>
      </c>
      <c r="J105" s="574" t="str">
        <f>IF(P105="","",VLOOKUP(P105,LIST!$B$237:'LIST'!$C$380,2,0))</f>
        <v/>
      </c>
      <c r="K105" s="574"/>
      <c r="L105" s="574"/>
      <c r="M105" s="574"/>
      <c r="N105" s="9" t="s">
        <v>146</v>
      </c>
      <c r="O105" s="9" t="s">
        <v>145</v>
      </c>
      <c r="P105" s="579" t="str">
        <f>IF(確建第五面!P106="","",確建第五面!P106)</f>
        <v/>
      </c>
      <c r="Q105" s="579"/>
      <c r="R105" s="579"/>
      <c r="S105" s="579"/>
      <c r="T105" s="579"/>
      <c r="U105" s="579"/>
      <c r="V105" s="579"/>
      <c r="W105" s="579"/>
      <c r="X105" s="579"/>
      <c r="Y105" s="579"/>
      <c r="Z105" s="579"/>
      <c r="AA105" s="579"/>
      <c r="AB105" s="579"/>
      <c r="AC105" s="579"/>
      <c r="AD105" s="9" t="s">
        <v>146</v>
      </c>
      <c r="AE105" s="9" t="s">
        <v>529</v>
      </c>
      <c r="AF105" s="568" t="str">
        <f>IF(確建第五面!AF106="","",確建第五面!AF106)</f>
        <v/>
      </c>
      <c r="AG105" s="568"/>
      <c r="AH105" s="568"/>
      <c r="AI105" s="568"/>
      <c r="AJ105" s="568"/>
      <c r="AK105" s="34" t="s">
        <v>1336</v>
      </c>
    </row>
    <row r="106" spans="2:37" ht="15" customHeight="1">
      <c r="D106" s="6" t="s">
        <v>128</v>
      </c>
      <c r="E106" s="6" t="s">
        <v>131</v>
      </c>
      <c r="F106" s="6" t="s">
        <v>130</v>
      </c>
      <c r="I106" s="9" t="s">
        <v>145</v>
      </c>
      <c r="J106" s="574" t="str">
        <f>IF(P106="","",VLOOKUP(P106,LIST!$B$237:'LIST'!$C$380,2,0))</f>
        <v/>
      </c>
      <c r="K106" s="574"/>
      <c r="L106" s="574"/>
      <c r="M106" s="574"/>
      <c r="N106" s="9" t="s">
        <v>146</v>
      </c>
      <c r="O106" s="9" t="s">
        <v>145</v>
      </c>
      <c r="P106" s="579" t="str">
        <f>IF(確建第五面!P107="","",確建第五面!P107)</f>
        <v/>
      </c>
      <c r="Q106" s="579"/>
      <c r="R106" s="579"/>
      <c r="S106" s="579"/>
      <c r="T106" s="579"/>
      <c r="U106" s="579"/>
      <c r="V106" s="579"/>
      <c r="W106" s="579"/>
      <c r="X106" s="579"/>
      <c r="Y106" s="579"/>
      <c r="Z106" s="579"/>
      <c r="AA106" s="579"/>
      <c r="AB106" s="579"/>
      <c r="AC106" s="579"/>
      <c r="AD106" s="9" t="s">
        <v>146</v>
      </c>
      <c r="AE106" s="9" t="s">
        <v>529</v>
      </c>
      <c r="AF106" s="568" t="str">
        <f>IF(確建第五面!AF107="","",確建第五面!AF107)</f>
        <v/>
      </c>
      <c r="AG106" s="568"/>
      <c r="AH106" s="568"/>
      <c r="AI106" s="568"/>
      <c r="AJ106" s="568"/>
      <c r="AK106" s="34" t="s">
        <v>1336</v>
      </c>
    </row>
    <row r="107" spans="2:37" ht="15" customHeight="1">
      <c r="D107" s="6" t="s">
        <v>128</v>
      </c>
      <c r="E107" s="6" t="s">
        <v>132</v>
      </c>
      <c r="F107" s="6" t="s">
        <v>130</v>
      </c>
      <c r="I107" s="9" t="s">
        <v>145</v>
      </c>
      <c r="J107" s="574" t="str">
        <f>IF(P107="","",VLOOKUP(P107,LIST!$B$237:'LIST'!$C$380,2,0))</f>
        <v/>
      </c>
      <c r="K107" s="574"/>
      <c r="L107" s="574"/>
      <c r="M107" s="574"/>
      <c r="N107" s="9" t="s">
        <v>146</v>
      </c>
      <c r="O107" s="9" t="s">
        <v>145</v>
      </c>
      <c r="P107" s="579" t="str">
        <f>IF(確建第五面!P108="","",確建第五面!P108)</f>
        <v/>
      </c>
      <c r="Q107" s="579"/>
      <c r="R107" s="579"/>
      <c r="S107" s="579"/>
      <c r="T107" s="579"/>
      <c r="U107" s="579"/>
      <c r="V107" s="579"/>
      <c r="W107" s="579"/>
      <c r="X107" s="579"/>
      <c r="Y107" s="579"/>
      <c r="Z107" s="579"/>
      <c r="AA107" s="579"/>
      <c r="AB107" s="579"/>
      <c r="AC107" s="579"/>
      <c r="AD107" s="9" t="s">
        <v>146</v>
      </c>
      <c r="AE107" s="9" t="s">
        <v>529</v>
      </c>
      <c r="AF107" s="568" t="str">
        <f>IF(確建第五面!AF108="","",確建第五面!AF108)</f>
        <v/>
      </c>
      <c r="AG107" s="568"/>
      <c r="AH107" s="568"/>
      <c r="AI107" s="568"/>
      <c r="AJ107" s="568"/>
      <c r="AK107" s="34" t="s">
        <v>1336</v>
      </c>
    </row>
    <row r="108" spans="2:37" ht="15" customHeight="1">
      <c r="D108" s="6" t="s">
        <v>128</v>
      </c>
      <c r="E108" s="6" t="s">
        <v>137</v>
      </c>
      <c r="F108" s="6" t="s">
        <v>130</v>
      </c>
      <c r="I108" s="9" t="s">
        <v>145</v>
      </c>
      <c r="J108" s="574" t="str">
        <f>IF(P108="","",VLOOKUP(P108,LIST!$B$237:'LIST'!$C$380,2,0))</f>
        <v/>
      </c>
      <c r="K108" s="574"/>
      <c r="L108" s="574"/>
      <c r="M108" s="574"/>
      <c r="N108" s="9" t="s">
        <v>146</v>
      </c>
      <c r="O108" s="9" t="s">
        <v>145</v>
      </c>
      <c r="P108" s="579" t="str">
        <f>IF(確建第五面!P109="","",確建第五面!P109)</f>
        <v/>
      </c>
      <c r="Q108" s="579"/>
      <c r="R108" s="579"/>
      <c r="S108" s="579"/>
      <c r="T108" s="579"/>
      <c r="U108" s="579"/>
      <c r="V108" s="579"/>
      <c r="W108" s="579"/>
      <c r="X108" s="579"/>
      <c r="Y108" s="579"/>
      <c r="Z108" s="579"/>
      <c r="AA108" s="579"/>
      <c r="AB108" s="579"/>
      <c r="AC108" s="579"/>
      <c r="AD108" s="9" t="s">
        <v>146</v>
      </c>
      <c r="AE108" s="9" t="s">
        <v>529</v>
      </c>
      <c r="AF108" s="568" t="str">
        <f>IF(確建第五面!AF109="","",確建第五面!AF109)</f>
        <v/>
      </c>
      <c r="AG108" s="568"/>
      <c r="AH108" s="568"/>
      <c r="AI108" s="568"/>
      <c r="AJ108" s="568"/>
      <c r="AK108" s="34" t="s">
        <v>1336</v>
      </c>
    </row>
    <row r="109" spans="2:37" ht="15" customHeight="1">
      <c r="D109" s="6" t="s">
        <v>128</v>
      </c>
      <c r="E109" s="6" t="s">
        <v>133</v>
      </c>
      <c r="F109" s="6" t="s">
        <v>130</v>
      </c>
      <c r="I109" s="9" t="s">
        <v>145</v>
      </c>
      <c r="J109" s="574" t="str">
        <f>IF(P109="","",VLOOKUP(P109,LIST!$B$237:'LIST'!$C$380,2,0))</f>
        <v/>
      </c>
      <c r="K109" s="574"/>
      <c r="L109" s="574"/>
      <c r="M109" s="574"/>
      <c r="N109" s="9" t="s">
        <v>146</v>
      </c>
      <c r="O109" s="9" t="s">
        <v>145</v>
      </c>
      <c r="P109" s="579" t="str">
        <f>IF(確建第五面!P110="","",確建第五面!P110)</f>
        <v/>
      </c>
      <c r="Q109" s="579"/>
      <c r="R109" s="579"/>
      <c r="S109" s="579"/>
      <c r="T109" s="579"/>
      <c r="U109" s="579"/>
      <c r="V109" s="579"/>
      <c r="W109" s="579"/>
      <c r="X109" s="579"/>
      <c r="Y109" s="579"/>
      <c r="Z109" s="579"/>
      <c r="AA109" s="579"/>
      <c r="AB109" s="579"/>
      <c r="AC109" s="579"/>
      <c r="AD109" s="9" t="s">
        <v>146</v>
      </c>
      <c r="AE109" s="9" t="s">
        <v>529</v>
      </c>
      <c r="AF109" s="568" t="str">
        <f>IF(確建第五面!AF110="","",確建第五面!AF110)</f>
        <v/>
      </c>
      <c r="AG109" s="568"/>
      <c r="AH109" s="568"/>
      <c r="AI109" s="568"/>
      <c r="AJ109" s="568"/>
      <c r="AK109" s="34" t="s">
        <v>1336</v>
      </c>
    </row>
    <row r="110" spans="2:37" ht="15" customHeight="1">
      <c r="B110" s="30"/>
      <c r="C110" s="30"/>
      <c r="D110" s="30" t="s">
        <v>128</v>
      </c>
      <c r="E110" s="30" t="s">
        <v>525</v>
      </c>
      <c r="F110" s="30" t="s">
        <v>130</v>
      </c>
      <c r="G110" s="30"/>
      <c r="H110" s="30"/>
      <c r="I110" s="32" t="s">
        <v>145</v>
      </c>
      <c r="J110" s="574" t="str">
        <f>IF(P110="","",VLOOKUP(P110,LIST!$B$237:'LIST'!$C$380,2,0))</f>
        <v/>
      </c>
      <c r="K110" s="574"/>
      <c r="L110" s="574"/>
      <c r="M110" s="574"/>
      <c r="N110" s="32" t="s">
        <v>146</v>
      </c>
      <c r="O110" s="32" t="s">
        <v>145</v>
      </c>
      <c r="P110" s="579" t="str">
        <f>IF(確建第五面!P111="","",確建第五面!P111)</f>
        <v/>
      </c>
      <c r="Q110" s="579"/>
      <c r="R110" s="579"/>
      <c r="S110" s="579"/>
      <c r="T110" s="579"/>
      <c r="U110" s="579"/>
      <c r="V110" s="579"/>
      <c r="W110" s="579"/>
      <c r="X110" s="579"/>
      <c r="Y110" s="579"/>
      <c r="Z110" s="579"/>
      <c r="AA110" s="579"/>
      <c r="AB110" s="579"/>
      <c r="AC110" s="579"/>
      <c r="AD110" s="32" t="s">
        <v>146</v>
      </c>
      <c r="AE110" s="32" t="s">
        <v>529</v>
      </c>
      <c r="AF110" s="568" t="str">
        <f>IF(確建第五面!AF111="","",確建第五面!AF111)</f>
        <v/>
      </c>
      <c r="AG110" s="568"/>
      <c r="AH110" s="568"/>
      <c r="AI110" s="568"/>
      <c r="AJ110" s="568"/>
      <c r="AK110" s="34" t="s">
        <v>1336</v>
      </c>
    </row>
    <row r="111" spans="2:37" ht="15" customHeight="1">
      <c r="B111" s="6" t="s">
        <v>627</v>
      </c>
      <c r="J111" s="527" t="str">
        <f>IF(確建第五面!J112="","",確建第五面!J112)</f>
        <v/>
      </c>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row>
    <row r="112" spans="2:37" ht="15" customHeight="1">
      <c r="J112" s="525" t="str">
        <f>IF(確建第五面!J113="","",確建第五面!J113)</f>
        <v/>
      </c>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row>
    <row r="113" spans="2:37" ht="15" customHeight="1">
      <c r="J113" s="525" t="str">
        <f>IF(確建第五面!J114="","",確建第五面!J114)</f>
        <v/>
      </c>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row>
    <row r="114" spans="2:37" ht="15" customHeight="1">
      <c r="B114" s="30"/>
      <c r="C114" s="30"/>
      <c r="D114" s="30"/>
      <c r="E114" s="30"/>
      <c r="F114" s="30"/>
      <c r="G114" s="30"/>
      <c r="H114" s="30"/>
      <c r="I114" s="30"/>
      <c r="J114" s="526" t="str">
        <f>IF(確建第五面!J115="","",確建第五面!J115)</f>
        <v/>
      </c>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row>
    <row r="115" spans="2:37" ht="15" customHeight="1">
      <c r="B115" s="6" t="s">
        <v>628</v>
      </c>
      <c r="J115" s="527" t="str">
        <f>IF(確建第五面!J116="","",確建第五面!J116)</f>
        <v/>
      </c>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527"/>
      <c r="AH115" s="527"/>
      <c r="AI115" s="527"/>
      <c r="AJ115" s="527"/>
      <c r="AK115" s="527"/>
    </row>
    <row r="116" spans="2:37" ht="15" customHeight="1">
      <c r="J116" s="525" t="str">
        <f>IF(確建第五面!J117="","",確建第五面!J117)</f>
        <v/>
      </c>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row>
    <row r="117" spans="2:37" ht="15" customHeight="1">
      <c r="J117" s="525" t="str">
        <f>IF(確建第五面!J118="","",確建第五面!J118)</f>
        <v/>
      </c>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row>
    <row r="118" spans="2:37" ht="15" customHeight="1">
      <c r="J118" s="525" t="str">
        <f>IF(確建第五面!J119="","",確建第五面!J119)</f>
        <v/>
      </c>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row>
    <row r="119" spans="2:37" ht="15" customHeight="1">
      <c r="B119" s="30" t="s">
        <v>1404</v>
      </c>
      <c r="C119" s="30"/>
      <c r="D119" s="30"/>
      <c r="E119" s="30"/>
      <c r="F119" s="30"/>
      <c r="G119" s="30"/>
      <c r="H119" s="30"/>
      <c r="I119" s="30"/>
      <c r="J119" s="535" t="str">
        <f>ITEM_all_second!$E$13</f>
        <v/>
      </c>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row>
  </sheetData>
  <mergeCells count="146">
    <mergeCell ref="B4:AK4"/>
    <mergeCell ref="K6:N6"/>
    <mergeCell ref="K7:N7"/>
    <mergeCell ref="K8:N8"/>
    <mergeCell ref="K9:N9"/>
    <mergeCell ref="K10:N10"/>
    <mergeCell ref="J16:M16"/>
    <mergeCell ref="P16:AC16"/>
    <mergeCell ref="AF16:AJ16"/>
    <mergeCell ref="J17:M17"/>
    <mergeCell ref="P17:AC17"/>
    <mergeCell ref="AF17:AJ17"/>
    <mergeCell ref="M12:P12"/>
    <mergeCell ref="J14:M14"/>
    <mergeCell ref="P14:AC14"/>
    <mergeCell ref="AF14:AJ14"/>
    <mergeCell ref="J15:M15"/>
    <mergeCell ref="P15:AC15"/>
    <mergeCell ref="AF15:AJ15"/>
    <mergeCell ref="J20:M20"/>
    <mergeCell ref="P20:AC20"/>
    <mergeCell ref="AF20:AJ20"/>
    <mergeCell ref="J21:AK21"/>
    <mergeCell ref="J22:AK22"/>
    <mergeCell ref="J23:AK23"/>
    <mergeCell ref="J18:M18"/>
    <mergeCell ref="P18:AC18"/>
    <mergeCell ref="AF18:AJ18"/>
    <mergeCell ref="J19:M19"/>
    <mergeCell ref="P19:AC19"/>
    <mergeCell ref="AF19:AJ19"/>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J52:AK52"/>
    <mergeCell ref="J53:AK53"/>
    <mergeCell ref="J54:AK54"/>
    <mergeCell ref="J55:AK55"/>
    <mergeCell ref="J56:AK56"/>
    <mergeCell ref="J57:AK57"/>
    <mergeCell ref="J50:M50"/>
    <mergeCell ref="P50:AC50"/>
    <mergeCell ref="AF50:AJ50"/>
    <mergeCell ref="J51:M51"/>
    <mergeCell ref="P51:AC51"/>
    <mergeCell ref="AF51:AJ51"/>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76:M76"/>
    <mergeCell ref="P76:AC76"/>
    <mergeCell ref="AF76:AJ76"/>
    <mergeCell ref="J77:M77"/>
    <mergeCell ref="P77:AC77"/>
    <mergeCell ref="AF77:AJ77"/>
    <mergeCell ref="J74:M74"/>
    <mergeCell ref="P74:AC74"/>
    <mergeCell ref="AF74:AJ74"/>
    <mergeCell ref="J75:M75"/>
    <mergeCell ref="P75:AC75"/>
    <mergeCell ref="AF75:AJ75"/>
    <mergeCell ref="J80:AK80"/>
    <mergeCell ref="J81:AK81"/>
    <mergeCell ref="J82:AK82"/>
    <mergeCell ref="J83:AK83"/>
    <mergeCell ref="J84:AK84"/>
    <mergeCell ref="J85:AK85"/>
    <mergeCell ref="J78:M78"/>
    <mergeCell ref="P78:AC78"/>
    <mergeCell ref="AF78:AJ78"/>
    <mergeCell ref="J79:M79"/>
    <mergeCell ref="P79:AC79"/>
    <mergeCell ref="AF79:AJ79"/>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61" max="37" man="1"/>
  </row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629</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630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577</v>
      </c>
      <c r="C6" s="30"/>
      <c r="D6" s="30"/>
      <c r="E6" s="30"/>
      <c r="F6" s="30"/>
      <c r="G6" s="30"/>
      <c r="H6" s="30"/>
      <c r="I6" s="30"/>
      <c r="J6" s="30"/>
      <c r="K6" s="570" t="str">
        <f>IF(確建第六面!K6="","",確建第六面!K6)</f>
        <v/>
      </c>
      <c r="L6" s="570"/>
      <c r="M6" s="570"/>
      <c r="N6" s="570"/>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631</v>
      </c>
      <c r="C7" s="27"/>
      <c r="D7" s="27"/>
      <c r="E7" s="27"/>
      <c r="F7" s="27"/>
      <c r="G7" s="27"/>
      <c r="H7" s="27"/>
      <c r="I7" s="27"/>
      <c r="J7" s="27"/>
      <c r="K7" s="583" t="str">
        <f>IF(確建第六面!K7="","",確建第六面!K7)</f>
        <v/>
      </c>
      <c r="L7" s="583"/>
      <c r="M7" s="583"/>
      <c r="N7" s="583"/>
      <c r="O7" s="83" t="s">
        <v>1352</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632</v>
      </c>
    </row>
    <row r="9" spans="2:37" ht="15" customHeight="1">
      <c r="D9" s="6" t="s">
        <v>128</v>
      </c>
      <c r="E9" s="6" t="s">
        <v>129</v>
      </c>
      <c r="F9" s="6" t="s">
        <v>558</v>
      </c>
      <c r="K9" s="6" t="s">
        <v>633</v>
      </c>
      <c r="L9" s="9" t="s">
        <v>634</v>
      </c>
      <c r="M9" s="584" t="str">
        <f>IF(確建第六面!M9="","",確建第六面!M9)</f>
        <v/>
      </c>
      <c r="N9" s="584"/>
      <c r="O9" s="584"/>
      <c r="P9" s="584"/>
      <c r="Q9" s="34" t="s">
        <v>1351</v>
      </c>
    </row>
    <row r="10" spans="2:37" ht="15" customHeight="1">
      <c r="D10" s="6" t="s">
        <v>128</v>
      </c>
      <c r="E10" s="6" t="s">
        <v>131</v>
      </c>
      <c r="F10" s="6" t="s">
        <v>587</v>
      </c>
      <c r="K10" s="6" t="s">
        <v>633</v>
      </c>
      <c r="L10" s="9" t="s">
        <v>634</v>
      </c>
      <c r="M10" s="584" t="str">
        <f>IF(確建第六面!M10="","",確建第六面!M10)</f>
        <v/>
      </c>
      <c r="N10" s="584"/>
      <c r="O10" s="584"/>
      <c r="P10" s="584"/>
      <c r="Q10" s="34" t="s">
        <v>1351</v>
      </c>
    </row>
    <row r="11" spans="2:37" ht="15" customHeight="1">
      <c r="D11" s="6" t="s">
        <v>128</v>
      </c>
      <c r="E11" s="6" t="s">
        <v>132</v>
      </c>
      <c r="F11" s="6" t="s">
        <v>561</v>
      </c>
      <c r="H11" s="6" t="s">
        <v>633</v>
      </c>
      <c r="J11" s="516" t="s">
        <v>636</v>
      </c>
      <c r="K11" s="516"/>
      <c r="L11" s="9" t="s">
        <v>634</v>
      </c>
      <c r="M11" s="569" t="str">
        <f>IF(確建第六面!M11="","",確建第六面!M11)</f>
        <v/>
      </c>
      <c r="N11" s="569"/>
      <c r="O11" s="569"/>
      <c r="P11" s="569"/>
      <c r="Q11" s="9" t="s">
        <v>635</v>
      </c>
      <c r="R11" s="516" t="s">
        <v>637</v>
      </c>
      <c r="S11" s="516"/>
      <c r="T11" s="9" t="s">
        <v>634</v>
      </c>
      <c r="U11" s="569" t="str">
        <f>IF(確建第六面!U11="","",確建第六面!U11)</f>
        <v/>
      </c>
      <c r="V11" s="569"/>
      <c r="W11" s="569"/>
      <c r="X11" s="569"/>
      <c r="Y11" s="9" t="s">
        <v>635</v>
      </c>
    </row>
    <row r="12" spans="2:37" ht="15" customHeight="1">
      <c r="B12" s="30"/>
      <c r="C12" s="30"/>
      <c r="D12" s="30" t="s">
        <v>128</v>
      </c>
      <c r="E12" s="30" t="s">
        <v>547</v>
      </c>
      <c r="F12" s="30" t="s">
        <v>406</v>
      </c>
      <c r="G12" s="30"/>
      <c r="H12" s="30" t="s">
        <v>633</v>
      </c>
      <c r="I12" s="30"/>
      <c r="J12" s="30"/>
      <c r="K12" s="30"/>
      <c r="L12" s="30"/>
      <c r="M12" s="570" t="str">
        <f>IF(確建第六面!M12="","",確建第六面!M12)</f>
        <v/>
      </c>
      <c r="N12" s="570"/>
      <c r="O12" s="570"/>
      <c r="P12" s="570"/>
      <c r="Q12" s="570"/>
      <c r="R12" s="570"/>
      <c r="S12" s="570"/>
      <c r="T12" s="570"/>
      <c r="U12" s="32" t="s">
        <v>565</v>
      </c>
      <c r="V12" s="545" t="s">
        <v>566</v>
      </c>
      <c r="W12" s="545"/>
      <c r="X12" s="570" t="str">
        <f>IF(確建第六面!X12="","",確建第六面!X12)</f>
        <v/>
      </c>
      <c r="Y12" s="570"/>
      <c r="Z12" s="570"/>
      <c r="AA12" s="570"/>
      <c r="AB12" s="570"/>
      <c r="AC12" s="570"/>
      <c r="AD12" s="570"/>
      <c r="AE12" s="570"/>
      <c r="AF12" s="32" t="s">
        <v>565</v>
      </c>
      <c r="AG12" s="30"/>
      <c r="AH12" s="30"/>
      <c r="AI12" s="30"/>
      <c r="AJ12" s="30"/>
      <c r="AK12" s="30"/>
    </row>
    <row r="13" spans="2:37" ht="15" customHeight="1">
      <c r="B13" s="40" t="s">
        <v>638</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639</v>
      </c>
    </row>
    <row r="15" spans="2:37" ht="15" customHeight="1">
      <c r="B15" s="30"/>
      <c r="C15" s="30"/>
      <c r="D15" s="30"/>
      <c r="E15" s="5" t="str">
        <f>IF(確建第六面!E15="","",確建第六面!E15)</f>
        <v>□</v>
      </c>
      <c r="F15" s="30" t="s">
        <v>640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641</v>
      </c>
    </row>
    <row r="17" spans="2:37" ht="15" customHeight="1">
      <c r="E17" s="36" t="str">
        <f>IF(確建第六面!E17="","",確建第六面!E17)</f>
        <v>□</v>
      </c>
      <c r="F17" s="6" t="s">
        <v>642</v>
      </c>
    </row>
    <row r="18" spans="2:37" ht="15" customHeight="1">
      <c r="E18" s="36" t="str">
        <f>IF(確建第六面!E18="","",確建第六面!E18)</f>
        <v>□</v>
      </c>
      <c r="F18" s="6" t="s">
        <v>643</v>
      </c>
    </row>
    <row r="19" spans="2:37" ht="15" customHeight="1">
      <c r="E19" s="36" t="str">
        <f>IF(確建第六面!E19="","",確建第六面!E19)</f>
        <v>□</v>
      </c>
      <c r="F19" s="6" t="s">
        <v>644</v>
      </c>
    </row>
    <row r="20" spans="2:37" ht="15" customHeight="1">
      <c r="E20" s="36" t="str">
        <f>IF(確建第六面!E20="","",確建第六面!E20)</f>
        <v>□</v>
      </c>
      <c r="F20" s="6" t="s">
        <v>645</v>
      </c>
    </row>
    <row r="21" spans="2:37" ht="15" customHeight="1">
      <c r="B21" s="30"/>
      <c r="C21" s="30"/>
      <c r="D21" s="30"/>
      <c r="E21" s="5" t="str">
        <f>IF(確建第六面!E21="","",確建第六面!E21)</f>
        <v>□</v>
      </c>
      <c r="F21" s="30" t="s">
        <v>646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647</v>
      </c>
    </row>
    <row r="23" spans="2:37" ht="15" customHeight="1">
      <c r="D23" s="6" t="s">
        <v>128</v>
      </c>
      <c r="E23" s="6" t="s">
        <v>129</v>
      </c>
      <c r="F23" s="6" t="s">
        <v>648</v>
      </c>
      <c r="H23" s="6" t="s">
        <v>633</v>
      </c>
      <c r="J23" s="9" t="s">
        <v>634</v>
      </c>
      <c r="K23" s="572" t="str">
        <f>IF(確建第六面!K23="","",確建第六面!K23)</f>
        <v/>
      </c>
      <c r="L23" s="572"/>
      <c r="M23" s="572"/>
      <c r="N23" s="572"/>
      <c r="O23" s="572"/>
      <c r="P23" s="572"/>
      <c r="Q23" s="572"/>
      <c r="R23" s="572"/>
      <c r="S23" s="9" t="s">
        <v>635</v>
      </c>
    </row>
    <row r="24" spans="2:37" ht="15" customHeight="1">
      <c r="D24" s="6" t="s">
        <v>128</v>
      </c>
      <c r="E24" s="6" t="s">
        <v>131</v>
      </c>
      <c r="F24" s="6" t="s">
        <v>649</v>
      </c>
      <c r="H24" s="6" t="s">
        <v>633</v>
      </c>
    </row>
    <row r="25" spans="2:37" ht="15" customHeight="1">
      <c r="E25" s="36" t="str">
        <f>IF(確建第六面!E25="","",確建第六面!E25)</f>
        <v>□</v>
      </c>
      <c r="F25" s="6" t="s">
        <v>650</v>
      </c>
    </row>
    <row r="26" spans="2:37" ht="15" customHeight="1">
      <c r="E26" s="9" t="s">
        <v>634</v>
      </c>
      <c r="J26" s="33" t="s">
        <v>651</v>
      </c>
      <c r="K26" s="572" t="str">
        <f>IF(確建第六面!K26="","",確建第六面!K26)</f>
        <v/>
      </c>
      <c r="L26" s="572"/>
      <c r="M26" s="572"/>
      <c r="N26" s="572"/>
      <c r="O26" s="572"/>
      <c r="P26" s="572"/>
      <c r="Q26" s="572"/>
      <c r="R26" s="572"/>
      <c r="S26" s="9" t="s">
        <v>635</v>
      </c>
    </row>
    <row r="27" spans="2:37" ht="15" customHeight="1">
      <c r="B27" s="30"/>
      <c r="C27" s="30"/>
      <c r="D27" s="30"/>
      <c r="E27" s="5" t="str">
        <f>IF(確建第六面!E27="","",確建第六面!E27)</f>
        <v>□</v>
      </c>
      <c r="F27" s="30" t="s">
        <v>652</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40" t="s">
        <v>653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634</v>
      </c>
      <c r="K29" s="573" t="str">
        <f>IF(確建第六面!K29="","",確建第六面!K29)</f>
        <v/>
      </c>
      <c r="L29" s="573"/>
      <c r="M29" s="573"/>
      <c r="N29" s="573"/>
      <c r="O29" s="573"/>
      <c r="P29" s="573"/>
      <c r="Q29" s="573"/>
      <c r="R29" s="573"/>
      <c r="S29" s="32" t="s">
        <v>635</v>
      </c>
      <c r="T29" s="30"/>
      <c r="U29" s="30"/>
      <c r="V29" s="30"/>
      <c r="AG29" s="30"/>
      <c r="AH29" s="30"/>
      <c r="AI29" s="30"/>
      <c r="AJ29" s="30"/>
      <c r="AK29" s="30"/>
    </row>
    <row r="30" spans="2:37" ht="15" customHeight="1">
      <c r="B30" s="40" t="s">
        <v>654</v>
      </c>
      <c r="C30" s="40"/>
      <c r="D30" s="40"/>
      <c r="E30" s="40"/>
      <c r="F30" s="40"/>
      <c r="G30" s="40"/>
      <c r="H30" s="40"/>
      <c r="I30" s="40"/>
      <c r="J30" s="40"/>
      <c r="K30" s="527" t="str">
        <f>IF(確建第六面!K30="","",確建第六面!K30)</f>
        <v/>
      </c>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row>
    <row r="31" spans="2:37" ht="15" customHeight="1">
      <c r="K31" s="525" t="str">
        <f>IF(確建第六面!K31="","",確建第六面!K31)</f>
        <v/>
      </c>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row>
    <row r="32" spans="2:37" ht="15" customHeight="1">
      <c r="K32" s="525" t="str">
        <f>IF(確建第六面!K32="","",確建第六面!K32)</f>
        <v/>
      </c>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row>
    <row r="33" spans="2:37" ht="15" customHeight="1">
      <c r="K33" s="525" t="str">
        <f>IF(確建第六面!K33="","",確建第六面!K33)</f>
        <v/>
      </c>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row>
    <row r="34" spans="2:37" ht="15" customHeight="1">
      <c r="K34" s="525" t="str">
        <f>IF(確建第六面!K34="","",確建第六面!K34)</f>
        <v/>
      </c>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row>
    <row r="35" spans="2:37" ht="15" customHeight="1">
      <c r="B35" s="30" t="s">
        <v>1403</v>
      </c>
      <c r="C35" s="30"/>
      <c r="D35" s="30"/>
      <c r="E35" s="30"/>
      <c r="F35" s="30"/>
      <c r="G35" s="30"/>
      <c r="H35" s="30"/>
      <c r="I35" s="30"/>
      <c r="J35" s="30"/>
      <c r="K35" s="535" t="str">
        <f>ITEM_all_second!$E$13</f>
        <v/>
      </c>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row>
    <row r="38" spans="2:37" ht="15" customHeight="1">
      <c r="B38" s="523" t="s">
        <v>629</v>
      </c>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row>
    <row r="39" spans="2:37" ht="15" customHeight="1">
      <c r="B39" s="30" t="s">
        <v>630</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577</v>
      </c>
      <c r="C40" s="30"/>
      <c r="D40" s="30"/>
      <c r="E40" s="30"/>
      <c r="F40" s="30"/>
      <c r="G40" s="30"/>
      <c r="H40" s="30"/>
      <c r="I40" s="30"/>
      <c r="J40" s="30"/>
      <c r="K40" s="570" t="str">
        <f>IF(確建第六面!K39="","",確建第六面!K39)</f>
        <v/>
      </c>
      <c r="L40" s="570"/>
      <c r="M40" s="570"/>
      <c r="N40" s="57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7" t="s">
        <v>631</v>
      </c>
      <c r="C41" s="27"/>
      <c r="D41" s="27"/>
      <c r="E41" s="27"/>
      <c r="F41" s="27"/>
      <c r="G41" s="27"/>
      <c r="H41" s="27"/>
      <c r="I41" s="27"/>
      <c r="J41" s="27"/>
      <c r="K41" s="583" t="str">
        <f>IF(確建第六面!K40="","",確建第六面!K40)</f>
        <v/>
      </c>
      <c r="L41" s="583"/>
      <c r="M41" s="583"/>
      <c r="N41" s="583"/>
      <c r="O41" s="83" t="s">
        <v>1352</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632</v>
      </c>
    </row>
    <row r="43" spans="2:37" ht="15" customHeight="1">
      <c r="D43" s="6" t="s">
        <v>128</v>
      </c>
      <c r="E43" s="6" t="s">
        <v>129</v>
      </c>
      <c r="F43" s="6" t="s">
        <v>558</v>
      </c>
      <c r="K43" s="6" t="s">
        <v>633</v>
      </c>
      <c r="L43" s="9" t="s">
        <v>634</v>
      </c>
      <c r="M43" s="584" t="str">
        <f>IF(確建第六面!M42="","",確建第六面!M42)</f>
        <v/>
      </c>
      <c r="N43" s="584"/>
      <c r="O43" s="584"/>
      <c r="P43" s="584"/>
      <c r="Q43" s="34" t="s">
        <v>1351</v>
      </c>
    </row>
    <row r="44" spans="2:37" ht="15" customHeight="1">
      <c r="D44" s="6" t="s">
        <v>128</v>
      </c>
      <c r="E44" s="6" t="s">
        <v>131</v>
      </c>
      <c r="F44" s="6" t="s">
        <v>587</v>
      </c>
      <c r="K44" s="6" t="s">
        <v>633</v>
      </c>
      <c r="L44" s="9" t="s">
        <v>634</v>
      </c>
      <c r="M44" s="584" t="str">
        <f>IF(確建第六面!M43="","",確建第六面!M43)</f>
        <v/>
      </c>
      <c r="N44" s="584"/>
      <c r="O44" s="584"/>
      <c r="P44" s="584"/>
      <c r="Q44" s="34" t="s">
        <v>1351</v>
      </c>
    </row>
    <row r="45" spans="2:37" ht="15" customHeight="1">
      <c r="D45" s="6" t="s">
        <v>128</v>
      </c>
      <c r="E45" s="6" t="s">
        <v>132</v>
      </c>
      <c r="F45" s="6" t="s">
        <v>561</v>
      </c>
      <c r="H45" s="6" t="s">
        <v>633</v>
      </c>
      <c r="J45" s="516" t="s">
        <v>636</v>
      </c>
      <c r="K45" s="516"/>
      <c r="L45" s="9" t="s">
        <v>634</v>
      </c>
      <c r="M45" s="569" t="str">
        <f>IF(確建第六面!M44="","",確建第六面!M44)</f>
        <v/>
      </c>
      <c r="N45" s="569"/>
      <c r="O45" s="569"/>
      <c r="P45" s="569"/>
      <c r="Q45" s="9" t="s">
        <v>635</v>
      </c>
      <c r="R45" s="516" t="s">
        <v>637</v>
      </c>
      <c r="S45" s="516"/>
      <c r="T45" s="9" t="s">
        <v>634</v>
      </c>
      <c r="U45" s="569" t="str">
        <f>IF(確建第六面!U44="","",確建第六面!U44)</f>
        <v/>
      </c>
      <c r="V45" s="569"/>
      <c r="W45" s="569"/>
      <c r="X45" s="569"/>
      <c r="Y45" s="9" t="s">
        <v>635</v>
      </c>
    </row>
    <row r="46" spans="2:37" ht="15" customHeight="1">
      <c r="B46" s="30"/>
      <c r="C46" s="30"/>
      <c r="D46" s="30" t="s">
        <v>128</v>
      </c>
      <c r="E46" s="30" t="s">
        <v>547</v>
      </c>
      <c r="F46" s="30" t="s">
        <v>406</v>
      </c>
      <c r="G46" s="30"/>
      <c r="H46" s="30" t="s">
        <v>633</v>
      </c>
      <c r="I46" s="30"/>
      <c r="J46" s="30"/>
      <c r="K46" s="30"/>
      <c r="L46" s="30"/>
      <c r="M46" s="570" t="str">
        <f>IF(確建第六面!M45="","",確建第六面!M45)</f>
        <v/>
      </c>
      <c r="N46" s="570"/>
      <c r="O46" s="570"/>
      <c r="P46" s="570"/>
      <c r="Q46" s="570"/>
      <c r="R46" s="570"/>
      <c r="S46" s="570"/>
      <c r="T46" s="570"/>
      <c r="U46" s="32" t="s">
        <v>565</v>
      </c>
      <c r="V46" s="545" t="s">
        <v>566</v>
      </c>
      <c r="W46" s="545"/>
      <c r="X46" s="570" t="str">
        <f>IF(確建第六面!X45="","",確建第六面!X45)</f>
        <v/>
      </c>
      <c r="Y46" s="570"/>
      <c r="Z46" s="570"/>
      <c r="AA46" s="570"/>
      <c r="AB46" s="570"/>
      <c r="AC46" s="570"/>
      <c r="AD46" s="570"/>
      <c r="AE46" s="570"/>
      <c r="AF46" s="32" t="s">
        <v>565</v>
      </c>
      <c r="AG46" s="30"/>
      <c r="AH46" s="30"/>
      <c r="AI46" s="30"/>
      <c r="AJ46" s="30"/>
      <c r="AK46" s="30"/>
    </row>
    <row r="47" spans="2:37" ht="15" customHeight="1">
      <c r="B47" s="40" t="s">
        <v>638</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639</v>
      </c>
    </row>
    <row r="49" spans="2:37" ht="15" customHeight="1">
      <c r="B49" s="30"/>
      <c r="C49" s="30"/>
      <c r="D49" s="30"/>
      <c r="E49" s="5" t="str">
        <f>IF(確建第六面!E48="","",確建第六面!E48)</f>
        <v>□</v>
      </c>
      <c r="F49" s="30" t="s">
        <v>640</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641</v>
      </c>
    </row>
    <row r="51" spans="2:37" ht="15" customHeight="1">
      <c r="E51" s="36" t="str">
        <f>IF(確建第六面!E50="","",確建第六面!E50)</f>
        <v>□</v>
      </c>
      <c r="F51" s="6" t="s">
        <v>642</v>
      </c>
    </row>
    <row r="52" spans="2:37" ht="15" customHeight="1">
      <c r="E52" s="36" t="str">
        <f>IF(確建第六面!E51="","",確建第六面!E51)</f>
        <v>□</v>
      </c>
      <c r="F52" s="6" t="s">
        <v>643</v>
      </c>
    </row>
    <row r="53" spans="2:37" ht="15" customHeight="1">
      <c r="E53" s="36" t="str">
        <f>IF(確建第六面!E52="","",確建第六面!E52)</f>
        <v>□</v>
      </c>
      <c r="F53" s="6" t="s">
        <v>644</v>
      </c>
    </row>
    <row r="54" spans="2:37" ht="15" customHeight="1">
      <c r="E54" s="36" t="str">
        <f>IF(確建第六面!E53="","",確建第六面!E53)</f>
        <v>□</v>
      </c>
      <c r="F54" s="6" t="s">
        <v>645</v>
      </c>
    </row>
    <row r="55" spans="2:37" ht="15" customHeight="1">
      <c r="B55" s="30"/>
      <c r="C55" s="30"/>
      <c r="D55" s="30"/>
      <c r="E55" s="5" t="str">
        <f>IF(確建第六面!E54="","",確建第六面!E54)</f>
        <v>□</v>
      </c>
      <c r="F55" s="30" t="s">
        <v>646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647</v>
      </c>
    </row>
    <row r="57" spans="2:37" ht="15" customHeight="1">
      <c r="D57" s="6" t="s">
        <v>128</v>
      </c>
      <c r="E57" s="6" t="s">
        <v>129</v>
      </c>
      <c r="F57" s="6" t="s">
        <v>648</v>
      </c>
      <c r="H57" s="6" t="s">
        <v>633</v>
      </c>
      <c r="J57" s="9" t="s">
        <v>634</v>
      </c>
      <c r="K57" s="572" t="str">
        <f>IF(確建第六面!K56="","",確建第六面!K56)</f>
        <v/>
      </c>
      <c r="L57" s="572"/>
      <c r="M57" s="572"/>
      <c r="N57" s="572"/>
      <c r="O57" s="572"/>
      <c r="P57" s="572"/>
      <c r="Q57" s="572"/>
      <c r="R57" s="572"/>
      <c r="S57" s="9" t="s">
        <v>635</v>
      </c>
    </row>
    <row r="58" spans="2:37" ht="15" customHeight="1">
      <c r="D58" s="6" t="s">
        <v>128</v>
      </c>
      <c r="E58" s="6" t="s">
        <v>131</v>
      </c>
      <c r="F58" s="6" t="s">
        <v>649</v>
      </c>
      <c r="H58" s="6" t="s">
        <v>633</v>
      </c>
    </row>
    <row r="59" spans="2:37" ht="15" customHeight="1">
      <c r="E59" s="36" t="str">
        <f>IF(確建第六面!E58="","",確建第六面!E58)</f>
        <v>□</v>
      </c>
      <c r="F59" s="6" t="s">
        <v>650</v>
      </c>
    </row>
    <row r="60" spans="2:37" ht="15" customHeight="1">
      <c r="E60" s="9" t="s">
        <v>634</v>
      </c>
      <c r="J60" s="33" t="s">
        <v>651</v>
      </c>
      <c r="K60" s="572" t="str">
        <f>IF(確建第六面!K59="","",確建第六面!K59)</f>
        <v/>
      </c>
      <c r="L60" s="572"/>
      <c r="M60" s="572"/>
      <c r="N60" s="572"/>
      <c r="O60" s="572"/>
      <c r="P60" s="572"/>
      <c r="Q60" s="572"/>
      <c r="R60" s="572"/>
      <c r="S60" s="9" t="s">
        <v>635</v>
      </c>
    </row>
    <row r="61" spans="2:37" ht="15" customHeight="1">
      <c r="B61" s="30"/>
      <c r="C61" s="30"/>
      <c r="D61" s="30"/>
      <c r="E61" s="5" t="str">
        <f>IF(確建第六面!E60="","",確建第六面!E60)</f>
        <v>□</v>
      </c>
      <c r="F61" s="30" t="s">
        <v>652</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40" t="s">
        <v>653</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634</v>
      </c>
      <c r="K63" s="573" t="str">
        <f>IF(確建第六面!K62="","",確建第六面!K62)</f>
        <v/>
      </c>
      <c r="L63" s="573"/>
      <c r="M63" s="573"/>
      <c r="N63" s="573"/>
      <c r="O63" s="573"/>
      <c r="P63" s="573"/>
      <c r="Q63" s="573"/>
      <c r="R63" s="573"/>
      <c r="S63" s="32" t="s">
        <v>635</v>
      </c>
      <c r="T63" s="30"/>
      <c r="U63" s="30"/>
      <c r="V63" s="30"/>
      <c r="AG63" s="30"/>
      <c r="AH63" s="30"/>
      <c r="AI63" s="30"/>
      <c r="AJ63" s="30"/>
      <c r="AK63" s="30"/>
    </row>
    <row r="64" spans="2:37" ht="15" customHeight="1">
      <c r="B64" s="40" t="s">
        <v>654</v>
      </c>
      <c r="C64" s="40"/>
      <c r="D64" s="40"/>
      <c r="E64" s="40"/>
      <c r="F64" s="40"/>
      <c r="G64" s="40"/>
      <c r="H64" s="40"/>
      <c r="I64" s="40"/>
      <c r="J64" s="40"/>
      <c r="K64" s="527" t="str">
        <f>IF(確建第六面!K63="","",確建第六面!K63)</f>
        <v/>
      </c>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row>
    <row r="65" spans="2:37" ht="15" customHeight="1">
      <c r="K65" s="525" t="str">
        <f>IF(確建第六面!K64="","",確建第六面!K64)</f>
        <v/>
      </c>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row>
    <row r="66" spans="2:37" ht="15" customHeight="1">
      <c r="K66" s="525" t="str">
        <f>IF(確建第六面!K65="","",確建第六面!K65)</f>
        <v/>
      </c>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row>
    <row r="67" spans="2:37" ht="15" customHeight="1">
      <c r="K67" s="525" t="str">
        <f>IF(確建第六面!K66="","",確建第六面!K66)</f>
        <v/>
      </c>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row>
    <row r="68" spans="2:37" ht="15" customHeight="1">
      <c r="K68" s="525" t="str">
        <f>IF(確建第六面!K67="","",確建第六面!K67)</f>
        <v/>
      </c>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row>
    <row r="69" spans="2:37" ht="15" customHeight="1">
      <c r="B69" s="30" t="s">
        <v>1403</v>
      </c>
      <c r="C69" s="30"/>
      <c r="D69" s="30"/>
      <c r="E69" s="30"/>
      <c r="F69" s="30"/>
      <c r="G69" s="30"/>
      <c r="H69" s="30"/>
      <c r="I69" s="30"/>
      <c r="J69" s="30"/>
      <c r="K69" s="535" t="str">
        <f>ITEM_all_second!$E$13</f>
        <v/>
      </c>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row>
  </sheetData>
  <mergeCells count="42">
    <mergeCell ref="J11:K11"/>
    <mergeCell ref="M11:P11"/>
    <mergeCell ref="R11:S11"/>
    <mergeCell ref="U11:X11"/>
    <mergeCell ref="B4:AK4"/>
    <mergeCell ref="K6:N6"/>
    <mergeCell ref="K7:N7"/>
    <mergeCell ref="M9:P9"/>
    <mergeCell ref="M10:P10"/>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K40:N40"/>
    <mergeCell ref="K41:N41"/>
    <mergeCell ref="M43:P43"/>
    <mergeCell ref="M44:P44"/>
    <mergeCell ref="J45:K45"/>
    <mergeCell ref="M45:P45"/>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36" max="3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612" t="s">
        <v>677</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1"/>
      <c r="AF4" s="609" t="s">
        <v>678</v>
      </c>
      <c r="AG4" s="610"/>
      <c r="AH4" s="610"/>
      <c r="AI4" s="610"/>
      <c r="AJ4" s="610"/>
      <c r="AK4" s="611"/>
    </row>
    <row r="5" spans="2:37" ht="15" customHeight="1">
      <c r="B5" s="588" t="s">
        <v>211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90"/>
      <c r="AF5" s="619" t="s">
        <v>675</v>
      </c>
      <c r="AG5" s="620"/>
      <c r="AH5" s="620"/>
      <c r="AI5" s="620"/>
      <c r="AJ5" s="620"/>
      <c r="AK5" s="621"/>
    </row>
    <row r="6" spans="2:37" ht="15" customHeight="1">
      <c r="B6" s="600" t="s">
        <v>212</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2"/>
      <c r="AF6" s="603" t="s">
        <v>340</v>
      </c>
      <c r="AG6" s="604"/>
      <c r="AH6" s="604"/>
      <c r="AI6" s="604"/>
      <c r="AJ6" s="604"/>
      <c r="AK6" s="605"/>
    </row>
    <row r="7" spans="2:37" ht="15" customHeight="1">
      <c r="B7" s="600" t="s">
        <v>213</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2"/>
      <c r="AF7" s="603" t="s">
        <v>341</v>
      </c>
      <c r="AG7" s="604"/>
      <c r="AH7" s="604"/>
      <c r="AI7" s="604"/>
      <c r="AJ7" s="604"/>
      <c r="AK7" s="605"/>
    </row>
    <row r="8" spans="2:37" ht="15" customHeight="1">
      <c r="B8" s="600" t="s">
        <v>214</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2"/>
      <c r="AF8" s="603" t="s">
        <v>342</v>
      </c>
      <c r="AG8" s="604"/>
      <c r="AH8" s="604"/>
      <c r="AI8" s="604"/>
      <c r="AJ8" s="604"/>
      <c r="AK8" s="605"/>
    </row>
    <row r="9" spans="2:37" ht="15" customHeight="1">
      <c r="B9" s="600" t="s">
        <v>215</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2"/>
      <c r="AF9" s="603" t="s">
        <v>343</v>
      </c>
      <c r="AG9" s="604"/>
      <c r="AH9" s="604"/>
      <c r="AI9" s="604"/>
      <c r="AJ9" s="604"/>
      <c r="AK9" s="605"/>
    </row>
    <row r="10" spans="2:37" ht="15" customHeight="1">
      <c r="B10" s="600" t="s">
        <v>655</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2"/>
      <c r="AF10" s="603" t="s">
        <v>344</v>
      </c>
      <c r="AG10" s="604"/>
      <c r="AH10" s="604"/>
      <c r="AI10" s="604"/>
      <c r="AJ10" s="604"/>
      <c r="AK10" s="605"/>
    </row>
    <row r="11" spans="2:37" ht="15" customHeight="1">
      <c r="B11" s="600" t="s">
        <v>217</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2"/>
      <c r="AF11" s="603" t="s">
        <v>345</v>
      </c>
      <c r="AG11" s="604"/>
      <c r="AH11" s="604"/>
      <c r="AI11" s="604"/>
      <c r="AJ11" s="604"/>
      <c r="AK11" s="605"/>
    </row>
    <row r="12" spans="2:37" ht="15" customHeight="1">
      <c r="B12" s="600" t="s">
        <v>218</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2"/>
      <c r="AF12" s="603" t="s">
        <v>346</v>
      </c>
      <c r="AG12" s="604"/>
      <c r="AH12" s="604"/>
      <c r="AI12" s="604"/>
      <c r="AJ12" s="604"/>
      <c r="AK12" s="605"/>
    </row>
    <row r="13" spans="2:37" ht="15" customHeight="1">
      <c r="B13" s="600" t="s">
        <v>1578</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2"/>
      <c r="AF13" s="603" t="s">
        <v>1577</v>
      </c>
      <c r="AG13" s="604"/>
      <c r="AH13" s="604"/>
      <c r="AI13" s="604"/>
      <c r="AJ13" s="604"/>
      <c r="AK13" s="605"/>
    </row>
    <row r="14" spans="2:37" ht="15" customHeight="1">
      <c r="B14" s="600" t="s">
        <v>1579</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2"/>
      <c r="AF14" s="603" t="s">
        <v>347</v>
      </c>
      <c r="AG14" s="604"/>
      <c r="AH14" s="604"/>
      <c r="AI14" s="604"/>
      <c r="AJ14" s="604"/>
      <c r="AK14" s="605"/>
    </row>
    <row r="15" spans="2:37" ht="15" customHeight="1">
      <c r="B15" s="600" t="s">
        <v>1580</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2"/>
      <c r="AF15" s="603" t="s">
        <v>348</v>
      </c>
      <c r="AG15" s="604"/>
      <c r="AH15" s="604"/>
      <c r="AI15" s="604"/>
      <c r="AJ15" s="604"/>
      <c r="AK15" s="605"/>
    </row>
    <row r="16" spans="2:37" ht="15" customHeight="1">
      <c r="B16" s="600" t="s">
        <v>656</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2"/>
      <c r="AF16" s="603" t="s">
        <v>349</v>
      </c>
      <c r="AG16" s="604"/>
      <c r="AH16" s="604"/>
      <c r="AI16" s="604"/>
      <c r="AJ16" s="604"/>
      <c r="AK16" s="605"/>
    </row>
    <row r="17" spans="2:37" ht="15" customHeight="1">
      <c r="B17" s="600" t="s">
        <v>227</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2"/>
      <c r="AF17" s="603" t="s">
        <v>350</v>
      </c>
      <c r="AG17" s="604"/>
      <c r="AH17" s="604"/>
      <c r="AI17" s="604"/>
      <c r="AJ17" s="604"/>
      <c r="AK17" s="605"/>
    </row>
    <row r="18" spans="2:37" ht="15" customHeight="1">
      <c r="B18" s="600" t="s">
        <v>228</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2"/>
      <c r="AF18" s="603" t="s">
        <v>351</v>
      </c>
      <c r="AG18" s="604"/>
      <c r="AH18" s="604"/>
      <c r="AI18" s="604"/>
      <c r="AJ18" s="604"/>
      <c r="AK18" s="605"/>
    </row>
    <row r="19" spans="2:37" ht="15" customHeight="1">
      <c r="B19" s="600" t="s">
        <v>1581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2"/>
      <c r="AF19" s="603" t="s">
        <v>676</v>
      </c>
      <c r="AG19" s="604"/>
      <c r="AH19" s="604"/>
      <c r="AI19" s="604"/>
      <c r="AJ19" s="604"/>
      <c r="AK19" s="605"/>
    </row>
    <row r="20" spans="2:37" ht="15" customHeight="1">
      <c r="B20" s="600" t="s">
        <v>657</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2"/>
      <c r="AF20" s="603" t="s">
        <v>352</v>
      </c>
      <c r="AG20" s="604"/>
      <c r="AH20" s="604"/>
      <c r="AI20" s="604"/>
      <c r="AJ20" s="604"/>
      <c r="AK20" s="605"/>
    </row>
    <row r="21" spans="2:37" ht="15" customHeight="1">
      <c r="B21" s="600" t="s">
        <v>658</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2"/>
      <c r="AF21" s="603" t="s">
        <v>353</v>
      </c>
      <c r="AG21" s="604"/>
      <c r="AH21" s="604"/>
      <c r="AI21" s="604"/>
      <c r="AJ21" s="604"/>
      <c r="AK21" s="605"/>
    </row>
    <row r="22" spans="2:37" ht="15" customHeight="1">
      <c r="B22" s="600" t="s">
        <v>1582</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2"/>
      <c r="AF22" s="603" t="s">
        <v>1583</v>
      </c>
      <c r="AG22" s="604"/>
      <c r="AH22" s="604"/>
      <c r="AI22" s="604"/>
      <c r="AJ22" s="604"/>
      <c r="AK22" s="605"/>
    </row>
    <row r="23" spans="2:37" ht="15" customHeight="1">
      <c r="B23" s="600" t="s">
        <v>659</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2"/>
      <c r="AF23" s="603" t="s">
        <v>354</v>
      </c>
      <c r="AG23" s="604"/>
      <c r="AH23" s="604"/>
      <c r="AI23" s="604"/>
      <c r="AJ23" s="604"/>
      <c r="AK23" s="605"/>
    </row>
    <row r="24" spans="2:37" ht="15" customHeight="1">
      <c r="B24" s="600" t="s">
        <v>660</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2"/>
      <c r="AF24" s="603" t="s">
        <v>355</v>
      </c>
      <c r="AG24" s="604"/>
      <c r="AH24" s="604"/>
      <c r="AI24" s="604"/>
      <c r="AJ24" s="604"/>
      <c r="AK24" s="605"/>
    </row>
    <row r="25" spans="2:37" ht="15" customHeight="1">
      <c r="B25" s="600" t="s">
        <v>661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2"/>
      <c r="AF25" s="603" t="s">
        <v>356</v>
      </c>
      <c r="AG25" s="604"/>
      <c r="AH25" s="604"/>
      <c r="AI25" s="604"/>
      <c r="AJ25" s="604"/>
      <c r="AK25" s="605"/>
    </row>
    <row r="26" spans="2:37" ht="15" customHeight="1">
      <c r="B26" s="600" t="s">
        <v>1584</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2"/>
      <c r="AF26" s="603" t="s">
        <v>357</v>
      </c>
      <c r="AG26" s="604"/>
      <c r="AH26" s="604"/>
      <c r="AI26" s="604"/>
      <c r="AJ26" s="604"/>
      <c r="AK26" s="605"/>
    </row>
    <row r="27" spans="2:37" ht="15" customHeight="1">
      <c r="B27" s="600" t="s">
        <v>1586</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2"/>
      <c r="AF27" s="603" t="s">
        <v>1585</v>
      </c>
      <c r="AG27" s="604"/>
      <c r="AH27" s="604"/>
      <c r="AI27" s="604"/>
      <c r="AJ27" s="604"/>
      <c r="AK27" s="605"/>
    </row>
    <row r="28" spans="2:37" ht="15" customHeight="1">
      <c r="B28" s="606" t="s">
        <v>1587</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8"/>
      <c r="AF28" s="591" t="s">
        <v>358</v>
      </c>
      <c r="AG28" s="592"/>
      <c r="AH28" s="592"/>
      <c r="AI28" s="592"/>
      <c r="AJ28" s="592"/>
      <c r="AK28" s="593"/>
    </row>
    <row r="29" spans="2:37" ht="15" customHeight="1">
      <c r="B29" s="588" t="s">
        <v>1588</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90"/>
      <c r="AF29" s="597"/>
      <c r="AG29" s="598"/>
      <c r="AH29" s="598"/>
      <c r="AI29" s="598"/>
      <c r="AJ29" s="598"/>
      <c r="AK29" s="599"/>
    </row>
    <row r="30" spans="2:37" ht="15" customHeight="1">
      <c r="B30" s="600" t="s">
        <v>1589</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2"/>
      <c r="AF30" s="603" t="s">
        <v>359</v>
      </c>
      <c r="AG30" s="604"/>
      <c r="AH30" s="604"/>
      <c r="AI30" s="604"/>
      <c r="AJ30" s="604"/>
      <c r="AK30" s="605"/>
    </row>
    <row r="31" spans="2:37" ht="15" customHeight="1">
      <c r="B31" s="600" t="s">
        <v>237</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2"/>
      <c r="AF31" s="603" t="s">
        <v>360</v>
      </c>
      <c r="AG31" s="604"/>
      <c r="AH31" s="604"/>
      <c r="AI31" s="604"/>
      <c r="AJ31" s="604"/>
      <c r="AK31" s="605"/>
    </row>
    <row r="32" spans="2:37" ht="15" customHeight="1">
      <c r="B32" s="600" t="s">
        <v>238</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2"/>
      <c r="AF32" s="603" t="s">
        <v>361</v>
      </c>
      <c r="AG32" s="604"/>
      <c r="AH32" s="604"/>
      <c r="AI32" s="604"/>
      <c r="AJ32" s="604"/>
      <c r="AK32" s="605"/>
    </row>
    <row r="33" spans="2:37" ht="15" customHeight="1">
      <c r="B33" s="600" t="s">
        <v>239</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2"/>
      <c r="AF33" s="603" t="s">
        <v>362</v>
      </c>
      <c r="AG33" s="604"/>
      <c r="AH33" s="604"/>
      <c r="AI33" s="604"/>
      <c r="AJ33" s="604"/>
      <c r="AK33" s="605"/>
    </row>
    <row r="34" spans="2:37" ht="15" customHeight="1">
      <c r="B34" s="600" t="s">
        <v>240</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2"/>
      <c r="AF34" s="603" t="s">
        <v>363</v>
      </c>
      <c r="AG34" s="604"/>
      <c r="AH34" s="604"/>
      <c r="AI34" s="604"/>
      <c r="AJ34" s="604"/>
      <c r="AK34" s="605"/>
    </row>
    <row r="35" spans="2:37" ht="15" customHeight="1">
      <c r="B35" s="600" t="s">
        <v>241</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2"/>
      <c r="AF35" s="603" t="s">
        <v>364</v>
      </c>
      <c r="AG35" s="604"/>
      <c r="AH35" s="604"/>
      <c r="AI35" s="604"/>
      <c r="AJ35" s="604"/>
      <c r="AK35" s="605"/>
    </row>
    <row r="36" spans="2:37" ht="15" customHeight="1">
      <c r="B36" s="600" t="s">
        <v>242</v>
      </c>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2"/>
      <c r="AF36" s="603" t="s">
        <v>365</v>
      </c>
      <c r="AG36" s="604"/>
      <c r="AH36" s="604"/>
      <c r="AI36" s="604"/>
      <c r="AJ36" s="604"/>
      <c r="AK36" s="605"/>
    </row>
    <row r="37" spans="2:37" ht="15" customHeight="1">
      <c r="B37" s="600" t="s">
        <v>1590</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2"/>
      <c r="AF37" s="603" t="s">
        <v>366</v>
      </c>
      <c r="AG37" s="604"/>
      <c r="AH37" s="604"/>
      <c r="AI37" s="604"/>
      <c r="AJ37" s="604"/>
      <c r="AK37" s="605"/>
    </row>
    <row r="38" spans="2:37" ht="15" customHeight="1">
      <c r="B38" s="600" t="s">
        <v>662</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2"/>
      <c r="AF38" s="603" t="s">
        <v>367</v>
      </c>
      <c r="AG38" s="604"/>
      <c r="AH38" s="604"/>
      <c r="AI38" s="604"/>
      <c r="AJ38" s="604"/>
      <c r="AK38" s="605"/>
    </row>
    <row r="39" spans="2:37" ht="15" customHeight="1">
      <c r="B39" s="600" t="s">
        <v>663</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2"/>
      <c r="AF39" s="603" t="s">
        <v>368</v>
      </c>
      <c r="AG39" s="604"/>
      <c r="AH39" s="604"/>
      <c r="AI39" s="604"/>
      <c r="AJ39" s="604"/>
      <c r="AK39" s="605"/>
    </row>
    <row r="40" spans="2:37" ht="15" customHeight="1">
      <c r="B40" s="600" t="s">
        <v>1611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2"/>
      <c r="AF40" s="603" t="s">
        <v>369</v>
      </c>
      <c r="AG40" s="604"/>
      <c r="AH40" s="604"/>
      <c r="AI40" s="604"/>
      <c r="AJ40" s="604"/>
      <c r="AK40" s="605"/>
    </row>
    <row r="41" spans="2:37" ht="15" customHeight="1">
      <c r="B41" s="600" t="s">
        <v>664</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2"/>
      <c r="AF41" s="603" t="s">
        <v>370</v>
      </c>
      <c r="AG41" s="604"/>
      <c r="AH41" s="604"/>
      <c r="AI41" s="604"/>
      <c r="AJ41" s="604"/>
      <c r="AK41" s="605"/>
    </row>
    <row r="42" spans="2:37" ht="15" customHeight="1">
      <c r="B42" s="600" t="s">
        <v>253</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2"/>
      <c r="AF42" s="603" t="s">
        <v>371</v>
      </c>
      <c r="AG42" s="604"/>
      <c r="AH42" s="604"/>
      <c r="AI42" s="604"/>
      <c r="AJ42" s="604"/>
      <c r="AK42" s="605"/>
    </row>
    <row r="43" spans="2:37" ht="15" customHeight="1">
      <c r="B43" s="600" t="s">
        <v>254</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2"/>
      <c r="AF43" s="603" t="s">
        <v>372</v>
      </c>
      <c r="AG43" s="604"/>
      <c r="AH43" s="604"/>
      <c r="AI43" s="604"/>
      <c r="AJ43" s="604"/>
      <c r="AK43" s="605"/>
    </row>
    <row r="44" spans="2:37" ht="15" customHeight="1">
      <c r="B44" s="600" t="s">
        <v>255</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2"/>
      <c r="AF44" s="603" t="s">
        <v>373</v>
      </c>
      <c r="AG44" s="604"/>
      <c r="AH44" s="604"/>
      <c r="AI44" s="604"/>
      <c r="AJ44" s="604"/>
      <c r="AK44" s="605"/>
    </row>
    <row r="45" spans="2:37" ht="15" customHeight="1">
      <c r="B45" s="600" t="s">
        <v>665</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2"/>
      <c r="AF45" s="603" t="s">
        <v>374</v>
      </c>
      <c r="AG45" s="604"/>
      <c r="AH45" s="604"/>
      <c r="AI45" s="604"/>
      <c r="AJ45" s="604"/>
      <c r="AK45" s="605"/>
    </row>
    <row r="46" spans="2:37" ht="15" customHeight="1">
      <c r="B46" s="600" t="s">
        <v>666</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2"/>
      <c r="AF46" s="603" t="s">
        <v>375</v>
      </c>
      <c r="AG46" s="604"/>
      <c r="AH46" s="604"/>
      <c r="AI46" s="604"/>
      <c r="AJ46" s="604"/>
      <c r="AK46" s="605"/>
    </row>
    <row r="47" spans="2:37" ht="15" customHeight="1">
      <c r="B47" s="606" t="s">
        <v>1612</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8"/>
      <c r="AF47" s="603" t="s">
        <v>376</v>
      </c>
      <c r="AG47" s="604"/>
      <c r="AH47" s="604"/>
      <c r="AI47" s="604"/>
      <c r="AJ47" s="604"/>
      <c r="AK47" s="605"/>
    </row>
    <row r="48" spans="2:37" ht="15" customHeight="1">
      <c r="B48" s="588" t="s">
        <v>679</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90"/>
      <c r="AF48" s="603"/>
      <c r="AG48" s="604"/>
      <c r="AH48" s="604"/>
      <c r="AI48" s="604"/>
      <c r="AJ48" s="604"/>
      <c r="AK48" s="605"/>
    </row>
    <row r="49" spans="2:37" ht="15" customHeight="1">
      <c r="B49" s="600" t="s">
        <v>667</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2"/>
      <c r="AF49" s="603" t="s">
        <v>377</v>
      </c>
      <c r="AG49" s="604"/>
      <c r="AH49" s="604"/>
      <c r="AI49" s="604"/>
      <c r="AJ49" s="604"/>
      <c r="AK49" s="605"/>
    </row>
    <row r="50" spans="2:37" ht="15" customHeight="1">
      <c r="B50" s="613" t="s">
        <v>272</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5"/>
      <c r="AF50" s="616" t="s">
        <v>378</v>
      </c>
      <c r="AG50" s="617"/>
      <c r="AH50" s="617"/>
      <c r="AI50" s="617"/>
      <c r="AJ50" s="617"/>
      <c r="AK50" s="618"/>
    </row>
    <row r="63" spans="2:37" ht="15" customHeight="1">
      <c r="B63" s="612" t="s">
        <v>677</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1"/>
      <c r="AF63" s="609" t="s">
        <v>678</v>
      </c>
      <c r="AG63" s="610"/>
      <c r="AH63" s="610"/>
      <c r="AI63" s="610"/>
      <c r="AJ63" s="610"/>
      <c r="AK63" s="611"/>
    </row>
    <row r="64" spans="2:37" ht="15" customHeight="1">
      <c r="B64" s="600" t="s">
        <v>273</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2"/>
      <c r="AF64" s="603" t="s">
        <v>379</v>
      </c>
      <c r="AG64" s="604"/>
      <c r="AH64" s="604"/>
      <c r="AI64" s="604"/>
      <c r="AJ64" s="604"/>
      <c r="AK64" s="605"/>
    </row>
    <row r="65" spans="2:37" ht="15" customHeight="1">
      <c r="B65" s="600" t="s">
        <v>668</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2"/>
      <c r="AF65" s="603" t="s">
        <v>380</v>
      </c>
      <c r="AG65" s="604"/>
      <c r="AH65" s="604"/>
      <c r="AI65" s="604"/>
      <c r="AJ65" s="604"/>
      <c r="AK65" s="605"/>
    </row>
    <row r="66" spans="2:37" ht="15" customHeight="1">
      <c r="B66" s="600" t="s">
        <v>277</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2"/>
      <c r="AF66" s="603" t="s">
        <v>381</v>
      </c>
      <c r="AG66" s="604"/>
      <c r="AH66" s="604"/>
      <c r="AI66" s="604"/>
      <c r="AJ66" s="604"/>
      <c r="AK66" s="605"/>
    </row>
    <row r="67" spans="2:37" ht="15" customHeight="1">
      <c r="B67" s="606" t="s">
        <v>1591</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8"/>
      <c r="AF67" s="591" t="s">
        <v>382</v>
      </c>
      <c r="AG67" s="592"/>
      <c r="AH67" s="592"/>
      <c r="AI67" s="592"/>
      <c r="AJ67" s="592"/>
      <c r="AK67" s="593"/>
    </row>
    <row r="68" spans="2:37" ht="15" customHeight="1">
      <c r="B68" s="585" t="s">
        <v>1592</v>
      </c>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7"/>
      <c r="AF68" s="594"/>
      <c r="AG68" s="595"/>
      <c r="AH68" s="595"/>
      <c r="AI68" s="595"/>
      <c r="AJ68" s="595"/>
      <c r="AK68" s="596"/>
    </row>
    <row r="69" spans="2:37" ht="15" customHeight="1">
      <c r="B69" s="588" t="s">
        <v>1594</v>
      </c>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90"/>
      <c r="AF69" s="597"/>
      <c r="AG69" s="598"/>
      <c r="AH69" s="598"/>
      <c r="AI69" s="598"/>
      <c r="AJ69" s="598"/>
      <c r="AK69" s="599"/>
    </row>
    <row r="70" spans="2:37" ht="15" customHeight="1">
      <c r="B70" s="606" t="s">
        <v>1595</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8"/>
      <c r="AF70" s="591" t="s">
        <v>383</v>
      </c>
      <c r="AG70" s="592"/>
      <c r="AH70" s="592"/>
      <c r="AI70" s="592"/>
      <c r="AJ70" s="592"/>
      <c r="AK70" s="593"/>
    </row>
    <row r="71" spans="2:37" ht="15" customHeight="1">
      <c r="B71" s="588" t="s">
        <v>1593</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90"/>
      <c r="AF71" s="597"/>
      <c r="AG71" s="598"/>
      <c r="AH71" s="598"/>
      <c r="AI71" s="598"/>
      <c r="AJ71" s="598"/>
      <c r="AK71" s="599"/>
    </row>
    <row r="72" spans="2:37" ht="15" customHeight="1">
      <c r="B72" s="600" t="s">
        <v>669</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2"/>
      <c r="AF72" s="603" t="s">
        <v>384</v>
      </c>
      <c r="AG72" s="604"/>
      <c r="AH72" s="604"/>
      <c r="AI72" s="604"/>
      <c r="AJ72" s="604"/>
      <c r="AK72" s="605"/>
    </row>
    <row r="73" spans="2:37" ht="15" customHeight="1">
      <c r="B73" s="606" t="s">
        <v>680</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8"/>
      <c r="AF73" s="603" t="s">
        <v>385</v>
      </c>
      <c r="AG73" s="604"/>
      <c r="AH73" s="604"/>
      <c r="AI73" s="604"/>
      <c r="AJ73" s="604"/>
      <c r="AK73" s="605"/>
    </row>
    <row r="74" spans="2:37" ht="15" customHeight="1">
      <c r="B74" s="585" t="s">
        <v>681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7"/>
      <c r="AF74" s="603"/>
      <c r="AG74" s="604"/>
      <c r="AH74" s="604"/>
      <c r="AI74" s="604"/>
      <c r="AJ74" s="604"/>
      <c r="AK74" s="605"/>
    </row>
    <row r="75" spans="2:37" ht="15" customHeight="1">
      <c r="B75" s="585" t="s">
        <v>682</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7"/>
      <c r="AF75" s="603"/>
      <c r="AG75" s="604"/>
      <c r="AH75" s="604"/>
      <c r="AI75" s="604"/>
      <c r="AJ75" s="604"/>
      <c r="AK75" s="605"/>
    </row>
    <row r="76" spans="2:37" ht="15" customHeight="1">
      <c r="B76" s="585" t="s">
        <v>1613</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7"/>
      <c r="AF76" s="603"/>
      <c r="AG76" s="604"/>
      <c r="AH76" s="604"/>
      <c r="AI76" s="604"/>
      <c r="AJ76" s="604"/>
      <c r="AK76" s="605"/>
    </row>
    <row r="77" spans="2:37" ht="15" customHeight="1">
      <c r="B77" s="585" t="s">
        <v>683</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7"/>
      <c r="AF77" s="603"/>
      <c r="AG77" s="604"/>
      <c r="AH77" s="604"/>
      <c r="AI77" s="604"/>
      <c r="AJ77" s="604"/>
      <c r="AK77" s="605"/>
    </row>
    <row r="78" spans="2:37" ht="15" customHeight="1">
      <c r="B78" s="585" t="s">
        <v>1596</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7"/>
      <c r="AF78" s="603"/>
      <c r="AG78" s="604"/>
      <c r="AH78" s="604"/>
      <c r="AI78" s="604"/>
      <c r="AJ78" s="604"/>
      <c r="AK78" s="605"/>
    </row>
    <row r="79" spans="2:37" ht="15" customHeight="1">
      <c r="B79" s="585" t="s">
        <v>1597</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7"/>
      <c r="AF79" s="603"/>
      <c r="AG79" s="604"/>
      <c r="AH79" s="604"/>
      <c r="AI79" s="604"/>
      <c r="AJ79" s="604"/>
      <c r="AK79" s="605"/>
    </row>
    <row r="80" spans="2:37" ht="15" customHeight="1">
      <c r="B80" s="585" t="s">
        <v>1598</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7"/>
      <c r="AF80" s="603"/>
      <c r="AG80" s="604"/>
      <c r="AH80" s="604"/>
      <c r="AI80" s="604"/>
      <c r="AJ80" s="604"/>
      <c r="AK80" s="605"/>
    </row>
    <row r="81" spans="2:37" ht="15" customHeight="1">
      <c r="B81" s="588" t="s">
        <v>1599</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90"/>
      <c r="AF81" s="603"/>
      <c r="AG81" s="604"/>
      <c r="AH81" s="604"/>
      <c r="AI81" s="604"/>
      <c r="AJ81" s="604"/>
      <c r="AK81" s="605"/>
    </row>
    <row r="82" spans="2:37" ht="15" customHeight="1">
      <c r="B82" s="606" t="s">
        <v>684</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8"/>
      <c r="AF82" s="603" t="s">
        <v>386</v>
      </c>
      <c r="AG82" s="604"/>
      <c r="AH82" s="604"/>
      <c r="AI82" s="604"/>
      <c r="AJ82" s="604"/>
      <c r="AK82" s="605"/>
    </row>
    <row r="83" spans="2:37" ht="15" customHeight="1">
      <c r="B83" s="588" t="s">
        <v>685</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90"/>
      <c r="AF83" s="603"/>
      <c r="AG83" s="604"/>
      <c r="AH83" s="604"/>
      <c r="AI83" s="604"/>
      <c r="AJ83" s="604"/>
      <c r="AK83" s="605"/>
    </row>
    <row r="84" spans="2:37" ht="15" customHeight="1">
      <c r="B84" s="600" t="s">
        <v>670</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2"/>
      <c r="AF84" s="603" t="s">
        <v>387</v>
      </c>
      <c r="AG84" s="604"/>
      <c r="AH84" s="604"/>
      <c r="AI84" s="604"/>
      <c r="AJ84" s="604"/>
      <c r="AK84" s="605"/>
    </row>
    <row r="85" spans="2:37" ht="15" customHeight="1">
      <c r="B85" s="600" t="s">
        <v>306</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2"/>
      <c r="AF85" s="603" t="s">
        <v>388</v>
      </c>
      <c r="AG85" s="604"/>
      <c r="AH85" s="604"/>
      <c r="AI85" s="604"/>
      <c r="AJ85" s="604"/>
      <c r="AK85" s="605"/>
    </row>
    <row r="86" spans="2:37" ht="15" customHeight="1">
      <c r="B86" s="600" t="s">
        <v>671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2"/>
      <c r="AF86" s="603" t="s">
        <v>389</v>
      </c>
      <c r="AG86" s="604"/>
      <c r="AH86" s="604"/>
      <c r="AI86" s="604"/>
      <c r="AJ86" s="604"/>
      <c r="AK86" s="605"/>
    </row>
    <row r="87" spans="2:37" ht="15" customHeight="1">
      <c r="B87" s="600" t="s">
        <v>309</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2"/>
      <c r="AF87" s="603" t="s">
        <v>390</v>
      </c>
      <c r="AG87" s="604"/>
      <c r="AH87" s="604"/>
      <c r="AI87" s="604"/>
      <c r="AJ87" s="604"/>
      <c r="AK87" s="605"/>
    </row>
    <row r="88" spans="2:37" ht="15" customHeight="1">
      <c r="B88" s="600" t="s">
        <v>310</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2"/>
      <c r="AF88" s="603" t="s">
        <v>391</v>
      </c>
      <c r="AG88" s="604"/>
      <c r="AH88" s="604"/>
      <c r="AI88" s="604"/>
      <c r="AJ88" s="604"/>
      <c r="AK88" s="605"/>
    </row>
    <row r="89" spans="2:37" ht="15" customHeight="1">
      <c r="B89" s="600" t="s">
        <v>311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2"/>
      <c r="AF89" s="603" t="s">
        <v>392</v>
      </c>
      <c r="AG89" s="604"/>
      <c r="AH89" s="604"/>
      <c r="AI89" s="604"/>
      <c r="AJ89" s="604"/>
      <c r="AK89" s="605"/>
    </row>
    <row r="90" spans="2:37" ht="15" customHeight="1">
      <c r="B90" s="600" t="s">
        <v>312</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2"/>
      <c r="AF90" s="603" t="s">
        <v>393</v>
      </c>
      <c r="AG90" s="604"/>
      <c r="AH90" s="604"/>
      <c r="AI90" s="604"/>
      <c r="AJ90" s="604"/>
      <c r="AK90" s="605"/>
    </row>
    <row r="91" spans="2:37" ht="15" customHeight="1">
      <c r="B91" s="600" t="s">
        <v>1614</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2"/>
      <c r="AF91" s="603" t="s">
        <v>394</v>
      </c>
      <c r="AG91" s="604"/>
      <c r="AH91" s="604"/>
      <c r="AI91" s="604"/>
      <c r="AJ91" s="604"/>
      <c r="AK91" s="605"/>
    </row>
    <row r="92" spans="2:37" ht="15" customHeight="1">
      <c r="B92" s="600" t="s">
        <v>316</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2"/>
      <c r="AF92" s="603" t="s">
        <v>395</v>
      </c>
      <c r="AG92" s="604"/>
      <c r="AH92" s="604"/>
      <c r="AI92" s="604"/>
      <c r="AJ92" s="604"/>
      <c r="AK92" s="605"/>
    </row>
    <row r="93" spans="2:37" ht="15" customHeight="1">
      <c r="B93" s="600" t="s">
        <v>672</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2"/>
      <c r="AF93" s="603" t="s">
        <v>396</v>
      </c>
      <c r="AG93" s="604"/>
      <c r="AH93" s="604"/>
      <c r="AI93" s="604"/>
      <c r="AJ93" s="604"/>
      <c r="AK93" s="605"/>
    </row>
    <row r="94" spans="2:37" ht="15" customHeight="1">
      <c r="B94" s="600" t="s">
        <v>319</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2"/>
      <c r="AF94" s="603" t="s">
        <v>397</v>
      </c>
      <c r="AG94" s="604"/>
      <c r="AH94" s="604"/>
      <c r="AI94" s="604"/>
      <c r="AJ94" s="604"/>
      <c r="AK94" s="605"/>
    </row>
    <row r="95" spans="2:37" ht="15" customHeight="1">
      <c r="B95" s="600" t="s">
        <v>320</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2"/>
      <c r="AF95" s="603" t="s">
        <v>398</v>
      </c>
      <c r="AG95" s="604"/>
      <c r="AH95" s="604"/>
      <c r="AI95" s="604"/>
      <c r="AJ95" s="604"/>
      <c r="AK95" s="605"/>
    </row>
    <row r="96" spans="2:37" ht="15" customHeight="1">
      <c r="B96" s="600" t="s">
        <v>673</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2"/>
      <c r="AF96" s="603" t="s">
        <v>399</v>
      </c>
      <c r="AG96" s="604"/>
      <c r="AH96" s="604"/>
      <c r="AI96" s="604"/>
      <c r="AJ96" s="604"/>
      <c r="AK96" s="605"/>
    </row>
    <row r="97" spans="2:37" ht="15" customHeight="1">
      <c r="B97" s="600" t="s">
        <v>325</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2"/>
      <c r="AF97" s="603" t="s">
        <v>400</v>
      </c>
      <c r="AG97" s="604"/>
      <c r="AH97" s="604"/>
      <c r="AI97" s="604"/>
      <c r="AJ97" s="604"/>
      <c r="AK97" s="605"/>
    </row>
    <row r="98" spans="2:37" ht="15" customHeight="1">
      <c r="B98" s="606" t="s">
        <v>686</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8"/>
      <c r="AF98" s="603" t="s">
        <v>401</v>
      </c>
      <c r="AG98" s="604"/>
      <c r="AH98" s="604"/>
      <c r="AI98" s="604"/>
      <c r="AJ98" s="604"/>
      <c r="AK98" s="605"/>
    </row>
    <row r="99" spans="2:37" ht="15" customHeight="1">
      <c r="B99" s="585" t="s">
        <v>687</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7"/>
      <c r="AF99" s="603"/>
      <c r="AG99" s="604"/>
      <c r="AH99" s="604"/>
      <c r="AI99" s="604"/>
      <c r="AJ99" s="604"/>
      <c r="AK99" s="605"/>
    </row>
    <row r="100" spans="2:37" ht="15" customHeight="1">
      <c r="B100" s="588" t="s">
        <v>688</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90"/>
      <c r="AF100" s="603"/>
      <c r="AG100" s="604"/>
      <c r="AH100" s="604"/>
      <c r="AI100" s="604"/>
      <c r="AJ100" s="604"/>
      <c r="AK100" s="605"/>
    </row>
    <row r="101" spans="2:37" ht="15" customHeight="1">
      <c r="B101" s="600" t="s">
        <v>332</v>
      </c>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2"/>
      <c r="AF101" s="603" t="s">
        <v>402</v>
      </c>
      <c r="AG101" s="604"/>
      <c r="AH101" s="604"/>
      <c r="AI101" s="604"/>
      <c r="AJ101" s="604"/>
      <c r="AK101" s="605"/>
    </row>
    <row r="102" spans="2:37" ht="15" customHeight="1">
      <c r="B102" s="600" t="s">
        <v>674</v>
      </c>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2"/>
      <c r="AF102" s="603" t="s">
        <v>403</v>
      </c>
      <c r="AG102" s="604"/>
      <c r="AH102" s="604"/>
      <c r="AI102" s="604"/>
      <c r="AJ102" s="604"/>
      <c r="AK102" s="605"/>
    </row>
    <row r="103" spans="2:37" ht="15" customHeight="1">
      <c r="B103" s="600" t="s">
        <v>1600</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2"/>
      <c r="AF103" s="603" t="s">
        <v>1602</v>
      </c>
      <c r="AG103" s="604"/>
      <c r="AH103" s="604"/>
      <c r="AI103" s="604"/>
      <c r="AJ103" s="604"/>
      <c r="AK103" s="605"/>
    </row>
    <row r="104" spans="2:37" ht="15" customHeight="1">
      <c r="B104" s="600" t="s">
        <v>1601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2"/>
      <c r="AF104" s="603" t="s">
        <v>1603</v>
      </c>
      <c r="AG104" s="604"/>
      <c r="AH104" s="604"/>
      <c r="AI104" s="604"/>
      <c r="AJ104" s="604"/>
      <c r="AK104" s="605"/>
    </row>
    <row r="105" spans="2:37" ht="15" customHeight="1">
      <c r="B105" s="606" t="s">
        <v>1605</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8"/>
      <c r="AF105" s="591" t="s">
        <v>1604</v>
      </c>
      <c r="AG105" s="592"/>
      <c r="AH105" s="592"/>
      <c r="AI105" s="592"/>
      <c r="AJ105" s="592"/>
      <c r="AK105" s="593"/>
    </row>
    <row r="106" spans="2:37" ht="15" customHeight="1">
      <c r="B106" s="585" t="s">
        <v>1606</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7"/>
      <c r="AF106" s="594"/>
      <c r="AG106" s="595"/>
      <c r="AH106" s="595"/>
      <c r="AI106" s="595"/>
      <c r="AJ106" s="595"/>
      <c r="AK106" s="596"/>
    </row>
    <row r="107" spans="2:37" ht="15" customHeight="1">
      <c r="B107" s="585" t="s">
        <v>1607</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7"/>
      <c r="AF107" s="594"/>
      <c r="AG107" s="595"/>
      <c r="AH107" s="595"/>
      <c r="AI107" s="595"/>
      <c r="AJ107" s="595"/>
      <c r="AK107" s="596"/>
    </row>
    <row r="108" spans="2:37" ht="15" customHeight="1">
      <c r="B108" s="585" t="s">
        <v>1608</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7"/>
      <c r="AF108" s="594"/>
      <c r="AG108" s="595"/>
      <c r="AH108" s="595"/>
      <c r="AI108" s="595"/>
      <c r="AJ108" s="595"/>
      <c r="AK108" s="596"/>
    </row>
    <row r="109" spans="2:37" ht="15" customHeight="1">
      <c r="B109" s="585" t="s">
        <v>1609</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7"/>
      <c r="AF109" s="594"/>
      <c r="AG109" s="595"/>
      <c r="AH109" s="595"/>
      <c r="AI109" s="595"/>
      <c r="AJ109" s="595"/>
      <c r="AK109" s="596"/>
    </row>
    <row r="110" spans="2:37" ht="15" customHeight="1">
      <c r="B110" s="588" t="s">
        <v>1610</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90"/>
      <c r="AF110" s="597"/>
      <c r="AG110" s="598"/>
      <c r="AH110" s="598"/>
      <c r="AI110" s="598"/>
      <c r="AJ110" s="598"/>
      <c r="AK110" s="599"/>
    </row>
    <row r="111" spans="2:37" ht="15" customHeight="1">
      <c r="B111" s="613" t="s">
        <v>337</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5"/>
      <c r="AF111" s="616" t="s">
        <v>404</v>
      </c>
      <c r="AG111" s="617"/>
      <c r="AH111" s="617"/>
      <c r="AI111" s="617"/>
      <c r="AJ111" s="617"/>
      <c r="AK111" s="618"/>
    </row>
  </sheetData>
  <mergeCells count="171">
    <mergeCell ref="B7:AE7"/>
    <mergeCell ref="AF7:AK7"/>
    <mergeCell ref="B8:AE8"/>
    <mergeCell ref="AF8:AK8"/>
    <mergeCell ref="B9:AE9"/>
    <mergeCell ref="AF9:AK9"/>
    <mergeCell ref="B4:AE4"/>
    <mergeCell ref="AF4:AK4"/>
    <mergeCell ref="B5:AE5"/>
    <mergeCell ref="AF5:AK5"/>
    <mergeCell ref="B6:AE6"/>
    <mergeCell ref="AF6:AK6"/>
    <mergeCell ref="B13:AE13"/>
    <mergeCell ref="AF13:AK13"/>
    <mergeCell ref="B14:AE14"/>
    <mergeCell ref="AF14:AK14"/>
    <mergeCell ref="B15:AE15"/>
    <mergeCell ref="AF15:AK15"/>
    <mergeCell ref="B10:AE10"/>
    <mergeCell ref="AF10:AK10"/>
    <mergeCell ref="B11:AE11"/>
    <mergeCell ref="AF11:AK11"/>
    <mergeCell ref="B12:AE12"/>
    <mergeCell ref="AF12:AK12"/>
    <mergeCell ref="B19:AE19"/>
    <mergeCell ref="AF19:AK19"/>
    <mergeCell ref="B20:AE20"/>
    <mergeCell ref="AF20:AK20"/>
    <mergeCell ref="B21:AE21"/>
    <mergeCell ref="AF21:AK21"/>
    <mergeCell ref="B16:AE16"/>
    <mergeCell ref="AF16:AK16"/>
    <mergeCell ref="B17:AE17"/>
    <mergeCell ref="AF17:AK17"/>
    <mergeCell ref="B18:AE18"/>
    <mergeCell ref="AF18:AK18"/>
    <mergeCell ref="B25:AE25"/>
    <mergeCell ref="AF25:AK25"/>
    <mergeCell ref="B26:AE26"/>
    <mergeCell ref="AF26:AK26"/>
    <mergeCell ref="B27:AE27"/>
    <mergeCell ref="AF27:AK27"/>
    <mergeCell ref="B22:AE22"/>
    <mergeCell ref="AF22:AK22"/>
    <mergeCell ref="B23:AE23"/>
    <mergeCell ref="AF23:AK23"/>
    <mergeCell ref="B24:AE24"/>
    <mergeCell ref="AF24:AK24"/>
    <mergeCell ref="B31:AE31"/>
    <mergeCell ref="AF31:AK31"/>
    <mergeCell ref="B32:AE32"/>
    <mergeCell ref="AF32:AK32"/>
    <mergeCell ref="B33:AE33"/>
    <mergeCell ref="AF33:AK33"/>
    <mergeCell ref="B28:AE28"/>
    <mergeCell ref="B29:AE29"/>
    <mergeCell ref="B30:AE30"/>
    <mergeCell ref="AF30:AK30"/>
    <mergeCell ref="AF28:AK29"/>
    <mergeCell ref="B37:AE37"/>
    <mergeCell ref="AF37:AK37"/>
    <mergeCell ref="B38:AE38"/>
    <mergeCell ref="AF38:AK38"/>
    <mergeCell ref="B39:AE39"/>
    <mergeCell ref="AF39:AK39"/>
    <mergeCell ref="B34:AE34"/>
    <mergeCell ref="AF34:AK34"/>
    <mergeCell ref="B35:AE35"/>
    <mergeCell ref="AF35:AK35"/>
    <mergeCell ref="B36:AE36"/>
    <mergeCell ref="AF36:AK3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77:AE77"/>
    <mergeCell ref="B85:AE85"/>
    <mergeCell ref="AF85:AK85"/>
    <mergeCell ref="B86:AE86"/>
    <mergeCell ref="AF86:AK86"/>
    <mergeCell ref="B87:AE87"/>
    <mergeCell ref="AF87:AK87"/>
    <mergeCell ref="B82:AE82"/>
    <mergeCell ref="B83:AE83"/>
    <mergeCell ref="B84:AE84"/>
    <mergeCell ref="AF84:AK84"/>
    <mergeCell ref="AF82:AK83"/>
    <mergeCell ref="B91:AE91"/>
    <mergeCell ref="AF91:AK91"/>
    <mergeCell ref="B92:AE92"/>
    <mergeCell ref="AF92:AK92"/>
    <mergeCell ref="B93:AE93"/>
    <mergeCell ref="AF93:AK93"/>
    <mergeCell ref="B88:AE88"/>
    <mergeCell ref="AF88:AK88"/>
    <mergeCell ref="B89:AE89"/>
    <mergeCell ref="AF89:AK89"/>
    <mergeCell ref="B90:AE90"/>
    <mergeCell ref="AF90:AK90"/>
    <mergeCell ref="B98:AE98"/>
    <mergeCell ref="B99:AE99"/>
    <mergeCell ref="B100:AE100"/>
    <mergeCell ref="B94:AE94"/>
    <mergeCell ref="AF94:AK94"/>
    <mergeCell ref="B95:AE95"/>
    <mergeCell ref="B96:AE96"/>
    <mergeCell ref="B97:AE97"/>
    <mergeCell ref="AF95:AK95"/>
    <mergeCell ref="AF96:AK96"/>
    <mergeCell ref="AF97:AK97"/>
    <mergeCell ref="AF98:AK100"/>
    <mergeCell ref="B47:AE47"/>
    <mergeCell ref="AF47:AK48"/>
    <mergeCell ref="B48:AE48"/>
    <mergeCell ref="B49:AE49"/>
    <mergeCell ref="AF49:AK49"/>
    <mergeCell ref="B50:AE50"/>
    <mergeCell ref="AF50:AK50"/>
    <mergeCell ref="AF67:AK69"/>
    <mergeCell ref="AF70:AK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sheetPr>
  <dimension ref="A4:BU18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135" t="s">
        <v>1719</v>
      </c>
    </row>
    <row r="5" spans="2:37" ht="15" customHeight="1">
      <c r="B5" s="6" t="s">
        <v>700</v>
      </c>
    </row>
    <row r="7" spans="2:37" ht="30" customHeight="1">
      <c r="N7" s="625" t="s">
        <v>701</v>
      </c>
      <c r="O7" s="626"/>
      <c r="P7" s="631" t="s">
        <v>702</v>
      </c>
      <c r="Q7" s="549"/>
      <c r="R7" s="549"/>
      <c r="S7" s="549"/>
      <c r="T7" s="549"/>
      <c r="U7" s="549"/>
      <c r="V7" s="549"/>
      <c r="W7" s="549"/>
      <c r="X7" s="549"/>
      <c r="Y7" s="549"/>
      <c r="Z7" s="632"/>
      <c r="AA7" s="517" t="s">
        <v>703</v>
      </c>
      <c r="AB7" s="515"/>
      <c r="AC7" s="515"/>
      <c r="AD7" s="515"/>
      <c r="AE7" s="515"/>
      <c r="AF7" s="515"/>
      <c r="AG7" s="515"/>
      <c r="AH7" s="515"/>
      <c r="AI7" s="515"/>
      <c r="AJ7" s="515"/>
      <c r="AK7" s="518"/>
    </row>
    <row r="8" spans="2:37" ht="30" customHeight="1">
      <c r="N8" s="627"/>
      <c r="O8" s="628"/>
      <c r="P8" s="631"/>
      <c r="Q8" s="549"/>
      <c r="R8" s="549"/>
      <c r="S8" s="549"/>
      <c r="T8" s="549"/>
      <c r="U8" s="549"/>
      <c r="V8" s="549"/>
      <c r="W8" s="549"/>
      <c r="X8" s="549"/>
      <c r="Y8" s="549"/>
      <c r="Z8" s="632"/>
      <c r="AA8" s="635" t="s">
        <v>1524</v>
      </c>
      <c r="AB8" s="636"/>
      <c r="AC8" s="636"/>
      <c r="AD8" s="636"/>
      <c r="AE8" s="636"/>
      <c r="AF8" s="636"/>
      <c r="AG8" s="636"/>
      <c r="AH8" s="636"/>
      <c r="AI8" s="636"/>
      <c r="AJ8" s="636"/>
      <c r="AK8" s="637"/>
    </row>
    <row r="9" spans="2:37" ht="30" customHeight="1">
      <c r="N9" s="629"/>
      <c r="O9" s="630"/>
      <c r="P9" s="633"/>
      <c r="Q9" s="545"/>
      <c r="R9" s="545"/>
      <c r="S9" s="545"/>
      <c r="T9" s="545"/>
      <c r="U9" s="545"/>
      <c r="V9" s="545"/>
      <c r="W9" s="545"/>
      <c r="X9" s="545"/>
      <c r="Y9" s="545"/>
      <c r="Z9" s="634"/>
      <c r="AA9" s="635" t="s">
        <v>704</v>
      </c>
      <c r="AB9" s="636"/>
      <c r="AC9" s="636"/>
      <c r="AD9" s="636"/>
      <c r="AE9" s="636"/>
      <c r="AF9" s="636"/>
      <c r="AG9" s="636"/>
      <c r="AH9" s="636"/>
      <c r="AI9" s="636"/>
      <c r="AJ9" s="636"/>
      <c r="AK9" s="637"/>
    </row>
    <row r="11" spans="2:37" ht="15" customHeight="1">
      <c r="B11" s="623" t="s">
        <v>705</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row>
    <row r="12" spans="2:37" ht="15" customHeight="1">
      <c r="B12" s="30" t="s">
        <v>706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707</v>
      </c>
      <c r="AH13" s="624" t="str">
        <f>ITEM_all_second!$E$16</f>
        <v/>
      </c>
      <c r="AI13" s="624"/>
      <c r="AJ13" s="624"/>
      <c r="AK13" s="624"/>
    </row>
    <row r="14" spans="2:37" ht="12.95" customHeight="1">
      <c r="D14" s="6" t="s">
        <v>128</v>
      </c>
      <c r="E14" s="6" t="s">
        <v>129</v>
      </c>
      <c r="F14" s="6" t="s">
        <v>134</v>
      </c>
      <c r="L14" s="6" t="s">
        <v>130</v>
      </c>
      <c r="M14" s="529" t="str">
        <f>ITEM_all_second!$E$14</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2.95" customHeight="1">
      <c r="D15" s="6" t="s">
        <v>128</v>
      </c>
      <c r="E15" s="6" t="s">
        <v>131</v>
      </c>
      <c r="F15" s="6" t="s">
        <v>135</v>
      </c>
      <c r="L15" s="6" t="s">
        <v>130</v>
      </c>
      <c r="M15" s="529" t="str">
        <f>ITEM_all_second!$E$15</f>
        <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2:37" ht="12.95" customHeight="1">
      <c r="D16" s="6" t="s">
        <v>128</v>
      </c>
      <c r="E16" s="6" t="s">
        <v>132</v>
      </c>
      <c r="F16" s="6" t="s">
        <v>136</v>
      </c>
      <c r="L16" s="6" t="s">
        <v>130</v>
      </c>
      <c r="M16" s="61" t="s">
        <v>1295</v>
      </c>
      <c r="N16" s="529" t="str">
        <f>ITEM_all_second!$E$17</f>
        <v/>
      </c>
      <c r="O16" s="529"/>
      <c r="P16" s="529"/>
      <c r="Q16" s="529"/>
      <c r="R16" s="529"/>
      <c r="S16" s="12"/>
    </row>
    <row r="17" spans="2:37" ht="12.95" customHeight="1">
      <c r="D17" s="6" t="s">
        <v>128</v>
      </c>
      <c r="E17" s="6" t="s">
        <v>137</v>
      </c>
      <c r="F17" s="6" t="s">
        <v>138</v>
      </c>
      <c r="L17" s="6" t="s">
        <v>130</v>
      </c>
      <c r="M17" s="529" t="str">
        <f>ITEM_all_second!$E$18</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2.95" customHeight="1">
      <c r="B18" s="30"/>
      <c r="C18" s="30"/>
      <c r="D18" s="30"/>
      <c r="E18" s="30"/>
      <c r="F18" s="30"/>
      <c r="G18" s="30"/>
      <c r="H18" s="30"/>
      <c r="I18" s="30"/>
      <c r="J18" s="30"/>
      <c r="K18" s="30"/>
      <c r="L18" s="30"/>
      <c r="M18" s="51"/>
      <c r="N18" s="51"/>
      <c r="O18" s="51"/>
      <c r="P18" s="30"/>
      <c r="Q18" s="51"/>
      <c r="R18" s="51"/>
      <c r="S18" s="51"/>
      <c r="T18" s="30"/>
      <c r="U18" s="51"/>
      <c r="V18" s="51"/>
      <c r="W18" s="51"/>
      <c r="X18" s="30"/>
      <c r="Y18" s="30"/>
      <c r="Z18" s="30"/>
      <c r="AA18" s="30"/>
      <c r="AB18" s="30"/>
      <c r="AC18" s="30"/>
      <c r="AD18" s="30"/>
      <c r="AE18" s="30"/>
      <c r="AF18" s="30"/>
      <c r="AG18" s="30"/>
      <c r="AH18" s="30"/>
      <c r="AI18" s="30"/>
      <c r="AJ18" s="30"/>
      <c r="AK18" s="30"/>
    </row>
    <row r="19" spans="2:37" ht="12.95" customHeight="1">
      <c r="B19" s="6" t="s">
        <v>708</v>
      </c>
    </row>
    <row r="20" spans="2:37" ht="12.95" customHeight="1">
      <c r="D20" s="6" t="s">
        <v>128</v>
      </c>
      <c r="E20" s="6" t="s">
        <v>129</v>
      </c>
      <c r="F20" s="6" t="s">
        <v>141</v>
      </c>
      <c r="L20" s="6" t="s">
        <v>130</v>
      </c>
      <c r="M20" s="9" t="s">
        <v>145</v>
      </c>
      <c r="N20" s="528" t="str">
        <f>ITEM_all_second!$E$20</f>
        <v/>
      </c>
      <c r="O20" s="528"/>
      <c r="P20" s="528"/>
      <c r="Q20" s="528"/>
      <c r="R20" s="9" t="s">
        <v>146</v>
      </c>
      <c r="S20" s="6" t="s">
        <v>709</v>
      </c>
      <c r="X20" s="9" t="s">
        <v>145</v>
      </c>
      <c r="Y20" s="528" t="str">
        <f>ITEM_all_second!$E$21</f>
        <v/>
      </c>
      <c r="Z20" s="528"/>
      <c r="AA20" s="528"/>
      <c r="AB20" s="528"/>
      <c r="AC20" s="9" t="s">
        <v>146</v>
      </c>
      <c r="AG20" s="33" t="s">
        <v>710</v>
      </c>
      <c r="AH20" s="528" t="str">
        <f>ITEM_all_second!$E$22</f>
        <v/>
      </c>
      <c r="AI20" s="528"/>
      <c r="AJ20" s="528"/>
      <c r="AK20" s="9" t="s">
        <v>148</v>
      </c>
    </row>
    <row r="21" spans="2:37" ht="12.95" customHeight="1">
      <c r="D21" s="6" t="s">
        <v>128</v>
      </c>
      <c r="E21" s="6" t="s">
        <v>131</v>
      </c>
      <c r="F21" s="6" t="s">
        <v>135</v>
      </c>
      <c r="L21" s="6" t="s">
        <v>130</v>
      </c>
      <c r="M21" s="529" t="str">
        <f>ITEM_all_second!$E$23</f>
        <v/>
      </c>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2:37" ht="12.95" customHeight="1">
      <c r="D22" s="6" t="s">
        <v>128</v>
      </c>
      <c r="E22" s="6" t="s">
        <v>132</v>
      </c>
      <c r="F22" s="6" t="s">
        <v>142</v>
      </c>
      <c r="L22" s="6" t="s">
        <v>130</v>
      </c>
      <c r="M22" s="9" t="s">
        <v>145</v>
      </c>
      <c r="N22" s="528" t="str">
        <f>ITEM_all_second!$E$24</f>
        <v/>
      </c>
      <c r="O22" s="528"/>
      <c r="P22" s="528"/>
      <c r="Q22" s="528"/>
      <c r="R22" s="9" t="s">
        <v>146</v>
      </c>
      <c r="S22" s="6" t="s">
        <v>147</v>
      </c>
      <c r="X22" s="9" t="s">
        <v>145</v>
      </c>
      <c r="Y22" s="528" t="str">
        <f>ITEM_all_second!$E$25</f>
        <v/>
      </c>
      <c r="Z22" s="528"/>
      <c r="AA22" s="528"/>
      <c r="AB22" s="528"/>
      <c r="AC22" s="9" t="s">
        <v>146</v>
      </c>
      <c r="AG22" s="33" t="s">
        <v>711</v>
      </c>
      <c r="AH22" s="528" t="str">
        <f>ITEM_all_second!$E$26</f>
        <v/>
      </c>
      <c r="AI22" s="528"/>
      <c r="AJ22" s="528"/>
      <c r="AK22" s="9" t="s">
        <v>148</v>
      </c>
    </row>
    <row r="23" spans="2:37" ht="12.95" customHeight="1">
      <c r="M23" s="529" t="str">
        <f>ITEM_all_second!$E$27</f>
        <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2:37" ht="12.95" customHeight="1">
      <c r="D24" s="6" t="s">
        <v>128</v>
      </c>
      <c r="E24" s="6" t="s">
        <v>137</v>
      </c>
      <c r="F24" s="6" t="s">
        <v>136</v>
      </c>
      <c r="L24" s="6" t="s">
        <v>130</v>
      </c>
      <c r="M24" s="61" t="s">
        <v>1295</v>
      </c>
      <c r="N24" s="529" t="str">
        <f>ITEM_all_second!$E$28</f>
        <v/>
      </c>
      <c r="O24" s="529"/>
      <c r="P24" s="529"/>
      <c r="Q24" s="529"/>
      <c r="R24" s="529"/>
      <c r="S24" s="12"/>
    </row>
    <row r="25" spans="2:37" ht="12.95" customHeight="1">
      <c r="D25" s="6" t="s">
        <v>128</v>
      </c>
      <c r="E25" s="6" t="s">
        <v>133</v>
      </c>
      <c r="F25" s="6" t="s">
        <v>143</v>
      </c>
      <c r="L25" s="6" t="s">
        <v>130</v>
      </c>
      <c r="M25" s="529" t="str">
        <f>ITEM_all_second!$E$29</f>
        <v/>
      </c>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2.95" customHeight="1">
      <c r="B26" s="30"/>
      <c r="C26" s="30"/>
      <c r="D26" s="30" t="s">
        <v>128</v>
      </c>
      <c r="E26" s="30" t="s">
        <v>144</v>
      </c>
      <c r="F26" s="30" t="s">
        <v>139</v>
      </c>
      <c r="G26" s="30"/>
      <c r="H26" s="30"/>
      <c r="I26" s="30"/>
      <c r="J26" s="30"/>
      <c r="K26" s="30"/>
      <c r="L26" s="30" t="s">
        <v>130</v>
      </c>
      <c r="M26" s="535" t="str">
        <f>ITEM_all_second!$E$30</f>
        <v/>
      </c>
      <c r="N26" s="535"/>
      <c r="O26" s="535"/>
      <c r="P26" s="535"/>
      <c r="Q26" s="535"/>
      <c r="R26" s="535"/>
      <c r="S26" s="51"/>
      <c r="T26" s="32"/>
      <c r="U26" s="77"/>
      <c r="V26" s="77"/>
      <c r="W26" s="77"/>
      <c r="X26" s="30"/>
      <c r="Y26" s="30"/>
      <c r="Z26" s="30"/>
      <c r="AA26" s="30"/>
      <c r="AB26" s="30"/>
      <c r="AC26" s="30"/>
      <c r="AD26" s="30"/>
      <c r="AE26" s="30"/>
      <c r="AF26" s="30"/>
      <c r="AG26" s="30"/>
      <c r="AH26" s="30"/>
      <c r="AI26" s="30"/>
      <c r="AJ26" s="30"/>
      <c r="AK26" s="30"/>
    </row>
    <row r="27" spans="2:37" ht="12.95" customHeight="1">
      <c r="B27" s="6" t="s">
        <v>712</v>
      </c>
    </row>
    <row r="28" spans="2:37" ht="12.95" customHeight="1">
      <c r="D28" s="6" t="s">
        <v>713</v>
      </c>
    </row>
    <row r="29" spans="2:37" ht="12.95" customHeight="1">
      <c r="D29" s="6" t="s">
        <v>128</v>
      </c>
      <c r="E29" s="6" t="s">
        <v>129</v>
      </c>
      <c r="F29" s="6" t="s">
        <v>141</v>
      </c>
      <c r="L29" s="6" t="s">
        <v>130</v>
      </c>
      <c r="M29" s="9" t="s">
        <v>145</v>
      </c>
      <c r="N29" s="528" t="str">
        <f>ITEM_all_second!$E$31</f>
        <v/>
      </c>
      <c r="O29" s="528"/>
      <c r="P29" s="528"/>
      <c r="Q29" s="528"/>
      <c r="R29" s="9" t="s">
        <v>146</v>
      </c>
      <c r="S29" s="6" t="s">
        <v>709</v>
      </c>
      <c r="X29" s="9" t="s">
        <v>145</v>
      </c>
      <c r="Y29" s="528" t="str">
        <f>ITEM_all_second!$E$32</f>
        <v/>
      </c>
      <c r="Z29" s="528"/>
      <c r="AA29" s="528"/>
      <c r="AB29" s="528"/>
      <c r="AC29" s="9" t="s">
        <v>146</v>
      </c>
      <c r="AG29" s="33" t="s">
        <v>710</v>
      </c>
      <c r="AH29" s="528" t="str">
        <f>ITEM_all_second!$E$33</f>
        <v/>
      </c>
      <c r="AI29" s="528"/>
      <c r="AJ29" s="528"/>
      <c r="AK29" s="9" t="s">
        <v>148</v>
      </c>
    </row>
    <row r="30" spans="2:37" ht="12.95" customHeight="1">
      <c r="D30" s="6" t="s">
        <v>128</v>
      </c>
      <c r="E30" s="6" t="s">
        <v>131</v>
      </c>
      <c r="F30" s="6" t="s">
        <v>135</v>
      </c>
      <c r="L30" s="6" t="s">
        <v>130</v>
      </c>
      <c r="M30" s="529" t="str">
        <f>ITEM_all_second!$E$34</f>
        <v/>
      </c>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row>
    <row r="31" spans="2:37" ht="12.95" customHeight="1">
      <c r="D31" s="6" t="s">
        <v>128</v>
      </c>
      <c r="E31" s="6" t="s">
        <v>132</v>
      </c>
      <c r="F31" s="6" t="s">
        <v>142</v>
      </c>
      <c r="L31" s="6" t="s">
        <v>130</v>
      </c>
      <c r="M31" s="9" t="s">
        <v>145</v>
      </c>
      <c r="N31" s="528" t="str">
        <f>ITEM_all_second!$E$35</f>
        <v/>
      </c>
      <c r="O31" s="528"/>
      <c r="P31" s="528"/>
      <c r="Q31" s="528"/>
      <c r="R31" s="9" t="s">
        <v>146</v>
      </c>
      <c r="S31" s="6" t="s">
        <v>147</v>
      </c>
      <c r="X31" s="9" t="s">
        <v>145</v>
      </c>
      <c r="Y31" s="528" t="str">
        <f>ITEM_all_second!$E$36</f>
        <v/>
      </c>
      <c r="Z31" s="528"/>
      <c r="AA31" s="528"/>
      <c r="AB31" s="528"/>
      <c r="AC31" s="9" t="s">
        <v>146</v>
      </c>
      <c r="AG31" s="33" t="s">
        <v>711</v>
      </c>
      <c r="AH31" s="528" t="str">
        <f>ITEM_all_second!$E$37</f>
        <v/>
      </c>
      <c r="AI31" s="528"/>
      <c r="AJ31" s="528"/>
      <c r="AK31" s="9" t="s">
        <v>148</v>
      </c>
    </row>
    <row r="32" spans="2:37" ht="12.95" customHeight="1">
      <c r="M32" s="529" t="str">
        <f>ITEM_all_second!$E$38</f>
        <v/>
      </c>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row>
    <row r="33" spans="4:37" ht="12.95" customHeight="1">
      <c r="D33" s="6" t="s">
        <v>128</v>
      </c>
      <c r="E33" s="6" t="s">
        <v>137</v>
      </c>
      <c r="F33" s="6" t="s">
        <v>136</v>
      </c>
      <c r="L33" s="6" t="s">
        <v>130</v>
      </c>
      <c r="M33" s="61" t="s">
        <v>1295</v>
      </c>
      <c r="N33" s="529" t="str">
        <f>ITEM_all_second!$E$39</f>
        <v/>
      </c>
      <c r="O33" s="529"/>
      <c r="P33" s="529"/>
      <c r="Q33" s="529"/>
      <c r="R33" s="529"/>
      <c r="S33" s="12"/>
    </row>
    <row r="34" spans="4:37" ht="12.95" customHeight="1">
      <c r="D34" s="6" t="s">
        <v>128</v>
      </c>
      <c r="E34" s="6" t="s">
        <v>133</v>
      </c>
      <c r="F34" s="6" t="s">
        <v>143</v>
      </c>
      <c r="L34" s="6" t="s">
        <v>130</v>
      </c>
      <c r="M34" s="529" t="str">
        <f>ITEM_all_second!$E$40</f>
        <v/>
      </c>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row>
    <row r="35" spans="4:37" ht="12.95" customHeight="1">
      <c r="D35" s="6" t="s">
        <v>128</v>
      </c>
      <c r="E35" s="6" t="s">
        <v>144</v>
      </c>
      <c r="F35" s="6" t="s">
        <v>139</v>
      </c>
      <c r="L35" s="6" t="s">
        <v>130</v>
      </c>
      <c r="M35" s="529" t="str">
        <f>ITEM_all_second!$E$41</f>
        <v/>
      </c>
      <c r="N35" s="529"/>
      <c r="O35" s="529"/>
      <c r="P35" s="529"/>
      <c r="Q35" s="529"/>
      <c r="R35" s="529"/>
      <c r="S35" s="12"/>
      <c r="T35" s="9"/>
      <c r="U35" s="76"/>
      <c r="V35" s="76"/>
      <c r="W35" s="76"/>
    </row>
    <row r="36" spans="4:37" ht="12.95" customHeight="1">
      <c r="D36" s="6" t="s">
        <v>128</v>
      </c>
      <c r="E36" s="6" t="s">
        <v>153</v>
      </c>
      <c r="F36" s="6" t="s">
        <v>154</v>
      </c>
      <c r="O36" s="6" t="s">
        <v>130</v>
      </c>
      <c r="P36" s="529" t="str">
        <f>ITEM_all_second!$E$42</f>
        <v/>
      </c>
      <c r="Q36" s="529"/>
      <c r="R36" s="529"/>
      <c r="S36" s="529"/>
      <c r="T36" s="529"/>
      <c r="U36" s="529" t="str">
        <f>ITEM_all_second!$E$43</f>
        <v/>
      </c>
      <c r="V36" s="529"/>
      <c r="W36" s="529"/>
      <c r="X36" s="529"/>
      <c r="Y36" s="529"/>
      <c r="Z36" s="529" t="str">
        <f>ITEM_all_second!$E$44</f>
        <v/>
      </c>
      <c r="AA36" s="529"/>
      <c r="AB36" s="529"/>
      <c r="AC36" s="529"/>
      <c r="AD36" s="529"/>
      <c r="AE36" s="529" t="str">
        <f>ITEM_all_second!$E$45</f>
        <v/>
      </c>
      <c r="AF36" s="529"/>
      <c r="AG36" s="529"/>
      <c r="AH36" s="529"/>
      <c r="AI36" s="529"/>
    </row>
    <row r="37" spans="4:37" ht="12.95" customHeight="1"/>
    <row r="38" spans="4:37" ht="12.95" customHeight="1">
      <c r="D38" s="6" t="s">
        <v>716</v>
      </c>
    </row>
    <row r="39" spans="4:37" ht="12.95" customHeight="1">
      <c r="D39" s="6" t="s">
        <v>128</v>
      </c>
      <c r="E39" s="6" t="s">
        <v>129</v>
      </c>
      <c r="F39" s="6" t="s">
        <v>141</v>
      </c>
      <c r="L39" s="6" t="s">
        <v>130</v>
      </c>
      <c r="M39" s="9" t="s">
        <v>145</v>
      </c>
      <c r="N39" s="528" t="str">
        <f>ITEM_all_second!$E$46</f>
        <v/>
      </c>
      <c r="O39" s="528"/>
      <c r="P39" s="528"/>
      <c r="Q39" s="528"/>
      <c r="R39" s="9" t="s">
        <v>146</v>
      </c>
      <c r="S39" s="6" t="s">
        <v>709</v>
      </c>
      <c r="X39" s="9" t="s">
        <v>145</v>
      </c>
      <c r="Y39" s="528" t="str">
        <f>ITEM_all_second!$E$47</f>
        <v/>
      </c>
      <c r="Z39" s="528"/>
      <c r="AA39" s="528"/>
      <c r="AB39" s="528"/>
      <c r="AC39" s="9" t="s">
        <v>146</v>
      </c>
      <c r="AG39" s="33" t="s">
        <v>710</v>
      </c>
      <c r="AH39" s="528" t="str">
        <f>ITEM_all_second!$E$48</f>
        <v/>
      </c>
      <c r="AI39" s="528"/>
      <c r="AJ39" s="528"/>
      <c r="AK39" s="9" t="s">
        <v>148</v>
      </c>
    </row>
    <row r="40" spans="4:37" ht="12.95" customHeight="1">
      <c r="D40" s="6" t="s">
        <v>128</v>
      </c>
      <c r="E40" s="6" t="s">
        <v>131</v>
      </c>
      <c r="F40" s="6" t="s">
        <v>135</v>
      </c>
      <c r="L40" s="6" t="s">
        <v>130</v>
      </c>
      <c r="M40" s="529" t="str">
        <f>ITEM_all_second!$E$49</f>
        <v/>
      </c>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row>
    <row r="41" spans="4:37" ht="12.95" customHeight="1">
      <c r="D41" s="6" t="s">
        <v>128</v>
      </c>
      <c r="E41" s="6" t="s">
        <v>132</v>
      </c>
      <c r="F41" s="6" t="s">
        <v>142</v>
      </c>
      <c r="L41" s="6" t="s">
        <v>130</v>
      </c>
      <c r="M41" s="9" t="s">
        <v>145</v>
      </c>
      <c r="N41" s="528" t="str">
        <f>ITEM_all_second!$E$50</f>
        <v/>
      </c>
      <c r="O41" s="528"/>
      <c r="P41" s="528"/>
      <c r="Q41" s="528"/>
      <c r="R41" s="9" t="s">
        <v>146</v>
      </c>
      <c r="S41" s="6" t="s">
        <v>147</v>
      </c>
      <c r="X41" s="9" t="s">
        <v>145</v>
      </c>
      <c r="Y41" s="528" t="str">
        <f>ITEM_all_second!$E$51</f>
        <v/>
      </c>
      <c r="Z41" s="528"/>
      <c r="AA41" s="528"/>
      <c r="AB41" s="528"/>
      <c r="AC41" s="9" t="s">
        <v>146</v>
      </c>
      <c r="AG41" s="33" t="s">
        <v>711</v>
      </c>
      <c r="AH41" s="528" t="str">
        <f>ITEM_all_second!$E$52</f>
        <v/>
      </c>
      <c r="AI41" s="528"/>
      <c r="AJ41" s="528"/>
      <c r="AK41" s="9" t="s">
        <v>148</v>
      </c>
    </row>
    <row r="42" spans="4:37" ht="12.95" customHeight="1">
      <c r="M42" s="529" t="str">
        <f>ITEM_all_second!$E$53</f>
        <v/>
      </c>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row>
    <row r="43" spans="4:37" ht="12.95" customHeight="1">
      <c r="D43" s="6" t="s">
        <v>128</v>
      </c>
      <c r="E43" s="6" t="s">
        <v>137</v>
      </c>
      <c r="F43" s="6" t="s">
        <v>136</v>
      </c>
      <c r="L43" s="6" t="s">
        <v>130</v>
      </c>
      <c r="M43" s="61" t="s">
        <v>1295</v>
      </c>
      <c r="N43" s="529" t="str">
        <f>ITEM_all_second!$E$54</f>
        <v/>
      </c>
      <c r="O43" s="529"/>
      <c r="P43" s="529"/>
      <c r="Q43" s="529"/>
      <c r="R43" s="529"/>
      <c r="S43" s="12"/>
    </row>
    <row r="44" spans="4:37" ht="12.95" customHeight="1">
      <c r="D44" s="6" t="s">
        <v>128</v>
      </c>
      <c r="E44" s="6" t="s">
        <v>133</v>
      </c>
      <c r="F44" s="6" t="s">
        <v>143</v>
      </c>
      <c r="L44" s="6" t="s">
        <v>130</v>
      </c>
      <c r="M44" s="529" t="str">
        <f>ITEM_all_second!$E$55</f>
        <v/>
      </c>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row>
    <row r="45" spans="4:37" ht="12.95" customHeight="1">
      <c r="D45" s="6" t="s">
        <v>128</v>
      </c>
      <c r="E45" s="6" t="s">
        <v>144</v>
      </c>
      <c r="F45" s="6" t="s">
        <v>139</v>
      </c>
      <c r="L45" s="6" t="s">
        <v>130</v>
      </c>
      <c r="M45" s="529" t="str">
        <f>ITEM_all_second!$E$56</f>
        <v/>
      </c>
      <c r="N45" s="529"/>
      <c r="O45" s="529"/>
      <c r="P45" s="529"/>
      <c r="Q45" s="529"/>
      <c r="R45" s="529"/>
      <c r="S45" s="12"/>
      <c r="T45" s="9"/>
      <c r="U45" s="76"/>
      <c r="V45" s="76"/>
      <c r="W45" s="76"/>
    </row>
    <row r="46" spans="4:37" ht="12.95" customHeight="1">
      <c r="D46" s="6" t="s">
        <v>128</v>
      </c>
      <c r="E46" s="6" t="s">
        <v>153</v>
      </c>
      <c r="F46" s="6" t="s">
        <v>154</v>
      </c>
      <c r="O46" s="6" t="s">
        <v>130</v>
      </c>
      <c r="P46" s="529" t="str">
        <f>ITEM_all_second!$E$57</f>
        <v/>
      </c>
      <c r="Q46" s="529"/>
      <c r="R46" s="529"/>
      <c r="S46" s="529"/>
      <c r="T46" s="529"/>
      <c r="U46" s="529" t="str">
        <f>ITEM_all_second!$E$58</f>
        <v/>
      </c>
      <c r="V46" s="529"/>
      <c r="W46" s="529"/>
      <c r="X46" s="529"/>
      <c r="Y46" s="529"/>
      <c r="Z46" s="529" t="str">
        <f>ITEM_all_second!$E$59</f>
        <v/>
      </c>
      <c r="AA46" s="529"/>
      <c r="AB46" s="529"/>
      <c r="AC46" s="529"/>
      <c r="AD46" s="529"/>
      <c r="AE46" s="529" t="str">
        <f>ITEM_all_second!$E$60</f>
        <v/>
      </c>
      <c r="AF46" s="529"/>
      <c r="AG46" s="529"/>
      <c r="AH46" s="529"/>
      <c r="AI46" s="529"/>
    </row>
    <row r="47" spans="4:37" ht="12.95" customHeight="1"/>
    <row r="48" spans="4:37" ht="12.95" customHeight="1">
      <c r="D48" s="6" t="s">
        <v>128</v>
      </c>
      <c r="E48" s="6" t="s">
        <v>129</v>
      </c>
      <c r="F48" s="6" t="s">
        <v>141</v>
      </c>
      <c r="L48" s="6" t="s">
        <v>130</v>
      </c>
      <c r="M48" s="9" t="s">
        <v>145</v>
      </c>
      <c r="N48" s="528" t="str">
        <f>ITEM_all_second!$E$61</f>
        <v/>
      </c>
      <c r="O48" s="528"/>
      <c r="P48" s="528"/>
      <c r="Q48" s="528"/>
      <c r="R48" s="9" t="s">
        <v>146</v>
      </c>
      <c r="S48" s="6" t="s">
        <v>709</v>
      </c>
      <c r="X48" s="9" t="s">
        <v>145</v>
      </c>
      <c r="Y48" s="528" t="str">
        <f>ITEM_all_second!$E$62</f>
        <v/>
      </c>
      <c r="Z48" s="528"/>
      <c r="AA48" s="528"/>
      <c r="AB48" s="528"/>
      <c r="AC48" s="9" t="s">
        <v>146</v>
      </c>
      <c r="AG48" s="33" t="s">
        <v>710</v>
      </c>
      <c r="AH48" s="528" t="str">
        <f>ITEM_all_second!$E$63</f>
        <v/>
      </c>
      <c r="AI48" s="528"/>
      <c r="AJ48" s="528"/>
      <c r="AK48" s="9" t="s">
        <v>148</v>
      </c>
    </row>
    <row r="49" spans="4:37" ht="12.95" customHeight="1">
      <c r="D49" s="6" t="s">
        <v>128</v>
      </c>
      <c r="E49" s="6" t="s">
        <v>131</v>
      </c>
      <c r="F49" s="6" t="s">
        <v>135</v>
      </c>
      <c r="L49" s="6" t="s">
        <v>130</v>
      </c>
      <c r="M49" s="529" t="str">
        <f>ITEM_all_second!$E$64</f>
        <v/>
      </c>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row>
    <row r="50" spans="4:37" ht="12.95" customHeight="1">
      <c r="D50" s="6" t="s">
        <v>128</v>
      </c>
      <c r="E50" s="6" t="s">
        <v>132</v>
      </c>
      <c r="F50" s="6" t="s">
        <v>142</v>
      </c>
      <c r="L50" s="6" t="s">
        <v>130</v>
      </c>
      <c r="M50" s="9" t="s">
        <v>145</v>
      </c>
      <c r="N50" s="528" t="str">
        <f>ITEM_all_second!$E$65</f>
        <v/>
      </c>
      <c r="O50" s="528"/>
      <c r="P50" s="528"/>
      <c r="Q50" s="528"/>
      <c r="R50" s="9" t="s">
        <v>146</v>
      </c>
      <c r="S50" s="6" t="s">
        <v>147</v>
      </c>
      <c r="X50" s="9" t="s">
        <v>145</v>
      </c>
      <c r="Y50" s="528" t="str">
        <f>ITEM_all_second!$E$66</f>
        <v/>
      </c>
      <c r="Z50" s="528"/>
      <c r="AA50" s="528"/>
      <c r="AB50" s="528"/>
      <c r="AC50" s="9" t="s">
        <v>146</v>
      </c>
      <c r="AG50" s="33" t="s">
        <v>711</v>
      </c>
      <c r="AH50" s="528" t="str">
        <f>ITEM_all_second!$E$67</f>
        <v/>
      </c>
      <c r="AI50" s="528"/>
      <c r="AJ50" s="528"/>
      <c r="AK50" s="9" t="s">
        <v>148</v>
      </c>
    </row>
    <row r="51" spans="4:37" ht="12.95" customHeight="1">
      <c r="M51" s="529" t="str">
        <f>ITEM_all_second!$E$68</f>
        <v/>
      </c>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row>
    <row r="52" spans="4:37" ht="12.95" customHeight="1">
      <c r="D52" s="6" t="s">
        <v>128</v>
      </c>
      <c r="E52" s="6" t="s">
        <v>137</v>
      </c>
      <c r="F52" s="6" t="s">
        <v>136</v>
      </c>
      <c r="L52" s="6" t="s">
        <v>130</v>
      </c>
      <c r="M52" s="61" t="s">
        <v>1295</v>
      </c>
      <c r="N52" s="529" t="str">
        <f>ITEM_all_second!$E$69</f>
        <v/>
      </c>
      <c r="O52" s="529"/>
      <c r="P52" s="529"/>
      <c r="Q52" s="529"/>
      <c r="R52" s="529"/>
      <c r="S52" s="12"/>
    </row>
    <row r="53" spans="4:37" ht="12.95" customHeight="1">
      <c r="D53" s="6" t="s">
        <v>128</v>
      </c>
      <c r="E53" s="6" t="s">
        <v>133</v>
      </c>
      <c r="F53" s="6" t="s">
        <v>143</v>
      </c>
      <c r="L53" s="6" t="s">
        <v>130</v>
      </c>
      <c r="M53" s="529" t="str">
        <f>ITEM_all_second!$E$70</f>
        <v/>
      </c>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row>
    <row r="54" spans="4:37" ht="12.95" customHeight="1">
      <c r="D54" s="6" t="s">
        <v>128</v>
      </c>
      <c r="E54" s="6" t="s">
        <v>144</v>
      </c>
      <c r="F54" s="6" t="s">
        <v>139</v>
      </c>
      <c r="L54" s="6" t="s">
        <v>130</v>
      </c>
      <c r="M54" s="529" t="str">
        <f>ITEM_all_second!$E$71</f>
        <v/>
      </c>
      <c r="N54" s="529"/>
      <c r="O54" s="529"/>
      <c r="P54" s="529"/>
      <c r="Q54" s="529"/>
      <c r="R54" s="529"/>
      <c r="S54" s="12"/>
      <c r="T54" s="9"/>
      <c r="U54" s="12"/>
      <c r="V54" s="12"/>
      <c r="W54" s="12"/>
    </row>
    <row r="55" spans="4:37" ht="12.95" customHeight="1">
      <c r="D55" s="6" t="s">
        <v>128</v>
      </c>
      <c r="E55" s="6" t="s">
        <v>153</v>
      </c>
      <c r="F55" s="6" t="s">
        <v>154</v>
      </c>
      <c r="O55" s="6" t="s">
        <v>130</v>
      </c>
      <c r="P55" s="529" t="str">
        <f>ITEM_all_second!$E$72</f>
        <v/>
      </c>
      <c r="Q55" s="529"/>
      <c r="R55" s="529"/>
      <c r="S55" s="529"/>
      <c r="T55" s="529"/>
      <c r="U55" s="529" t="str">
        <f>ITEM_all_second!$E$73</f>
        <v/>
      </c>
      <c r="V55" s="529"/>
      <c r="W55" s="529"/>
      <c r="X55" s="529"/>
      <c r="Y55" s="529"/>
      <c r="Z55" s="529" t="str">
        <f>ITEM_all_second!$E$74</f>
        <v/>
      </c>
      <c r="AA55" s="529"/>
      <c r="AB55" s="529"/>
      <c r="AC55" s="529"/>
      <c r="AD55" s="529"/>
      <c r="AE55" s="529" t="str">
        <f>ITEM_all_second!$E$75</f>
        <v/>
      </c>
      <c r="AF55" s="529"/>
      <c r="AG55" s="529"/>
      <c r="AH55" s="529"/>
      <c r="AI55" s="529"/>
    </row>
    <row r="56" spans="4:37" ht="12.95" customHeight="1"/>
    <row r="57" spans="4:37" ht="12.95" customHeight="1">
      <c r="D57" s="6" t="s">
        <v>128</v>
      </c>
      <c r="E57" s="6" t="s">
        <v>129</v>
      </c>
      <c r="F57" s="6" t="s">
        <v>141</v>
      </c>
      <c r="L57" s="6" t="s">
        <v>130</v>
      </c>
      <c r="M57" s="9" t="s">
        <v>145</v>
      </c>
      <c r="N57" s="528" t="str">
        <f>ITEM_all_second!$E$76</f>
        <v/>
      </c>
      <c r="O57" s="528"/>
      <c r="P57" s="528"/>
      <c r="Q57" s="528"/>
      <c r="R57" s="9" t="s">
        <v>146</v>
      </c>
      <c r="S57" s="6" t="s">
        <v>709</v>
      </c>
      <c r="X57" s="9" t="s">
        <v>145</v>
      </c>
      <c r="Y57" s="528" t="str">
        <f>ITEM_all_second!$E$77</f>
        <v/>
      </c>
      <c r="Z57" s="528"/>
      <c r="AA57" s="528"/>
      <c r="AB57" s="528"/>
      <c r="AC57" s="9" t="s">
        <v>146</v>
      </c>
      <c r="AG57" s="33" t="s">
        <v>710</v>
      </c>
      <c r="AH57" s="528" t="str">
        <f>ITEM_all_second!$E$78</f>
        <v/>
      </c>
      <c r="AI57" s="528"/>
      <c r="AJ57" s="528"/>
      <c r="AK57" s="9" t="s">
        <v>148</v>
      </c>
    </row>
    <row r="58" spans="4:37" ht="12.95" customHeight="1">
      <c r="D58" s="6" t="s">
        <v>128</v>
      </c>
      <c r="E58" s="6" t="s">
        <v>131</v>
      </c>
      <c r="F58" s="6" t="s">
        <v>135</v>
      </c>
      <c r="L58" s="6" t="s">
        <v>130</v>
      </c>
      <c r="M58" s="529" t="str">
        <f>ITEM_all_second!$E$79</f>
        <v/>
      </c>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row>
    <row r="59" spans="4:37" ht="12.95" customHeight="1">
      <c r="D59" s="6" t="s">
        <v>128</v>
      </c>
      <c r="E59" s="6" t="s">
        <v>132</v>
      </c>
      <c r="F59" s="6" t="s">
        <v>142</v>
      </c>
      <c r="L59" s="6" t="s">
        <v>130</v>
      </c>
      <c r="M59" s="9" t="s">
        <v>145</v>
      </c>
      <c r="N59" s="528" t="str">
        <f>ITEM_all_second!$E$80</f>
        <v/>
      </c>
      <c r="O59" s="528"/>
      <c r="P59" s="528"/>
      <c r="Q59" s="528"/>
      <c r="R59" s="9" t="s">
        <v>146</v>
      </c>
      <c r="S59" s="6" t="s">
        <v>147</v>
      </c>
      <c r="X59" s="9" t="s">
        <v>145</v>
      </c>
      <c r="Y59" s="528" t="str">
        <f>ITEM_all_second!$E$81</f>
        <v/>
      </c>
      <c r="Z59" s="528"/>
      <c r="AA59" s="528"/>
      <c r="AB59" s="528"/>
      <c r="AC59" s="9" t="s">
        <v>146</v>
      </c>
      <c r="AG59" s="33" t="s">
        <v>711</v>
      </c>
      <c r="AH59" s="528" t="str">
        <f>ITEM_all_second!$E$82</f>
        <v/>
      </c>
      <c r="AI59" s="528"/>
      <c r="AJ59" s="528"/>
      <c r="AK59" s="9" t="s">
        <v>148</v>
      </c>
    </row>
    <row r="60" spans="4:37" ht="12.95" customHeight="1">
      <c r="M60" s="529" t="str">
        <f>ITEM_all_second!$E$83</f>
        <v/>
      </c>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row>
    <row r="61" spans="4:37" ht="12.95" customHeight="1">
      <c r="D61" s="6" t="s">
        <v>128</v>
      </c>
      <c r="E61" s="6" t="s">
        <v>137</v>
      </c>
      <c r="F61" s="6" t="s">
        <v>136</v>
      </c>
      <c r="L61" s="6" t="s">
        <v>130</v>
      </c>
      <c r="M61" s="61" t="s">
        <v>1295</v>
      </c>
      <c r="N61" s="529" t="str">
        <f>ITEM_all_second!$E$84</f>
        <v/>
      </c>
      <c r="O61" s="529"/>
      <c r="P61" s="529"/>
      <c r="Q61" s="529"/>
      <c r="R61" s="529"/>
      <c r="S61" s="12"/>
    </row>
    <row r="62" spans="4:37" ht="12.95" customHeight="1">
      <c r="D62" s="6" t="s">
        <v>128</v>
      </c>
      <c r="E62" s="6" t="s">
        <v>133</v>
      </c>
      <c r="F62" s="6" t="s">
        <v>143</v>
      </c>
      <c r="L62" s="6" t="s">
        <v>130</v>
      </c>
      <c r="M62" s="529" t="str">
        <f>ITEM_all_second!$E$85</f>
        <v/>
      </c>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row>
    <row r="63" spans="4:37" ht="12.95" customHeight="1">
      <c r="D63" s="6" t="s">
        <v>128</v>
      </c>
      <c r="E63" s="6" t="s">
        <v>144</v>
      </c>
      <c r="F63" s="6" t="s">
        <v>139</v>
      </c>
      <c r="L63" s="6" t="s">
        <v>130</v>
      </c>
      <c r="M63" s="529" t="str">
        <f>ITEM_all_second!$E$86</f>
        <v/>
      </c>
      <c r="N63" s="529"/>
      <c r="O63" s="529"/>
      <c r="P63" s="529"/>
      <c r="Q63" s="529"/>
      <c r="R63" s="529"/>
      <c r="S63" s="12"/>
      <c r="T63" s="9"/>
      <c r="U63" s="12"/>
      <c r="V63" s="12"/>
      <c r="W63" s="12"/>
    </row>
    <row r="64" spans="4:37" ht="12.95" customHeight="1">
      <c r="D64" s="6" t="s">
        <v>128</v>
      </c>
      <c r="E64" s="6" t="s">
        <v>153</v>
      </c>
      <c r="F64" s="6" t="s">
        <v>154</v>
      </c>
      <c r="O64" s="6" t="s">
        <v>130</v>
      </c>
      <c r="P64" s="529" t="str">
        <f>ITEM_all_second!$E$87</f>
        <v/>
      </c>
      <c r="Q64" s="529"/>
      <c r="R64" s="529"/>
      <c r="S64" s="529"/>
      <c r="T64" s="529"/>
      <c r="U64" s="529" t="str">
        <f>ITEM_all_second!$E$88</f>
        <v/>
      </c>
      <c r="V64" s="529"/>
      <c r="W64" s="529"/>
      <c r="X64" s="529"/>
      <c r="Y64" s="529"/>
      <c r="Z64" s="529" t="str">
        <f>ITEM_all_second!$E$89</f>
        <v/>
      </c>
      <c r="AA64" s="529"/>
      <c r="AB64" s="529"/>
      <c r="AC64" s="529"/>
      <c r="AD64" s="529"/>
      <c r="AE64" s="529" t="str">
        <f>ITEM_all_second!$E$90</f>
        <v/>
      </c>
      <c r="AF64" s="529"/>
      <c r="AG64" s="529"/>
      <c r="AH64" s="529"/>
      <c r="AI64" s="529"/>
    </row>
    <row r="68" spans="4:37" ht="15" customHeight="1">
      <c r="D68" s="6" t="s">
        <v>717</v>
      </c>
    </row>
    <row r="69" spans="4:37" ht="15" customHeight="1">
      <c r="D69" s="6" t="s">
        <v>718</v>
      </c>
    </row>
    <row r="70" spans="4:37" ht="15" customHeight="1">
      <c r="D70" s="9" t="str">
        <f>ITEM_all_second!$E$91</f>
        <v>□</v>
      </c>
      <c r="E70" s="6" t="s">
        <v>719</v>
      </c>
    </row>
    <row r="71" spans="4:37" ht="15" customHeight="1">
      <c r="D71" s="6" t="s">
        <v>128</v>
      </c>
      <c r="E71" s="6" t="s">
        <v>129</v>
      </c>
      <c r="F71" s="6" t="s">
        <v>135</v>
      </c>
      <c r="L71" s="6" t="s">
        <v>130</v>
      </c>
      <c r="M71" s="529" t="str">
        <f>ITEM_all_second!$E$92</f>
        <v/>
      </c>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row>
    <row r="72" spans="4:37" ht="15" customHeight="1">
      <c r="D72" s="6" t="s">
        <v>128</v>
      </c>
      <c r="E72" s="6" t="s">
        <v>131</v>
      </c>
      <c r="F72" s="6" t="s">
        <v>141</v>
      </c>
      <c r="L72" s="6" t="s">
        <v>130</v>
      </c>
      <c r="M72" s="6" t="s">
        <v>720</v>
      </c>
      <c r="U72" s="528" t="str">
        <f>ITEM_all_second!$E$93</f>
        <v/>
      </c>
      <c r="V72" s="528"/>
      <c r="W72" s="528"/>
      <c r="X72" s="528"/>
      <c r="Y72" s="528"/>
      <c r="Z72" s="9" t="s">
        <v>148</v>
      </c>
    </row>
    <row r="73" spans="4:37" ht="9.9499999999999993" customHeight="1"/>
    <row r="74" spans="4:37" ht="15" customHeight="1">
      <c r="D74" s="9" t="str">
        <f>ITEM_all_second!$E$94</f>
        <v>□</v>
      </c>
      <c r="E74" s="6" t="s">
        <v>721</v>
      </c>
    </row>
    <row r="75" spans="4:37" ht="15" customHeight="1">
      <c r="D75" s="6" t="s">
        <v>128</v>
      </c>
      <c r="E75" s="6" t="s">
        <v>129</v>
      </c>
      <c r="F75" s="6" t="s">
        <v>135</v>
      </c>
      <c r="L75" s="6" t="s">
        <v>130</v>
      </c>
      <c r="M75" s="529" t="str">
        <f>ITEM_all_second!$E$95</f>
        <v/>
      </c>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row>
    <row r="76" spans="4:37" ht="15" customHeight="1">
      <c r="D76" s="6" t="s">
        <v>128</v>
      </c>
      <c r="E76" s="6" t="s">
        <v>131</v>
      </c>
      <c r="F76" s="6" t="s">
        <v>141</v>
      </c>
      <c r="L76" s="6" t="s">
        <v>130</v>
      </c>
      <c r="M76" s="6" t="s">
        <v>720</v>
      </c>
      <c r="U76" s="528" t="str">
        <f>ITEM_all_second!$E$96</f>
        <v/>
      </c>
      <c r="V76" s="528"/>
      <c r="W76" s="528"/>
      <c r="X76" s="528"/>
      <c r="Y76" s="528"/>
      <c r="Z76" s="9" t="s">
        <v>148</v>
      </c>
    </row>
    <row r="77" spans="4:37" ht="9.9499999999999993" customHeight="1"/>
    <row r="78" spans="4:37" ht="15" customHeight="1">
      <c r="D78" s="9" t="str">
        <f>ITEM_all_second!$E$97</f>
        <v>□</v>
      </c>
      <c r="E78" s="6" t="s">
        <v>723</v>
      </c>
    </row>
    <row r="79" spans="4:37" ht="15" customHeight="1">
      <c r="D79" s="6" t="s">
        <v>128</v>
      </c>
      <c r="E79" s="6" t="s">
        <v>129</v>
      </c>
      <c r="F79" s="6" t="s">
        <v>135</v>
      </c>
      <c r="L79" s="6" t="s">
        <v>130</v>
      </c>
      <c r="M79" s="529" t="str">
        <f>ITEM_all_second!$E$98</f>
        <v/>
      </c>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row>
    <row r="80" spans="4:37" ht="15" customHeight="1">
      <c r="D80" s="6" t="s">
        <v>128</v>
      </c>
      <c r="E80" s="6" t="s">
        <v>131</v>
      </c>
      <c r="F80" s="6" t="s">
        <v>141</v>
      </c>
      <c r="L80" s="6" t="s">
        <v>130</v>
      </c>
      <c r="M80" s="6" t="s">
        <v>724</v>
      </c>
      <c r="U80" s="528" t="str">
        <f>ITEM_all_second!$E$99</f>
        <v/>
      </c>
      <c r="V80" s="528"/>
      <c r="W80" s="528"/>
      <c r="X80" s="528"/>
      <c r="Y80" s="528"/>
      <c r="Z80" s="9" t="s">
        <v>148</v>
      </c>
    </row>
    <row r="81" spans="2:37" ht="15" customHeight="1">
      <c r="D81" s="6" t="s">
        <v>128</v>
      </c>
      <c r="E81" s="6" t="s">
        <v>129</v>
      </c>
      <c r="F81" s="6" t="s">
        <v>135</v>
      </c>
      <c r="L81" s="6" t="s">
        <v>130</v>
      </c>
      <c r="M81" s="529" t="str">
        <f>ITEM_all_second!$E$100</f>
        <v/>
      </c>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row>
    <row r="82" spans="2:37" ht="15" customHeight="1">
      <c r="D82" s="6" t="s">
        <v>128</v>
      </c>
      <c r="E82" s="6" t="s">
        <v>131</v>
      </c>
      <c r="F82" s="6" t="s">
        <v>141</v>
      </c>
      <c r="L82" s="6" t="s">
        <v>130</v>
      </c>
      <c r="M82" s="6" t="s">
        <v>724</v>
      </c>
      <c r="U82" s="528" t="str">
        <f>ITEM_all_second!$E$101</f>
        <v/>
      </c>
      <c r="V82" s="528"/>
      <c r="W82" s="528"/>
      <c r="X82" s="528"/>
      <c r="Y82" s="528"/>
      <c r="Z82" s="9" t="s">
        <v>148</v>
      </c>
    </row>
    <row r="83" spans="2:37" ht="15" customHeight="1">
      <c r="D83" s="6" t="s">
        <v>128</v>
      </c>
      <c r="E83" s="6" t="s">
        <v>129</v>
      </c>
      <c r="F83" s="6" t="s">
        <v>135</v>
      </c>
      <c r="L83" s="6" t="s">
        <v>130</v>
      </c>
      <c r="M83" s="529" t="str">
        <f>ITEM_all_second!$E$102</f>
        <v/>
      </c>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row>
    <row r="84" spans="2:37" ht="15" customHeight="1">
      <c r="D84" s="6" t="s">
        <v>128</v>
      </c>
      <c r="E84" s="6" t="s">
        <v>131</v>
      </c>
      <c r="F84" s="6" t="s">
        <v>141</v>
      </c>
      <c r="L84" s="6" t="s">
        <v>130</v>
      </c>
      <c r="M84" s="6" t="s">
        <v>724</v>
      </c>
      <c r="U84" s="528" t="str">
        <f>ITEM_all_second!$E$103</f>
        <v/>
      </c>
      <c r="V84" s="528"/>
      <c r="W84" s="528"/>
      <c r="X84" s="528"/>
      <c r="Y84" s="528"/>
      <c r="Z84" s="9" t="s">
        <v>148</v>
      </c>
    </row>
    <row r="85" spans="2:37" ht="9.9499999999999993" customHeight="1"/>
    <row r="86" spans="2:37" ht="15" customHeight="1">
      <c r="D86" s="9" t="str">
        <f>ITEM_all_second!$E$104</f>
        <v>□</v>
      </c>
      <c r="E86" s="6" t="s">
        <v>725</v>
      </c>
    </row>
    <row r="87" spans="2:37" ht="15" customHeight="1">
      <c r="D87" s="6" t="s">
        <v>128</v>
      </c>
      <c r="E87" s="6" t="s">
        <v>129</v>
      </c>
      <c r="F87" s="6" t="s">
        <v>135</v>
      </c>
      <c r="L87" s="6" t="s">
        <v>130</v>
      </c>
      <c r="M87" s="529" t="str">
        <f>ITEM_all_second!$E$105</f>
        <v/>
      </c>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row>
    <row r="88" spans="2:37" ht="15" customHeight="1">
      <c r="D88" s="6" t="s">
        <v>128</v>
      </c>
      <c r="E88" s="6" t="s">
        <v>131</v>
      </c>
      <c r="F88" s="6" t="s">
        <v>141</v>
      </c>
      <c r="L88" s="6" t="s">
        <v>130</v>
      </c>
      <c r="M88" s="6" t="s">
        <v>724</v>
      </c>
      <c r="U88" s="528" t="str">
        <f>ITEM_all_second!$E$106</f>
        <v/>
      </c>
      <c r="V88" s="528"/>
      <c r="W88" s="528"/>
      <c r="X88" s="528"/>
      <c r="Y88" s="528"/>
      <c r="Z88" s="9" t="s">
        <v>148</v>
      </c>
    </row>
    <row r="89" spans="2:37" ht="15" customHeight="1">
      <c r="D89" s="6" t="s">
        <v>128</v>
      </c>
      <c r="E89" s="6" t="s">
        <v>129</v>
      </c>
      <c r="F89" s="6" t="s">
        <v>135</v>
      </c>
      <c r="L89" s="6" t="s">
        <v>130</v>
      </c>
      <c r="M89" s="529" t="str">
        <f>ITEM_all_second!$E$107</f>
        <v/>
      </c>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row>
    <row r="90" spans="2:37" ht="15" customHeight="1">
      <c r="D90" s="6" t="s">
        <v>128</v>
      </c>
      <c r="E90" s="6" t="s">
        <v>131</v>
      </c>
      <c r="F90" s="6" t="s">
        <v>141</v>
      </c>
      <c r="L90" s="6" t="s">
        <v>130</v>
      </c>
      <c r="M90" s="6" t="s">
        <v>724</v>
      </c>
      <c r="U90" s="528" t="str">
        <f>ITEM_all_second!$E$108</f>
        <v/>
      </c>
      <c r="V90" s="528"/>
      <c r="W90" s="528"/>
      <c r="X90" s="528"/>
      <c r="Y90" s="528"/>
      <c r="Z90" s="9" t="s">
        <v>148</v>
      </c>
    </row>
    <row r="91" spans="2:37" ht="15" customHeight="1">
      <c r="D91" s="6" t="s">
        <v>128</v>
      </c>
      <c r="E91" s="6" t="s">
        <v>129</v>
      </c>
      <c r="F91" s="6" t="s">
        <v>135</v>
      </c>
      <c r="L91" s="6" t="s">
        <v>130</v>
      </c>
      <c r="M91" s="529" t="str">
        <f>ITEM_all_second!$E$109</f>
        <v/>
      </c>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row>
    <row r="92" spans="2:37" ht="15" customHeight="1">
      <c r="B92" s="30"/>
      <c r="C92" s="30"/>
      <c r="D92" s="30" t="s">
        <v>128</v>
      </c>
      <c r="E92" s="30" t="s">
        <v>131</v>
      </c>
      <c r="F92" s="30" t="s">
        <v>141</v>
      </c>
      <c r="G92" s="30"/>
      <c r="H92" s="30"/>
      <c r="I92" s="30"/>
      <c r="J92" s="30"/>
      <c r="K92" s="30"/>
      <c r="L92" s="30" t="s">
        <v>130</v>
      </c>
      <c r="M92" s="30" t="s">
        <v>724</v>
      </c>
      <c r="N92" s="30"/>
      <c r="O92" s="30"/>
      <c r="P92" s="30"/>
      <c r="Q92" s="30"/>
      <c r="R92" s="30"/>
      <c r="S92" s="30"/>
      <c r="T92" s="30"/>
      <c r="U92" s="622" t="str">
        <f>ITEM_all_second!$E$110</f>
        <v/>
      </c>
      <c r="V92" s="622"/>
      <c r="W92" s="622"/>
      <c r="X92" s="622"/>
      <c r="Y92" s="622"/>
      <c r="Z92" s="32" t="s">
        <v>148</v>
      </c>
      <c r="AA92" s="30"/>
      <c r="AB92" s="30"/>
      <c r="AC92" s="30"/>
      <c r="AD92" s="30"/>
      <c r="AE92" s="30"/>
      <c r="AF92" s="30"/>
      <c r="AG92" s="30"/>
      <c r="AH92" s="30"/>
      <c r="AI92" s="30"/>
      <c r="AJ92" s="30"/>
      <c r="AK92" s="30"/>
    </row>
    <row r="93" spans="2:37" ht="15" customHeight="1">
      <c r="B93" s="6" t="s">
        <v>726</v>
      </c>
    </row>
    <row r="94" spans="2:37" ht="15" customHeight="1">
      <c r="D94" s="6" t="s">
        <v>727</v>
      </c>
    </row>
    <row r="95" spans="2:37" ht="15" customHeight="1">
      <c r="D95" s="6" t="s">
        <v>128</v>
      </c>
      <c r="E95" s="6" t="s">
        <v>129</v>
      </c>
      <c r="F95" s="6" t="s">
        <v>135</v>
      </c>
      <c r="L95" s="6" t="s">
        <v>130</v>
      </c>
      <c r="M95" s="529" t="str">
        <f>ITEM_all_second!$E$111</f>
        <v/>
      </c>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row>
    <row r="96" spans="2:37" ht="15" customHeight="1">
      <c r="D96" s="6" t="s">
        <v>128</v>
      </c>
      <c r="E96" s="6" t="s">
        <v>131</v>
      </c>
      <c r="F96" s="6" t="s">
        <v>728</v>
      </c>
      <c r="L96" s="6" t="s">
        <v>130</v>
      </c>
      <c r="M96" s="529" t="str">
        <f>ITEM_all_second!$E$112</f>
        <v/>
      </c>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row>
    <row r="97" spans="4:37" ht="15" customHeight="1">
      <c r="D97" s="6" t="s">
        <v>128</v>
      </c>
      <c r="E97" s="6" t="s">
        <v>132</v>
      </c>
      <c r="F97" s="6" t="s">
        <v>136</v>
      </c>
      <c r="L97" s="6" t="s">
        <v>130</v>
      </c>
      <c r="M97" s="61" t="s">
        <v>1295</v>
      </c>
      <c r="N97" s="529" t="str">
        <f>ITEM_all_second!$E$113</f>
        <v/>
      </c>
      <c r="O97" s="529"/>
      <c r="P97" s="529"/>
      <c r="Q97" s="529"/>
      <c r="R97" s="529"/>
      <c r="S97" s="12"/>
    </row>
    <row r="98" spans="4:37" ht="15" customHeight="1">
      <c r="D98" s="6" t="s">
        <v>128</v>
      </c>
      <c r="E98" s="6" t="s">
        <v>137</v>
      </c>
      <c r="F98" s="6" t="s">
        <v>143</v>
      </c>
      <c r="L98" s="6" t="s">
        <v>130</v>
      </c>
      <c r="M98" s="529" t="str">
        <f>ITEM_all_second!$E$114</f>
        <v/>
      </c>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row>
    <row r="99" spans="4:37" ht="15" customHeight="1">
      <c r="D99" s="6" t="s">
        <v>128</v>
      </c>
      <c r="E99" s="6" t="s">
        <v>133</v>
      </c>
      <c r="F99" s="6" t="s">
        <v>139</v>
      </c>
      <c r="L99" s="6" t="s">
        <v>130</v>
      </c>
      <c r="M99" s="529" t="str">
        <f>ITEM_all_second!$E$115</f>
        <v/>
      </c>
      <c r="N99" s="529"/>
      <c r="O99" s="529"/>
      <c r="P99" s="529"/>
      <c r="Q99" s="529"/>
      <c r="R99" s="529"/>
      <c r="S99" s="12"/>
      <c r="T99" s="9"/>
      <c r="U99" s="12"/>
      <c r="V99" s="12"/>
      <c r="W99" s="12"/>
    </row>
    <row r="100" spans="4:37" ht="15" customHeight="1">
      <c r="D100" s="6" t="s">
        <v>128</v>
      </c>
      <c r="E100" s="6" t="s">
        <v>144</v>
      </c>
      <c r="F100" s="6" t="s">
        <v>729</v>
      </c>
      <c r="L100" s="6" t="s">
        <v>130</v>
      </c>
      <c r="M100" s="529" t="str">
        <f>ITEM_all_second!$E$116</f>
        <v/>
      </c>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row>
    <row r="101" spans="4:37" ht="15" customHeight="1">
      <c r="D101" s="6" t="s">
        <v>128</v>
      </c>
      <c r="E101" s="6" t="s">
        <v>153</v>
      </c>
      <c r="F101" s="6" t="s">
        <v>730</v>
      </c>
      <c r="N101" s="6" t="s">
        <v>130</v>
      </c>
      <c r="O101" s="529" t="str">
        <f>ITEM_all_second!$E$117</f>
        <v/>
      </c>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row>
    <row r="102" spans="4:37" ht="9.9499999999999993" customHeight="1"/>
    <row r="103" spans="4:37" ht="15" customHeight="1">
      <c r="D103" s="6" t="s">
        <v>731</v>
      </c>
    </row>
    <row r="104" spans="4:37" ht="15" customHeight="1">
      <c r="D104" s="6" t="s">
        <v>128</v>
      </c>
      <c r="E104" s="6" t="s">
        <v>129</v>
      </c>
      <c r="F104" s="6" t="s">
        <v>135</v>
      </c>
      <c r="L104" s="6" t="s">
        <v>130</v>
      </c>
      <c r="M104" s="529" t="str">
        <f>ITEM_all_second!$E$118</f>
        <v/>
      </c>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row>
    <row r="105" spans="4:37" ht="15" customHeight="1">
      <c r="D105" s="6" t="s">
        <v>128</v>
      </c>
      <c r="E105" s="6" t="s">
        <v>131</v>
      </c>
      <c r="F105" s="6" t="s">
        <v>728</v>
      </c>
      <c r="L105" s="6" t="s">
        <v>130</v>
      </c>
      <c r="M105" s="529" t="str">
        <f>ITEM_all_second!$E$119</f>
        <v/>
      </c>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row>
    <row r="106" spans="4:37" ht="15" customHeight="1">
      <c r="D106" s="6" t="s">
        <v>128</v>
      </c>
      <c r="E106" s="6" t="s">
        <v>132</v>
      </c>
      <c r="F106" s="6" t="s">
        <v>136</v>
      </c>
      <c r="L106" s="6" t="s">
        <v>130</v>
      </c>
      <c r="M106" s="61" t="s">
        <v>1295</v>
      </c>
      <c r="N106" s="529" t="str">
        <f>ITEM_all_second!$E$120</f>
        <v/>
      </c>
      <c r="O106" s="529"/>
      <c r="P106" s="529"/>
      <c r="Q106" s="529"/>
      <c r="R106" s="529"/>
      <c r="S106" s="12"/>
    </row>
    <row r="107" spans="4:37" ht="15" customHeight="1">
      <c r="D107" s="6" t="s">
        <v>128</v>
      </c>
      <c r="E107" s="6" t="s">
        <v>137</v>
      </c>
      <c r="F107" s="6" t="s">
        <v>143</v>
      </c>
      <c r="L107" s="6" t="s">
        <v>130</v>
      </c>
      <c r="M107" s="529" t="str">
        <f>ITEM_all_second!$E$121</f>
        <v/>
      </c>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row>
    <row r="108" spans="4:37" ht="15" customHeight="1">
      <c r="D108" s="6" t="s">
        <v>128</v>
      </c>
      <c r="E108" s="6" t="s">
        <v>133</v>
      </c>
      <c r="F108" s="6" t="s">
        <v>139</v>
      </c>
      <c r="L108" s="6" t="s">
        <v>130</v>
      </c>
      <c r="M108" s="529" t="str">
        <f>ITEM_all_second!$E$122</f>
        <v/>
      </c>
      <c r="N108" s="529"/>
      <c r="O108" s="529"/>
      <c r="P108" s="529"/>
      <c r="Q108" s="529"/>
      <c r="R108" s="529"/>
      <c r="S108" s="12"/>
      <c r="T108" s="9"/>
      <c r="U108" s="12"/>
      <c r="V108" s="12"/>
      <c r="W108" s="12"/>
    </row>
    <row r="109" spans="4:37" ht="15" customHeight="1">
      <c r="D109" s="6" t="s">
        <v>128</v>
      </c>
      <c r="E109" s="6" t="s">
        <v>144</v>
      </c>
      <c r="F109" s="6" t="s">
        <v>729</v>
      </c>
      <c r="L109" s="6" t="s">
        <v>130</v>
      </c>
      <c r="M109" s="529" t="str">
        <f>ITEM_all_second!$E$123</f>
        <v/>
      </c>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row>
    <row r="110" spans="4:37" ht="15" customHeight="1">
      <c r="D110" s="6" t="s">
        <v>128</v>
      </c>
      <c r="E110" s="6" t="s">
        <v>153</v>
      </c>
      <c r="F110" s="6" t="s">
        <v>730</v>
      </c>
      <c r="N110" s="6" t="s">
        <v>130</v>
      </c>
      <c r="O110" s="529" t="str">
        <f>ITEM_all_second!$E$124</f>
        <v/>
      </c>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row>
    <row r="111" spans="4:37" ht="9.9499999999999993" customHeight="1"/>
    <row r="112" spans="4:37" ht="15" customHeight="1">
      <c r="D112" s="6" t="s">
        <v>128</v>
      </c>
      <c r="E112" s="6" t="s">
        <v>129</v>
      </c>
      <c r="F112" s="6" t="s">
        <v>135</v>
      </c>
      <c r="L112" s="6" t="s">
        <v>130</v>
      </c>
      <c r="M112" s="529" t="str">
        <f>ITEM_all_second!$E$125</f>
        <v/>
      </c>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row>
    <row r="113" spans="2:37" ht="15" customHeight="1">
      <c r="D113" s="6" t="s">
        <v>128</v>
      </c>
      <c r="E113" s="6" t="s">
        <v>131</v>
      </c>
      <c r="F113" s="6" t="s">
        <v>728</v>
      </c>
      <c r="L113" s="6" t="s">
        <v>130</v>
      </c>
      <c r="M113" s="529" t="str">
        <f>ITEM_all_second!$E$126</f>
        <v/>
      </c>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row>
    <row r="114" spans="2:37" ht="15" customHeight="1">
      <c r="D114" s="6" t="s">
        <v>128</v>
      </c>
      <c r="E114" s="6" t="s">
        <v>132</v>
      </c>
      <c r="F114" s="6" t="s">
        <v>136</v>
      </c>
      <c r="L114" s="6" t="s">
        <v>130</v>
      </c>
      <c r="M114" s="61" t="s">
        <v>1295</v>
      </c>
      <c r="N114" s="529" t="str">
        <f>ITEM_all_second!$E$127</f>
        <v/>
      </c>
      <c r="O114" s="529"/>
      <c r="P114" s="529"/>
      <c r="Q114" s="529"/>
      <c r="R114" s="529"/>
      <c r="S114" s="12"/>
    </row>
    <row r="115" spans="2:37" ht="15" customHeight="1">
      <c r="D115" s="6" t="s">
        <v>128</v>
      </c>
      <c r="E115" s="6" t="s">
        <v>137</v>
      </c>
      <c r="F115" s="6" t="s">
        <v>143</v>
      </c>
      <c r="L115" s="6" t="s">
        <v>130</v>
      </c>
      <c r="M115" s="529" t="str">
        <f>ITEM_all_second!$E$128</f>
        <v/>
      </c>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row>
    <row r="116" spans="2:37" ht="15" customHeight="1">
      <c r="D116" s="6" t="s">
        <v>128</v>
      </c>
      <c r="E116" s="6" t="s">
        <v>133</v>
      </c>
      <c r="F116" s="6" t="s">
        <v>139</v>
      </c>
      <c r="L116" s="6" t="s">
        <v>130</v>
      </c>
      <c r="M116" s="529" t="str">
        <f>ITEM_all_second!$E$129</f>
        <v/>
      </c>
      <c r="N116" s="529"/>
      <c r="O116" s="529"/>
      <c r="P116" s="529"/>
      <c r="Q116" s="529"/>
      <c r="R116" s="529"/>
      <c r="S116" s="12"/>
      <c r="T116" s="9"/>
      <c r="U116" s="12"/>
      <c r="V116" s="12"/>
      <c r="W116" s="12"/>
    </row>
    <row r="117" spans="2:37" ht="15" customHeight="1">
      <c r="D117" s="6" t="s">
        <v>128</v>
      </c>
      <c r="E117" s="6" t="s">
        <v>144</v>
      </c>
      <c r="F117" s="6" t="s">
        <v>729</v>
      </c>
      <c r="L117" s="6" t="s">
        <v>130</v>
      </c>
      <c r="M117" s="529" t="str">
        <f>ITEM_all_second!$E$130</f>
        <v/>
      </c>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row>
    <row r="118" spans="2:37" ht="15" customHeight="1">
      <c r="D118" s="6" t="s">
        <v>128</v>
      </c>
      <c r="E118" s="6" t="s">
        <v>153</v>
      </c>
      <c r="F118" s="6" t="s">
        <v>730</v>
      </c>
      <c r="N118" s="6" t="s">
        <v>130</v>
      </c>
      <c r="O118" s="529" t="str">
        <f>ITEM_all_second!$E$131</f>
        <v/>
      </c>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row>
    <row r="119" spans="2:37" ht="9.9499999999999993" customHeight="1"/>
    <row r="120" spans="2:37" ht="15" customHeight="1">
      <c r="D120" s="6" t="s">
        <v>128</v>
      </c>
      <c r="E120" s="6" t="s">
        <v>129</v>
      </c>
      <c r="F120" s="6" t="s">
        <v>135</v>
      </c>
      <c r="L120" s="6" t="s">
        <v>130</v>
      </c>
      <c r="M120" s="529" t="str">
        <f>ITEM_all_second!$E$132</f>
        <v/>
      </c>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row>
    <row r="121" spans="2:37" ht="15" customHeight="1">
      <c r="D121" s="6" t="s">
        <v>128</v>
      </c>
      <c r="E121" s="6" t="s">
        <v>131</v>
      </c>
      <c r="F121" s="6" t="s">
        <v>728</v>
      </c>
      <c r="L121" s="6" t="s">
        <v>130</v>
      </c>
      <c r="M121" s="529" t="str">
        <f>ITEM_all_second!$E$133</f>
        <v/>
      </c>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row>
    <row r="122" spans="2:37" ht="15" customHeight="1">
      <c r="D122" s="6" t="s">
        <v>128</v>
      </c>
      <c r="E122" s="6" t="s">
        <v>132</v>
      </c>
      <c r="F122" s="6" t="s">
        <v>136</v>
      </c>
      <c r="L122" s="6" t="s">
        <v>130</v>
      </c>
      <c r="M122" s="61" t="s">
        <v>1295</v>
      </c>
      <c r="N122" s="529" t="str">
        <f>ITEM_all_second!$E$134</f>
        <v/>
      </c>
      <c r="O122" s="529"/>
      <c r="P122" s="529"/>
      <c r="Q122" s="529"/>
      <c r="R122" s="529"/>
      <c r="S122" s="12"/>
    </row>
    <row r="123" spans="2:37" ht="15" customHeight="1">
      <c r="D123" s="6" t="s">
        <v>128</v>
      </c>
      <c r="E123" s="6" t="s">
        <v>137</v>
      </c>
      <c r="F123" s="6" t="s">
        <v>143</v>
      </c>
      <c r="L123" s="6" t="s">
        <v>130</v>
      </c>
      <c r="M123" s="529" t="str">
        <f>ITEM_all_second!$E$135</f>
        <v/>
      </c>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row>
    <row r="124" spans="2:37" ht="15" customHeight="1">
      <c r="D124" s="6" t="s">
        <v>128</v>
      </c>
      <c r="E124" s="6" t="s">
        <v>133</v>
      </c>
      <c r="F124" s="6" t="s">
        <v>139</v>
      </c>
      <c r="L124" s="6" t="s">
        <v>130</v>
      </c>
      <c r="M124" s="529" t="str">
        <f>ITEM_all_second!$E$136</f>
        <v/>
      </c>
      <c r="N124" s="529"/>
      <c r="O124" s="529"/>
      <c r="P124" s="529"/>
      <c r="Q124" s="529"/>
      <c r="R124" s="529"/>
      <c r="S124" s="12"/>
      <c r="T124" s="9"/>
      <c r="U124" s="12"/>
      <c r="V124" s="12"/>
      <c r="W124" s="12"/>
    </row>
    <row r="125" spans="2:37" ht="15" customHeight="1">
      <c r="D125" s="6" t="s">
        <v>128</v>
      </c>
      <c r="E125" s="6" t="s">
        <v>144</v>
      </c>
      <c r="F125" s="6" t="s">
        <v>729</v>
      </c>
      <c r="L125" s="6" t="s">
        <v>130</v>
      </c>
      <c r="M125" s="529" t="str">
        <f>ITEM_all_second!$E$137</f>
        <v/>
      </c>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row>
    <row r="126" spans="2:37" ht="15" customHeight="1">
      <c r="D126" s="6" t="s">
        <v>128</v>
      </c>
      <c r="E126" s="6" t="s">
        <v>153</v>
      </c>
      <c r="F126" s="6" t="s">
        <v>730</v>
      </c>
      <c r="N126" s="6" t="s">
        <v>130</v>
      </c>
      <c r="O126" s="529" t="str">
        <f>ITEM_all_second!$E$138</f>
        <v/>
      </c>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733</v>
      </c>
    </row>
    <row r="130" spans="2:37" ht="15" customHeight="1">
      <c r="D130" s="6" t="s">
        <v>734</v>
      </c>
    </row>
    <row r="131" spans="2:37" ht="15" customHeight="1">
      <c r="D131" s="6" t="s">
        <v>128</v>
      </c>
      <c r="E131" s="6" t="s">
        <v>129</v>
      </c>
      <c r="F131" s="6" t="s">
        <v>141</v>
      </c>
      <c r="L131" s="6" t="s">
        <v>130</v>
      </c>
      <c r="M131" s="9" t="s">
        <v>145</v>
      </c>
      <c r="N131" s="528" t="str">
        <f>ITEM_all_second!$E$139</f>
        <v/>
      </c>
      <c r="O131" s="528"/>
      <c r="P131" s="528"/>
      <c r="Q131" s="528"/>
      <c r="R131" s="9" t="s">
        <v>146</v>
      </c>
      <c r="S131" s="6" t="s">
        <v>709</v>
      </c>
      <c r="X131" s="9" t="s">
        <v>145</v>
      </c>
      <c r="Y131" s="528" t="str">
        <f>ITEM_all_second!$E$140</f>
        <v/>
      </c>
      <c r="Z131" s="528"/>
      <c r="AA131" s="528"/>
      <c r="AB131" s="528"/>
      <c r="AC131" s="9" t="s">
        <v>146</v>
      </c>
      <c r="AG131" s="33" t="s">
        <v>710</v>
      </c>
      <c r="AH131" s="528" t="str">
        <f>ITEM_all_second!$E$141</f>
        <v/>
      </c>
      <c r="AI131" s="528"/>
      <c r="AJ131" s="528"/>
      <c r="AK131" s="9" t="s">
        <v>148</v>
      </c>
    </row>
    <row r="132" spans="2:37" ht="15" customHeight="1">
      <c r="D132" s="6" t="s">
        <v>128</v>
      </c>
      <c r="E132" s="6" t="s">
        <v>131</v>
      </c>
      <c r="F132" s="6" t="s">
        <v>135</v>
      </c>
      <c r="L132" s="6" t="s">
        <v>130</v>
      </c>
      <c r="M132" s="529" t="str">
        <f>ITEM_all_second!$E$142</f>
        <v/>
      </c>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row>
    <row r="133" spans="2:37" ht="15" customHeight="1">
      <c r="D133" s="6" t="s">
        <v>128</v>
      </c>
      <c r="E133" s="6" t="s">
        <v>132</v>
      </c>
      <c r="F133" s="6" t="s">
        <v>142</v>
      </c>
      <c r="L133" s="6" t="s">
        <v>130</v>
      </c>
      <c r="M133" s="9" t="s">
        <v>145</v>
      </c>
      <c r="N133" s="528" t="str">
        <f>ITEM_all_second!$E$143</f>
        <v/>
      </c>
      <c r="O133" s="528"/>
      <c r="P133" s="528"/>
      <c r="Q133" s="528"/>
      <c r="R133" s="9" t="s">
        <v>146</v>
      </c>
      <c r="S133" s="6" t="s">
        <v>147</v>
      </c>
      <c r="X133" s="9" t="s">
        <v>145</v>
      </c>
      <c r="Y133" s="528" t="str">
        <f>ITEM_all_second!$E$144</f>
        <v/>
      </c>
      <c r="Z133" s="528"/>
      <c r="AA133" s="528"/>
      <c r="AB133" s="528"/>
      <c r="AC133" s="9" t="s">
        <v>146</v>
      </c>
      <c r="AG133" s="33" t="s">
        <v>711</v>
      </c>
      <c r="AH133" s="528" t="str">
        <f>ITEM_all_second!$E$145</f>
        <v/>
      </c>
      <c r="AI133" s="528"/>
      <c r="AJ133" s="528"/>
      <c r="AK133" s="9" t="s">
        <v>148</v>
      </c>
    </row>
    <row r="134" spans="2:37" ht="15" customHeight="1">
      <c r="M134" s="529" t="str">
        <f>ITEM_all_second!$E$146</f>
        <v/>
      </c>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row>
    <row r="135" spans="2:37" ht="15" customHeight="1">
      <c r="D135" s="6" t="s">
        <v>128</v>
      </c>
      <c r="E135" s="6" t="s">
        <v>137</v>
      </c>
      <c r="F135" s="6" t="s">
        <v>136</v>
      </c>
      <c r="L135" s="6" t="s">
        <v>130</v>
      </c>
      <c r="M135" s="61" t="s">
        <v>1295</v>
      </c>
      <c r="N135" s="529" t="str">
        <f>ITEM_all_second!$E$147</f>
        <v/>
      </c>
      <c r="O135" s="529"/>
      <c r="P135" s="529"/>
      <c r="Q135" s="529"/>
      <c r="R135" s="529"/>
      <c r="S135" s="12"/>
    </row>
    <row r="136" spans="2:37" ht="15" customHeight="1">
      <c r="D136" s="6" t="s">
        <v>128</v>
      </c>
      <c r="E136" s="6" t="s">
        <v>133</v>
      </c>
      <c r="F136" s="6" t="s">
        <v>143</v>
      </c>
      <c r="L136" s="6" t="s">
        <v>130</v>
      </c>
      <c r="M136" s="529" t="str">
        <f>ITEM_all_second!$E$148</f>
        <v/>
      </c>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row>
    <row r="137" spans="2:37" ht="15" customHeight="1">
      <c r="D137" s="6" t="s">
        <v>128</v>
      </c>
      <c r="E137" s="6" t="s">
        <v>144</v>
      </c>
      <c r="F137" s="6" t="s">
        <v>139</v>
      </c>
      <c r="L137" s="6" t="s">
        <v>130</v>
      </c>
      <c r="M137" s="529" t="str">
        <f>ITEM_all_second!$E$149</f>
        <v/>
      </c>
      <c r="N137" s="529"/>
      <c r="O137" s="529"/>
      <c r="P137" s="529"/>
      <c r="Q137" s="529"/>
      <c r="R137" s="529"/>
      <c r="S137" s="12"/>
      <c r="T137" s="9"/>
      <c r="U137" s="12"/>
      <c r="V137" s="12"/>
      <c r="W137" s="12"/>
    </row>
    <row r="138" spans="2:37" ht="15" customHeight="1">
      <c r="D138" s="6" t="s">
        <v>128</v>
      </c>
      <c r="E138" s="6" t="s">
        <v>153</v>
      </c>
      <c r="F138" s="6" t="s">
        <v>737</v>
      </c>
      <c r="O138" s="6" t="s">
        <v>130</v>
      </c>
      <c r="P138" s="529" t="str">
        <f>ITEM_all_second!$E$150</f>
        <v/>
      </c>
      <c r="Q138" s="529"/>
      <c r="R138" s="529"/>
      <c r="S138" s="529"/>
      <c r="T138" s="529"/>
      <c r="U138" s="529" t="str">
        <f>ITEM_all_second!$E$151</f>
        <v/>
      </c>
      <c r="V138" s="529"/>
      <c r="W138" s="529"/>
      <c r="X138" s="529"/>
      <c r="Y138" s="529"/>
      <c r="Z138" s="529" t="str">
        <f>ITEM_all_second!$E$152</f>
        <v/>
      </c>
      <c r="AA138" s="529"/>
      <c r="AB138" s="529"/>
      <c r="AC138" s="529"/>
      <c r="AD138" s="529"/>
      <c r="AE138" s="529" t="str">
        <f>ITEM_all_second!$E$153</f>
        <v/>
      </c>
      <c r="AF138" s="529"/>
      <c r="AG138" s="529"/>
      <c r="AH138" s="529"/>
      <c r="AI138" s="529"/>
    </row>
    <row r="139" spans="2:37" ht="9.9499999999999993" customHeight="1"/>
    <row r="140" spans="2:37" ht="15" customHeight="1">
      <c r="D140" s="6" t="s">
        <v>738</v>
      </c>
    </row>
    <row r="141" spans="2:37" ht="15" customHeight="1">
      <c r="D141" s="6" t="s">
        <v>128</v>
      </c>
      <c r="E141" s="6" t="s">
        <v>129</v>
      </c>
      <c r="F141" s="6" t="s">
        <v>141</v>
      </c>
      <c r="L141" s="6" t="s">
        <v>130</v>
      </c>
      <c r="M141" s="9" t="s">
        <v>145</v>
      </c>
      <c r="N141" s="528" t="str">
        <f>ITEM_all_second!$E$154</f>
        <v/>
      </c>
      <c r="O141" s="528"/>
      <c r="P141" s="528"/>
      <c r="Q141" s="528"/>
      <c r="R141" s="9" t="s">
        <v>146</v>
      </c>
      <c r="S141" s="6" t="s">
        <v>709</v>
      </c>
      <c r="X141" s="9" t="s">
        <v>145</v>
      </c>
      <c r="Y141" s="528" t="str">
        <f>ITEM_all_second!$E$155</f>
        <v/>
      </c>
      <c r="Z141" s="528"/>
      <c r="AA141" s="528"/>
      <c r="AB141" s="528"/>
      <c r="AC141" s="9" t="s">
        <v>146</v>
      </c>
      <c r="AG141" s="33" t="s">
        <v>710</v>
      </c>
      <c r="AH141" s="528" t="str">
        <f>ITEM_all_second!$E$156</f>
        <v/>
      </c>
      <c r="AI141" s="528"/>
      <c r="AJ141" s="528"/>
      <c r="AK141" s="9" t="s">
        <v>148</v>
      </c>
    </row>
    <row r="142" spans="2:37" ht="15" customHeight="1">
      <c r="D142" s="6" t="s">
        <v>128</v>
      </c>
      <c r="E142" s="6" t="s">
        <v>131</v>
      </c>
      <c r="F142" s="6" t="s">
        <v>135</v>
      </c>
      <c r="L142" s="6" t="s">
        <v>130</v>
      </c>
      <c r="M142" s="529" t="str">
        <f>ITEM_all_second!$E$157</f>
        <v/>
      </c>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row>
    <row r="143" spans="2:37" ht="15" customHeight="1">
      <c r="D143" s="6" t="s">
        <v>128</v>
      </c>
      <c r="E143" s="6" t="s">
        <v>132</v>
      </c>
      <c r="F143" s="6" t="s">
        <v>142</v>
      </c>
      <c r="L143" s="6" t="s">
        <v>130</v>
      </c>
      <c r="M143" s="9" t="s">
        <v>145</v>
      </c>
      <c r="N143" s="528" t="str">
        <f>ITEM_all_second!$E$158</f>
        <v/>
      </c>
      <c r="O143" s="528"/>
      <c r="P143" s="528"/>
      <c r="Q143" s="528"/>
      <c r="R143" s="9" t="s">
        <v>146</v>
      </c>
      <c r="S143" s="6" t="s">
        <v>147</v>
      </c>
      <c r="X143" s="9" t="s">
        <v>145</v>
      </c>
      <c r="Y143" s="528" t="str">
        <f>ITEM_all_second!$E$159</f>
        <v/>
      </c>
      <c r="Z143" s="528"/>
      <c r="AA143" s="528"/>
      <c r="AB143" s="528"/>
      <c r="AC143" s="9" t="s">
        <v>146</v>
      </c>
      <c r="AG143" s="33" t="s">
        <v>711</v>
      </c>
      <c r="AH143" s="528" t="str">
        <f>ITEM_all_second!$E$160</f>
        <v/>
      </c>
      <c r="AI143" s="528"/>
      <c r="AJ143" s="528"/>
      <c r="AK143" s="9" t="s">
        <v>148</v>
      </c>
    </row>
    <row r="144" spans="2:37" ht="15" customHeight="1">
      <c r="M144" s="529" t="str">
        <f>ITEM_all_second!$E$161</f>
        <v/>
      </c>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row>
    <row r="145" spans="4:37" ht="15" customHeight="1">
      <c r="D145" s="6" t="s">
        <v>128</v>
      </c>
      <c r="E145" s="6" t="s">
        <v>137</v>
      </c>
      <c r="F145" s="6" t="s">
        <v>136</v>
      </c>
      <c r="L145" s="6" t="s">
        <v>130</v>
      </c>
      <c r="M145" s="61" t="s">
        <v>1295</v>
      </c>
      <c r="N145" s="529" t="str">
        <f>ITEM_all_second!$E$162</f>
        <v/>
      </c>
      <c r="O145" s="529"/>
      <c r="P145" s="529"/>
      <c r="Q145" s="529"/>
      <c r="R145" s="529"/>
      <c r="S145" s="12"/>
    </row>
    <row r="146" spans="4:37" ht="15" customHeight="1">
      <c r="D146" s="6" t="s">
        <v>128</v>
      </c>
      <c r="E146" s="6" t="s">
        <v>133</v>
      </c>
      <c r="F146" s="6" t="s">
        <v>143</v>
      </c>
      <c r="L146" s="6" t="s">
        <v>130</v>
      </c>
      <c r="M146" s="529" t="str">
        <f>ITEM_all_second!$E$163</f>
        <v/>
      </c>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row>
    <row r="147" spans="4:37" ht="15" customHeight="1">
      <c r="D147" s="6" t="s">
        <v>128</v>
      </c>
      <c r="E147" s="6" t="s">
        <v>144</v>
      </c>
      <c r="F147" s="6" t="s">
        <v>139</v>
      </c>
      <c r="L147" s="6" t="s">
        <v>130</v>
      </c>
      <c r="M147" s="529" t="str">
        <f>ITEM_all_second!$E$164</f>
        <v/>
      </c>
      <c r="N147" s="529"/>
      <c r="O147" s="529"/>
      <c r="P147" s="529"/>
      <c r="Q147" s="529"/>
      <c r="R147" s="529"/>
      <c r="S147" s="12"/>
      <c r="T147" s="9"/>
      <c r="U147" s="12"/>
      <c r="V147" s="12"/>
      <c r="W147" s="12"/>
    </row>
    <row r="148" spans="4:37" ht="15" customHeight="1">
      <c r="D148" s="6" t="s">
        <v>128</v>
      </c>
      <c r="E148" s="6" t="s">
        <v>153</v>
      </c>
      <c r="F148" s="6" t="s">
        <v>737</v>
      </c>
      <c r="O148" s="6" t="s">
        <v>130</v>
      </c>
      <c r="P148" s="529" t="str">
        <f>ITEM_all_second!$E$165</f>
        <v/>
      </c>
      <c r="Q148" s="529"/>
      <c r="R148" s="529"/>
      <c r="S148" s="529"/>
      <c r="T148" s="529"/>
      <c r="U148" s="529" t="str">
        <f>ITEM_all_second!$E$166</f>
        <v/>
      </c>
      <c r="V148" s="529"/>
      <c r="W148" s="529"/>
      <c r="X148" s="529"/>
      <c r="Y148" s="529"/>
      <c r="Z148" s="529" t="str">
        <f>ITEM_all_second!$E$167</f>
        <v/>
      </c>
      <c r="AA148" s="529"/>
      <c r="AB148" s="529"/>
      <c r="AC148" s="529"/>
      <c r="AD148" s="529"/>
      <c r="AE148" s="529" t="str">
        <f>ITEM_all_second!$E$168</f>
        <v/>
      </c>
      <c r="AF148" s="529"/>
      <c r="AG148" s="529"/>
      <c r="AH148" s="529"/>
      <c r="AI148" s="529"/>
    </row>
    <row r="149" spans="4:37" ht="9.9499999999999993" customHeight="1"/>
    <row r="150" spans="4:37" ht="15" customHeight="1">
      <c r="D150" s="6" t="s">
        <v>128</v>
      </c>
      <c r="E150" s="6" t="s">
        <v>129</v>
      </c>
      <c r="F150" s="6" t="s">
        <v>141</v>
      </c>
      <c r="L150" s="6" t="s">
        <v>130</v>
      </c>
      <c r="M150" s="9" t="s">
        <v>145</v>
      </c>
      <c r="N150" s="528" t="str">
        <f>ITEM_all_second!$E$169</f>
        <v/>
      </c>
      <c r="O150" s="528"/>
      <c r="P150" s="528"/>
      <c r="Q150" s="528"/>
      <c r="R150" s="9" t="s">
        <v>146</v>
      </c>
      <c r="S150" s="6" t="s">
        <v>709</v>
      </c>
      <c r="X150" s="9" t="s">
        <v>145</v>
      </c>
      <c r="Y150" s="528" t="str">
        <f>ITEM_all_second!$E$170</f>
        <v/>
      </c>
      <c r="Z150" s="528"/>
      <c r="AA150" s="528"/>
      <c r="AB150" s="528"/>
      <c r="AC150" s="9" t="s">
        <v>146</v>
      </c>
      <c r="AG150" s="33" t="s">
        <v>710</v>
      </c>
      <c r="AH150" s="528" t="str">
        <f>ITEM_all_second!$E$171</f>
        <v/>
      </c>
      <c r="AI150" s="528"/>
      <c r="AJ150" s="528"/>
      <c r="AK150" s="9" t="s">
        <v>148</v>
      </c>
    </row>
    <row r="151" spans="4:37" ht="15" customHeight="1">
      <c r="D151" s="6" t="s">
        <v>128</v>
      </c>
      <c r="E151" s="6" t="s">
        <v>131</v>
      </c>
      <c r="F151" s="6" t="s">
        <v>135</v>
      </c>
      <c r="L151" s="6" t="s">
        <v>130</v>
      </c>
      <c r="M151" s="529" t="str">
        <f>ITEM_all_second!$E$172</f>
        <v/>
      </c>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row>
    <row r="152" spans="4:37" ht="15" customHeight="1">
      <c r="D152" s="6" t="s">
        <v>128</v>
      </c>
      <c r="E152" s="6" t="s">
        <v>132</v>
      </c>
      <c r="F152" s="6" t="s">
        <v>142</v>
      </c>
      <c r="L152" s="6" t="s">
        <v>130</v>
      </c>
      <c r="M152" s="9" t="s">
        <v>145</v>
      </c>
      <c r="N152" s="528" t="str">
        <f>ITEM_all_second!$E$173</f>
        <v/>
      </c>
      <c r="O152" s="528"/>
      <c r="P152" s="528"/>
      <c r="Q152" s="528"/>
      <c r="R152" s="9" t="s">
        <v>146</v>
      </c>
      <c r="S152" s="6" t="s">
        <v>147</v>
      </c>
      <c r="X152" s="9" t="s">
        <v>145</v>
      </c>
      <c r="Y152" s="528" t="str">
        <f>ITEM_all_second!$E$174</f>
        <v/>
      </c>
      <c r="Z152" s="528"/>
      <c r="AA152" s="528"/>
      <c r="AB152" s="528"/>
      <c r="AC152" s="9" t="s">
        <v>146</v>
      </c>
      <c r="AG152" s="33" t="s">
        <v>711</v>
      </c>
      <c r="AH152" s="528" t="str">
        <f>ITEM_all_second!$E$175</f>
        <v/>
      </c>
      <c r="AI152" s="528"/>
      <c r="AJ152" s="528"/>
      <c r="AK152" s="9" t="s">
        <v>148</v>
      </c>
    </row>
    <row r="153" spans="4:37" ht="15" customHeight="1">
      <c r="M153" s="529" t="str">
        <f>ITEM_all_second!$E$176</f>
        <v/>
      </c>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row>
    <row r="154" spans="4:37" ht="15" customHeight="1">
      <c r="D154" s="6" t="s">
        <v>128</v>
      </c>
      <c r="E154" s="6" t="s">
        <v>137</v>
      </c>
      <c r="F154" s="6" t="s">
        <v>136</v>
      </c>
      <c r="L154" s="6" t="s">
        <v>130</v>
      </c>
      <c r="M154" s="61" t="s">
        <v>1295</v>
      </c>
      <c r="N154" s="529" t="str">
        <f>ITEM_all_second!$E$177</f>
        <v/>
      </c>
      <c r="O154" s="529"/>
      <c r="P154" s="529"/>
      <c r="Q154" s="529"/>
      <c r="R154" s="529"/>
      <c r="S154" s="12"/>
    </row>
    <row r="155" spans="4:37" ht="15" customHeight="1">
      <c r="D155" s="6" t="s">
        <v>128</v>
      </c>
      <c r="E155" s="6" t="s">
        <v>133</v>
      </c>
      <c r="F155" s="6" t="s">
        <v>143</v>
      </c>
      <c r="L155" s="6" t="s">
        <v>130</v>
      </c>
      <c r="M155" s="529" t="str">
        <f>ITEM_all_second!$E$178</f>
        <v/>
      </c>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row>
    <row r="156" spans="4:37" ht="15" customHeight="1">
      <c r="D156" s="6" t="s">
        <v>128</v>
      </c>
      <c r="E156" s="6" t="s">
        <v>144</v>
      </c>
      <c r="F156" s="6" t="s">
        <v>139</v>
      </c>
      <c r="L156" s="6" t="s">
        <v>130</v>
      </c>
      <c r="M156" s="529" t="str">
        <f>ITEM_all_second!$E$179</f>
        <v/>
      </c>
      <c r="N156" s="529"/>
      <c r="O156" s="529"/>
      <c r="P156" s="529"/>
      <c r="Q156" s="529"/>
      <c r="R156" s="529"/>
      <c r="S156" s="12"/>
      <c r="T156" s="9"/>
      <c r="U156" s="12"/>
      <c r="V156" s="12"/>
      <c r="W156" s="12"/>
    </row>
    <row r="157" spans="4:37" ht="15" customHeight="1">
      <c r="D157" s="6" t="s">
        <v>128</v>
      </c>
      <c r="E157" s="6" t="s">
        <v>153</v>
      </c>
      <c r="F157" s="6" t="s">
        <v>737</v>
      </c>
      <c r="O157" s="6" t="s">
        <v>130</v>
      </c>
      <c r="P157" s="529" t="str">
        <f>ITEM_all_second!$E$180</f>
        <v/>
      </c>
      <c r="Q157" s="529"/>
      <c r="R157" s="529"/>
      <c r="S157" s="529"/>
      <c r="T157" s="529"/>
      <c r="U157" s="529" t="str">
        <f>ITEM_all_second!$E$181</f>
        <v/>
      </c>
      <c r="V157" s="529"/>
      <c r="W157" s="529"/>
      <c r="X157" s="529"/>
      <c r="Y157" s="529"/>
      <c r="Z157" s="529" t="str">
        <f>ITEM_all_second!$E$182</f>
        <v/>
      </c>
      <c r="AA157" s="529"/>
      <c r="AB157" s="529"/>
      <c r="AC157" s="529"/>
      <c r="AD157" s="529"/>
      <c r="AE157" s="529" t="str">
        <f>ITEM_all_second!$E$183</f>
        <v/>
      </c>
      <c r="AF157" s="529"/>
      <c r="AG157" s="529"/>
      <c r="AH157" s="529"/>
      <c r="AI157" s="529"/>
    </row>
    <row r="158" spans="4:37" ht="9.9499999999999993" customHeight="1"/>
    <row r="159" spans="4:37" ht="15" customHeight="1">
      <c r="D159" s="6" t="s">
        <v>128</v>
      </c>
      <c r="E159" s="6" t="s">
        <v>129</v>
      </c>
      <c r="F159" s="6" t="s">
        <v>141</v>
      </c>
      <c r="L159" s="6" t="s">
        <v>130</v>
      </c>
      <c r="M159" s="9" t="s">
        <v>145</v>
      </c>
      <c r="N159" s="528" t="str">
        <f>ITEM_all_second!$E$184</f>
        <v/>
      </c>
      <c r="O159" s="528"/>
      <c r="P159" s="528"/>
      <c r="Q159" s="528"/>
      <c r="R159" s="9" t="s">
        <v>146</v>
      </c>
      <c r="S159" s="6" t="s">
        <v>709</v>
      </c>
      <c r="X159" s="9" t="s">
        <v>145</v>
      </c>
      <c r="Y159" s="528" t="str">
        <f>ITEM_all_second!$E$185</f>
        <v/>
      </c>
      <c r="Z159" s="528"/>
      <c r="AA159" s="528"/>
      <c r="AB159" s="528"/>
      <c r="AC159" s="9" t="s">
        <v>146</v>
      </c>
      <c r="AG159" s="33" t="s">
        <v>710</v>
      </c>
      <c r="AH159" s="528" t="str">
        <f>ITEM_all_second!$E$186</f>
        <v/>
      </c>
      <c r="AI159" s="528"/>
      <c r="AJ159" s="528"/>
      <c r="AK159" s="9" t="s">
        <v>148</v>
      </c>
    </row>
    <row r="160" spans="4:37" ht="15" customHeight="1">
      <c r="D160" s="6" t="s">
        <v>128</v>
      </c>
      <c r="E160" s="6" t="s">
        <v>131</v>
      </c>
      <c r="F160" s="6" t="s">
        <v>135</v>
      </c>
      <c r="L160" s="6" t="s">
        <v>130</v>
      </c>
      <c r="M160" s="529" t="str">
        <f>ITEM_all_second!$E$187</f>
        <v/>
      </c>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row>
    <row r="161" spans="2:37" ht="15" customHeight="1">
      <c r="D161" s="6" t="s">
        <v>128</v>
      </c>
      <c r="E161" s="6" t="s">
        <v>132</v>
      </c>
      <c r="F161" s="6" t="s">
        <v>142</v>
      </c>
      <c r="L161" s="6" t="s">
        <v>130</v>
      </c>
      <c r="M161" s="9" t="s">
        <v>145</v>
      </c>
      <c r="N161" s="528" t="str">
        <f>ITEM_all_second!$E$188</f>
        <v/>
      </c>
      <c r="O161" s="528"/>
      <c r="P161" s="528"/>
      <c r="Q161" s="528"/>
      <c r="R161" s="9" t="s">
        <v>146</v>
      </c>
      <c r="S161" s="6" t="s">
        <v>147</v>
      </c>
      <c r="X161" s="9" t="s">
        <v>145</v>
      </c>
      <c r="Y161" s="528" t="str">
        <f>ITEM_all_second!$E$189</f>
        <v/>
      </c>
      <c r="Z161" s="528"/>
      <c r="AA161" s="528"/>
      <c r="AB161" s="528"/>
      <c r="AC161" s="9" t="s">
        <v>146</v>
      </c>
      <c r="AG161" s="33" t="s">
        <v>711</v>
      </c>
      <c r="AH161" s="528" t="str">
        <f>ITEM_all_second!$E$190</f>
        <v/>
      </c>
      <c r="AI161" s="528"/>
      <c r="AJ161" s="528"/>
      <c r="AK161" s="9" t="s">
        <v>148</v>
      </c>
    </row>
    <row r="162" spans="2:37" ht="15" customHeight="1">
      <c r="M162" s="529" t="str">
        <f>ITEM_all_second!$E$191</f>
        <v/>
      </c>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row>
    <row r="163" spans="2:37" ht="15" customHeight="1">
      <c r="D163" s="6" t="s">
        <v>128</v>
      </c>
      <c r="E163" s="6" t="s">
        <v>137</v>
      </c>
      <c r="F163" s="6" t="s">
        <v>136</v>
      </c>
      <c r="L163" s="6" t="s">
        <v>130</v>
      </c>
      <c r="M163" s="61" t="s">
        <v>1295</v>
      </c>
      <c r="N163" s="529" t="str">
        <f>ITEM_all_second!$E$192</f>
        <v/>
      </c>
      <c r="O163" s="529"/>
      <c r="P163" s="529"/>
      <c r="Q163" s="529"/>
      <c r="R163" s="529"/>
      <c r="S163" s="12"/>
    </row>
    <row r="164" spans="2:37" ht="15" customHeight="1">
      <c r="D164" s="6" t="s">
        <v>128</v>
      </c>
      <c r="E164" s="6" t="s">
        <v>133</v>
      </c>
      <c r="F164" s="6" t="s">
        <v>143</v>
      </c>
      <c r="L164" s="6" t="s">
        <v>130</v>
      </c>
      <c r="M164" s="529" t="str">
        <f>ITEM_all_second!$E$193</f>
        <v/>
      </c>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row>
    <row r="165" spans="2:37" ht="15" customHeight="1">
      <c r="D165" s="6" t="s">
        <v>128</v>
      </c>
      <c r="E165" s="6" t="s">
        <v>144</v>
      </c>
      <c r="F165" s="6" t="s">
        <v>139</v>
      </c>
      <c r="L165" s="6" t="s">
        <v>130</v>
      </c>
      <c r="M165" s="529" t="str">
        <f>ITEM_all_second!$E$194</f>
        <v/>
      </c>
      <c r="N165" s="529"/>
      <c r="O165" s="529"/>
      <c r="P165" s="529"/>
      <c r="Q165" s="529"/>
      <c r="R165" s="529"/>
      <c r="S165" s="12"/>
      <c r="T165" s="9"/>
      <c r="U165" s="12"/>
      <c r="V165" s="12"/>
      <c r="W165" s="12"/>
    </row>
    <row r="166" spans="2:37" ht="15" customHeight="1">
      <c r="B166" s="30"/>
      <c r="C166" s="30"/>
      <c r="D166" s="30" t="s">
        <v>128</v>
      </c>
      <c r="E166" s="30" t="s">
        <v>153</v>
      </c>
      <c r="F166" s="30" t="s">
        <v>737</v>
      </c>
      <c r="G166" s="30"/>
      <c r="H166" s="30"/>
      <c r="I166" s="30"/>
      <c r="J166" s="30"/>
      <c r="K166" s="30"/>
      <c r="L166" s="30"/>
      <c r="M166" s="30"/>
      <c r="N166" s="30"/>
      <c r="O166" s="30" t="s">
        <v>130</v>
      </c>
      <c r="P166" s="535" t="str">
        <f>ITEM_all_second!$E$195</f>
        <v/>
      </c>
      <c r="Q166" s="535"/>
      <c r="R166" s="535"/>
      <c r="S166" s="535"/>
      <c r="T166" s="535"/>
      <c r="U166" s="535" t="str">
        <f>ITEM_all_second!$E$196</f>
        <v/>
      </c>
      <c r="V166" s="535"/>
      <c r="W166" s="535"/>
      <c r="X166" s="535"/>
      <c r="Y166" s="535"/>
      <c r="Z166" s="535" t="str">
        <f>ITEM_all_second!$E$197</f>
        <v/>
      </c>
      <c r="AA166" s="535"/>
      <c r="AB166" s="535"/>
      <c r="AC166" s="535"/>
      <c r="AD166" s="535"/>
      <c r="AE166" s="535" t="str">
        <f>ITEM_all_second!$E$198</f>
        <v/>
      </c>
      <c r="AF166" s="535"/>
      <c r="AG166" s="535"/>
      <c r="AH166" s="535"/>
      <c r="AI166" s="535"/>
      <c r="AJ166" s="30"/>
      <c r="AK166" s="30"/>
    </row>
    <row r="167" spans="2:37" ht="15" customHeight="1">
      <c r="B167" s="6" t="s">
        <v>739</v>
      </c>
    </row>
    <row r="168" spans="2:37" ht="15" customHeight="1">
      <c r="D168" s="6" t="s">
        <v>128</v>
      </c>
      <c r="E168" s="6" t="s">
        <v>129</v>
      </c>
      <c r="F168" s="6" t="s">
        <v>135</v>
      </c>
      <c r="L168" s="6" t="s">
        <v>130</v>
      </c>
      <c r="M168" s="529" t="str">
        <f>ITEM_all_second!$E$199</f>
        <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row>
    <row r="169" spans="2:37" ht="15" customHeight="1">
      <c r="D169" s="6" t="s">
        <v>128</v>
      </c>
      <c r="E169" s="6" t="s">
        <v>131</v>
      </c>
      <c r="F169" s="6" t="s">
        <v>740</v>
      </c>
      <c r="L169" s="6" t="s">
        <v>130</v>
      </c>
      <c r="M169" s="6" t="s">
        <v>741</v>
      </c>
      <c r="R169" s="9" t="s">
        <v>145</v>
      </c>
      <c r="S169" s="528" t="str">
        <f>ITEM_all_second!$E$200</f>
        <v/>
      </c>
      <c r="T169" s="528"/>
      <c r="U169" s="528"/>
      <c r="V169" s="528"/>
      <c r="W169" s="528"/>
      <c r="X169" s="528"/>
      <c r="Y169" s="9" t="s">
        <v>146</v>
      </c>
      <c r="Z169" s="33" t="s">
        <v>742</v>
      </c>
      <c r="AA169" s="528" t="str">
        <f>ITEM_all_second!$E$201</f>
        <v/>
      </c>
      <c r="AB169" s="528"/>
      <c r="AC169" s="528"/>
      <c r="AD169" s="528" t="str">
        <f>ITEM_all_second!$E$202</f>
        <v/>
      </c>
      <c r="AE169" s="528"/>
      <c r="AF169" s="528"/>
      <c r="AG169" s="9" t="s">
        <v>148</v>
      </c>
    </row>
    <row r="170" spans="2:37" ht="15" customHeight="1">
      <c r="M170" s="529" t="str">
        <f>ITEM_all_second!$E$203</f>
        <v/>
      </c>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row>
    <row r="171" spans="2:37" ht="15" customHeight="1">
      <c r="D171" s="6" t="s">
        <v>128</v>
      </c>
      <c r="E171" s="6" t="s">
        <v>1411</v>
      </c>
      <c r="F171" s="6" t="s">
        <v>136</v>
      </c>
      <c r="L171" s="6" t="s">
        <v>130</v>
      </c>
      <c r="M171" s="61" t="s">
        <v>1295</v>
      </c>
      <c r="N171" s="529" t="str">
        <f>ITEM_all_second!$E$204</f>
        <v/>
      </c>
      <c r="O171" s="529"/>
      <c r="P171" s="529"/>
      <c r="Q171" s="529"/>
      <c r="R171" s="529"/>
      <c r="S171" s="12"/>
    </row>
    <row r="172" spans="2:37" ht="15" customHeight="1">
      <c r="D172" s="6" t="s">
        <v>128</v>
      </c>
      <c r="E172" s="6" t="s">
        <v>1412</v>
      </c>
      <c r="F172" s="6" t="s">
        <v>143</v>
      </c>
      <c r="L172" s="6" t="s">
        <v>130</v>
      </c>
      <c r="M172" s="529" t="str">
        <f>ITEM_all_second!$E$205</f>
        <v/>
      </c>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row>
    <row r="173" spans="2:37" ht="15" customHeight="1">
      <c r="B173" s="30"/>
      <c r="C173" s="30"/>
      <c r="D173" s="30" t="s">
        <v>128</v>
      </c>
      <c r="E173" s="30" t="s">
        <v>1413</v>
      </c>
      <c r="F173" s="30" t="s">
        <v>139</v>
      </c>
      <c r="G173" s="30"/>
      <c r="H173" s="30"/>
      <c r="I173" s="30"/>
      <c r="J173" s="30"/>
      <c r="K173" s="30"/>
      <c r="L173" s="30" t="s">
        <v>130</v>
      </c>
      <c r="M173" s="535" t="str">
        <f>ITEM_all_second!$E$206</f>
        <v/>
      </c>
      <c r="N173" s="535"/>
      <c r="O173" s="535"/>
      <c r="P173" s="535"/>
      <c r="Q173" s="535"/>
      <c r="R173" s="535"/>
      <c r="S173" s="51"/>
      <c r="T173" s="32"/>
      <c r="U173" s="51"/>
      <c r="V173" s="51"/>
      <c r="W173" s="51"/>
      <c r="X173" s="30"/>
      <c r="Y173" s="30"/>
      <c r="Z173" s="30"/>
      <c r="AA173" s="30"/>
      <c r="AB173" s="30"/>
      <c r="AC173" s="30"/>
      <c r="AD173" s="30"/>
      <c r="AE173" s="30"/>
      <c r="AF173" s="30"/>
      <c r="AG173" s="30"/>
      <c r="AH173" s="30"/>
      <c r="AI173" s="30"/>
      <c r="AJ173" s="30"/>
      <c r="AK173" s="30"/>
    </row>
    <row r="174" spans="2:37" ht="15" hidden="1" customHeight="1">
      <c r="B174" s="6" t="s">
        <v>743</v>
      </c>
    </row>
    <row r="175" spans="2:37" ht="15" hidden="1" customHeight="1">
      <c r="E175" s="36" t="s">
        <v>171</v>
      </c>
      <c r="F175" s="6" t="s">
        <v>744</v>
      </c>
      <c r="M175" s="9" t="s">
        <v>145</v>
      </c>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9" t="s">
        <v>146</v>
      </c>
    </row>
    <row r="176" spans="2:37" ht="15" hidden="1" customHeight="1">
      <c r="E176" s="36" t="s">
        <v>171</v>
      </c>
      <c r="F176" s="6" t="s">
        <v>745</v>
      </c>
      <c r="M176" s="9" t="s">
        <v>145</v>
      </c>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9" t="s">
        <v>146</v>
      </c>
    </row>
    <row r="177" spans="2:37" ht="15" hidden="1" customHeight="1">
      <c r="B177" s="30"/>
      <c r="C177" s="30"/>
      <c r="D177" s="30"/>
      <c r="E177" s="5" t="s">
        <v>171</v>
      </c>
      <c r="F177" s="30" t="s">
        <v>746</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747</v>
      </c>
    </row>
    <row r="179" spans="2:37" ht="15" hidden="1" customHeight="1">
      <c r="E179" s="36" t="s">
        <v>171</v>
      </c>
      <c r="F179" s="6" t="s">
        <v>748</v>
      </c>
      <c r="M179" s="9" t="s">
        <v>145</v>
      </c>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9" t="s">
        <v>146</v>
      </c>
    </row>
    <row r="180" spans="2:37" ht="15" hidden="1" customHeight="1">
      <c r="E180" s="36" t="s">
        <v>171</v>
      </c>
      <c r="F180" s="6" t="s">
        <v>749</v>
      </c>
      <c r="M180" s="9" t="s">
        <v>145</v>
      </c>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9" t="s">
        <v>146</v>
      </c>
    </row>
    <row r="181" spans="2:37" ht="15" hidden="1" customHeight="1">
      <c r="B181" s="30"/>
      <c r="C181" s="30"/>
      <c r="D181" s="30"/>
      <c r="E181" s="5" t="s">
        <v>171</v>
      </c>
      <c r="F181" s="30" t="s">
        <v>750</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751</v>
      </c>
      <c r="M182" s="540" t="str">
        <f>ITEM_all_second!$E$217</f>
        <v/>
      </c>
      <c r="N182" s="540"/>
      <c r="O182" s="540"/>
      <c r="P182" s="540"/>
      <c r="Q182" s="540"/>
      <c r="R182" s="540"/>
      <c r="S182" s="540"/>
      <c r="T182" s="540"/>
      <c r="U182" s="540"/>
      <c r="V182" s="540"/>
      <c r="W182" s="540"/>
      <c r="X182" s="540"/>
      <c r="Y182" s="540"/>
      <c r="Z182" s="540"/>
      <c r="AA182" s="540"/>
      <c r="AB182" s="34" t="s">
        <v>752</v>
      </c>
      <c r="AC182" s="35"/>
      <c r="AD182" s="35"/>
      <c r="AE182" s="35"/>
      <c r="AF182" s="35"/>
      <c r="AG182" s="35"/>
      <c r="AH182" s="35"/>
    </row>
    <row r="183" spans="2:37" ht="15" customHeight="1">
      <c r="M183" s="529" t="str">
        <f>ITEM_all_second!$E$218</f>
        <v/>
      </c>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row>
    <row r="184" spans="2:37" ht="15" customHeight="1">
      <c r="M184" s="529" t="str">
        <f>ITEM_all_second!$E$219</f>
        <v/>
      </c>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row>
    <row r="185" spans="2:37" ht="15" customHeight="1">
      <c r="M185" s="529" t="str">
        <f>ITEM_all_second!$E$220</f>
        <v/>
      </c>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row>
    <row r="186" spans="2:37" ht="15" customHeight="1">
      <c r="B186" s="30"/>
      <c r="C186" s="30"/>
      <c r="D186" s="30"/>
      <c r="E186" s="30"/>
      <c r="F186" s="30"/>
      <c r="G186" s="30"/>
      <c r="H186" s="30"/>
      <c r="I186" s="30"/>
      <c r="J186" s="30"/>
      <c r="K186" s="30"/>
      <c r="L186" s="30"/>
      <c r="M186" s="535" t="str">
        <f>ITEM_all_second!$E$221</f>
        <v/>
      </c>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AH13:AK13"/>
    <mergeCell ref="M14:AK14"/>
    <mergeCell ref="M15:AK15"/>
    <mergeCell ref="N16:R16"/>
    <mergeCell ref="M17:AK17"/>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M182:AA182"/>
    <mergeCell ref="M183:AK183"/>
    <mergeCell ref="M184:AK184"/>
    <mergeCell ref="M185:AK185"/>
    <mergeCell ref="M186:AK186"/>
    <mergeCell ref="M172:AK172"/>
    <mergeCell ref="M173:R173"/>
    <mergeCell ref="N175:AJ175"/>
    <mergeCell ref="N176:AJ176"/>
    <mergeCell ref="N179:AJ179"/>
    <mergeCell ref="N180:AJ180"/>
  </mergeCells>
  <phoneticPr fontId="30"/>
  <dataValidations count="9">
    <dataValidation type="list" allowBlank="1" showInputMessage="1" showErrorMessage="1" sqref="E179:E181 E175:E177" xr:uid="{00000000-0002-0000-2600-000000000000}">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4:BU23"/>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753</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707</v>
      </c>
    </row>
    <row r="7" spans="2:37" ht="15" customHeight="1">
      <c r="D7" s="6" t="s">
        <v>128</v>
      </c>
      <c r="E7" s="6" t="s">
        <v>129</v>
      </c>
      <c r="F7" s="6" t="s">
        <v>134</v>
      </c>
      <c r="L7" s="6" t="s">
        <v>130</v>
      </c>
      <c r="M7" s="529" t="str">
        <f>ITEM_all_second!$E$222</f>
        <v/>
      </c>
      <c r="N7" s="529"/>
      <c r="O7" s="529"/>
      <c r="P7" s="529"/>
      <c r="Q7" s="529"/>
      <c r="R7" s="529"/>
      <c r="S7" s="529"/>
      <c r="T7" s="529"/>
      <c r="U7" s="529"/>
      <c r="V7" s="529"/>
      <c r="W7" s="529"/>
      <c r="X7" s="529"/>
      <c r="Y7" s="529"/>
      <c r="Z7" s="529"/>
      <c r="AA7" s="529"/>
      <c r="AB7" s="529"/>
      <c r="AC7" s="529"/>
      <c r="AD7" s="529"/>
      <c r="AE7" s="529"/>
      <c r="AF7" s="529"/>
      <c r="AG7" s="529"/>
      <c r="AH7" s="529"/>
      <c r="AI7" s="529"/>
      <c r="AJ7" s="529"/>
      <c r="AK7" s="529"/>
    </row>
    <row r="8" spans="2:37" ht="15" customHeight="1">
      <c r="D8" s="6" t="s">
        <v>128</v>
      </c>
      <c r="E8" s="6" t="s">
        <v>131</v>
      </c>
      <c r="F8" s="6" t="s">
        <v>135</v>
      </c>
      <c r="L8" s="6" t="s">
        <v>130</v>
      </c>
      <c r="M8" s="529" t="str">
        <f>ITEM_all_second!$E$223</f>
        <v/>
      </c>
      <c r="N8" s="529"/>
      <c r="O8" s="529"/>
      <c r="P8" s="529"/>
      <c r="Q8" s="529"/>
      <c r="R8" s="529"/>
      <c r="S8" s="529"/>
      <c r="T8" s="529"/>
      <c r="U8" s="529"/>
      <c r="V8" s="529"/>
      <c r="W8" s="529"/>
      <c r="X8" s="529"/>
      <c r="Y8" s="529"/>
      <c r="Z8" s="529"/>
      <c r="AA8" s="529"/>
      <c r="AB8" s="529"/>
      <c r="AC8" s="529"/>
      <c r="AD8" s="529"/>
      <c r="AE8" s="529"/>
      <c r="AF8" s="529"/>
      <c r="AG8" s="529"/>
      <c r="AH8" s="529"/>
      <c r="AI8" s="529"/>
      <c r="AJ8" s="529"/>
      <c r="AK8" s="529"/>
    </row>
    <row r="9" spans="2:37" ht="15" customHeight="1">
      <c r="D9" s="6" t="s">
        <v>128</v>
      </c>
      <c r="E9" s="6" t="s">
        <v>132</v>
      </c>
      <c r="F9" s="6" t="s">
        <v>136</v>
      </c>
      <c r="L9" s="6" t="s">
        <v>130</v>
      </c>
      <c r="M9" s="61" t="s">
        <v>1295</v>
      </c>
      <c r="N9" s="529" t="str">
        <f>ITEM_all_second!$E$224</f>
        <v/>
      </c>
      <c r="O9" s="529"/>
      <c r="P9" s="529"/>
      <c r="Q9" s="529"/>
      <c r="R9" s="529"/>
      <c r="S9" s="12"/>
    </row>
    <row r="10" spans="2:37" ht="15" customHeight="1">
      <c r="D10" s="6" t="s">
        <v>128</v>
      </c>
      <c r="E10" s="6" t="s">
        <v>137</v>
      </c>
      <c r="F10" s="6" t="s">
        <v>138</v>
      </c>
      <c r="L10" s="6" t="s">
        <v>130</v>
      </c>
      <c r="M10" s="529" t="str">
        <f>ITEM_all_second!$E$225</f>
        <v/>
      </c>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2:37" ht="15" customHeight="1">
      <c r="B11" s="30"/>
      <c r="C11" s="30"/>
      <c r="D11" s="30"/>
      <c r="E11" s="30"/>
      <c r="F11" s="30"/>
      <c r="G11" s="30"/>
      <c r="H11" s="30"/>
      <c r="I11" s="30"/>
      <c r="J11" s="30"/>
      <c r="K11" s="30"/>
      <c r="L11" s="30"/>
      <c r="M11" s="51"/>
      <c r="N11" s="51"/>
      <c r="O11" s="51"/>
      <c r="P11" s="30"/>
      <c r="Q11" s="51"/>
      <c r="R11" s="51"/>
      <c r="S11" s="51"/>
      <c r="T11" s="30"/>
      <c r="U11" s="51"/>
      <c r="V11" s="51"/>
      <c r="W11" s="51"/>
      <c r="X11" s="30"/>
      <c r="Y11" s="30"/>
      <c r="Z11" s="30"/>
      <c r="AA11" s="30"/>
      <c r="AB11" s="30"/>
      <c r="AC11" s="30"/>
      <c r="AD11" s="30"/>
      <c r="AE11" s="30"/>
      <c r="AF11" s="30"/>
      <c r="AG11" s="30"/>
      <c r="AH11" s="30"/>
      <c r="AI11" s="30"/>
      <c r="AJ11" s="30"/>
      <c r="AK11" s="30"/>
    </row>
    <row r="12" spans="2:37" ht="15" customHeight="1">
      <c r="B12" s="6" t="s">
        <v>707</v>
      </c>
    </row>
    <row r="13" spans="2:37" ht="15" customHeight="1">
      <c r="D13" s="6" t="s">
        <v>128</v>
      </c>
      <c r="E13" s="6" t="s">
        <v>129</v>
      </c>
      <c r="F13" s="6" t="s">
        <v>134</v>
      </c>
      <c r="L13" s="6" t="s">
        <v>130</v>
      </c>
      <c r="M13" s="529" t="str">
        <f>ITEM_all_second!$E$227</f>
        <v/>
      </c>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row>
    <row r="14" spans="2:37" ht="15" customHeight="1">
      <c r="D14" s="6" t="s">
        <v>128</v>
      </c>
      <c r="E14" s="6" t="s">
        <v>131</v>
      </c>
      <c r="F14" s="6" t="s">
        <v>135</v>
      </c>
      <c r="L14" s="6" t="s">
        <v>130</v>
      </c>
      <c r="M14" s="529" t="str">
        <f>ITEM_all_second!$E$228</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5" customHeight="1">
      <c r="D15" s="6" t="s">
        <v>128</v>
      </c>
      <c r="E15" s="6" t="s">
        <v>132</v>
      </c>
      <c r="F15" s="6" t="s">
        <v>136</v>
      </c>
      <c r="L15" s="6" t="s">
        <v>130</v>
      </c>
      <c r="M15" s="61" t="s">
        <v>1295</v>
      </c>
      <c r="N15" s="529" t="str">
        <f>ITEM_all_second!$E$229</f>
        <v/>
      </c>
      <c r="O15" s="529"/>
      <c r="P15" s="529"/>
      <c r="Q15" s="529"/>
      <c r="R15" s="529"/>
      <c r="S15" s="12"/>
    </row>
    <row r="16" spans="2:37" ht="15" customHeight="1">
      <c r="D16" s="6" t="s">
        <v>128</v>
      </c>
      <c r="E16" s="6" t="s">
        <v>137</v>
      </c>
      <c r="F16" s="6" t="s">
        <v>138</v>
      </c>
      <c r="L16" s="6" t="s">
        <v>130</v>
      </c>
      <c r="M16" s="529" t="str">
        <f>ITEM_all_second!$E$230</f>
        <v/>
      </c>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row>
    <row r="17" spans="2:37" ht="15" customHeight="1">
      <c r="B17" s="30"/>
      <c r="C17" s="30"/>
      <c r="D17" s="30"/>
      <c r="E17" s="30"/>
      <c r="F17" s="30"/>
      <c r="G17" s="30"/>
      <c r="H17" s="30"/>
      <c r="I17" s="30"/>
      <c r="J17" s="30"/>
      <c r="K17" s="30"/>
      <c r="L17" s="30"/>
      <c r="M17" s="51"/>
      <c r="N17" s="51"/>
      <c r="O17" s="51"/>
      <c r="P17" s="30"/>
      <c r="Q17" s="51"/>
      <c r="R17" s="51"/>
      <c r="S17" s="51"/>
      <c r="T17" s="30"/>
      <c r="U17" s="51"/>
      <c r="V17" s="51"/>
      <c r="W17" s="51"/>
      <c r="X17" s="30"/>
      <c r="Y17" s="30"/>
      <c r="Z17" s="30"/>
      <c r="AA17" s="30"/>
      <c r="AB17" s="30"/>
      <c r="AC17" s="30"/>
      <c r="AD17" s="30"/>
      <c r="AE17" s="30"/>
      <c r="AF17" s="30"/>
      <c r="AG17" s="30"/>
      <c r="AH17" s="30"/>
      <c r="AI17" s="30"/>
      <c r="AJ17" s="30"/>
      <c r="AK17" s="30"/>
    </row>
    <row r="18" spans="2:37" ht="15" customHeight="1">
      <c r="B18" s="6" t="s">
        <v>707</v>
      </c>
    </row>
    <row r="19" spans="2:37" ht="15" customHeight="1">
      <c r="D19" s="6" t="s">
        <v>128</v>
      </c>
      <c r="E19" s="6" t="s">
        <v>129</v>
      </c>
      <c r="F19" s="6" t="s">
        <v>134</v>
      </c>
      <c r="L19" s="6" t="s">
        <v>130</v>
      </c>
      <c r="M19" s="529" t="str">
        <f>ITEM_all_second!$E$232</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D20" s="6" t="s">
        <v>128</v>
      </c>
      <c r="E20" s="6" t="s">
        <v>131</v>
      </c>
      <c r="F20" s="6" t="s">
        <v>135</v>
      </c>
      <c r="L20" s="6" t="s">
        <v>130</v>
      </c>
      <c r="M20" s="529" t="str">
        <f>ITEM_all_second!$E$233</f>
        <v/>
      </c>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2:37" ht="15" customHeight="1">
      <c r="D21" s="6" t="s">
        <v>128</v>
      </c>
      <c r="E21" s="6" t="s">
        <v>132</v>
      </c>
      <c r="F21" s="6" t="s">
        <v>136</v>
      </c>
      <c r="L21" s="6" t="s">
        <v>130</v>
      </c>
      <c r="M21" s="61" t="s">
        <v>1295</v>
      </c>
      <c r="N21" s="529" t="str">
        <f>ITEM_all_second!$E$234</f>
        <v/>
      </c>
      <c r="O21" s="529"/>
      <c r="P21" s="529"/>
      <c r="Q21" s="529"/>
      <c r="R21" s="529"/>
      <c r="S21" s="12"/>
    </row>
    <row r="22" spans="2:37" ht="15" customHeight="1">
      <c r="D22" s="6" t="s">
        <v>128</v>
      </c>
      <c r="E22" s="6" t="s">
        <v>137</v>
      </c>
      <c r="F22" s="6" t="s">
        <v>138</v>
      </c>
      <c r="L22" s="6" t="s">
        <v>130</v>
      </c>
      <c r="M22" s="529" t="str">
        <f>ITEM_all_second!$E$235</f>
        <v/>
      </c>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2:37" ht="15" customHeight="1">
      <c r="B23" s="30"/>
      <c r="C23" s="30"/>
      <c r="D23" s="30"/>
      <c r="E23" s="30"/>
      <c r="F23" s="30"/>
      <c r="G23" s="30"/>
      <c r="H23" s="30"/>
      <c r="I23" s="30"/>
      <c r="J23" s="30"/>
      <c r="K23" s="30"/>
      <c r="L23" s="30"/>
      <c r="M23" s="51"/>
      <c r="N23" s="51"/>
      <c r="O23" s="51"/>
      <c r="P23" s="30"/>
      <c r="Q23" s="51"/>
      <c r="R23" s="51"/>
      <c r="S23" s="51"/>
      <c r="T23" s="30"/>
      <c r="U23" s="51"/>
      <c r="V23" s="51"/>
      <c r="W23" s="51"/>
      <c r="X23" s="30"/>
      <c r="Y23" s="30"/>
      <c r="Z23" s="30"/>
      <c r="AA23" s="30"/>
      <c r="AB23" s="30"/>
      <c r="AC23" s="30"/>
      <c r="AD23" s="30"/>
      <c r="AE23" s="30"/>
      <c r="AF23" s="30"/>
      <c r="AG23" s="30"/>
      <c r="AH23" s="30"/>
      <c r="AI23" s="30"/>
      <c r="AJ23" s="30"/>
      <c r="AK23" s="30"/>
    </row>
  </sheetData>
  <mergeCells count="13">
    <mergeCell ref="M13:AK13"/>
    <mergeCell ref="B4:AK4"/>
    <mergeCell ref="M7:AK7"/>
    <mergeCell ref="M8:AK8"/>
    <mergeCell ref="N9:R9"/>
    <mergeCell ref="M10:AK10"/>
    <mergeCell ref="M22:AK22"/>
    <mergeCell ref="M14:AK14"/>
    <mergeCell ref="N15:R15"/>
    <mergeCell ref="M16:AK16"/>
    <mergeCell ref="M19:AK19"/>
    <mergeCell ref="M20:AK20"/>
    <mergeCell ref="N21:R2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sheetPr>
  <dimension ref="A4:BU77"/>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1746</v>
      </c>
      <c r="C6" s="27"/>
      <c r="D6" s="27"/>
      <c r="E6" s="27"/>
      <c r="F6" s="27"/>
      <c r="G6" s="27"/>
      <c r="H6" s="646" t="str">
        <f>ITEM_all_second!$E$237</f>
        <v/>
      </c>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row>
    <row r="7" spans="2:37" ht="12" customHeight="1">
      <c r="B7" s="27" t="s">
        <v>1747</v>
      </c>
      <c r="C7" s="27"/>
      <c r="D7" s="27"/>
      <c r="E7" s="27"/>
      <c r="F7" s="27"/>
      <c r="G7" s="27"/>
      <c r="H7" s="646" t="str">
        <f>ITEM_all_second!$E$238</f>
        <v/>
      </c>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row>
    <row r="8" spans="2:37" ht="12" customHeight="1">
      <c r="B8" s="6" t="s">
        <v>1748</v>
      </c>
    </row>
    <row r="9" spans="2:37" ht="12" customHeight="1">
      <c r="H9" s="9" t="str">
        <f>ITEM_all_second!$E$239</f>
        <v>□</v>
      </c>
      <c r="I9" s="6" t="s">
        <v>761</v>
      </c>
      <c r="N9" s="9" t="s">
        <v>145</v>
      </c>
      <c r="O9" s="9" t="str">
        <f>ITEM_all_second!$E$240</f>
        <v>□</v>
      </c>
      <c r="P9" s="6" t="s">
        <v>762</v>
      </c>
      <c r="T9" s="9" t="str">
        <f>ITEM_all_second!$E$241</f>
        <v>□</v>
      </c>
      <c r="U9" s="6" t="s">
        <v>763</v>
      </c>
      <c r="Z9" s="9" t="str">
        <f>ITEM_all_second!$E$242</f>
        <v>□</v>
      </c>
      <c r="AA9" s="6" t="s">
        <v>764</v>
      </c>
      <c r="AF9" s="9" t="s">
        <v>146</v>
      </c>
    </row>
    <row r="10" spans="2:37" ht="12" customHeight="1">
      <c r="B10" s="30"/>
      <c r="C10" s="30"/>
      <c r="D10" s="30"/>
      <c r="E10" s="30"/>
      <c r="F10" s="30"/>
      <c r="G10" s="30"/>
      <c r="H10" s="32" t="str">
        <f>ITEM_all_second!$E$243</f>
        <v>□</v>
      </c>
      <c r="I10" s="30" t="s">
        <v>765</v>
      </c>
      <c r="J10" s="30"/>
      <c r="K10" s="30"/>
      <c r="L10" s="30"/>
      <c r="M10" s="30"/>
      <c r="N10" s="30"/>
      <c r="O10" s="32" t="str">
        <f>ITEM_all_second!$E$244</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1749</v>
      </c>
      <c r="C11" s="30"/>
      <c r="D11" s="30"/>
      <c r="E11" s="30"/>
      <c r="F11" s="30"/>
      <c r="G11" s="30"/>
      <c r="H11" s="9" t="str">
        <f>ITEM_all_second!$E$245</f>
        <v>□</v>
      </c>
      <c r="I11" s="30" t="s">
        <v>768</v>
      </c>
      <c r="J11" s="30"/>
      <c r="K11" s="30"/>
      <c r="L11" s="30"/>
      <c r="M11" s="9" t="str">
        <f>ITEM_all_second!$E$246</f>
        <v>□</v>
      </c>
      <c r="N11" s="30" t="s">
        <v>769</v>
      </c>
      <c r="O11" s="30"/>
      <c r="P11" s="30"/>
      <c r="Q11" s="30"/>
      <c r="R11" s="9" t="str">
        <f>ITEM_all_second!$E$247</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1750</v>
      </c>
      <c r="C12" s="27"/>
      <c r="D12" s="27"/>
      <c r="E12" s="27"/>
      <c r="F12" s="27"/>
      <c r="G12" s="27"/>
      <c r="H12" s="27"/>
      <c r="I12" s="27"/>
      <c r="J12" s="27"/>
      <c r="K12" s="27"/>
      <c r="L12" s="27"/>
      <c r="M12" s="27"/>
      <c r="N12" s="27"/>
      <c r="O12" s="27"/>
      <c r="P12" s="646" t="str">
        <f>ITEM_all_second!$E$248</f>
        <v/>
      </c>
      <c r="Q12" s="646"/>
      <c r="R12" s="646"/>
      <c r="S12" s="646"/>
      <c r="T12" s="646"/>
      <c r="U12" s="646" t="str">
        <f>ITEM_all_second!$E$249</f>
        <v xml:space="preserve"> </v>
      </c>
      <c r="V12" s="646"/>
      <c r="W12" s="646"/>
      <c r="X12" s="646"/>
      <c r="Y12" s="646"/>
      <c r="Z12" s="646" t="str">
        <f>ITEM_all_second!$E$250</f>
        <v xml:space="preserve"> </v>
      </c>
      <c r="AA12" s="646"/>
      <c r="AB12" s="646"/>
      <c r="AC12" s="646"/>
      <c r="AD12" s="646"/>
      <c r="AE12" s="646" t="str">
        <f>ITEM_all_second!$E$251</f>
        <v/>
      </c>
      <c r="AF12" s="646"/>
      <c r="AG12" s="646"/>
      <c r="AH12" s="646"/>
      <c r="AI12" s="646"/>
      <c r="AJ12" s="27"/>
      <c r="AK12" s="27"/>
    </row>
    <row r="13" spans="2:37" ht="12" customHeight="1">
      <c r="B13" s="6" t="s">
        <v>1751</v>
      </c>
    </row>
    <row r="14" spans="2:37" ht="12" customHeight="1">
      <c r="C14" s="6" t="s">
        <v>1752</v>
      </c>
      <c r="O14" s="1111" t="str">
        <f>ITEM_all_second!$E$252</f>
        <v/>
      </c>
      <c r="P14" s="1111"/>
      <c r="Q14" s="1111"/>
      <c r="R14" s="1111"/>
      <c r="S14" s="1111"/>
      <c r="T14" s="6" t="s">
        <v>774</v>
      </c>
    </row>
    <row r="15" spans="2:37" ht="12" customHeight="1">
      <c r="B15" s="30"/>
      <c r="C15" s="30" t="s">
        <v>1753</v>
      </c>
      <c r="D15" s="30"/>
      <c r="E15" s="30"/>
      <c r="F15" s="30"/>
      <c r="G15" s="30"/>
      <c r="H15" s="30"/>
      <c r="I15" s="30"/>
      <c r="J15" s="30"/>
      <c r="K15" s="30"/>
      <c r="L15" s="30"/>
      <c r="M15" s="30"/>
      <c r="N15" s="30"/>
      <c r="O15" s="1112" t="str">
        <f>ITEM_all_second!$E$253</f>
        <v/>
      </c>
      <c r="P15" s="1112"/>
      <c r="Q15" s="1112"/>
      <c r="R15" s="1112"/>
      <c r="S15" s="1112"/>
      <c r="T15" s="30" t="s">
        <v>774</v>
      </c>
      <c r="U15" s="30"/>
      <c r="V15" s="30"/>
      <c r="W15" s="30"/>
      <c r="X15" s="30"/>
      <c r="Y15" s="30"/>
      <c r="Z15" s="30"/>
      <c r="AA15" s="30"/>
      <c r="AB15" s="30"/>
      <c r="AC15" s="30"/>
      <c r="AD15" s="30"/>
      <c r="AE15" s="30"/>
      <c r="AF15" s="30"/>
      <c r="AG15" s="30"/>
      <c r="AH15" s="30"/>
      <c r="AI15" s="30"/>
      <c r="AJ15" s="30"/>
      <c r="AK15" s="30"/>
    </row>
    <row r="16" spans="2:37" ht="12" customHeight="1">
      <c r="B16" s="6" t="s">
        <v>1754</v>
      </c>
    </row>
    <row r="17" spans="2:37" ht="12" customHeight="1">
      <c r="C17" s="6" t="s">
        <v>1755</v>
      </c>
      <c r="L17" s="556" t="s">
        <v>521</v>
      </c>
      <c r="M17" s="556"/>
      <c r="N17" s="39" t="s">
        <v>145</v>
      </c>
      <c r="O17" s="1110" t="str">
        <f>ITEM_all_second!$E$254</f>
        <v/>
      </c>
      <c r="P17" s="1110"/>
      <c r="Q17" s="1110"/>
      <c r="R17" s="1110"/>
      <c r="S17" s="6" t="s">
        <v>1335</v>
      </c>
      <c r="T17" s="39" t="s">
        <v>145</v>
      </c>
      <c r="U17" s="1110" t="str">
        <f>ITEM_all_second!$E$255</f>
        <v/>
      </c>
      <c r="V17" s="1110"/>
      <c r="W17" s="1110"/>
      <c r="X17" s="1110"/>
      <c r="Y17" s="6" t="s">
        <v>1335</v>
      </c>
      <c r="Z17" s="39" t="s">
        <v>145</v>
      </c>
      <c r="AA17" s="1110" t="str">
        <f>ITEM_all_second!$E$256</f>
        <v/>
      </c>
      <c r="AB17" s="1110"/>
      <c r="AC17" s="1110"/>
      <c r="AD17" s="1110"/>
      <c r="AE17" s="6" t="s">
        <v>1335</v>
      </c>
      <c r="AF17" s="39" t="s">
        <v>145</v>
      </c>
      <c r="AG17" s="1110" t="str">
        <f>ITEM_all_second!$E$257</f>
        <v/>
      </c>
      <c r="AH17" s="1110"/>
      <c r="AI17" s="1110"/>
      <c r="AJ17" s="1110"/>
      <c r="AK17" s="6" t="s">
        <v>1335</v>
      </c>
    </row>
    <row r="18" spans="2:37" ht="12" customHeight="1">
      <c r="L18" s="556" t="s">
        <v>522</v>
      </c>
      <c r="M18" s="556"/>
      <c r="N18" s="39" t="s">
        <v>145</v>
      </c>
      <c r="O18" s="1110" t="str">
        <f>ITEM_all_second!$E$258</f>
        <v/>
      </c>
      <c r="P18" s="1110"/>
      <c r="Q18" s="1110"/>
      <c r="R18" s="1110"/>
      <c r="S18" s="6" t="s">
        <v>1335</v>
      </c>
      <c r="T18" s="39" t="s">
        <v>145</v>
      </c>
      <c r="U18" s="1110" t="str">
        <f>ITEM_all_second!$E$259</f>
        <v/>
      </c>
      <c r="V18" s="1110"/>
      <c r="W18" s="1110"/>
      <c r="X18" s="1110"/>
      <c r="Y18" s="6" t="s">
        <v>1335</v>
      </c>
      <c r="Z18" s="39" t="s">
        <v>145</v>
      </c>
      <c r="AA18" s="1110" t="str">
        <f>ITEM_all_second!$E$260</f>
        <v/>
      </c>
      <c r="AB18" s="1110"/>
      <c r="AC18" s="1110"/>
      <c r="AD18" s="1110"/>
      <c r="AE18" s="6" t="s">
        <v>1335</v>
      </c>
      <c r="AF18" s="39" t="s">
        <v>145</v>
      </c>
      <c r="AG18" s="1110" t="str">
        <f>ITEM_all_second!$E$261</f>
        <v/>
      </c>
      <c r="AH18" s="1110"/>
      <c r="AI18" s="1110"/>
      <c r="AJ18" s="1110"/>
      <c r="AK18" s="6" t="s">
        <v>1335</v>
      </c>
    </row>
    <row r="19" spans="2:37" ht="12" customHeight="1">
      <c r="C19" s="6" t="s">
        <v>1756</v>
      </c>
      <c r="N19" s="39" t="s">
        <v>145</v>
      </c>
      <c r="O19" s="528" t="str">
        <f>ITEM_all_second!$E$262</f>
        <v/>
      </c>
      <c r="P19" s="528"/>
      <c r="Q19" s="528"/>
      <c r="R19" s="528"/>
      <c r="S19" s="9" t="s">
        <v>778</v>
      </c>
      <c r="T19" s="39" t="s">
        <v>145</v>
      </c>
      <c r="U19" s="528" t="str">
        <f>ITEM_all_second!$E$263</f>
        <v/>
      </c>
      <c r="V19" s="528"/>
      <c r="W19" s="528"/>
      <c r="X19" s="528"/>
      <c r="Y19" s="9" t="s">
        <v>778</v>
      </c>
      <c r="Z19" s="39" t="s">
        <v>145</v>
      </c>
      <c r="AA19" s="528" t="str">
        <f>ITEM_all_second!$E$264</f>
        <v/>
      </c>
      <c r="AB19" s="528"/>
      <c r="AC19" s="528"/>
      <c r="AD19" s="528"/>
      <c r="AE19" s="9" t="s">
        <v>778</v>
      </c>
      <c r="AF19" s="39" t="s">
        <v>145</v>
      </c>
      <c r="AG19" s="528" t="str">
        <f>ITEM_all_second!$E$265</f>
        <v/>
      </c>
      <c r="AH19" s="528"/>
      <c r="AI19" s="528"/>
      <c r="AJ19" s="528"/>
      <c r="AK19" s="9" t="s">
        <v>778</v>
      </c>
    </row>
    <row r="20" spans="2:37" ht="12" customHeight="1">
      <c r="C20" s="6" t="s">
        <v>1757</v>
      </c>
    </row>
    <row r="21" spans="2:37" ht="12" customHeight="1">
      <c r="N21" s="39" t="s">
        <v>145</v>
      </c>
      <c r="O21" s="1110" t="str">
        <f>ITEM_all_second!$E$266</f>
        <v/>
      </c>
      <c r="P21" s="1110"/>
      <c r="Q21" s="1110"/>
      <c r="R21" s="1110"/>
      <c r="S21" s="34" t="s">
        <v>1346</v>
      </c>
      <c r="T21" s="39" t="s">
        <v>145</v>
      </c>
      <c r="U21" s="1110" t="str">
        <f>ITEM_all_second!$E$267</f>
        <v/>
      </c>
      <c r="V21" s="1110"/>
      <c r="W21" s="1110"/>
      <c r="X21" s="1110"/>
      <c r="Y21" s="34" t="s">
        <v>1346</v>
      </c>
      <c r="Z21" s="39" t="s">
        <v>145</v>
      </c>
      <c r="AA21" s="1110" t="str">
        <f>ITEM_all_second!$E$268</f>
        <v/>
      </c>
      <c r="AB21" s="1110"/>
      <c r="AC21" s="1110"/>
      <c r="AD21" s="1110"/>
      <c r="AE21" s="34" t="s">
        <v>1346</v>
      </c>
      <c r="AF21" s="39" t="s">
        <v>145</v>
      </c>
      <c r="AG21" s="1110" t="str">
        <f>ITEM_all_second!$E$269</f>
        <v/>
      </c>
      <c r="AH21" s="1110"/>
      <c r="AI21" s="1110"/>
      <c r="AJ21" s="1110"/>
      <c r="AK21" s="34" t="s">
        <v>1346</v>
      </c>
    </row>
    <row r="22" spans="2:37" ht="12" customHeight="1">
      <c r="C22" s="6" t="s">
        <v>1758</v>
      </c>
    </row>
    <row r="23" spans="2:37" ht="12" customHeight="1">
      <c r="N23" s="39" t="s">
        <v>145</v>
      </c>
      <c r="O23" s="1110" t="str">
        <f>ITEM_all_second!$E$270</f>
        <v/>
      </c>
      <c r="P23" s="1110"/>
      <c r="Q23" s="1110"/>
      <c r="R23" s="1110"/>
      <c r="S23" s="34" t="s">
        <v>1346</v>
      </c>
      <c r="T23" s="39" t="s">
        <v>145</v>
      </c>
      <c r="U23" s="1110" t="str">
        <f>ITEM_all_second!$E$271</f>
        <v/>
      </c>
      <c r="V23" s="1110"/>
      <c r="W23" s="1110"/>
      <c r="X23" s="1110"/>
      <c r="Y23" s="34" t="s">
        <v>1346</v>
      </c>
      <c r="Z23" s="39" t="s">
        <v>145</v>
      </c>
      <c r="AA23" s="1110" t="str">
        <f>ITEM_all_second!$E$272</f>
        <v/>
      </c>
      <c r="AB23" s="1110"/>
      <c r="AC23" s="1110"/>
      <c r="AD23" s="1110"/>
      <c r="AE23" s="34" t="s">
        <v>1346</v>
      </c>
      <c r="AF23" s="39" t="s">
        <v>145</v>
      </c>
      <c r="AG23" s="1110" t="str">
        <f>ITEM_all_second!$E$273</f>
        <v/>
      </c>
      <c r="AH23" s="1110"/>
      <c r="AI23" s="1110"/>
      <c r="AJ23" s="1110"/>
      <c r="AK23" s="34" t="s">
        <v>1346</v>
      </c>
    </row>
    <row r="24" spans="2:37" ht="12" customHeight="1">
      <c r="C24" s="6" t="s">
        <v>1759</v>
      </c>
      <c r="L24" s="556" t="s">
        <v>521</v>
      </c>
      <c r="M24" s="556"/>
      <c r="O24" s="1109" t="str">
        <f>ITEM_all_second!$E$274</f>
        <v/>
      </c>
      <c r="P24" s="1109"/>
      <c r="Q24" s="1109"/>
      <c r="R24" s="1109"/>
      <c r="S24" s="6" t="s">
        <v>860</v>
      </c>
    </row>
    <row r="25" spans="2:37" ht="12" customHeight="1">
      <c r="L25" s="556" t="s">
        <v>522</v>
      </c>
      <c r="M25" s="556"/>
      <c r="O25" s="1109" t="str">
        <f>ITEM_all_second!$E$275</f>
        <v/>
      </c>
      <c r="P25" s="1109"/>
      <c r="Q25" s="1109"/>
      <c r="R25" s="1109"/>
      <c r="S25" s="6" t="s">
        <v>860</v>
      </c>
    </row>
    <row r="26" spans="2:37" ht="12" customHeight="1">
      <c r="C26" s="6" t="s">
        <v>1760</v>
      </c>
      <c r="U26" s="1110" t="str">
        <f>ITEM_all_second!$E$276</f>
        <v/>
      </c>
      <c r="V26" s="1110"/>
      <c r="W26" s="1110"/>
      <c r="X26" s="1110"/>
      <c r="Y26" s="34" t="s">
        <v>1348</v>
      </c>
    </row>
    <row r="27" spans="2:37" ht="12" customHeight="1">
      <c r="C27" s="6" t="s">
        <v>1761</v>
      </c>
      <c r="U27" s="1110" t="str">
        <f>ITEM_all_second!$E$277</f>
        <v/>
      </c>
      <c r="V27" s="1110"/>
      <c r="W27" s="1110"/>
      <c r="X27" s="1110"/>
      <c r="Y27" s="34" t="s">
        <v>1348</v>
      </c>
    </row>
    <row r="28" spans="2:37" ht="12" customHeight="1">
      <c r="B28" s="30"/>
      <c r="C28" s="30" t="s">
        <v>1762</v>
      </c>
      <c r="D28" s="30"/>
      <c r="E28" s="30"/>
      <c r="F28" s="30"/>
      <c r="G28" s="30"/>
      <c r="H28" s="30"/>
      <c r="I28" s="30"/>
      <c r="J28" s="30"/>
      <c r="K28" s="30"/>
      <c r="L28" s="535" t="str">
        <f>ITEM_all_second!$E$278</f>
        <v/>
      </c>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row>
    <row r="29" spans="2:37" ht="12" customHeight="1">
      <c r="B29" s="6" t="s">
        <v>1764</v>
      </c>
      <c r="H29" s="33" t="s">
        <v>785</v>
      </c>
      <c r="I29" s="549" t="str">
        <f>ITEM_all_second!$E$279</f>
        <v/>
      </c>
      <c r="J29" s="549"/>
      <c r="K29" s="549"/>
      <c r="L29" s="540" t="str">
        <f>ITEM_all_second!$E$280</f>
        <v/>
      </c>
      <c r="M29" s="540"/>
      <c r="N29" s="540"/>
      <c r="O29" s="540"/>
      <c r="P29" s="540"/>
      <c r="Q29" s="540"/>
      <c r="R29" s="540"/>
      <c r="S29" s="540"/>
      <c r="T29" s="540"/>
      <c r="U29" s="540"/>
      <c r="V29" s="40" t="s">
        <v>778</v>
      </c>
      <c r="W29" s="40" t="s">
        <v>786</v>
      </c>
      <c r="X29" s="549" t="str">
        <f>ITEM_all_second!$E$281</f>
        <v/>
      </c>
      <c r="Y29" s="549"/>
      <c r="Z29" s="549"/>
      <c r="AA29" s="540" t="str">
        <f>ITEM_all_second!$E$282</f>
        <v/>
      </c>
      <c r="AB29" s="540"/>
      <c r="AC29" s="540"/>
      <c r="AD29" s="540"/>
      <c r="AE29" s="540"/>
      <c r="AF29" s="540"/>
      <c r="AG29" s="540"/>
      <c r="AH29" s="540"/>
      <c r="AI29" s="540"/>
      <c r="AJ29" s="540"/>
      <c r="AK29" s="6" t="s">
        <v>778</v>
      </c>
    </row>
    <row r="30" spans="2:37" ht="12" customHeight="1">
      <c r="B30" s="30"/>
      <c r="C30" s="30"/>
      <c r="D30" s="30"/>
      <c r="E30" s="30"/>
      <c r="F30" s="30"/>
      <c r="G30" s="30"/>
      <c r="H30" s="41" t="s">
        <v>785</v>
      </c>
      <c r="I30" s="545" t="str">
        <f>ITEM_all_second!$E$283</f>
        <v/>
      </c>
      <c r="J30" s="545"/>
      <c r="K30" s="545"/>
      <c r="L30" s="535" t="str">
        <f>ITEM_all_second!$E$284</f>
        <v/>
      </c>
      <c r="M30" s="535"/>
      <c r="N30" s="535"/>
      <c r="O30" s="535"/>
      <c r="P30" s="535"/>
      <c r="Q30" s="535"/>
      <c r="R30" s="535"/>
      <c r="S30" s="535"/>
      <c r="T30" s="535"/>
      <c r="U30" s="535"/>
      <c r="V30" s="30" t="s">
        <v>778</v>
      </c>
      <c r="W30" s="30" t="s">
        <v>786</v>
      </c>
      <c r="X30" s="545" t="str">
        <f>ITEM_all_second!$E$285</f>
        <v/>
      </c>
      <c r="Y30" s="545"/>
      <c r="Z30" s="545"/>
      <c r="AA30" s="535" t="str">
        <f>ITEM_all_second!$E$286</f>
        <v/>
      </c>
      <c r="AB30" s="535"/>
      <c r="AC30" s="535"/>
      <c r="AD30" s="535"/>
      <c r="AE30" s="535"/>
      <c r="AF30" s="535"/>
      <c r="AG30" s="535"/>
      <c r="AH30" s="535"/>
      <c r="AI30" s="535"/>
      <c r="AJ30" s="535"/>
      <c r="AK30" s="30" t="s">
        <v>778</v>
      </c>
    </row>
    <row r="31" spans="2:37" ht="12" customHeight="1">
      <c r="B31" s="27" t="s">
        <v>1765</v>
      </c>
      <c r="C31" s="27"/>
      <c r="D31" s="27"/>
      <c r="E31" s="27"/>
      <c r="F31" s="27"/>
      <c r="G31" s="27"/>
      <c r="H31" s="22" t="str">
        <f>ITEM_all_second!$E$287</f>
        <v>□</v>
      </c>
      <c r="I31" s="27" t="s">
        <v>789</v>
      </c>
      <c r="J31" s="27"/>
      <c r="K31" s="22" t="str">
        <f>ITEM_all_second!$E$288</f>
        <v>□</v>
      </c>
      <c r="L31" s="27" t="s">
        <v>790</v>
      </c>
      <c r="M31" s="27"/>
      <c r="N31" s="22" t="str">
        <f>ITEM_all_second!$E$289</f>
        <v>□</v>
      </c>
      <c r="O31" s="27" t="s">
        <v>791</v>
      </c>
      <c r="P31" s="27"/>
      <c r="Q31" s="22" t="str">
        <f>ITEM_all_second!$E$290</f>
        <v>□</v>
      </c>
      <c r="R31" s="27" t="s">
        <v>792</v>
      </c>
      <c r="S31" s="27"/>
      <c r="T31" s="22" t="str">
        <f>ITEM_all_second!$E$291</f>
        <v>□</v>
      </c>
      <c r="U31" s="27" t="s">
        <v>793</v>
      </c>
      <c r="V31" s="27"/>
      <c r="W31" s="27"/>
      <c r="X31" s="22" t="str">
        <f>ITEM_all_second!$E$292</f>
        <v>□</v>
      </c>
      <c r="Y31" s="27" t="s">
        <v>794</v>
      </c>
      <c r="Z31" s="27"/>
      <c r="AA31" s="27"/>
      <c r="AB31" s="27"/>
      <c r="AC31" s="27"/>
      <c r="AD31" s="22" t="str">
        <f>ITEM_all_second!$E$293</f>
        <v>□</v>
      </c>
      <c r="AE31" s="27" t="s">
        <v>795</v>
      </c>
      <c r="AF31" s="27"/>
      <c r="AG31" s="27"/>
      <c r="AH31" s="27"/>
      <c r="AI31" s="27"/>
      <c r="AJ31" s="27"/>
      <c r="AK31" s="27"/>
    </row>
    <row r="32" spans="2:37" ht="12" customHeight="1">
      <c r="B32" s="6" t="s">
        <v>1766</v>
      </c>
      <c r="N32" s="39" t="s">
        <v>145</v>
      </c>
      <c r="O32" s="516" t="s">
        <v>797</v>
      </c>
      <c r="P32" s="516"/>
      <c r="Q32" s="516"/>
      <c r="R32" s="516"/>
      <c r="S32" s="516"/>
      <c r="T32" s="516"/>
      <c r="U32" s="9" t="s">
        <v>778</v>
      </c>
      <c r="V32" s="39" t="s">
        <v>145</v>
      </c>
      <c r="W32" s="516" t="s">
        <v>798</v>
      </c>
      <c r="X32" s="516"/>
      <c r="Y32" s="516"/>
      <c r="Z32" s="516"/>
      <c r="AA32" s="516"/>
      <c r="AB32" s="516"/>
      <c r="AC32" s="9" t="s">
        <v>778</v>
      </c>
      <c r="AD32" s="39" t="s">
        <v>145</v>
      </c>
      <c r="AE32" s="516" t="s">
        <v>799</v>
      </c>
      <c r="AF32" s="516"/>
      <c r="AG32" s="516"/>
      <c r="AH32" s="516"/>
      <c r="AI32" s="516"/>
      <c r="AJ32" s="516"/>
      <c r="AK32" s="9" t="s">
        <v>778</v>
      </c>
    </row>
    <row r="33" spans="2:37" ht="12" customHeight="1">
      <c r="C33" s="135" t="s">
        <v>1778</v>
      </c>
      <c r="D33" s="135"/>
      <c r="E33" s="135"/>
      <c r="F33" s="135"/>
      <c r="G33" s="135"/>
      <c r="H33" s="135"/>
      <c r="I33" s="135"/>
      <c r="J33" s="135"/>
      <c r="K33" s="135"/>
      <c r="L33" s="135"/>
      <c r="M33" s="135"/>
      <c r="N33" s="39" t="s">
        <v>145</v>
      </c>
      <c r="O33" s="643" t="str">
        <f>ITEM_all_second!$E$294</f>
        <v/>
      </c>
      <c r="P33" s="643"/>
      <c r="Q33" s="643"/>
      <c r="R33" s="643"/>
      <c r="S33" s="643"/>
      <c r="T33" s="643"/>
      <c r="U33" s="6" t="s">
        <v>1335</v>
      </c>
      <c r="V33" s="39" t="s">
        <v>145</v>
      </c>
      <c r="W33" s="643" t="str">
        <f>ITEM_all_second!$E$295</f>
        <v/>
      </c>
      <c r="X33" s="643"/>
      <c r="Y33" s="643"/>
      <c r="Z33" s="643"/>
      <c r="AA33" s="643"/>
      <c r="AB33" s="643"/>
      <c r="AC33" s="6" t="s">
        <v>1335</v>
      </c>
      <c r="AD33" s="39" t="s">
        <v>145</v>
      </c>
      <c r="AE33" s="643" t="str">
        <f>ITEM_all_second!$E$296</f>
        <v/>
      </c>
      <c r="AF33" s="643"/>
      <c r="AG33" s="643"/>
      <c r="AH33" s="643"/>
      <c r="AI33" s="643"/>
      <c r="AJ33" s="643"/>
      <c r="AK33" s="6" t="s">
        <v>1335</v>
      </c>
    </row>
    <row r="34" spans="2:37" ht="12" customHeight="1">
      <c r="C34" s="135" t="s">
        <v>1948</v>
      </c>
      <c r="D34" s="135"/>
      <c r="E34" s="156"/>
      <c r="F34" s="156"/>
      <c r="G34" s="156"/>
      <c r="H34" s="156"/>
      <c r="I34" s="156"/>
      <c r="J34" s="156"/>
      <c r="K34" s="156"/>
      <c r="L34" s="135"/>
      <c r="M34" s="135"/>
      <c r="N34" s="39" t="s">
        <v>145</v>
      </c>
      <c r="O34" s="643" t="str">
        <f>ITEM_all_second!$E$297</f>
        <v/>
      </c>
      <c r="P34" s="643"/>
      <c r="Q34" s="643"/>
      <c r="R34" s="643"/>
      <c r="S34" s="643"/>
      <c r="T34" s="643"/>
      <c r="U34" s="6" t="s">
        <v>1335</v>
      </c>
      <c r="V34" s="39" t="s">
        <v>145</v>
      </c>
      <c r="W34" s="643" t="str">
        <f>ITEM_all_second!$E$298</f>
        <v/>
      </c>
      <c r="X34" s="643"/>
      <c r="Y34" s="643"/>
      <c r="Z34" s="643"/>
      <c r="AA34" s="643"/>
      <c r="AB34" s="643"/>
      <c r="AC34" s="6" t="s">
        <v>1335</v>
      </c>
      <c r="AD34" s="39" t="s">
        <v>145</v>
      </c>
      <c r="AE34" s="643" t="str">
        <f>ITEM_all_second!$E$299</f>
        <v/>
      </c>
      <c r="AF34" s="643"/>
      <c r="AG34" s="643"/>
      <c r="AH34" s="643"/>
      <c r="AI34" s="643"/>
      <c r="AJ34" s="643"/>
      <c r="AK34" s="6" t="s">
        <v>1335</v>
      </c>
    </row>
    <row r="35" spans="2:37" ht="12" customHeight="1">
      <c r="B35" s="30"/>
      <c r="C35" s="150" t="s">
        <v>1947</v>
      </c>
      <c r="D35" s="150"/>
      <c r="E35" s="150"/>
      <c r="F35" s="150"/>
      <c r="G35" s="150"/>
      <c r="H35" s="150"/>
      <c r="I35" s="150"/>
      <c r="J35" s="150"/>
      <c r="K35" s="150"/>
      <c r="L35" s="150"/>
      <c r="M35" s="150"/>
      <c r="N35" s="30"/>
      <c r="O35" s="644" t="e">
        <f>ITEM_all_second!$E$300</f>
        <v>#VALUE!</v>
      </c>
      <c r="P35" s="644"/>
      <c r="Q35" s="644"/>
      <c r="R35" s="644"/>
      <c r="S35" s="644"/>
      <c r="T35" s="644"/>
      <c r="U35" s="55" t="s">
        <v>1348</v>
      </c>
      <c r="V35" s="30"/>
      <c r="W35" s="30"/>
      <c r="X35" s="30"/>
      <c r="Y35" s="30"/>
      <c r="Z35" s="30"/>
      <c r="AA35" s="30"/>
      <c r="AB35" s="30"/>
      <c r="AC35" s="30"/>
      <c r="AD35" s="30"/>
      <c r="AE35" s="30"/>
      <c r="AF35" s="30"/>
      <c r="AG35" s="30"/>
      <c r="AH35" s="30"/>
      <c r="AI35" s="30"/>
      <c r="AJ35" s="30"/>
      <c r="AK35" s="30"/>
    </row>
    <row r="36" spans="2:37" ht="12" customHeight="1">
      <c r="B36" s="6" t="s">
        <v>1767</v>
      </c>
      <c r="N36" s="39" t="s">
        <v>145</v>
      </c>
      <c r="O36" s="549" t="s">
        <v>797</v>
      </c>
      <c r="P36" s="549"/>
      <c r="Q36" s="549"/>
      <c r="R36" s="549"/>
      <c r="S36" s="549"/>
      <c r="T36" s="549"/>
      <c r="U36" s="9" t="s">
        <v>778</v>
      </c>
      <c r="V36" s="39" t="s">
        <v>145</v>
      </c>
      <c r="W36" s="549" t="s">
        <v>798</v>
      </c>
      <c r="X36" s="549"/>
      <c r="Y36" s="549"/>
      <c r="Z36" s="549"/>
      <c r="AA36" s="549"/>
      <c r="AB36" s="549"/>
      <c r="AC36" s="9" t="s">
        <v>778</v>
      </c>
      <c r="AD36" s="39" t="s">
        <v>145</v>
      </c>
      <c r="AE36" s="549" t="s">
        <v>799</v>
      </c>
      <c r="AF36" s="549"/>
      <c r="AG36" s="549"/>
      <c r="AH36" s="549"/>
      <c r="AI36" s="549"/>
      <c r="AJ36" s="549"/>
      <c r="AK36" s="9" t="s">
        <v>778</v>
      </c>
    </row>
    <row r="37" spans="2:37" ht="12" customHeight="1">
      <c r="C37" s="135" t="s">
        <v>1778</v>
      </c>
      <c r="D37" s="135"/>
      <c r="E37" s="135"/>
      <c r="F37" s="135"/>
      <c r="G37" s="135"/>
      <c r="H37" s="135"/>
      <c r="I37" s="135"/>
      <c r="J37" s="135"/>
      <c r="K37" s="135"/>
      <c r="L37" s="135"/>
      <c r="N37" s="39" t="s">
        <v>145</v>
      </c>
      <c r="O37" s="643" t="str">
        <f>ITEM_all_second!$E$301</f>
        <v/>
      </c>
      <c r="P37" s="643"/>
      <c r="Q37" s="643"/>
      <c r="R37" s="643"/>
      <c r="S37" s="643"/>
      <c r="T37" s="643"/>
      <c r="U37" s="6" t="s">
        <v>1335</v>
      </c>
      <c r="V37" s="39" t="s">
        <v>145</v>
      </c>
      <c r="W37" s="643" t="str">
        <f>ITEM_all_second!$E$302</f>
        <v/>
      </c>
      <c r="X37" s="643"/>
      <c r="Y37" s="643"/>
      <c r="Z37" s="643"/>
      <c r="AA37" s="643"/>
      <c r="AB37" s="643"/>
      <c r="AC37" s="6" t="s">
        <v>1335</v>
      </c>
      <c r="AD37" s="39" t="s">
        <v>145</v>
      </c>
      <c r="AE37" s="643" t="str">
        <f>ITEM_all_second!$E$303</f>
        <v/>
      </c>
      <c r="AF37" s="643"/>
      <c r="AG37" s="643"/>
      <c r="AH37" s="643"/>
      <c r="AI37" s="643"/>
      <c r="AJ37" s="643"/>
      <c r="AK37" s="6" t="s">
        <v>1335</v>
      </c>
    </row>
    <row r="38" spans="2:37" ht="12" customHeight="1">
      <c r="C38" s="135" t="s">
        <v>1960</v>
      </c>
      <c r="D38" s="135"/>
      <c r="E38" s="158"/>
      <c r="F38" s="135"/>
      <c r="G38" s="156"/>
      <c r="H38" s="156"/>
      <c r="I38" s="156"/>
      <c r="J38" s="156"/>
      <c r="K38" s="156"/>
      <c r="L38" s="156"/>
      <c r="N38" s="39" t="s">
        <v>145</v>
      </c>
      <c r="O38" s="643" t="str">
        <f>TEXT(ITEM_all_second!$E$304,"#0.00")</f>
        <v/>
      </c>
      <c r="P38" s="643"/>
      <c r="Q38" s="643"/>
      <c r="R38" s="643"/>
      <c r="S38" s="643"/>
      <c r="T38" s="643"/>
      <c r="U38" s="6" t="s">
        <v>1335</v>
      </c>
      <c r="V38" s="39" t="s">
        <v>145</v>
      </c>
      <c r="W38" s="643" t="str">
        <f>TEXT(ITEM_all_second!$E$305,"#0.00")</f>
        <v/>
      </c>
      <c r="X38" s="643"/>
      <c r="Y38" s="643"/>
      <c r="Z38" s="643"/>
      <c r="AA38" s="643"/>
      <c r="AB38" s="643"/>
      <c r="AC38" s="6" t="s">
        <v>1335</v>
      </c>
      <c r="AD38" s="39" t="s">
        <v>145</v>
      </c>
      <c r="AE38" s="643" t="str">
        <f>TEXT(ITEM_all_second!$E$306,"#0.00")</f>
        <v/>
      </c>
      <c r="AF38" s="643"/>
      <c r="AG38" s="643"/>
      <c r="AH38" s="643"/>
      <c r="AI38" s="643"/>
      <c r="AJ38" s="643"/>
      <c r="AK38" s="6" t="s">
        <v>1335</v>
      </c>
    </row>
    <row r="39" spans="2:37" ht="12" customHeight="1">
      <c r="C39" s="135" t="s">
        <v>1961</v>
      </c>
      <c r="D39" s="135"/>
      <c r="E39" s="159"/>
      <c r="F39" s="135"/>
      <c r="G39" s="156"/>
      <c r="H39" s="156"/>
      <c r="I39" s="156"/>
      <c r="J39" s="156"/>
      <c r="K39" s="156"/>
      <c r="L39" s="156"/>
      <c r="N39" s="39" t="s">
        <v>145</v>
      </c>
      <c r="O39" s="643" t="str">
        <f>ITEM_all_second!$E$307</f>
        <v/>
      </c>
      <c r="P39" s="643"/>
      <c r="Q39" s="643"/>
      <c r="R39" s="643"/>
      <c r="S39" s="643"/>
      <c r="T39" s="643"/>
      <c r="U39" s="6" t="s">
        <v>1335</v>
      </c>
      <c r="V39" s="39" t="s">
        <v>145</v>
      </c>
      <c r="W39" s="643" t="str">
        <f>ITEM_all_second!$E$308</f>
        <v/>
      </c>
      <c r="X39" s="643"/>
      <c r="Y39" s="643"/>
      <c r="Z39" s="643"/>
      <c r="AA39" s="643"/>
      <c r="AB39" s="643"/>
      <c r="AC39" s="6" t="s">
        <v>1335</v>
      </c>
      <c r="AD39" s="39" t="s">
        <v>145</v>
      </c>
      <c r="AE39" s="643" t="str">
        <f>ITEM_all_second!$E$309</f>
        <v/>
      </c>
      <c r="AF39" s="643"/>
      <c r="AG39" s="643"/>
      <c r="AH39" s="643"/>
      <c r="AI39" s="643"/>
      <c r="AJ39" s="643"/>
      <c r="AK39" s="6" t="s">
        <v>1335</v>
      </c>
    </row>
    <row r="40" spans="2:37" ht="12" customHeight="1">
      <c r="C40" s="135" t="s">
        <v>1779</v>
      </c>
      <c r="D40" s="135"/>
      <c r="E40" s="135"/>
      <c r="F40" s="135"/>
      <c r="G40" s="156"/>
      <c r="H40" s="156"/>
      <c r="I40" s="156"/>
      <c r="J40" s="156"/>
      <c r="K40" s="156"/>
      <c r="L40" s="156"/>
      <c r="V40" s="39"/>
      <c r="W40" s="119"/>
      <c r="X40" s="119"/>
      <c r="Y40" s="119"/>
      <c r="Z40" s="119"/>
      <c r="AA40" s="119"/>
      <c r="AB40" s="119"/>
      <c r="AD40" s="39"/>
      <c r="AE40" s="119"/>
      <c r="AF40" s="119"/>
      <c r="AG40" s="119"/>
      <c r="AH40" s="119"/>
      <c r="AI40" s="119"/>
      <c r="AJ40" s="119"/>
    </row>
    <row r="41" spans="2:37" ht="12" customHeight="1">
      <c r="C41" s="135"/>
      <c r="D41" s="135"/>
      <c r="E41" s="156"/>
      <c r="F41" s="135"/>
      <c r="G41" s="156"/>
      <c r="H41" s="156"/>
      <c r="I41" s="156"/>
      <c r="J41" s="156"/>
      <c r="K41" s="156"/>
      <c r="L41" s="156"/>
      <c r="N41" s="39" t="s">
        <v>145</v>
      </c>
      <c r="O41" s="643" t="str">
        <f>ITEM_all_second!$E$310</f>
        <v/>
      </c>
      <c r="P41" s="643"/>
      <c r="Q41" s="643"/>
      <c r="R41" s="643"/>
      <c r="S41" s="643"/>
      <c r="T41" s="643"/>
      <c r="U41" s="6" t="s">
        <v>1335</v>
      </c>
      <c r="V41" s="39" t="s">
        <v>145</v>
      </c>
      <c r="W41" s="643" t="str">
        <f>ITEM_all_second!$E$311</f>
        <v/>
      </c>
      <c r="X41" s="643"/>
      <c r="Y41" s="643"/>
      <c r="Z41" s="643"/>
      <c r="AA41" s="643"/>
      <c r="AB41" s="643"/>
      <c r="AC41" s="6" t="s">
        <v>1335</v>
      </c>
      <c r="AD41" s="39" t="s">
        <v>145</v>
      </c>
      <c r="AE41" s="643" t="str">
        <f>ITEM_all_second!$E$312</f>
        <v/>
      </c>
      <c r="AF41" s="643"/>
      <c r="AG41" s="643"/>
      <c r="AH41" s="643"/>
      <c r="AI41" s="643"/>
      <c r="AJ41" s="643"/>
      <c r="AK41" s="6" t="s">
        <v>1335</v>
      </c>
    </row>
    <row r="42" spans="2:37" ht="12" customHeight="1">
      <c r="C42" s="135" t="s">
        <v>1949</v>
      </c>
      <c r="D42" s="135"/>
      <c r="E42" s="156"/>
      <c r="F42" s="135"/>
      <c r="G42" s="156"/>
      <c r="H42" s="156"/>
      <c r="I42" s="156"/>
      <c r="J42" s="156"/>
      <c r="K42" s="156"/>
      <c r="L42" s="156"/>
      <c r="N42" s="39" t="s">
        <v>145</v>
      </c>
      <c r="O42" s="643" t="str">
        <f>ITEM_all_second!$E$313</f>
        <v/>
      </c>
      <c r="P42" s="643"/>
      <c r="Q42" s="643"/>
      <c r="R42" s="643"/>
      <c r="S42" s="643"/>
      <c r="T42" s="643"/>
      <c r="U42" s="6" t="s">
        <v>1335</v>
      </c>
      <c r="V42" s="39" t="s">
        <v>145</v>
      </c>
      <c r="W42" s="643" t="str">
        <f>ITEM_all_second!$E$314</f>
        <v/>
      </c>
      <c r="X42" s="643"/>
      <c r="Y42" s="643"/>
      <c r="Z42" s="643"/>
      <c r="AA42" s="643"/>
      <c r="AB42" s="643"/>
      <c r="AC42" s="6" t="s">
        <v>1335</v>
      </c>
      <c r="AD42" s="39" t="s">
        <v>145</v>
      </c>
      <c r="AE42" s="643" t="str">
        <f>ITEM_all_second!$E$315</f>
        <v/>
      </c>
      <c r="AF42" s="643"/>
      <c r="AG42" s="643"/>
      <c r="AH42" s="643"/>
      <c r="AI42" s="643"/>
      <c r="AJ42" s="643"/>
      <c r="AK42" s="6" t="s">
        <v>1335</v>
      </c>
    </row>
    <row r="43" spans="2:37" ht="12" customHeight="1">
      <c r="C43" s="135" t="s">
        <v>1950</v>
      </c>
      <c r="D43" s="135"/>
      <c r="E43" s="135"/>
      <c r="F43" s="135"/>
      <c r="G43" s="135"/>
      <c r="H43" s="135"/>
      <c r="I43" s="135"/>
      <c r="J43" s="135"/>
      <c r="K43" s="135"/>
      <c r="L43" s="135"/>
      <c r="N43" s="39" t="s">
        <v>145</v>
      </c>
      <c r="O43" s="643" t="str">
        <f>ITEM_all_second!$E$316</f>
        <v/>
      </c>
      <c r="P43" s="643"/>
      <c r="Q43" s="643"/>
      <c r="R43" s="643"/>
      <c r="S43" s="643"/>
      <c r="T43" s="643"/>
      <c r="U43" s="6" t="s">
        <v>1335</v>
      </c>
      <c r="V43" s="39" t="s">
        <v>145</v>
      </c>
      <c r="W43" s="643" t="str">
        <f>ITEM_all_second!$E$317</f>
        <v/>
      </c>
      <c r="X43" s="643"/>
      <c r="Y43" s="643"/>
      <c r="Z43" s="643"/>
      <c r="AA43" s="643"/>
      <c r="AB43" s="643"/>
      <c r="AC43" s="6" t="s">
        <v>1335</v>
      </c>
      <c r="AD43" s="39" t="s">
        <v>145</v>
      </c>
      <c r="AE43" s="643" t="str">
        <f>ITEM_all_second!$E$318</f>
        <v/>
      </c>
      <c r="AF43" s="643"/>
      <c r="AG43" s="643"/>
      <c r="AH43" s="643"/>
      <c r="AI43" s="643"/>
      <c r="AJ43" s="643"/>
      <c r="AK43" s="6" t="s">
        <v>1335</v>
      </c>
    </row>
    <row r="44" spans="2:37" ht="12" customHeight="1">
      <c r="C44" s="135" t="s">
        <v>1951</v>
      </c>
      <c r="D44" s="135"/>
      <c r="E44" s="135"/>
      <c r="F44" s="135"/>
      <c r="G44" s="135"/>
      <c r="H44" s="135"/>
      <c r="I44" s="135"/>
      <c r="J44" s="135"/>
      <c r="K44" s="135"/>
      <c r="L44" s="135"/>
      <c r="N44" s="39" t="s">
        <v>145</v>
      </c>
      <c r="O44" s="643" t="str">
        <f>ITEM_all_second!$E$319</f>
        <v/>
      </c>
      <c r="P44" s="643"/>
      <c r="Q44" s="643"/>
      <c r="R44" s="643"/>
      <c r="S44" s="643"/>
      <c r="T44" s="643"/>
      <c r="U44" s="6" t="s">
        <v>1335</v>
      </c>
      <c r="V44" s="39" t="s">
        <v>145</v>
      </c>
      <c r="W44" s="643" t="str">
        <f>ITEM_all_second!$E$320</f>
        <v/>
      </c>
      <c r="X44" s="643"/>
      <c r="Y44" s="643"/>
      <c r="Z44" s="643"/>
      <c r="AA44" s="643"/>
      <c r="AB44" s="643"/>
      <c r="AC44" s="6" t="s">
        <v>1335</v>
      </c>
      <c r="AD44" s="39" t="s">
        <v>145</v>
      </c>
      <c r="AE44" s="643" t="str">
        <f>ITEM_all_second!$E$321</f>
        <v/>
      </c>
      <c r="AF44" s="643"/>
      <c r="AG44" s="643"/>
      <c r="AH44" s="643"/>
      <c r="AI44" s="643"/>
      <c r="AJ44" s="643"/>
      <c r="AK44" s="6" t="s">
        <v>1335</v>
      </c>
    </row>
    <row r="45" spans="2:37" ht="12" customHeight="1">
      <c r="C45" s="135" t="s">
        <v>1952</v>
      </c>
      <c r="D45" s="135"/>
      <c r="E45" s="135"/>
      <c r="F45" s="135"/>
      <c r="G45" s="135"/>
      <c r="H45" s="135"/>
      <c r="I45" s="135"/>
      <c r="J45" s="135"/>
      <c r="K45" s="135"/>
      <c r="L45" s="135"/>
      <c r="N45" s="39" t="s">
        <v>145</v>
      </c>
      <c r="O45" s="643" t="str">
        <f>ITEM_all_second!$E$322</f>
        <v/>
      </c>
      <c r="P45" s="643"/>
      <c r="Q45" s="643"/>
      <c r="R45" s="643"/>
      <c r="S45" s="643"/>
      <c r="T45" s="643"/>
      <c r="U45" s="6" t="s">
        <v>1335</v>
      </c>
      <c r="V45" s="39" t="s">
        <v>145</v>
      </c>
      <c r="W45" s="643" t="str">
        <f>ITEM_all_second!$E$323</f>
        <v/>
      </c>
      <c r="X45" s="643"/>
      <c r="Y45" s="643"/>
      <c r="Z45" s="643"/>
      <c r="AA45" s="643"/>
      <c r="AB45" s="643"/>
      <c r="AC45" s="6" t="s">
        <v>1335</v>
      </c>
      <c r="AD45" s="39" t="s">
        <v>145</v>
      </c>
      <c r="AE45" s="643" t="str">
        <f>ITEM_all_second!$E$324</f>
        <v/>
      </c>
      <c r="AF45" s="643"/>
      <c r="AG45" s="643"/>
      <c r="AH45" s="643"/>
      <c r="AI45" s="643"/>
      <c r="AJ45" s="643"/>
      <c r="AK45" s="6" t="s">
        <v>1335</v>
      </c>
    </row>
    <row r="46" spans="2:37" ht="12" customHeight="1">
      <c r="C46" s="135" t="s">
        <v>1953</v>
      </c>
      <c r="D46" s="135"/>
      <c r="E46" s="135"/>
      <c r="F46" s="135"/>
      <c r="G46" s="135"/>
      <c r="H46" s="135"/>
      <c r="I46" s="135"/>
      <c r="J46" s="135"/>
      <c r="K46" s="135"/>
      <c r="L46" s="135"/>
      <c r="N46" s="39" t="s">
        <v>145</v>
      </c>
      <c r="O46" s="643" t="str">
        <f>ITEM_all_second!$E$325</f>
        <v/>
      </c>
      <c r="P46" s="643"/>
      <c r="Q46" s="643"/>
      <c r="R46" s="643"/>
      <c r="S46" s="643"/>
      <c r="T46" s="643"/>
      <c r="U46" s="6" t="s">
        <v>1335</v>
      </c>
      <c r="V46" s="39" t="s">
        <v>145</v>
      </c>
      <c r="W46" s="643" t="str">
        <f>ITEM_all_second!$E$326</f>
        <v/>
      </c>
      <c r="X46" s="643"/>
      <c r="Y46" s="643"/>
      <c r="Z46" s="643"/>
      <c r="AA46" s="643"/>
      <c r="AB46" s="643"/>
      <c r="AC46" s="6" t="s">
        <v>1335</v>
      </c>
      <c r="AD46" s="39" t="s">
        <v>145</v>
      </c>
      <c r="AE46" s="643" t="str">
        <f>ITEM_all_second!$E$327</f>
        <v/>
      </c>
      <c r="AF46" s="643"/>
      <c r="AG46" s="643"/>
      <c r="AH46" s="643"/>
      <c r="AI46" s="643"/>
      <c r="AJ46" s="643"/>
      <c r="AK46" s="6" t="s">
        <v>1335</v>
      </c>
    </row>
    <row r="47" spans="2:37" ht="12" customHeight="1">
      <c r="C47" s="135" t="s">
        <v>1954</v>
      </c>
      <c r="D47" s="135"/>
      <c r="E47" s="135"/>
      <c r="F47" s="135"/>
      <c r="G47" s="135"/>
      <c r="H47" s="135"/>
      <c r="I47" s="135"/>
      <c r="J47" s="135"/>
      <c r="K47" s="135"/>
      <c r="L47" s="135"/>
      <c r="N47" s="39" t="s">
        <v>145</v>
      </c>
      <c r="O47" s="643" t="str">
        <f>ITEM_all_second!$E$328</f>
        <v/>
      </c>
      <c r="P47" s="643"/>
      <c r="Q47" s="643"/>
      <c r="R47" s="643"/>
      <c r="S47" s="643"/>
      <c r="T47" s="643"/>
      <c r="U47" s="6" t="s">
        <v>1335</v>
      </c>
      <c r="V47" s="39" t="s">
        <v>145</v>
      </c>
      <c r="W47" s="643" t="str">
        <f>ITEM_all_second!$E$329</f>
        <v/>
      </c>
      <c r="X47" s="643"/>
      <c r="Y47" s="643"/>
      <c r="Z47" s="643"/>
      <c r="AA47" s="643"/>
      <c r="AB47" s="643"/>
      <c r="AC47" s="6" t="s">
        <v>1335</v>
      </c>
      <c r="AD47" s="39" t="s">
        <v>145</v>
      </c>
      <c r="AE47" s="643" t="str">
        <f>ITEM_all_second!$E$330</f>
        <v/>
      </c>
      <c r="AF47" s="643"/>
      <c r="AG47" s="643"/>
      <c r="AH47" s="643"/>
      <c r="AI47" s="643"/>
      <c r="AJ47" s="643"/>
      <c r="AK47" s="6" t="s">
        <v>1335</v>
      </c>
    </row>
    <row r="48" spans="2:37" ht="12" customHeight="1">
      <c r="C48" s="135" t="s">
        <v>1955</v>
      </c>
      <c r="D48" s="135"/>
      <c r="E48" s="135"/>
      <c r="F48" s="135"/>
      <c r="G48" s="135"/>
      <c r="H48" s="135"/>
      <c r="I48" s="135"/>
      <c r="J48" s="135"/>
      <c r="K48" s="135"/>
      <c r="L48" s="135"/>
      <c r="N48" s="39" t="s">
        <v>145</v>
      </c>
      <c r="O48" s="643" t="str">
        <f>ITEM_all_second!$E$331</f>
        <v/>
      </c>
      <c r="P48" s="643"/>
      <c r="Q48" s="643"/>
      <c r="R48" s="643"/>
      <c r="S48" s="643"/>
      <c r="T48" s="643"/>
      <c r="U48" s="6" t="s">
        <v>1335</v>
      </c>
      <c r="V48" s="39" t="s">
        <v>145</v>
      </c>
      <c r="W48" s="643" t="str">
        <f>ITEM_all_second!$E$332</f>
        <v/>
      </c>
      <c r="X48" s="643"/>
      <c r="Y48" s="643"/>
      <c r="Z48" s="643"/>
      <c r="AA48" s="643"/>
      <c r="AB48" s="643"/>
      <c r="AC48" s="6" t="s">
        <v>1335</v>
      </c>
      <c r="AD48" s="39" t="s">
        <v>145</v>
      </c>
      <c r="AE48" s="643" t="str">
        <f>ITEM_all_second!$E$333</f>
        <v/>
      </c>
      <c r="AF48" s="643"/>
      <c r="AG48" s="643"/>
      <c r="AH48" s="643"/>
      <c r="AI48" s="643"/>
      <c r="AJ48" s="643"/>
      <c r="AK48" s="6" t="s">
        <v>1335</v>
      </c>
    </row>
    <row r="49" spans="2:37" ht="12" customHeight="1">
      <c r="C49" s="135" t="s">
        <v>1956</v>
      </c>
      <c r="D49" s="135"/>
      <c r="E49" s="135"/>
      <c r="F49" s="135"/>
      <c r="G49" s="135"/>
      <c r="H49" s="135"/>
      <c r="I49" s="135"/>
      <c r="J49" s="135"/>
      <c r="K49" s="135"/>
      <c r="L49" s="135"/>
      <c r="N49" s="39" t="s">
        <v>145</v>
      </c>
      <c r="O49" s="643" t="str">
        <f>ITEM_all_second!$E$334</f>
        <v/>
      </c>
      <c r="P49" s="643"/>
      <c r="Q49" s="643"/>
      <c r="R49" s="643"/>
      <c r="S49" s="643"/>
      <c r="T49" s="643"/>
      <c r="U49" s="6" t="s">
        <v>1335</v>
      </c>
      <c r="V49" s="39" t="s">
        <v>145</v>
      </c>
      <c r="W49" s="643" t="str">
        <f>ITEM_all_second!$E$335</f>
        <v/>
      </c>
      <c r="X49" s="643"/>
      <c r="Y49" s="643"/>
      <c r="Z49" s="643"/>
      <c r="AA49" s="643"/>
      <c r="AB49" s="643"/>
      <c r="AC49" s="6" t="s">
        <v>1335</v>
      </c>
      <c r="AD49" s="39" t="s">
        <v>145</v>
      </c>
      <c r="AE49" s="643" t="str">
        <f>ITEM_all_second!$E$336</f>
        <v/>
      </c>
      <c r="AF49" s="643"/>
      <c r="AG49" s="643"/>
      <c r="AH49" s="643"/>
      <c r="AI49" s="643"/>
      <c r="AJ49" s="643"/>
      <c r="AK49" s="6" t="s">
        <v>1335</v>
      </c>
    </row>
    <row r="50" spans="2:37" ht="12" customHeight="1">
      <c r="C50" s="135" t="s">
        <v>1957</v>
      </c>
      <c r="D50" s="135"/>
      <c r="E50" s="135"/>
      <c r="F50" s="135"/>
      <c r="G50" s="135"/>
      <c r="H50" s="135"/>
      <c r="I50" s="135"/>
      <c r="J50" s="135"/>
      <c r="K50" s="135"/>
      <c r="L50" s="135"/>
      <c r="N50" s="39" t="s">
        <v>145</v>
      </c>
      <c r="O50" s="643" t="str">
        <f>TEXT(ITEM_all_second!$E$337,"#0.00")</f>
        <v/>
      </c>
      <c r="P50" s="643"/>
      <c r="Q50" s="643"/>
      <c r="R50" s="643"/>
      <c r="S50" s="643"/>
      <c r="T50" s="643"/>
      <c r="U50" s="6" t="s">
        <v>1335</v>
      </c>
      <c r="V50" s="39" t="s">
        <v>145</v>
      </c>
      <c r="W50" s="643" t="str">
        <f>TEXT(ITEM_all_second!$E$338,"#0.00")</f>
        <v/>
      </c>
      <c r="X50" s="643"/>
      <c r="Y50" s="643"/>
      <c r="Z50" s="643"/>
      <c r="AA50" s="643"/>
      <c r="AB50" s="643"/>
      <c r="AC50" s="6" t="s">
        <v>1335</v>
      </c>
      <c r="AD50" s="39" t="s">
        <v>145</v>
      </c>
      <c r="AE50" s="643" t="str">
        <f>TEXT(ITEM_all_second!$E$339,"#0.00")</f>
        <v/>
      </c>
      <c r="AF50" s="643"/>
      <c r="AG50" s="643"/>
      <c r="AH50" s="643"/>
      <c r="AI50" s="643"/>
      <c r="AJ50" s="643"/>
      <c r="AK50" s="6" t="s">
        <v>1335</v>
      </c>
    </row>
    <row r="51" spans="2:37" ht="12" customHeight="1">
      <c r="C51" s="135" t="s">
        <v>1958</v>
      </c>
      <c r="D51" s="135"/>
      <c r="E51" s="135"/>
      <c r="F51" s="135"/>
      <c r="G51" s="135"/>
      <c r="H51" s="135"/>
      <c r="I51" s="135"/>
      <c r="J51" s="135"/>
      <c r="K51" s="135"/>
      <c r="L51" s="135"/>
      <c r="N51" s="39" t="s">
        <v>145</v>
      </c>
      <c r="O51" s="643" t="str">
        <f>TEXT(ITEM_all_second!$E$340,"#0.00")</f>
        <v/>
      </c>
      <c r="P51" s="643"/>
      <c r="Q51" s="643"/>
      <c r="R51" s="643"/>
      <c r="S51" s="643"/>
      <c r="T51" s="643"/>
      <c r="U51" s="6" t="s">
        <v>1335</v>
      </c>
      <c r="V51" s="39" t="s">
        <v>145</v>
      </c>
      <c r="W51" s="643" t="str">
        <f>TEXT(ITEM_all_second!$E$341,"#0.00")</f>
        <v/>
      </c>
      <c r="X51" s="643"/>
      <c r="Y51" s="643"/>
      <c r="Z51" s="643"/>
      <c r="AA51" s="643"/>
      <c r="AB51" s="643"/>
      <c r="AC51" s="6" t="s">
        <v>1335</v>
      </c>
      <c r="AD51" s="39" t="s">
        <v>145</v>
      </c>
      <c r="AE51" s="643" t="str">
        <f>TEXT(ITEM_all_second!$E$342,"#0.00")</f>
        <v/>
      </c>
      <c r="AF51" s="643"/>
      <c r="AG51" s="643"/>
      <c r="AH51" s="643"/>
      <c r="AI51" s="643"/>
      <c r="AJ51" s="643"/>
      <c r="AK51" s="6" t="s">
        <v>1335</v>
      </c>
    </row>
    <row r="52" spans="2:37" ht="12" customHeight="1">
      <c r="C52" s="6" t="s">
        <v>1959</v>
      </c>
      <c r="O52" s="643" t="e">
        <f>ITEM_all_second!$E$343</f>
        <v>#VALUE!</v>
      </c>
      <c r="P52" s="643"/>
      <c r="Q52" s="643"/>
      <c r="R52" s="643"/>
      <c r="S52" s="643"/>
      <c r="T52" s="643"/>
      <c r="U52" s="6" t="s">
        <v>860</v>
      </c>
    </row>
    <row r="53" spans="2:37" ht="12" customHeight="1">
      <c r="B53" s="30"/>
      <c r="C53" s="30" t="s">
        <v>1979</v>
      </c>
      <c r="D53" s="30"/>
      <c r="E53" s="30"/>
      <c r="F53" s="30"/>
      <c r="G53" s="30"/>
      <c r="H53" s="30"/>
      <c r="I53" s="30"/>
      <c r="J53" s="30"/>
      <c r="K53" s="30"/>
      <c r="L53" s="30"/>
      <c r="M53" s="30"/>
      <c r="N53" s="30"/>
      <c r="O53" s="644" t="e">
        <f>ITEM_all_second!$E$344</f>
        <v>#VALUE!</v>
      </c>
      <c r="P53" s="644"/>
      <c r="Q53" s="644"/>
      <c r="R53" s="644"/>
      <c r="S53" s="644"/>
      <c r="T53" s="644"/>
      <c r="U53" s="55" t="s">
        <v>1348</v>
      </c>
      <c r="V53" s="30"/>
      <c r="W53" s="30"/>
      <c r="X53" s="30"/>
      <c r="Y53" s="30"/>
      <c r="Z53" s="30"/>
      <c r="AA53" s="30"/>
      <c r="AB53" s="30"/>
      <c r="AC53" s="30"/>
      <c r="AD53" s="30"/>
      <c r="AE53" s="30"/>
      <c r="AF53" s="30"/>
      <c r="AG53" s="30"/>
      <c r="AH53" s="30"/>
      <c r="AI53" s="30"/>
      <c r="AJ53" s="30"/>
      <c r="AK53" s="30"/>
    </row>
    <row r="54" spans="2:37" ht="12" customHeight="1">
      <c r="B54" s="6" t="s">
        <v>1768</v>
      </c>
    </row>
    <row r="55" spans="2:37" ht="12" customHeight="1">
      <c r="C55" s="6" t="s">
        <v>1780</v>
      </c>
      <c r="O55" s="639" t="str">
        <f>ITEM_all_second!$E$345</f>
        <v/>
      </c>
      <c r="P55" s="639"/>
      <c r="Q55" s="639"/>
      <c r="R55" s="639"/>
    </row>
    <row r="56" spans="2:37" ht="12" customHeight="1">
      <c r="B56" s="30"/>
      <c r="C56" s="30" t="s">
        <v>1781</v>
      </c>
      <c r="D56" s="30"/>
      <c r="E56" s="30"/>
      <c r="F56" s="30"/>
      <c r="G56" s="30"/>
      <c r="H56" s="30"/>
      <c r="I56" s="30"/>
      <c r="J56" s="30"/>
      <c r="K56" s="30"/>
      <c r="L56" s="30"/>
      <c r="M56" s="30"/>
      <c r="N56" s="30"/>
      <c r="O56" s="641" t="str">
        <f>ITEM_all_second!$E$346</f>
        <v/>
      </c>
      <c r="P56" s="641"/>
      <c r="Q56" s="641"/>
      <c r="R56" s="641"/>
      <c r="T56" s="30"/>
      <c r="U56" s="30"/>
      <c r="V56" s="30"/>
      <c r="W56" s="30"/>
      <c r="X56" s="30"/>
      <c r="Y56" s="30"/>
      <c r="Z56" s="30"/>
      <c r="AA56" s="30"/>
      <c r="AB56" s="30"/>
      <c r="AC56" s="30"/>
      <c r="AD56" s="30"/>
      <c r="AE56" s="30"/>
      <c r="AF56" s="30"/>
      <c r="AG56" s="30"/>
      <c r="AH56" s="30"/>
      <c r="AI56" s="30"/>
      <c r="AJ56" s="30"/>
      <c r="AK56" s="30"/>
    </row>
    <row r="57" spans="2:37" ht="12" customHeight="1">
      <c r="B57" s="6" t="s">
        <v>1769</v>
      </c>
      <c r="N57" s="39" t="s">
        <v>145</v>
      </c>
      <c r="O57" s="549" t="s">
        <v>808</v>
      </c>
      <c r="P57" s="549"/>
      <c r="Q57" s="549"/>
      <c r="R57" s="549"/>
      <c r="S57" s="549"/>
      <c r="T57" s="549"/>
      <c r="U57" s="9" t="s">
        <v>778</v>
      </c>
      <c r="V57" s="39" t="s">
        <v>145</v>
      </c>
      <c r="W57" s="549" t="s">
        <v>809</v>
      </c>
      <c r="X57" s="549"/>
      <c r="Y57" s="549"/>
      <c r="Z57" s="549"/>
      <c r="AA57" s="549"/>
      <c r="AB57" s="549"/>
      <c r="AC57" s="9" t="s">
        <v>778</v>
      </c>
    </row>
    <row r="58" spans="2:37" ht="12" customHeight="1">
      <c r="C58" s="6" t="s">
        <v>1782</v>
      </c>
      <c r="N58" s="39" t="s">
        <v>145</v>
      </c>
      <c r="O58" s="642" t="str">
        <f>ITEM_all_second!$E$347</f>
        <v/>
      </c>
      <c r="P58" s="642"/>
      <c r="Q58" s="642"/>
      <c r="R58" s="642"/>
      <c r="S58" s="642"/>
      <c r="T58" s="79" t="s">
        <v>1342</v>
      </c>
      <c r="U58" s="9" t="s">
        <v>778</v>
      </c>
      <c r="V58" s="39" t="s">
        <v>145</v>
      </c>
      <c r="W58" s="642" t="str">
        <f>ITEM_all_second!$E$348</f>
        <v/>
      </c>
      <c r="X58" s="642"/>
      <c r="Y58" s="642"/>
      <c r="Z58" s="642"/>
      <c r="AA58" s="642"/>
      <c r="AB58" s="79" t="s">
        <v>1342</v>
      </c>
      <c r="AC58" s="9" t="s">
        <v>778</v>
      </c>
    </row>
    <row r="59" spans="2:37" ht="12" customHeight="1">
      <c r="C59" s="6" t="s">
        <v>1783</v>
      </c>
      <c r="M59" s="33" t="s">
        <v>810</v>
      </c>
      <c r="N59" s="39" t="s">
        <v>145</v>
      </c>
      <c r="O59" s="639" t="str">
        <f>ITEM_all_second!$E$349</f>
        <v/>
      </c>
      <c r="P59" s="639"/>
      <c r="Q59" s="639"/>
      <c r="R59" s="639"/>
      <c r="S59" s="639"/>
      <c r="T59" s="9" t="s">
        <v>811</v>
      </c>
      <c r="U59" s="9" t="s">
        <v>778</v>
      </c>
      <c r="V59" s="39" t="s">
        <v>145</v>
      </c>
      <c r="W59" s="639" t="str">
        <f>ITEM_all_second!$E$350</f>
        <v/>
      </c>
      <c r="X59" s="639"/>
      <c r="Y59" s="639"/>
      <c r="Z59" s="639"/>
      <c r="AA59" s="639"/>
      <c r="AB59" s="9" t="s">
        <v>811</v>
      </c>
      <c r="AC59" s="9" t="s">
        <v>778</v>
      </c>
    </row>
    <row r="60" spans="2:37" ht="12" customHeight="1">
      <c r="M60" s="33" t="s">
        <v>813</v>
      </c>
      <c r="N60" s="39" t="s">
        <v>145</v>
      </c>
      <c r="O60" s="639" t="str">
        <f>ITEM_all_second!$E$351</f>
        <v/>
      </c>
      <c r="P60" s="639"/>
      <c r="Q60" s="639"/>
      <c r="R60" s="639"/>
      <c r="S60" s="639"/>
      <c r="T60" s="9" t="s">
        <v>811</v>
      </c>
      <c r="U60" s="9" t="s">
        <v>778</v>
      </c>
      <c r="V60" s="39" t="s">
        <v>145</v>
      </c>
      <c r="W60" s="639" t="str">
        <f>ITEM_all_second!$E$352</f>
        <v/>
      </c>
      <c r="X60" s="639"/>
      <c r="Y60" s="639"/>
      <c r="Z60" s="639"/>
      <c r="AA60" s="639"/>
      <c r="AB60" s="9" t="s">
        <v>811</v>
      </c>
      <c r="AC60" s="9" t="s">
        <v>778</v>
      </c>
    </row>
    <row r="61" spans="2:37" ht="12" customHeight="1">
      <c r="C61" s="6" t="s">
        <v>1784</v>
      </c>
      <c r="L61" s="640" t="str">
        <f>ITEM_all_second!$E$353</f>
        <v/>
      </c>
      <c r="M61" s="640"/>
      <c r="N61" s="640"/>
      <c r="O61" s="640"/>
      <c r="P61" s="640"/>
      <c r="Q61" s="640"/>
      <c r="R61" s="640"/>
      <c r="S61" s="640"/>
      <c r="T61" s="61" t="s">
        <v>814</v>
      </c>
      <c r="U61" s="528" t="s">
        <v>815</v>
      </c>
      <c r="V61" s="528"/>
      <c r="W61" s="640" t="str">
        <f>ITEM_all_second!$E$354</f>
        <v/>
      </c>
      <c r="X61" s="640"/>
      <c r="Y61" s="640"/>
      <c r="Z61" s="640"/>
      <c r="AA61" s="640"/>
      <c r="AB61" s="640"/>
      <c r="AC61" s="640"/>
      <c r="AD61" s="640"/>
      <c r="AE61" s="9" t="s">
        <v>814</v>
      </c>
    </row>
    <row r="62" spans="2:37" ht="12" customHeight="1">
      <c r="C62" s="6" t="s">
        <v>1785</v>
      </c>
      <c r="W62" s="9" t="str">
        <f>ITEM_all_second!$E$355</f>
        <v>□</v>
      </c>
      <c r="X62" s="9" t="s">
        <v>817</v>
      </c>
      <c r="Z62" s="9" t="str">
        <f>ITEM_all_second!$E$356</f>
        <v>□</v>
      </c>
      <c r="AA62" s="9" t="s">
        <v>818</v>
      </c>
    </row>
    <row r="63" spans="2:37" ht="12" customHeight="1">
      <c r="B63" s="30"/>
      <c r="C63" s="30" t="s">
        <v>1786</v>
      </c>
      <c r="D63" s="30"/>
      <c r="E63" s="42"/>
      <c r="F63" s="30"/>
      <c r="G63" s="30"/>
      <c r="H63" s="30"/>
      <c r="I63" s="30"/>
      <c r="J63" s="30"/>
      <c r="K63" s="30"/>
      <c r="L63" s="30"/>
      <c r="M63" s="30"/>
      <c r="N63" s="30"/>
      <c r="O63" s="30"/>
      <c r="P63" s="32" t="str">
        <f>ITEM_all_second!$E$357</f>
        <v>□</v>
      </c>
      <c r="Q63" s="42" t="s">
        <v>820</v>
      </c>
      <c r="R63" s="30"/>
      <c r="S63" s="30"/>
      <c r="T63" s="30"/>
      <c r="U63" s="30"/>
      <c r="V63" s="30"/>
      <c r="W63" s="32" t="str">
        <f>ITEM_all_second!$E$358</f>
        <v>□</v>
      </c>
      <c r="X63" s="42" t="s">
        <v>821</v>
      </c>
      <c r="Y63" s="30"/>
      <c r="Z63" s="30"/>
      <c r="AA63" s="30"/>
      <c r="AB63" s="30"/>
      <c r="AC63" s="30"/>
      <c r="AD63" s="32" t="str">
        <f>ITEM_all_second!$E$359</f>
        <v>□</v>
      </c>
      <c r="AE63" s="42" t="s">
        <v>822</v>
      </c>
      <c r="AF63" s="30"/>
      <c r="AG63" s="30"/>
      <c r="AH63" s="30"/>
      <c r="AI63" s="30"/>
      <c r="AJ63" s="30"/>
      <c r="AK63" s="30"/>
    </row>
    <row r="64" spans="2:37" ht="12" customHeight="1">
      <c r="B64" s="6" t="s">
        <v>1770</v>
      </c>
      <c r="L64" s="529" t="str">
        <f>ITEM_all_second!$E$360</f>
        <v/>
      </c>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row>
    <row r="65" spans="2:37" ht="12" customHeight="1">
      <c r="L65" s="529" t="str">
        <f>ITEM_all_second!$E$361</f>
        <v/>
      </c>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row>
    <row r="66" spans="2:37" ht="12" customHeight="1">
      <c r="B66" s="30"/>
      <c r="C66" s="30"/>
      <c r="D66" s="30"/>
      <c r="E66" s="30"/>
      <c r="F66" s="30"/>
      <c r="G66" s="30"/>
      <c r="H66" s="30"/>
      <c r="I66" s="30"/>
      <c r="J66" s="30"/>
      <c r="K66" s="30"/>
      <c r="L66" s="535" t="str">
        <f>ITEM_all_second!$E$362</f>
        <v/>
      </c>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row>
    <row r="67" spans="2:37" ht="12" customHeight="1">
      <c r="B67" s="27" t="s">
        <v>1771</v>
      </c>
      <c r="C67" s="27"/>
      <c r="D67" s="27"/>
      <c r="E67" s="27"/>
      <c r="F67" s="27"/>
      <c r="G67" s="27"/>
      <c r="H67" s="27"/>
      <c r="I67" s="27"/>
      <c r="J67" s="27"/>
      <c r="K67" s="27"/>
      <c r="L67" s="515" t="s">
        <v>1521</v>
      </c>
      <c r="M67" s="515"/>
      <c r="N67" s="515" t="str">
        <f>ITEM_all_second!$E$363</f>
        <v/>
      </c>
      <c r="O67" s="515"/>
      <c r="P67" s="22" t="s">
        <v>6</v>
      </c>
      <c r="Q67" s="515" t="str">
        <f>ITEM_all_second!$E$364</f>
        <v/>
      </c>
      <c r="R67" s="515"/>
      <c r="S67" s="22" t="s">
        <v>7</v>
      </c>
      <c r="T67" s="515" t="str">
        <f>ITEM_all_second!$E$365</f>
        <v/>
      </c>
      <c r="U67" s="515"/>
      <c r="V67" s="22" t="s">
        <v>8</v>
      </c>
      <c r="W67" s="27"/>
      <c r="X67" s="27"/>
      <c r="Y67" s="27"/>
      <c r="Z67" s="27"/>
      <c r="AA67" s="27"/>
      <c r="AB67" s="27"/>
      <c r="AC67" s="27"/>
      <c r="AD67" s="27"/>
      <c r="AE67" s="27"/>
      <c r="AF67" s="27"/>
      <c r="AG67" s="27"/>
      <c r="AH67" s="27"/>
      <c r="AI67" s="27"/>
      <c r="AJ67" s="27"/>
      <c r="AK67" s="27"/>
    </row>
    <row r="68" spans="2:37" ht="12" customHeight="1">
      <c r="B68" s="27" t="s">
        <v>1772</v>
      </c>
      <c r="C68" s="27"/>
      <c r="D68" s="27"/>
      <c r="E68" s="27"/>
      <c r="F68" s="27"/>
      <c r="G68" s="27"/>
      <c r="H68" s="27"/>
      <c r="I68" s="27"/>
      <c r="J68" s="27"/>
      <c r="K68" s="27"/>
      <c r="L68" s="515" t="s">
        <v>1521</v>
      </c>
      <c r="M68" s="515"/>
      <c r="N68" s="515" t="str">
        <f>ITEM_all_second!$E$366</f>
        <v/>
      </c>
      <c r="O68" s="515"/>
      <c r="P68" s="22" t="s">
        <v>6</v>
      </c>
      <c r="Q68" s="515" t="str">
        <f>ITEM_all_second!$E$367</f>
        <v/>
      </c>
      <c r="R68" s="515"/>
      <c r="S68" s="22" t="s">
        <v>7</v>
      </c>
      <c r="T68" s="515" t="str">
        <f>ITEM_all_second!$E$368</f>
        <v/>
      </c>
      <c r="U68" s="515"/>
      <c r="V68" s="22" t="s">
        <v>8</v>
      </c>
      <c r="W68" s="27"/>
      <c r="X68" s="27"/>
      <c r="Y68" s="27"/>
      <c r="Z68" s="27"/>
      <c r="AA68" s="27"/>
      <c r="AB68" s="27"/>
      <c r="AC68" s="27"/>
      <c r="AD68" s="27"/>
      <c r="AE68" s="27"/>
      <c r="AF68" s="27"/>
      <c r="AG68" s="27"/>
      <c r="AH68" s="27"/>
      <c r="AI68" s="27"/>
      <c r="AJ68" s="27"/>
      <c r="AK68" s="27"/>
    </row>
    <row r="69" spans="2:37" ht="12" customHeight="1">
      <c r="B69" s="134" t="s">
        <v>1773</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16" t="str">
        <f>ITEM_all_second!$E$369</f>
        <v/>
      </c>
      <c r="I70" s="516"/>
      <c r="J70" s="9" t="s">
        <v>829</v>
      </c>
      <c r="K70" s="9" t="s">
        <v>778</v>
      </c>
      <c r="L70" s="516" t="s">
        <v>1521</v>
      </c>
      <c r="M70" s="516"/>
      <c r="N70" s="516" t="str">
        <f>ITEM_all_second!$E$370</f>
        <v/>
      </c>
      <c r="O70" s="516"/>
      <c r="P70" s="9" t="s">
        <v>6</v>
      </c>
      <c r="Q70" s="516" t="str">
        <f>ITEM_all_second!$E$371</f>
        <v/>
      </c>
      <c r="R70" s="516"/>
      <c r="S70" s="9" t="s">
        <v>7</v>
      </c>
      <c r="T70" s="516" t="str">
        <f>ITEM_all_second!$E$372</f>
        <v/>
      </c>
      <c r="U70" s="516"/>
      <c r="V70" s="9" t="s">
        <v>8</v>
      </c>
      <c r="W70" s="39" t="s">
        <v>145</v>
      </c>
      <c r="X70" s="529" t="str">
        <f>ITEM_all_second!$E$373</f>
        <v/>
      </c>
      <c r="Y70" s="529"/>
      <c r="Z70" s="529"/>
      <c r="AA70" s="529"/>
      <c r="AB70" s="529"/>
      <c r="AC70" s="529"/>
      <c r="AD70" s="529"/>
      <c r="AE70" s="529"/>
      <c r="AF70" s="529"/>
      <c r="AG70" s="529"/>
      <c r="AH70" s="529"/>
      <c r="AI70" s="529"/>
      <c r="AJ70" s="529"/>
      <c r="AK70" s="9" t="s">
        <v>778</v>
      </c>
    </row>
    <row r="71" spans="2:37" ht="12" customHeight="1">
      <c r="F71" s="39" t="s">
        <v>145</v>
      </c>
      <c r="G71" s="9" t="s">
        <v>828</v>
      </c>
      <c r="H71" s="516" t="str">
        <f>ITEM_all_second!$E$374</f>
        <v/>
      </c>
      <c r="I71" s="516"/>
      <c r="J71" s="9" t="s">
        <v>829</v>
      </c>
      <c r="K71" s="9" t="s">
        <v>778</v>
      </c>
      <c r="L71" s="516" t="s">
        <v>1526</v>
      </c>
      <c r="M71" s="516"/>
      <c r="N71" s="516" t="str">
        <f>ITEM_all_second!$E$375</f>
        <v/>
      </c>
      <c r="O71" s="516"/>
      <c r="P71" s="9" t="s">
        <v>6</v>
      </c>
      <c r="Q71" s="516" t="str">
        <f>ITEM_all_second!$E$376</f>
        <v/>
      </c>
      <c r="R71" s="516"/>
      <c r="S71" s="9" t="s">
        <v>7</v>
      </c>
      <c r="T71" s="516" t="str">
        <f>ITEM_all_second!$E$377</f>
        <v/>
      </c>
      <c r="U71" s="516"/>
      <c r="V71" s="9" t="s">
        <v>8</v>
      </c>
      <c r="W71" s="39" t="s">
        <v>145</v>
      </c>
      <c r="X71" s="529" t="str">
        <f>ITEM_all_second!$E$378</f>
        <v/>
      </c>
      <c r="Y71" s="529"/>
      <c r="Z71" s="529"/>
      <c r="AA71" s="529"/>
      <c r="AB71" s="529"/>
      <c r="AC71" s="529"/>
      <c r="AD71" s="529"/>
      <c r="AE71" s="529"/>
      <c r="AF71" s="529"/>
      <c r="AG71" s="529"/>
      <c r="AH71" s="529"/>
      <c r="AI71" s="529"/>
      <c r="AJ71" s="529"/>
      <c r="AK71" s="9" t="s">
        <v>778</v>
      </c>
    </row>
    <row r="72" spans="2:37" ht="12" customHeight="1">
      <c r="B72" s="30"/>
      <c r="C72" s="30"/>
      <c r="D72" s="30"/>
      <c r="E72" s="30"/>
      <c r="F72" s="43" t="s">
        <v>145</v>
      </c>
      <c r="G72" s="32" t="s">
        <v>828</v>
      </c>
      <c r="H72" s="545" t="str">
        <f>ITEM_all_second!$E$379</f>
        <v/>
      </c>
      <c r="I72" s="545"/>
      <c r="J72" s="32" t="s">
        <v>829</v>
      </c>
      <c r="K72" s="32" t="s">
        <v>778</v>
      </c>
      <c r="L72" s="545" t="s">
        <v>1521</v>
      </c>
      <c r="M72" s="545"/>
      <c r="N72" s="545" t="str">
        <f>ITEM_all_second!$E$380</f>
        <v/>
      </c>
      <c r="O72" s="545"/>
      <c r="P72" s="32" t="s">
        <v>6</v>
      </c>
      <c r="Q72" s="545" t="str">
        <f>ITEM_all_second!$E$381</f>
        <v/>
      </c>
      <c r="R72" s="545"/>
      <c r="S72" s="32" t="s">
        <v>7</v>
      </c>
      <c r="T72" s="545" t="str">
        <f>ITEM_all_second!$E$382</f>
        <v/>
      </c>
      <c r="U72" s="545"/>
      <c r="V72" s="32" t="s">
        <v>8</v>
      </c>
      <c r="W72" s="43" t="s">
        <v>145</v>
      </c>
      <c r="X72" s="535" t="str">
        <f>ITEM_all_second!$E$383</f>
        <v/>
      </c>
      <c r="Y72" s="535"/>
      <c r="Z72" s="535"/>
      <c r="AA72" s="535"/>
      <c r="AB72" s="535"/>
      <c r="AC72" s="535"/>
      <c r="AD72" s="535"/>
      <c r="AE72" s="535"/>
      <c r="AF72" s="535"/>
      <c r="AG72" s="535"/>
      <c r="AH72" s="535"/>
      <c r="AI72" s="535"/>
      <c r="AJ72" s="535"/>
      <c r="AK72" s="32" t="s">
        <v>778</v>
      </c>
    </row>
    <row r="73" spans="2:37" ht="12" customHeight="1">
      <c r="B73" s="147" t="s">
        <v>1763</v>
      </c>
      <c r="C73" s="147"/>
      <c r="D73" s="147"/>
      <c r="E73" s="147"/>
      <c r="F73" s="145"/>
      <c r="G73" s="148"/>
      <c r="H73" s="148"/>
      <c r="I73" s="148"/>
      <c r="J73" s="148"/>
      <c r="K73" s="148"/>
      <c r="L73" s="148"/>
      <c r="M73" s="148"/>
      <c r="N73" s="148"/>
      <c r="O73" s="148"/>
      <c r="P73" s="148"/>
      <c r="Q73" s="148"/>
      <c r="R73" s="148"/>
      <c r="S73" s="148"/>
      <c r="T73" s="148"/>
      <c r="U73" s="148"/>
      <c r="V73" s="148"/>
      <c r="W73" s="145"/>
      <c r="X73" s="149"/>
      <c r="Y73" s="149"/>
      <c r="Z73" s="148" t="str">
        <f>ITEM_all_first!E540</f>
        <v>□</v>
      </c>
      <c r="AA73" s="148" t="s">
        <v>1799</v>
      </c>
      <c r="AB73" s="149"/>
      <c r="AC73" s="148" t="str">
        <f>ITEM_all_first!E541</f>
        <v>□</v>
      </c>
      <c r="AD73" s="148" t="s">
        <v>1800</v>
      </c>
      <c r="AE73" s="149"/>
      <c r="AF73" s="149"/>
      <c r="AG73" s="149"/>
      <c r="AH73" s="149"/>
      <c r="AI73" s="149"/>
      <c r="AJ73" s="149"/>
      <c r="AK73" s="148"/>
    </row>
    <row r="74" spans="2:37" ht="12" customHeight="1">
      <c r="B74" s="30" t="s">
        <v>1774</v>
      </c>
      <c r="L74" s="78"/>
      <c r="M74" s="78"/>
      <c r="N74" s="78"/>
      <c r="O74" s="78"/>
      <c r="P74" s="78"/>
      <c r="Q74" s="78"/>
      <c r="R74" s="78"/>
      <c r="S74" s="78"/>
      <c r="T74" s="78"/>
      <c r="U74" s="78"/>
      <c r="V74" s="78"/>
      <c r="W74" s="78"/>
      <c r="X74" s="78"/>
      <c r="Y74" s="78"/>
      <c r="Z74" s="9" t="str">
        <f>ITEM_all_first!E542</f>
        <v>□</v>
      </c>
      <c r="AA74" s="9" t="s">
        <v>817</v>
      </c>
      <c r="AC74" s="9" t="str">
        <f>ITEM_all_first!E543</f>
        <v>□</v>
      </c>
      <c r="AD74" s="9" t="s">
        <v>818</v>
      </c>
      <c r="AE74" s="78"/>
      <c r="AF74" s="78"/>
      <c r="AG74" s="78"/>
      <c r="AH74" s="78"/>
      <c r="AI74" s="78"/>
      <c r="AJ74" s="78"/>
      <c r="AK74" s="78"/>
    </row>
    <row r="75" spans="2:37" ht="12" customHeight="1">
      <c r="B75" s="146" t="s">
        <v>1775</v>
      </c>
      <c r="C75" s="40"/>
      <c r="D75" s="40"/>
      <c r="E75" s="40"/>
      <c r="F75" s="40"/>
      <c r="G75" s="40"/>
      <c r="H75" s="40"/>
      <c r="I75" s="40"/>
      <c r="J75" s="40"/>
      <c r="K75" s="40"/>
      <c r="L75" s="540" t="str">
        <f>ITEM_all_second!$E$384</f>
        <v/>
      </c>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row>
    <row r="76" spans="2:37" ht="12" customHeight="1">
      <c r="B76" s="120"/>
      <c r="L76" s="529" t="str">
        <f>ITEM_all_second!$E$385</f>
        <v/>
      </c>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row>
    <row r="77" spans="2:37" ht="12" customHeight="1">
      <c r="B77" s="30" t="s">
        <v>1402</v>
      </c>
      <c r="C77" s="30"/>
      <c r="D77" s="30"/>
      <c r="E77" s="30"/>
      <c r="F77" s="30"/>
      <c r="G77" s="30"/>
      <c r="H77" s="136"/>
      <c r="I77" s="30"/>
      <c r="J77" s="30"/>
      <c r="K77" s="30"/>
      <c r="L77" s="535" t="str">
        <f>ITEM_all_second!$E$13</f>
        <v/>
      </c>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row>
  </sheetData>
  <mergeCells count="148">
    <mergeCell ref="O42:T42"/>
    <mergeCell ref="W42:AB42"/>
    <mergeCell ref="AE42:AJ42"/>
    <mergeCell ref="O49:T49"/>
    <mergeCell ref="W49:AB49"/>
    <mergeCell ref="AE49:AJ49"/>
    <mergeCell ref="O34:T34"/>
    <mergeCell ref="W34:AB34"/>
    <mergeCell ref="AE34:AJ34"/>
    <mergeCell ref="O39:T39"/>
    <mergeCell ref="W39:AB39"/>
    <mergeCell ref="AE39:AJ39"/>
    <mergeCell ref="O41:T41"/>
    <mergeCell ref="W41:AB41"/>
    <mergeCell ref="AE41:AJ41"/>
    <mergeCell ref="O37:T37"/>
    <mergeCell ref="W37:AB37"/>
    <mergeCell ref="AE37:AJ37"/>
    <mergeCell ref="O38:T38"/>
    <mergeCell ref="W38:AB38"/>
    <mergeCell ref="AE38:AJ38"/>
    <mergeCell ref="O45:T45"/>
    <mergeCell ref="W45:AB45"/>
    <mergeCell ref="AE45:AJ45"/>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O14:S14"/>
    <mergeCell ref="O15:S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U26:X26"/>
    <mergeCell ref="U27:X27"/>
    <mergeCell ref="L28:AK28"/>
    <mergeCell ref="I29:K29"/>
    <mergeCell ref="L29:U29"/>
    <mergeCell ref="X29:Z29"/>
    <mergeCell ref="AA29:AJ29"/>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O46:T46"/>
    <mergeCell ref="W46:AB46"/>
    <mergeCell ref="AE46:AJ46"/>
    <mergeCell ref="O43:T43"/>
    <mergeCell ref="W43:AB43"/>
    <mergeCell ref="AE43:AJ43"/>
    <mergeCell ref="O44:T44"/>
    <mergeCell ref="W44:AB44"/>
    <mergeCell ref="AE44:AJ44"/>
    <mergeCell ref="AE51:AJ51"/>
    <mergeCell ref="O52:T52"/>
    <mergeCell ref="O53:T53"/>
    <mergeCell ref="O55:R55"/>
    <mergeCell ref="O47:T47"/>
    <mergeCell ref="W47:AB47"/>
    <mergeCell ref="AE47:AJ47"/>
    <mergeCell ref="O50:T50"/>
    <mergeCell ref="W50:AB50"/>
    <mergeCell ref="AE50:AJ50"/>
    <mergeCell ref="O48:T48"/>
    <mergeCell ref="W48:AB48"/>
    <mergeCell ref="AE48:AJ48"/>
    <mergeCell ref="O56:R56"/>
    <mergeCell ref="O57:T57"/>
    <mergeCell ref="W57:AB57"/>
    <mergeCell ref="O58:S58"/>
    <mergeCell ref="W58:AA58"/>
    <mergeCell ref="O59:S59"/>
    <mergeCell ref="W59:AA59"/>
    <mergeCell ref="O51:T51"/>
    <mergeCell ref="W51:AB51"/>
    <mergeCell ref="L65:AK65"/>
    <mergeCell ref="L66:AK66"/>
    <mergeCell ref="L67:M67"/>
    <mergeCell ref="N67:O67"/>
    <mergeCell ref="Q67:R67"/>
    <mergeCell ref="T67:U67"/>
    <mergeCell ref="O60:S60"/>
    <mergeCell ref="W60:AA60"/>
    <mergeCell ref="L61:S61"/>
    <mergeCell ref="U61:V61"/>
    <mergeCell ref="W61:AD61"/>
    <mergeCell ref="L64:AK64"/>
    <mergeCell ref="L68:M68"/>
    <mergeCell ref="N68:O68"/>
    <mergeCell ref="Q68:R68"/>
    <mergeCell ref="T68:U68"/>
    <mergeCell ref="H70:I70"/>
    <mergeCell ref="L70:M70"/>
    <mergeCell ref="N70:O70"/>
    <mergeCell ref="Q70:R70"/>
    <mergeCell ref="T70:U70"/>
    <mergeCell ref="L77:AK77"/>
    <mergeCell ref="L75:AK75"/>
    <mergeCell ref="H72:I72"/>
    <mergeCell ref="L72:M72"/>
    <mergeCell ref="N72:O72"/>
    <mergeCell ref="Q72:R72"/>
    <mergeCell ref="T72:U72"/>
    <mergeCell ref="X72:AJ72"/>
    <mergeCell ref="X70:AJ70"/>
    <mergeCell ref="H71:I71"/>
    <mergeCell ref="L71:M71"/>
    <mergeCell ref="N71:O71"/>
    <mergeCell ref="Q71:R71"/>
    <mergeCell ref="T71:U71"/>
    <mergeCell ref="X71:AJ71"/>
    <mergeCell ref="L76:AK76"/>
  </mergeCells>
  <phoneticPr fontId="30"/>
  <dataValidations count="8">
    <dataValidation type="list" allowBlank="1" showInputMessage="1" showErrorMessage="1" prompt="選択" sqref="H9:H11 O9:O10 T9 Z9 M11 R11 H31 K31 N31 Q31 T31 X31 AD31 P63 W62:W63 Z62 AD63 Z73:Z74 AC73:AC74"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L29:U30 AA29:AJ30" xr:uid="{00000000-0002-0000-2800-000004000000}">
      <formula1>用途</formula1>
    </dataValidation>
    <dataValidation type="list" allowBlank="1" showInputMessage="1" prompt="選択" sqref="L61:S61 W61:AD61" xr:uid="{00000000-0002-0000-2800-000005000000}">
      <formula1>構造</formula1>
    </dataValidation>
    <dataValidation type="list" allowBlank="1" showInputMessage="1" prompt="選択" sqref="Z70:AA72 AE70:AJ73 X70:Y73 AB70:AB73 AC70:AD72" xr:uid="{00000000-0002-0000-2800-000006000000}">
      <formula1>特定工程</formula1>
    </dataValidation>
    <dataValidation type="list" allowBlank="1" showInputMessage="1" prompt="選択" sqref="O56:R56"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4:BU60"/>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8" ht="15" customHeight="1">
      <c r="B4" s="523" t="s">
        <v>832</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6" spans="2:38" ht="15" customHeight="1">
      <c r="B6" s="40" t="s">
        <v>833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2:38" ht="15" customHeight="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row>
    <row r="9" spans="2:38" ht="1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2:38" ht="15" customHeight="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row>
    <row r="11" spans="2:38" ht="1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1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row>
    <row r="14" spans="2:38"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2:38" ht="15" customHeight="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row>
    <row r="16" spans="2:38" ht="15" customHeight="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row>
    <row r="17" spans="2:37"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2:37" ht="15"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2:37" ht="15" customHeigh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2:37" ht="15" customHeight="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37" ht="1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2:37" ht="15" customHeight="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row>
    <row r="26" spans="2:37" ht="15" customHeight="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spans="2:37" ht="1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2:37" ht="15" customHeight="1">
      <c r="B28" s="40" t="s">
        <v>834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15"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2:37" ht="15" customHeight="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2:37" ht="15" customHeight="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37" ht="15" customHeight="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2:37" ht="15" customHeight="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2:37" ht="15" customHeight="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2:37" ht="15" customHeight="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2:37" ht="15" customHeight="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2:37" ht="1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37" ht="15" customHeight="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spans="2:37" ht="15" customHeight="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15" customHeight="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spans="2:37" ht="15" customHeight="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2:37" ht="15" customHeight="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2:37" ht="15" customHeight="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15" customHeight="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1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15" customHeight="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15" customHeight="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ht="15"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row>
    <row r="50" spans="2:37" ht="15" customHeight="1">
      <c r="B50" s="6" t="s">
        <v>835</v>
      </c>
    </row>
    <row r="51" spans="2:37" ht="15" customHeight="1">
      <c r="B51" s="6" t="s">
        <v>836</v>
      </c>
    </row>
    <row r="52" spans="2:37" ht="15" customHeight="1">
      <c r="C52" s="6" t="s">
        <v>1507</v>
      </c>
      <c r="D52" s="6" t="s">
        <v>837</v>
      </c>
    </row>
    <row r="53" spans="2:37" ht="15" customHeight="1">
      <c r="D53" s="6" t="s">
        <v>1793</v>
      </c>
    </row>
    <row r="54" spans="2:37" ht="15" customHeight="1">
      <c r="D54" s="6" t="s">
        <v>1794</v>
      </c>
    </row>
    <row r="55" spans="2:37" ht="15" customHeight="1">
      <c r="C55" s="6" t="s">
        <v>1873</v>
      </c>
      <c r="D55" s="6" t="s">
        <v>838</v>
      </c>
    </row>
    <row r="56" spans="2:37" ht="15" customHeight="1">
      <c r="D56" s="6" t="s">
        <v>839</v>
      </c>
    </row>
    <row r="57" spans="2:37" ht="15" customHeight="1">
      <c r="B57" s="6" t="s">
        <v>840</v>
      </c>
    </row>
    <row r="58" spans="2:37" ht="15" customHeight="1">
      <c r="C58" s="6" t="s">
        <v>1507</v>
      </c>
      <c r="D58" s="6" t="s">
        <v>841</v>
      </c>
    </row>
    <row r="59" spans="2:37" ht="15" customHeight="1">
      <c r="C59" s="6" t="s">
        <v>1873</v>
      </c>
      <c r="D59" s="6" t="s">
        <v>842</v>
      </c>
    </row>
    <row r="60" spans="2:37" ht="15" customHeight="1">
      <c r="D60" s="6" t="s">
        <v>843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C7F2-0659-4097-A845-55D9C1548FD4}">
  <sheetPr>
    <tabColor theme="6" tint="0.79998168889431442"/>
  </sheetPr>
  <dimension ref="A4:BU43"/>
  <sheetViews>
    <sheetView showGridLines="0" zoomScaleNormal="100" zoomScaleSheetLayoutView="100" workbookViewId="0">
      <pane ySplit="2" topLeftCell="A3" activePane="bottomLeft" state="frozen"/>
      <selection pane="bottomLeft" activeCell="K24" sqref="K24"/>
    </sheetView>
  </sheetViews>
  <sheetFormatPr defaultColWidth="2.5" defaultRowHeight="15" customHeight="1"/>
  <cols>
    <col min="1" max="73" width="2.5" style="1" customWidth="1"/>
    <col min="74" max="16384" width="2.5" style="2"/>
  </cols>
  <sheetData>
    <row r="4" spans="2:37" ht="15" customHeight="1">
      <c r="B4" s="1" t="s">
        <v>1528</v>
      </c>
    </row>
    <row r="6" spans="2:37" ht="39.950000000000003" customHeight="1">
      <c r="B6" s="800" t="s">
        <v>895</v>
      </c>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row>
    <row r="10" spans="2:37" ht="20.100000000000001" customHeight="1">
      <c r="C10" s="292" t="s">
        <v>2374</v>
      </c>
    </row>
    <row r="14" spans="2:37" ht="20.100000000000001" customHeight="1">
      <c r="D14" s="801" t="s">
        <v>2375</v>
      </c>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row>
    <row r="18" spans="3:36" ht="30" customHeight="1">
      <c r="D18" s="2"/>
      <c r="G18" s="293" t="s">
        <v>2376</v>
      </c>
      <c r="K18" s="4"/>
      <c r="Q18" s="294" t="s">
        <v>896</v>
      </c>
      <c r="S18" s="785" t="str">
        <f>IF(ITEM_all_second!$E$29="","",ITEM_all_second!$E$29)</f>
        <v/>
      </c>
      <c r="T18" s="785"/>
      <c r="U18" s="785"/>
      <c r="V18" s="785"/>
      <c r="W18" s="785"/>
      <c r="X18" s="785"/>
      <c r="Y18" s="785"/>
      <c r="Z18" s="785"/>
      <c r="AA18" s="785"/>
      <c r="AB18" s="785"/>
      <c r="AC18" s="785"/>
      <c r="AD18" s="785"/>
      <c r="AE18" s="785"/>
      <c r="AF18" s="785"/>
      <c r="AG18" s="785"/>
      <c r="AH18" s="785"/>
      <c r="AI18" s="785"/>
      <c r="AJ18" s="785"/>
    </row>
    <row r="19" spans="3:36" ht="30" customHeight="1">
      <c r="D19" s="2"/>
      <c r="G19" s="293" t="s">
        <v>2377</v>
      </c>
      <c r="K19" s="4"/>
      <c r="Q19" s="294" t="s">
        <v>2378</v>
      </c>
      <c r="S19" s="785" t="str">
        <f>IF(ITEM_all_second!$E$27="","",ITEM_all_second!$E$27)</f>
        <v/>
      </c>
      <c r="T19" s="785"/>
      <c r="U19" s="785"/>
      <c r="V19" s="785"/>
      <c r="W19" s="785"/>
      <c r="X19" s="785"/>
      <c r="Y19" s="785"/>
      <c r="Z19" s="785"/>
      <c r="AA19" s="785"/>
      <c r="AB19" s="785"/>
      <c r="AC19" s="785"/>
      <c r="AD19" s="785"/>
      <c r="AE19" s="785"/>
      <c r="AF19" s="785"/>
      <c r="AG19" s="785"/>
      <c r="AH19" s="785"/>
      <c r="AI19" s="785"/>
      <c r="AJ19" s="785"/>
    </row>
    <row r="20" spans="3:36" ht="30" customHeight="1">
      <c r="K20" s="4"/>
      <c r="Q20" s="294" t="s">
        <v>897</v>
      </c>
      <c r="S20" s="785" t="str">
        <f>IF(ITEM_all_second!$E$23="","",ITEM_all_second!$E$23)</f>
        <v/>
      </c>
      <c r="T20" s="785"/>
      <c r="U20" s="785"/>
      <c r="V20" s="785"/>
      <c r="W20" s="785"/>
      <c r="X20" s="785"/>
      <c r="Y20" s="785"/>
      <c r="Z20" s="785"/>
      <c r="AA20" s="785"/>
      <c r="AB20" s="785"/>
      <c r="AC20" s="785"/>
      <c r="AD20" s="785"/>
      <c r="AE20" s="785"/>
      <c r="AF20" s="785"/>
      <c r="AG20" s="785"/>
      <c r="AH20" s="785"/>
      <c r="AI20" s="785"/>
      <c r="AJ20" s="785"/>
    </row>
    <row r="21" spans="3:36" ht="15" customHeight="1">
      <c r="K21" s="4"/>
      <c r="P21" s="293"/>
      <c r="S21" s="291"/>
      <c r="T21" s="291"/>
      <c r="U21" s="291"/>
      <c r="V21" s="291"/>
      <c r="W21" s="291"/>
      <c r="X21" s="291"/>
      <c r="Y21" s="291"/>
      <c r="Z21" s="291"/>
      <c r="AA21" s="291"/>
      <c r="AB21" s="291"/>
      <c r="AC21" s="291"/>
      <c r="AD21" s="291"/>
      <c r="AE21" s="291"/>
      <c r="AF21" s="291"/>
      <c r="AG21" s="291"/>
      <c r="AH21" s="291"/>
      <c r="AI21" s="291"/>
      <c r="AJ21" s="291"/>
    </row>
    <row r="22" spans="3:36" ht="15" customHeight="1">
      <c r="K22" s="4"/>
      <c r="P22" s="293"/>
      <c r="S22" s="291"/>
      <c r="T22" s="291"/>
      <c r="U22" s="291"/>
      <c r="V22" s="291"/>
      <c r="W22" s="291"/>
      <c r="X22" s="291"/>
      <c r="Y22" s="291"/>
      <c r="Z22" s="291"/>
      <c r="AA22" s="291"/>
      <c r="AB22" s="291"/>
      <c r="AC22" s="291"/>
      <c r="AD22" s="291"/>
      <c r="AE22" s="291"/>
      <c r="AF22" s="291"/>
      <c r="AG22" s="291"/>
      <c r="AH22" s="291"/>
      <c r="AI22" s="291"/>
      <c r="AJ22" s="291"/>
    </row>
    <row r="23" spans="3:36" ht="15" customHeight="1">
      <c r="C23" s="295"/>
      <c r="D23" s="295"/>
      <c r="E23" s="295"/>
      <c r="F23" s="295"/>
      <c r="G23" s="295"/>
      <c r="H23" s="295"/>
      <c r="I23" s="295"/>
      <c r="J23" s="65"/>
      <c r="K23" s="295"/>
      <c r="L23" s="65"/>
      <c r="M23" s="65"/>
      <c r="N23" s="65"/>
      <c r="O23" s="65"/>
      <c r="P23" s="296"/>
      <c r="Q23" s="296"/>
      <c r="R23" s="296"/>
      <c r="S23" s="296"/>
      <c r="T23" s="296"/>
      <c r="U23" s="296"/>
      <c r="V23" s="296"/>
      <c r="W23" s="296"/>
      <c r="X23" s="296"/>
      <c r="Y23" s="296"/>
      <c r="Z23" s="296"/>
      <c r="AA23" s="296"/>
      <c r="AB23" s="296"/>
      <c r="AC23" s="296"/>
      <c r="AD23" s="296"/>
      <c r="AE23" s="296"/>
      <c r="AF23" s="296"/>
      <c r="AG23" s="296"/>
      <c r="AH23" s="296"/>
      <c r="AI23" s="296"/>
      <c r="AJ23" s="65"/>
    </row>
    <row r="24" spans="3:36" ht="20.100000000000001" customHeight="1">
      <c r="C24" s="788" t="s">
        <v>2379</v>
      </c>
      <c r="D24" s="789"/>
      <c r="E24" s="789"/>
      <c r="F24" s="789"/>
      <c r="G24" s="789"/>
      <c r="H24" s="789"/>
      <c r="I24" s="790"/>
      <c r="J24" s="262"/>
      <c r="K24" s="139" t="s">
        <v>171</v>
      </c>
      <c r="L24" s="297" t="s">
        <v>2380</v>
      </c>
      <c r="M24" s="249"/>
      <c r="N24" s="249"/>
      <c r="O24" s="249"/>
      <c r="P24" s="249"/>
      <c r="Q24" s="249"/>
      <c r="R24" s="249"/>
      <c r="S24" s="249"/>
      <c r="T24" s="249"/>
      <c r="U24" s="249"/>
      <c r="V24" s="249"/>
      <c r="W24" s="249"/>
      <c r="X24" s="249"/>
      <c r="Y24" s="249"/>
      <c r="Z24" s="297"/>
      <c r="AA24" s="297"/>
      <c r="AB24" s="249"/>
      <c r="AC24" s="249"/>
      <c r="AD24" s="249"/>
      <c r="AE24" s="249"/>
      <c r="AF24" s="249"/>
      <c r="AG24" s="249"/>
      <c r="AH24" s="249"/>
      <c r="AI24" s="249"/>
      <c r="AJ24" s="253"/>
    </row>
    <row r="25" spans="3:36" ht="20.100000000000001" customHeight="1">
      <c r="C25" s="791"/>
      <c r="D25" s="786"/>
      <c r="E25" s="786"/>
      <c r="F25" s="786"/>
      <c r="G25" s="786"/>
      <c r="H25" s="786"/>
      <c r="I25" s="792"/>
      <c r="J25" s="244"/>
      <c r="K25" s="138" t="s">
        <v>171</v>
      </c>
      <c r="L25" s="292" t="s">
        <v>2381</v>
      </c>
      <c r="AJ25" s="263"/>
    </row>
    <row r="26" spans="3:36" ht="20.100000000000001" customHeight="1">
      <c r="C26" s="791"/>
      <c r="D26" s="786"/>
      <c r="E26" s="786"/>
      <c r="F26" s="786"/>
      <c r="G26" s="786"/>
      <c r="H26" s="786"/>
      <c r="I26" s="792"/>
      <c r="J26" s="244"/>
      <c r="K26" s="138" t="s">
        <v>171</v>
      </c>
      <c r="L26" s="292" t="s">
        <v>2382</v>
      </c>
      <c r="AJ26" s="263"/>
    </row>
    <row r="27" spans="3:36" ht="20.100000000000001" customHeight="1">
      <c r="C27" s="791"/>
      <c r="D27" s="786"/>
      <c r="E27" s="786"/>
      <c r="F27" s="786"/>
      <c r="G27" s="786"/>
      <c r="H27" s="786"/>
      <c r="I27" s="792"/>
      <c r="J27" s="244"/>
      <c r="K27" s="138" t="s">
        <v>171</v>
      </c>
      <c r="L27" s="292" t="s">
        <v>2383</v>
      </c>
      <c r="Z27" s="292"/>
      <c r="AA27" s="292"/>
      <c r="AJ27" s="263"/>
    </row>
    <row r="28" spans="3:36" ht="20.100000000000001" customHeight="1">
      <c r="C28" s="791"/>
      <c r="D28" s="786"/>
      <c r="E28" s="786"/>
      <c r="F28" s="786"/>
      <c r="G28" s="786"/>
      <c r="H28" s="786"/>
      <c r="I28" s="792"/>
      <c r="J28" s="244"/>
      <c r="K28" s="138" t="s">
        <v>171</v>
      </c>
      <c r="L28" s="292" t="s">
        <v>2384</v>
      </c>
      <c r="Z28" s="292"/>
      <c r="AA28" s="292"/>
      <c r="AJ28" s="263"/>
    </row>
    <row r="29" spans="3:36" ht="20.100000000000001" customHeight="1">
      <c r="C29" s="791"/>
      <c r="D29" s="786"/>
      <c r="E29" s="786"/>
      <c r="F29" s="786"/>
      <c r="G29" s="786"/>
      <c r="H29" s="786"/>
      <c r="I29" s="792"/>
      <c r="J29" s="244"/>
      <c r="K29" s="138" t="s">
        <v>171</v>
      </c>
      <c r="L29" s="292" t="s">
        <v>2385</v>
      </c>
      <c r="Z29" s="292"/>
      <c r="AA29" s="292"/>
      <c r="AJ29" s="263"/>
    </row>
    <row r="30" spans="3:36" ht="20.100000000000001" customHeight="1">
      <c r="C30" s="791"/>
      <c r="D30" s="786"/>
      <c r="E30" s="786"/>
      <c r="F30" s="786"/>
      <c r="G30" s="786"/>
      <c r="H30" s="786"/>
      <c r="I30" s="792"/>
      <c r="J30" s="244"/>
      <c r="K30" s="138" t="s">
        <v>171</v>
      </c>
      <c r="L30" s="292" t="s">
        <v>2386</v>
      </c>
      <c r="AJ30" s="263"/>
    </row>
    <row r="31" spans="3:36" ht="20.100000000000001" customHeight="1">
      <c r="C31" s="791"/>
      <c r="D31" s="786"/>
      <c r="E31" s="786"/>
      <c r="F31" s="786"/>
      <c r="G31" s="786"/>
      <c r="H31" s="786"/>
      <c r="I31" s="792"/>
      <c r="K31" s="138" t="s">
        <v>171</v>
      </c>
      <c r="L31" s="292" t="s">
        <v>2387</v>
      </c>
      <c r="AJ31" s="263"/>
    </row>
    <row r="32" spans="3:36" ht="20.100000000000001" customHeight="1">
      <c r="C32" s="793"/>
      <c r="D32" s="794"/>
      <c r="E32" s="794"/>
      <c r="F32" s="794"/>
      <c r="G32" s="794"/>
      <c r="H32" s="794"/>
      <c r="I32" s="795"/>
      <c r="J32" s="2"/>
      <c r="K32" s="64" t="s">
        <v>2388</v>
      </c>
      <c r="L32" s="299" t="s">
        <v>2389</v>
      </c>
      <c r="M32" s="65"/>
      <c r="N32" s="65"/>
      <c r="O32" s="65"/>
      <c r="P32" s="65"/>
      <c r="Q32" s="65"/>
      <c r="R32" s="65"/>
      <c r="S32" s="65"/>
      <c r="T32" s="65"/>
      <c r="U32" s="65"/>
      <c r="V32" s="65"/>
      <c r="W32" s="65"/>
      <c r="X32" s="65"/>
      <c r="Y32" s="65"/>
      <c r="Z32" s="65"/>
      <c r="AA32" s="65"/>
      <c r="AB32" s="65"/>
      <c r="AC32" s="65"/>
      <c r="AD32" s="65"/>
      <c r="AE32" s="65"/>
      <c r="AF32" s="65"/>
      <c r="AG32" s="65"/>
      <c r="AH32" s="65"/>
      <c r="AI32" s="65"/>
      <c r="AJ32" s="254"/>
    </row>
    <row r="33" spans="3:36" ht="20.100000000000001" customHeight="1">
      <c r="C33" s="796" t="s">
        <v>2390</v>
      </c>
      <c r="D33" s="797"/>
      <c r="E33" s="797"/>
      <c r="F33" s="797"/>
      <c r="G33" s="797"/>
      <c r="H33" s="797"/>
      <c r="I33" s="798"/>
      <c r="J33" s="267"/>
      <c r="K33" s="799" t="str">
        <f>IF(ITEM_all_second!$E$217="","",ITEM_all_second!$E$217)</f>
        <v/>
      </c>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243"/>
    </row>
    <row r="34" spans="3:36" ht="20.100000000000001" customHeight="1">
      <c r="C34" s="796" t="s">
        <v>2391</v>
      </c>
      <c r="D34" s="797"/>
      <c r="E34" s="797"/>
      <c r="F34" s="797"/>
      <c r="G34" s="797"/>
      <c r="H34" s="797"/>
      <c r="I34" s="797"/>
      <c r="J34" s="267"/>
      <c r="K34" s="799" t="str">
        <f>IF(ITEM_all_second!$E$237="","",ITEM_all_second!$E$237)</f>
        <v/>
      </c>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243"/>
    </row>
    <row r="38" spans="3:36" ht="30" customHeight="1">
      <c r="Z38" s="786" t="s">
        <v>1521</v>
      </c>
      <c r="AA38" s="786"/>
      <c r="AB38" s="787"/>
      <c r="AC38" s="787"/>
      <c r="AD38" s="298" t="s">
        <v>6</v>
      </c>
      <c r="AE38" s="787"/>
      <c r="AF38" s="787"/>
      <c r="AG38" s="298" t="s">
        <v>7</v>
      </c>
      <c r="AH38" s="787"/>
      <c r="AI38" s="787"/>
      <c r="AJ38" s="298" t="s">
        <v>845</v>
      </c>
    </row>
    <row r="39" spans="3:36" ht="15" customHeight="1">
      <c r="Z39" s="298"/>
      <c r="AA39" s="298"/>
      <c r="AB39" s="298"/>
      <c r="AC39" s="298"/>
      <c r="AD39" s="298"/>
      <c r="AE39" s="298"/>
      <c r="AF39" s="298"/>
      <c r="AG39" s="298"/>
      <c r="AH39" s="298"/>
      <c r="AI39" s="298"/>
      <c r="AJ39" s="298"/>
    </row>
    <row r="41" spans="3:36" ht="30" customHeight="1">
      <c r="D41" s="2"/>
      <c r="G41" s="293" t="s">
        <v>2392</v>
      </c>
      <c r="Q41" s="294" t="s">
        <v>896</v>
      </c>
      <c r="S41" s="785" t="str">
        <f>IF(ITEM_all_second!$E$18="","",ITEM_all_second!$E$18)</f>
        <v/>
      </c>
      <c r="T41" s="785"/>
      <c r="U41" s="785"/>
      <c r="V41" s="785"/>
      <c r="W41" s="785"/>
      <c r="X41" s="785"/>
      <c r="Y41" s="785"/>
      <c r="Z41" s="785"/>
      <c r="AA41" s="785"/>
      <c r="AB41" s="785"/>
      <c r="AC41" s="785"/>
      <c r="AD41" s="785"/>
      <c r="AE41" s="785"/>
      <c r="AF41" s="785"/>
      <c r="AG41" s="785"/>
      <c r="AH41" s="785"/>
      <c r="AI41" s="785"/>
      <c r="AJ41" s="785"/>
    </row>
    <row r="42" spans="3:36" ht="30" customHeight="1">
      <c r="G42" s="293" t="s">
        <v>2393</v>
      </c>
      <c r="Q42" s="294" t="s">
        <v>897</v>
      </c>
      <c r="S42" s="785" t="str">
        <f>IF(ITEM_all_second!$E$15="","",ITEM_all_second!$E$15)</f>
        <v/>
      </c>
      <c r="T42" s="785"/>
      <c r="U42" s="785"/>
      <c r="V42" s="785"/>
      <c r="W42" s="785"/>
      <c r="X42" s="785"/>
      <c r="Y42" s="785"/>
      <c r="Z42" s="785"/>
      <c r="AA42" s="785"/>
      <c r="AB42" s="785"/>
      <c r="AC42" s="785"/>
      <c r="AD42" s="785"/>
      <c r="AE42" s="785"/>
      <c r="AF42" s="785"/>
      <c r="AG42" s="785"/>
      <c r="AH42" s="785"/>
      <c r="AI42" s="785"/>
      <c r="AJ42" s="785"/>
    </row>
    <row r="43" spans="3:36" ht="30" customHeight="1">
      <c r="Q43" s="294"/>
      <c r="S43" s="785"/>
      <c r="T43" s="785"/>
      <c r="U43" s="785"/>
      <c r="V43" s="785"/>
      <c r="W43" s="785"/>
      <c r="X43" s="785"/>
      <c r="Y43" s="785"/>
      <c r="Z43" s="785"/>
      <c r="AA43" s="785"/>
      <c r="AB43" s="785"/>
      <c r="AC43" s="785"/>
      <c r="AD43" s="785"/>
      <c r="AE43" s="785"/>
      <c r="AF43" s="785"/>
      <c r="AG43" s="785"/>
      <c r="AH43" s="785"/>
      <c r="AI43" s="785"/>
      <c r="AJ43" s="785"/>
    </row>
  </sheetData>
  <mergeCells count="17">
    <mergeCell ref="C24:I32"/>
    <mergeCell ref="B6:AK6"/>
    <mergeCell ref="D14:AI14"/>
    <mergeCell ref="S18:AJ18"/>
    <mergeCell ref="S19:AJ19"/>
    <mergeCell ref="S20:AJ20"/>
    <mergeCell ref="S41:AJ41"/>
    <mergeCell ref="S42:AJ42"/>
    <mergeCell ref="S43:AJ43"/>
    <mergeCell ref="C33:I33"/>
    <mergeCell ref="K33:AI33"/>
    <mergeCell ref="C34:I34"/>
    <mergeCell ref="K34:AI34"/>
    <mergeCell ref="Z38:AA38"/>
    <mergeCell ref="AB38:AC38"/>
    <mergeCell ref="AE38:AF38"/>
    <mergeCell ref="AH38:AI38"/>
  </mergeCells>
  <phoneticPr fontId="50"/>
  <dataValidations count="1">
    <dataValidation type="list" allowBlank="1" showInputMessage="1" prompt="選択" sqref="K24:K31" xr:uid="{CC1C9022-21BA-4B87-86FB-077188AE8A55}">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2677-C949-4EBE-B1A9-A54CD66CFA19}">
  <sheetPr>
    <tabColor theme="6" tint="0.79998168889431442"/>
  </sheetPr>
  <dimension ref="B4:AM250"/>
  <sheetViews>
    <sheetView showGridLines="0" zoomScaleNormal="100" zoomScaleSheetLayoutView="100" workbookViewId="0">
      <pane ySplit="2" topLeftCell="A3" activePane="bottomLeft" state="frozen"/>
      <selection pane="bottomLeft" activeCell="AE5" sqref="AE5:AF5"/>
    </sheetView>
  </sheetViews>
  <sheetFormatPr defaultColWidth="2.625" defaultRowHeight="15" customHeight="1"/>
  <cols>
    <col min="1" max="16384" width="2.625" style="1"/>
  </cols>
  <sheetData>
    <row r="4" spans="2:39" ht="15" customHeight="1">
      <c r="B4" s="140" t="s">
        <v>1527</v>
      </c>
      <c r="AM4" s="141" t="s">
        <v>2177</v>
      </c>
    </row>
    <row r="5" spans="2:39" ht="30" customHeight="1" thickBot="1">
      <c r="N5" s="810" t="s">
        <v>2366</v>
      </c>
      <c r="O5" s="810"/>
      <c r="P5" s="810"/>
      <c r="Q5" s="810"/>
      <c r="R5" s="810"/>
      <c r="S5" s="810"/>
      <c r="T5" s="810"/>
      <c r="U5" s="810"/>
      <c r="V5" s="810"/>
      <c r="W5" s="810"/>
      <c r="X5" s="810"/>
      <c r="Y5" s="810"/>
      <c r="Z5" s="810"/>
      <c r="AA5" s="810"/>
      <c r="AC5" s="868" t="s">
        <v>1521</v>
      </c>
      <c r="AD5" s="868"/>
      <c r="AE5" s="868"/>
      <c r="AF5" s="868"/>
      <c r="AG5" s="112" t="s">
        <v>6</v>
      </c>
      <c r="AH5" s="868"/>
      <c r="AI5" s="868"/>
      <c r="AJ5" s="112" t="s">
        <v>844</v>
      </c>
      <c r="AK5" s="868"/>
      <c r="AL5" s="868"/>
      <c r="AM5" s="112" t="s">
        <v>8</v>
      </c>
    </row>
    <row r="6" spans="2:39" ht="15" customHeight="1" thickTop="1"/>
    <row r="7" spans="2:39" ht="15" customHeight="1">
      <c r="B7" s="1" t="s">
        <v>2362</v>
      </c>
    </row>
    <row r="8" spans="2:39" ht="9.9499999999999993" customHeight="1">
      <c r="B8" s="233"/>
    </row>
    <row r="9" spans="2:39" ht="15" customHeight="1" thickBot="1">
      <c r="B9" s="233" t="s">
        <v>2178</v>
      </c>
      <c r="AL9" s="868" t="s">
        <v>2179</v>
      </c>
      <c r="AM9" s="868"/>
    </row>
    <row r="10" spans="2:39" ht="17.45" customHeight="1">
      <c r="B10" s="874" t="s">
        <v>898</v>
      </c>
      <c r="C10" s="875"/>
      <c r="D10" s="875"/>
      <c r="E10" s="875"/>
      <c r="F10" s="875"/>
      <c r="G10" s="875"/>
      <c r="H10" s="875"/>
      <c r="I10" s="875"/>
      <c r="J10" s="876"/>
      <c r="K10" s="877"/>
      <c r="L10" s="877"/>
      <c r="M10" s="877"/>
      <c r="N10" s="877"/>
      <c r="O10" s="877"/>
      <c r="P10" s="877"/>
      <c r="Q10" s="877"/>
      <c r="R10" s="877"/>
      <c r="S10" s="877"/>
      <c r="T10" s="877"/>
      <c r="U10" s="877"/>
      <c r="V10" s="878" t="s">
        <v>1725</v>
      </c>
      <c r="W10" s="878"/>
      <c r="X10" s="878"/>
      <c r="Y10" s="879"/>
      <c r="Z10" s="880" t="s">
        <v>171</v>
      </c>
      <c r="AA10" s="880"/>
      <c r="AB10" s="881" t="s">
        <v>2180</v>
      </c>
      <c r="AC10" s="881"/>
      <c r="AD10" s="881"/>
      <c r="AE10" s="881"/>
      <c r="AF10" s="880" t="s">
        <v>1726</v>
      </c>
      <c r="AG10" s="880"/>
      <c r="AH10" s="869" t="s">
        <v>2181</v>
      </c>
      <c r="AI10" s="869"/>
      <c r="AJ10" s="869"/>
      <c r="AK10" s="870"/>
      <c r="AL10" s="821" t="s">
        <v>171</v>
      </c>
      <c r="AM10" s="824"/>
    </row>
    <row r="11" spans="2:39" ht="17.45" customHeight="1">
      <c r="B11" s="871" t="s">
        <v>171</v>
      </c>
      <c r="C11" s="872"/>
      <c r="D11" s="873" t="s">
        <v>1727</v>
      </c>
      <c r="E11" s="873"/>
      <c r="F11" s="873"/>
      <c r="G11" s="873"/>
      <c r="H11" s="872" t="s">
        <v>1726</v>
      </c>
      <c r="I11" s="872"/>
      <c r="J11" s="873" t="s">
        <v>1728</v>
      </c>
      <c r="K11" s="873"/>
      <c r="L11" s="873"/>
      <c r="M11" s="873"/>
      <c r="N11" s="872" t="s">
        <v>1726</v>
      </c>
      <c r="O11" s="872"/>
      <c r="P11" s="873" t="s">
        <v>2182</v>
      </c>
      <c r="Q11" s="873"/>
      <c r="R11" s="873"/>
      <c r="S11" s="873"/>
      <c r="T11" s="872" t="s">
        <v>1726</v>
      </c>
      <c r="U11" s="872"/>
      <c r="V11" s="873" t="s">
        <v>1729</v>
      </c>
      <c r="W11" s="873"/>
      <c r="X11" s="873"/>
      <c r="Y11" s="873"/>
      <c r="Z11" s="872" t="s">
        <v>1726</v>
      </c>
      <c r="AA11" s="872"/>
      <c r="AB11" s="882" t="s">
        <v>2183</v>
      </c>
      <c r="AC11" s="882"/>
      <c r="AD11" s="882"/>
      <c r="AE11" s="882"/>
      <c r="AF11" s="872" t="s">
        <v>1726</v>
      </c>
      <c r="AG11" s="872"/>
      <c r="AH11" s="873" t="s">
        <v>1730</v>
      </c>
      <c r="AI11" s="873"/>
      <c r="AJ11" s="873"/>
      <c r="AK11" s="883"/>
      <c r="AL11" s="821" t="s">
        <v>1726</v>
      </c>
      <c r="AM11" s="824"/>
    </row>
    <row r="12" spans="2:39" ht="17.45" customHeight="1" thickBot="1">
      <c r="B12" s="885" t="s">
        <v>1726</v>
      </c>
      <c r="C12" s="886"/>
      <c r="D12" s="887" t="s">
        <v>2184</v>
      </c>
      <c r="E12" s="887"/>
      <c r="F12" s="887"/>
      <c r="G12" s="887"/>
      <c r="H12" s="886" t="s">
        <v>1726</v>
      </c>
      <c r="I12" s="886"/>
      <c r="J12" s="887" t="s">
        <v>1731</v>
      </c>
      <c r="K12" s="887"/>
      <c r="L12" s="887"/>
      <c r="M12" s="887"/>
      <c r="N12" s="886" t="s">
        <v>1726</v>
      </c>
      <c r="O12" s="886"/>
      <c r="P12" s="887" t="s">
        <v>1732</v>
      </c>
      <c r="Q12" s="887"/>
      <c r="R12" s="887"/>
      <c r="S12" s="887"/>
      <c r="T12" s="886" t="s">
        <v>1726</v>
      </c>
      <c r="U12" s="886"/>
      <c r="V12" s="887" t="s">
        <v>1741</v>
      </c>
      <c r="W12" s="887"/>
      <c r="X12" s="887"/>
      <c r="Y12" s="887"/>
      <c r="Z12" s="886" t="s">
        <v>1726</v>
      </c>
      <c r="AA12" s="886"/>
      <c r="AB12" s="889" t="s">
        <v>2185</v>
      </c>
      <c r="AC12" s="889"/>
      <c r="AD12" s="889"/>
      <c r="AE12" s="889"/>
      <c r="AF12" s="886" t="s">
        <v>1726</v>
      </c>
      <c r="AG12" s="886"/>
      <c r="AH12" s="887" t="s">
        <v>337</v>
      </c>
      <c r="AI12" s="887"/>
      <c r="AJ12" s="887"/>
      <c r="AK12" s="888"/>
      <c r="AL12" s="884"/>
      <c r="AM12" s="809"/>
    </row>
    <row r="13" spans="2:39" ht="9.9499999999999993" customHeight="1">
      <c r="B13" s="112"/>
      <c r="C13" s="112"/>
      <c r="D13" s="112"/>
      <c r="E13" s="112"/>
      <c r="F13" s="112"/>
      <c r="G13" s="112"/>
      <c r="H13" s="112"/>
      <c r="I13" s="112"/>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2:39" ht="15" customHeight="1" thickBot="1">
      <c r="B14" s="233" t="s">
        <v>1733</v>
      </c>
      <c r="C14" s="112"/>
      <c r="D14" s="112"/>
      <c r="E14" s="112"/>
      <c r="F14" s="112"/>
      <c r="G14" s="112"/>
      <c r="H14" s="112"/>
      <c r="I14" s="112"/>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2:39" ht="17.45" customHeight="1">
      <c r="B15" s="906" t="s">
        <v>2186</v>
      </c>
      <c r="C15" s="894"/>
      <c r="D15" s="894"/>
      <c r="E15" s="894"/>
      <c r="F15" s="894"/>
      <c r="G15" s="894"/>
      <c r="H15" s="894"/>
      <c r="I15" s="907"/>
      <c r="J15" s="908" t="s">
        <v>1568</v>
      </c>
      <c r="K15" s="878"/>
      <c r="L15" s="878"/>
      <c r="M15" s="878"/>
      <c r="N15" s="234" t="s">
        <v>6</v>
      </c>
      <c r="O15" s="909"/>
      <c r="P15" s="909"/>
      <c r="Q15" s="234" t="s">
        <v>844</v>
      </c>
      <c r="R15" s="878"/>
      <c r="S15" s="878"/>
      <c r="T15" s="234" t="s">
        <v>845</v>
      </c>
      <c r="U15" s="893" t="s">
        <v>1738</v>
      </c>
      <c r="V15" s="894"/>
      <c r="W15" s="894"/>
      <c r="X15" s="894"/>
      <c r="Y15" s="907"/>
      <c r="Z15" s="910" t="s">
        <v>1726</v>
      </c>
      <c r="AA15" s="880"/>
      <c r="AB15" s="893" t="s">
        <v>1734</v>
      </c>
      <c r="AC15" s="894"/>
      <c r="AD15" s="894"/>
      <c r="AE15" s="907"/>
      <c r="AF15" s="880" t="s">
        <v>171</v>
      </c>
      <c r="AG15" s="880"/>
      <c r="AH15" s="893" t="s">
        <v>1735</v>
      </c>
      <c r="AI15" s="894"/>
      <c r="AJ15" s="894"/>
      <c r="AK15" s="895"/>
      <c r="AL15" s="821" t="s">
        <v>1726</v>
      </c>
      <c r="AM15" s="824"/>
    </row>
    <row r="16" spans="2:39" ht="17.45" customHeight="1" thickBot="1">
      <c r="B16" s="897" t="s">
        <v>1569</v>
      </c>
      <c r="C16" s="898"/>
      <c r="D16" s="898"/>
      <c r="E16" s="898"/>
      <c r="F16" s="898"/>
      <c r="G16" s="898"/>
      <c r="H16" s="898"/>
      <c r="I16" s="899"/>
      <c r="J16" s="900" t="s">
        <v>1568</v>
      </c>
      <c r="K16" s="901"/>
      <c r="L16" s="901"/>
      <c r="M16" s="901"/>
      <c r="N16" s="235" t="s">
        <v>6</v>
      </c>
      <c r="O16" s="902"/>
      <c r="P16" s="902"/>
      <c r="Q16" s="235" t="s">
        <v>844</v>
      </c>
      <c r="R16" s="901"/>
      <c r="S16" s="901"/>
      <c r="T16" s="235" t="s">
        <v>845</v>
      </c>
      <c r="U16" s="904"/>
      <c r="V16" s="898"/>
      <c r="W16" s="898"/>
      <c r="X16" s="898"/>
      <c r="Y16" s="899"/>
      <c r="Z16" s="903" t="s">
        <v>171</v>
      </c>
      <c r="AA16" s="886"/>
      <c r="AB16" s="904" t="s">
        <v>1736</v>
      </c>
      <c r="AC16" s="898"/>
      <c r="AD16" s="898"/>
      <c r="AE16" s="899"/>
      <c r="AF16" s="886" t="s">
        <v>171</v>
      </c>
      <c r="AG16" s="886"/>
      <c r="AH16" s="904" t="s">
        <v>1878</v>
      </c>
      <c r="AI16" s="898"/>
      <c r="AJ16" s="898"/>
      <c r="AK16" s="905"/>
      <c r="AL16" s="896"/>
      <c r="AM16" s="849"/>
    </row>
    <row r="17" spans="2:39" ht="17.45" customHeight="1">
      <c r="B17" s="930" t="s">
        <v>2187</v>
      </c>
      <c r="C17" s="931"/>
      <c r="D17" s="931"/>
      <c r="E17" s="931"/>
      <c r="F17" s="931"/>
      <c r="G17" s="931"/>
      <c r="H17" s="931"/>
      <c r="I17" s="932"/>
      <c r="J17" s="933" t="s">
        <v>1568</v>
      </c>
      <c r="K17" s="933"/>
      <c r="L17" s="933"/>
      <c r="M17" s="933"/>
      <c r="N17" s="236" t="s">
        <v>6</v>
      </c>
      <c r="O17" s="916"/>
      <c r="P17" s="916"/>
      <c r="Q17" s="236" t="s">
        <v>844</v>
      </c>
      <c r="R17" s="933"/>
      <c r="S17" s="933"/>
      <c r="T17" s="237" t="s">
        <v>845</v>
      </c>
      <c r="U17" s="934" t="s">
        <v>2188</v>
      </c>
      <c r="V17" s="935"/>
      <c r="W17" s="935"/>
      <c r="X17" s="935"/>
      <c r="Y17" s="936"/>
      <c r="Z17" s="890" t="s">
        <v>2189</v>
      </c>
      <c r="AA17" s="891"/>
      <c r="AB17" s="891"/>
      <c r="AC17" s="940"/>
      <c r="AD17" s="890" t="s">
        <v>2190</v>
      </c>
      <c r="AE17" s="891"/>
      <c r="AF17" s="891"/>
      <c r="AG17" s="940"/>
      <c r="AH17" s="890" t="s">
        <v>2191</v>
      </c>
      <c r="AI17" s="891"/>
      <c r="AJ17" s="891"/>
      <c r="AK17" s="892"/>
      <c r="AL17" s="859" t="s">
        <v>171</v>
      </c>
      <c r="AM17" s="824"/>
    </row>
    <row r="18" spans="2:39" ht="17.45" customHeight="1" thickBot="1">
      <c r="B18" s="917" t="s">
        <v>2192</v>
      </c>
      <c r="C18" s="918"/>
      <c r="D18" s="918"/>
      <c r="E18" s="918"/>
      <c r="F18" s="918"/>
      <c r="G18" s="918"/>
      <c r="H18" s="918"/>
      <c r="I18" s="919"/>
      <c r="J18" s="920" t="s">
        <v>1726</v>
      </c>
      <c r="K18" s="920"/>
      <c r="L18" s="239" t="s">
        <v>2193</v>
      </c>
      <c r="M18" s="240"/>
      <c r="N18" s="241"/>
      <c r="O18" s="920" t="s">
        <v>1726</v>
      </c>
      <c r="P18" s="920"/>
      <c r="Q18" s="239" t="s">
        <v>2194</v>
      </c>
      <c r="R18" s="241"/>
      <c r="S18" s="241"/>
      <c r="T18" s="242"/>
      <c r="U18" s="937"/>
      <c r="V18" s="938"/>
      <c r="W18" s="938"/>
      <c r="X18" s="938"/>
      <c r="Y18" s="939"/>
      <c r="Z18" s="921" t="s">
        <v>2195</v>
      </c>
      <c r="AA18" s="922"/>
      <c r="AB18" s="922"/>
      <c r="AC18" s="922"/>
      <c r="AD18" s="921" t="s">
        <v>2195</v>
      </c>
      <c r="AE18" s="922"/>
      <c r="AF18" s="922"/>
      <c r="AG18" s="922"/>
      <c r="AH18" s="921" t="s">
        <v>2195</v>
      </c>
      <c r="AI18" s="922"/>
      <c r="AJ18" s="922"/>
      <c r="AK18" s="923"/>
      <c r="AL18" s="916"/>
      <c r="AM18" s="809"/>
    </row>
    <row r="19" spans="2:39" ht="9.9499999999999993" customHeight="1">
      <c r="B19" s="112"/>
      <c r="C19" s="112"/>
      <c r="D19" s="112"/>
      <c r="E19" s="112"/>
      <c r="F19" s="112"/>
      <c r="G19" s="112"/>
      <c r="H19" s="112"/>
      <c r="I19" s="112"/>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9" ht="15" customHeight="1" thickBot="1">
      <c r="B20" s="233" t="s">
        <v>1570</v>
      </c>
    </row>
    <row r="21" spans="2:39" ht="17.45" customHeight="1">
      <c r="B21" s="949" t="s">
        <v>2196</v>
      </c>
      <c r="C21" s="950"/>
      <c r="D21" s="950"/>
      <c r="E21" s="950"/>
      <c r="F21" s="950"/>
      <c r="G21" s="950"/>
      <c r="H21" s="950"/>
      <c r="I21" s="950"/>
      <c r="J21" s="955" t="s">
        <v>2197</v>
      </c>
      <c r="K21" s="955"/>
      <c r="L21" s="955"/>
      <c r="M21" s="955"/>
      <c r="N21" s="956"/>
      <c r="O21" s="957"/>
      <c r="P21" s="957"/>
      <c r="Q21" s="957"/>
      <c r="R21" s="957"/>
      <c r="S21" s="957"/>
      <c r="T21" s="957"/>
      <c r="U21" s="957"/>
      <c r="V21" s="957"/>
      <c r="W21" s="958"/>
      <c r="X21" s="959" t="s">
        <v>2198</v>
      </c>
      <c r="Y21" s="955"/>
      <c r="Z21" s="955"/>
      <c r="AA21" s="955"/>
      <c r="AB21" s="956"/>
      <c r="AC21" s="957"/>
      <c r="AD21" s="957"/>
      <c r="AE21" s="957"/>
      <c r="AF21" s="957"/>
      <c r="AG21" s="957"/>
      <c r="AH21" s="957"/>
      <c r="AI21" s="957"/>
      <c r="AJ21" s="957"/>
      <c r="AK21" s="960"/>
      <c r="AL21" s="821" t="s">
        <v>171</v>
      </c>
      <c r="AM21" s="824"/>
    </row>
    <row r="22" spans="2:39" ht="17.45" customHeight="1">
      <c r="B22" s="951"/>
      <c r="C22" s="952"/>
      <c r="D22" s="952"/>
      <c r="E22" s="952"/>
      <c r="F22" s="952"/>
      <c r="G22" s="952"/>
      <c r="H22" s="952"/>
      <c r="I22" s="952"/>
      <c r="J22" s="820" t="s">
        <v>2199</v>
      </c>
      <c r="K22" s="820"/>
      <c r="L22" s="820"/>
      <c r="M22" s="820"/>
      <c r="N22" s="911"/>
      <c r="O22" s="912"/>
      <c r="P22" s="912"/>
      <c r="Q22" s="912"/>
      <c r="R22" s="912"/>
      <c r="S22" s="912"/>
      <c r="T22" s="912"/>
      <c r="U22" s="912"/>
      <c r="V22" s="912"/>
      <c r="W22" s="913"/>
      <c r="X22" s="914" t="s">
        <v>2200</v>
      </c>
      <c r="Y22" s="820"/>
      <c r="Z22" s="820"/>
      <c r="AA22" s="820"/>
      <c r="AB22" s="911"/>
      <c r="AC22" s="912"/>
      <c r="AD22" s="912"/>
      <c r="AE22" s="912"/>
      <c r="AF22" s="912"/>
      <c r="AG22" s="912"/>
      <c r="AH22" s="912"/>
      <c r="AI22" s="912"/>
      <c r="AJ22" s="912"/>
      <c r="AK22" s="915"/>
      <c r="AL22" s="896"/>
      <c r="AM22" s="849"/>
    </row>
    <row r="23" spans="2:39" ht="17.45" customHeight="1" thickBot="1">
      <c r="B23" s="953"/>
      <c r="C23" s="954"/>
      <c r="D23" s="954"/>
      <c r="E23" s="954"/>
      <c r="F23" s="954"/>
      <c r="G23" s="954"/>
      <c r="H23" s="954"/>
      <c r="I23" s="954"/>
      <c r="J23" s="924" t="s">
        <v>2201</v>
      </c>
      <c r="K23" s="925"/>
      <c r="L23" s="925"/>
      <c r="M23" s="925"/>
      <c r="N23" s="926"/>
      <c r="O23" s="927"/>
      <c r="P23" s="927"/>
      <c r="Q23" s="927"/>
      <c r="R23" s="927"/>
      <c r="S23" s="927"/>
      <c r="T23" s="927"/>
      <c r="U23" s="927"/>
      <c r="V23" s="927"/>
      <c r="W23" s="928"/>
      <c r="X23" s="925" t="s">
        <v>901</v>
      </c>
      <c r="Y23" s="925"/>
      <c r="Z23" s="925"/>
      <c r="AA23" s="925"/>
      <c r="AB23" s="926"/>
      <c r="AC23" s="927"/>
      <c r="AD23" s="927"/>
      <c r="AE23" s="927"/>
      <c r="AF23" s="927"/>
      <c r="AG23" s="927"/>
      <c r="AH23" s="927"/>
      <c r="AI23" s="927"/>
      <c r="AJ23" s="927"/>
      <c r="AK23" s="929"/>
      <c r="AL23" s="896"/>
      <c r="AM23" s="849"/>
    </row>
    <row r="24" spans="2:39" ht="17.45" customHeight="1">
      <c r="B24" s="941" t="s">
        <v>2202</v>
      </c>
      <c r="C24" s="942"/>
      <c r="D24" s="942"/>
      <c r="E24" s="942"/>
      <c r="F24" s="942"/>
      <c r="G24" s="942"/>
      <c r="H24" s="942"/>
      <c r="I24" s="942"/>
      <c r="J24" s="872" t="s">
        <v>899</v>
      </c>
      <c r="K24" s="872"/>
      <c r="L24" s="872"/>
      <c r="M24" s="872"/>
      <c r="N24" s="944"/>
      <c r="O24" s="945"/>
      <c r="P24" s="945"/>
      <c r="Q24" s="945"/>
      <c r="R24" s="945"/>
      <c r="S24" s="945"/>
      <c r="T24" s="945"/>
      <c r="U24" s="945"/>
      <c r="V24" s="945"/>
      <c r="W24" s="946"/>
      <c r="X24" s="947" t="s">
        <v>852</v>
      </c>
      <c r="Y24" s="872"/>
      <c r="Z24" s="872"/>
      <c r="AA24" s="872"/>
      <c r="AB24" s="944"/>
      <c r="AC24" s="945"/>
      <c r="AD24" s="945"/>
      <c r="AE24" s="945"/>
      <c r="AF24" s="945"/>
      <c r="AG24" s="945"/>
      <c r="AH24" s="945"/>
      <c r="AI24" s="945"/>
      <c r="AJ24" s="945"/>
      <c r="AK24" s="948"/>
      <c r="AL24" s="821" t="s">
        <v>171</v>
      </c>
      <c r="AM24" s="824"/>
    </row>
    <row r="25" spans="2:39" ht="17.45" customHeight="1">
      <c r="B25" s="943"/>
      <c r="C25" s="914"/>
      <c r="D25" s="914"/>
      <c r="E25" s="914"/>
      <c r="F25" s="914"/>
      <c r="G25" s="914"/>
      <c r="H25" s="914"/>
      <c r="I25" s="914"/>
      <c r="J25" s="961" t="s">
        <v>900</v>
      </c>
      <c r="K25" s="961"/>
      <c r="L25" s="961"/>
      <c r="M25" s="961"/>
      <c r="N25" s="911"/>
      <c r="O25" s="912"/>
      <c r="P25" s="912"/>
      <c r="Q25" s="912"/>
      <c r="R25" s="912"/>
      <c r="S25" s="912"/>
      <c r="T25" s="912"/>
      <c r="U25" s="912"/>
      <c r="V25" s="912"/>
      <c r="W25" s="913"/>
      <c r="X25" s="962" t="s">
        <v>2203</v>
      </c>
      <c r="Y25" s="961"/>
      <c r="Z25" s="961"/>
      <c r="AA25" s="961"/>
      <c r="AB25" s="911"/>
      <c r="AC25" s="912"/>
      <c r="AD25" s="912"/>
      <c r="AE25" s="912"/>
      <c r="AF25" s="912"/>
      <c r="AG25" s="912"/>
      <c r="AH25" s="912"/>
      <c r="AI25" s="912"/>
      <c r="AJ25" s="912"/>
      <c r="AK25" s="915"/>
      <c r="AL25" s="896"/>
      <c r="AM25" s="849"/>
    </row>
    <row r="26" spans="2:39" ht="17.45" customHeight="1">
      <c r="B26" s="943"/>
      <c r="C26" s="914"/>
      <c r="D26" s="914"/>
      <c r="E26" s="914"/>
      <c r="F26" s="914"/>
      <c r="G26" s="914"/>
      <c r="H26" s="914"/>
      <c r="I26" s="914"/>
      <c r="J26" s="962" t="s">
        <v>2204</v>
      </c>
      <c r="K26" s="961"/>
      <c r="L26" s="961"/>
      <c r="M26" s="961"/>
      <c r="N26" s="911"/>
      <c r="O26" s="912"/>
      <c r="P26" s="912"/>
      <c r="Q26" s="912"/>
      <c r="R26" s="912"/>
      <c r="S26" s="912"/>
      <c r="T26" s="912"/>
      <c r="U26" s="912"/>
      <c r="V26" s="912"/>
      <c r="W26" s="913"/>
      <c r="X26" s="961" t="s">
        <v>901</v>
      </c>
      <c r="Y26" s="961"/>
      <c r="Z26" s="961"/>
      <c r="AA26" s="961"/>
      <c r="AB26" s="911"/>
      <c r="AC26" s="912"/>
      <c r="AD26" s="912"/>
      <c r="AE26" s="912"/>
      <c r="AF26" s="912"/>
      <c r="AG26" s="912"/>
      <c r="AH26" s="912"/>
      <c r="AI26" s="912"/>
      <c r="AJ26" s="912"/>
      <c r="AK26" s="915"/>
      <c r="AL26" s="896"/>
      <c r="AM26" s="849"/>
    </row>
    <row r="27" spans="2:39" ht="17.45" customHeight="1">
      <c r="B27" s="943" t="s">
        <v>2205</v>
      </c>
      <c r="C27" s="914"/>
      <c r="D27" s="914"/>
      <c r="E27" s="914"/>
      <c r="F27" s="914"/>
      <c r="G27" s="914"/>
      <c r="H27" s="914"/>
      <c r="I27" s="914"/>
      <c r="J27" s="961" t="s">
        <v>899</v>
      </c>
      <c r="K27" s="961"/>
      <c r="L27" s="961"/>
      <c r="M27" s="961"/>
      <c r="N27" s="911"/>
      <c r="O27" s="912"/>
      <c r="P27" s="912"/>
      <c r="Q27" s="912"/>
      <c r="R27" s="912"/>
      <c r="S27" s="912"/>
      <c r="T27" s="912"/>
      <c r="U27" s="912"/>
      <c r="V27" s="912"/>
      <c r="W27" s="913"/>
      <c r="X27" s="962" t="s">
        <v>852</v>
      </c>
      <c r="Y27" s="961"/>
      <c r="Z27" s="961"/>
      <c r="AA27" s="961"/>
      <c r="AB27" s="911"/>
      <c r="AC27" s="912"/>
      <c r="AD27" s="912"/>
      <c r="AE27" s="912"/>
      <c r="AF27" s="912"/>
      <c r="AG27" s="912"/>
      <c r="AH27" s="912"/>
      <c r="AI27" s="912"/>
      <c r="AJ27" s="912"/>
      <c r="AK27" s="915"/>
      <c r="AL27" s="821" t="s">
        <v>171</v>
      </c>
      <c r="AM27" s="824"/>
    </row>
    <row r="28" spans="2:39" ht="17.45" customHeight="1">
      <c r="B28" s="943"/>
      <c r="C28" s="914"/>
      <c r="D28" s="914"/>
      <c r="E28" s="914"/>
      <c r="F28" s="914"/>
      <c r="G28" s="914"/>
      <c r="H28" s="914"/>
      <c r="I28" s="914"/>
      <c r="J28" s="961" t="s">
        <v>900</v>
      </c>
      <c r="K28" s="961"/>
      <c r="L28" s="961"/>
      <c r="M28" s="961"/>
      <c r="N28" s="911"/>
      <c r="O28" s="912"/>
      <c r="P28" s="912"/>
      <c r="Q28" s="912"/>
      <c r="R28" s="912"/>
      <c r="S28" s="912"/>
      <c r="T28" s="912"/>
      <c r="U28" s="912"/>
      <c r="V28" s="912"/>
      <c r="W28" s="913"/>
      <c r="X28" s="962" t="s">
        <v>2203</v>
      </c>
      <c r="Y28" s="961"/>
      <c r="Z28" s="961"/>
      <c r="AA28" s="961"/>
      <c r="AB28" s="911"/>
      <c r="AC28" s="912"/>
      <c r="AD28" s="912"/>
      <c r="AE28" s="912"/>
      <c r="AF28" s="912"/>
      <c r="AG28" s="912"/>
      <c r="AH28" s="912"/>
      <c r="AI28" s="912"/>
      <c r="AJ28" s="912"/>
      <c r="AK28" s="915"/>
      <c r="AL28" s="896"/>
      <c r="AM28" s="849"/>
    </row>
    <row r="29" spans="2:39" ht="17.45" customHeight="1">
      <c r="B29" s="943"/>
      <c r="C29" s="914"/>
      <c r="D29" s="914"/>
      <c r="E29" s="914"/>
      <c r="F29" s="914"/>
      <c r="G29" s="914"/>
      <c r="H29" s="914"/>
      <c r="I29" s="914"/>
      <c r="J29" s="962" t="s">
        <v>2204</v>
      </c>
      <c r="K29" s="961"/>
      <c r="L29" s="961"/>
      <c r="M29" s="961"/>
      <c r="N29" s="911"/>
      <c r="O29" s="912"/>
      <c r="P29" s="912"/>
      <c r="Q29" s="912"/>
      <c r="R29" s="912"/>
      <c r="S29" s="912"/>
      <c r="T29" s="912"/>
      <c r="U29" s="912"/>
      <c r="V29" s="912"/>
      <c r="W29" s="913"/>
      <c r="X29" s="961" t="s">
        <v>901</v>
      </c>
      <c r="Y29" s="961"/>
      <c r="Z29" s="961"/>
      <c r="AA29" s="961"/>
      <c r="AB29" s="911"/>
      <c r="AC29" s="912"/>
      <c r="AD29" s="912"/>
      <c r="AE29" s="912"/>
      <c r="AF29" s="912"/>
      <c r="AG29" s="912"/>
      <c r="AH29" s="912"/>
      <c r="AI29" s="912"/>
      <c r="AJ29" s="912"/>
      <c r="AK29" s="915"/>
      <c r="AL29" s="884"/>
      <c r="AM29" s="809"/>
    </row>
    <row r="30" spans="2:39" ht="17.45" customHeight="1">
      <c r="B30" s="943" t="s">
        <v>2206</v>
      </c>
      <c r="C30" s="914"/>
      <c r="D30" s="914"/>
      <c r="E30" s="914"/>
      <c r="F30" s="914"/>
      <c r="G30" s="914"/>
      <c r="H30" s="914"/>
      <c r="I30" s="914"/>
      <c r="J30" s="961" t="s">
        <v>899</v>
      </c>
      <c r="K30" s="961"/>
      <c r="L30" s="961"/>
      <c r="M30" s="961"/>
      <c r="N30" s="911"/>
      <c r="O30" s="912"/>
      <c r="P30" s="912"/>
      <c r="Q30" s="912"/>
      <c r="R30" s="912"/>
      <c r="S30" s="912"/>
      <c r="T30" s="912"/>
      <c r="U30" s="912"/>
      <c r="V30" s="912"/>
      <c r="W30" s="913"/>
      <c r="X30" s="962" t="s">
        <v>852</v>
      </c>
      <c r="Y30" s="961"/>
      <c r="Z30" s="961"/>
      <c r="AA30" s="961"/>
      <c r="AB30" s="911"/>
      <c r="AC30" s="912"/>
      <c r="AD30" s="912"/>
      <c r="AE30" s="912"/>
      <c r="AF30" s="912"/>
      <c r="AG30" s="912"/>
      <c r="AH30" s="912"/>
      <c r="AI30" s="912"/>
      <c r="AJ30" s="912"/>
      <c r="AK30" s="915"/>
      <c r="AL30" s="821" t="s">
        <v>171</v>
      </c>
      <c r="AM30" s="824"/>
    </row>
    <row r="31" spans="2:39" ht="17.45" customHeight="1">
      <c r="B31" s="943"/>
      <c r="C31" s="914"/>
      <c r="D31" s="914"/>
      <c r="E31" s="914"/>
      <c r="F31" s="914"/>
      <c r="G31" s="914"/>
      <c r="H31" s="914"/>
      <c r="I31" s="914"/>
      <c r="J31" s="961" t="s">
        <v>900</v>
      </c>
      <c r="K31" s="961"/>
      <c r="L31" s="961"/>
      <c r="M31" s="961"/>
      <c r="N31" s="911"/>
      <c r="O31" s="912"/>
      <c r="P31" s="912"/>
      <c r="Q31" s="912"/>
      <c r="R31" s="912"/>
      <c r="S31" s="912"/>
      <c r="T31" s="912"/>
      <c r="U31" s="912"/>
      <c r="V31" s="912"/>
      <c r="W31" s="913"/>
      <c r="X31" s="962" t="s">
        <v>2203</v>
      </c>
      <c r="Y31" s="961"/>
      <c r="Z31" s="961"/>
      <c r="AA31" s="961"/>
      <c r="AB31" s="911"/>
      <c r="AC31" s="912"/>
      <c r="AD31" s="912"/>
      <c r="AE31" s="912"/>
      <c r="AF31" s="912"/>
      <c r="AG31" s="912"/>
      <c r="AH31" s="912"/>
      <c r="AI31" s="912"/>
      <c r="AJ31" s="912"/>
      <c r="AK31" s="915"/>
      <c r="AL31" s="896"/>
      <c r="AM31" s="849"/>
    </row>
    <row r="32" spans="2:39" ht="17.45" customHeight="1" thickBot="1">
      <c r="B32" s="963"/>
      <c r="C32" s="924"/>
      <c r="D32" s="924"/>
      <c r="E32" s="924"/>
      <c r="F32" s="924"/>
      <c r="G32" s="924"/>
      <c r="H32" s="924"/>
      <c r="I32" s="924"/>
      <c r="J32" s="964" t="s">
        <v>2204</v>
      </c>
      <c r="K32" s="886"/>
      <c r="L32" s="886"/>
      <c r="M32" s="886"/>
      <c r="N32" s="926"/>
      <c r="O32" s="927"/>
      <c r="P32" s="927"/>
      <c r="Q32" s="927"/>
      <c r="R32" s="927"/>
      <c r="S32" s="927"/>
      <c r="T32" s="927"/>
      <c r="U32" s="927"/>
      <c r="V32" s="927"/>
      <c r="W32" s="928"/>
      <c r="X32" s="886" t="s">
        <v>901</v>
      </c>
      <c r="Y32" s="886"/>
      <c r="Z32" s="886"/>
      <c r="AA32" s="886"/>
      <c r="AB32" s="926"/>
      <c r="AC32" s="927"/>
      <c r="AD32" s="927"/>
      <c r="AE32" s="927"/>
      <c r="AF32" s="927"/>
      <c r="AG32" s="927"/>
      <c r="AH32" s="927"/>
      <c r="AI32" s="927"/>
      <c r="AJ32" s="927"/>
      <c r="AK32" s="929"/>
      <c r="AL32" s="884"/>
      <c r="AM32" s="809"/>
    </row>
    <row r="33" spans="2:39" ht="9.9499999999999993" customHeight="1"/>
    <row r="34" spans="2:39" ht="15" customHeight="1" thickBot="1">
      <c r="B34" s="233" t="s">
        <v>2207</v>
      </c>
    </row>
    <row r="35" spans="2:39" ht="17.45" customHeight="1">
      <c r="B35" s="973" t="s">
        <v>1726</v>
      </c>
      <c r="C35" s="880"/>
      <c r="D35" s="893" t="s">
        <v>1879</v>
      </c>
      <c r="E35" s="894"/>
      <c r="F35" s="894"/>
      <c r="G35" s="907"/>
      <c r="H35" s="880" t="s">
        <v>171</v>
      </c>
      <c r="I35" s="880"/>
      <c r="J35" s="893" t="s">
        <v>1880</v>
      </c>
      <c r="K35" s="894"/>
      <c r="L35" s="894"/>
      <c r="M35" s="907"/>
      <c r="N35" s="880" t="s">
        <v>171</v>
      </c>
      <c r="O35" s="880"/>
      <c r="P35" s="893" t="s">
        <v>1881</v>
      </c>
      <c r="Q35" s="894"/>
      <c r="R35" s="894"/>
      <c r="S35" s="894"/>
      <c r="T35" s="880" t="s">
        <v>171</v>
      </c>
      <c r="U35" s="880"/>
      <c r="V35" s="965" t="s">
        <v>1882</v>
      </c>
      <c r="W35" s="966"/>
      <c r="X35" s="966"/>
      <c r="Y35" s="966"/>
      <c r="Z35" s="966"/>
      <c r="AA35" s="966"/>
      <c r="AB35" s="966"/>
      <c r="AC35" s="966"/>
      <c r="AD35" s="966"/>
      <c r="AE35" s="966"/>
      <c r="AF35" s="966"/>
      <c r="AG35" s="966"/>
      <c r="AH35" s="966"/>
      <c r="AI35" s="966"/>
      <c r="AJ35" s="966"/>
      <c r="AK35" s="967"/>
      <c r="AL35" s="859" t="s">
        <v>1726</v>
      </c>
      <c r="AM35" s="824"/>
    </row>
    <row r="36" spans="2:39" ht="17.45" customHeight="1">
      <c r="B36" s="871" t="s">
        <v>171</v>
      </c>
      <c r="C36" s="872"/>
      <c r="D36" s="968" t="s">
        <v>1883</v>
      </c>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70"/>
      <c r="AL36" s="868"/>
      <c r="AM36" s="849"/>
    </row>
    <row r="37" spans="2:39" ht="17.45" customHeight="1" thickBot="1">
      <c r="B37" s="885" t="s">
        <v>902</v>
      </c>
      <c r="C37" s="886"/>
      <c r="D37" s="886"/>
      <c r="E37" s="886"/>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2"/>
      <c r="AL37" s="916"/>
      <c r="AM37" s="809"/>
    </row>
    <row r="38" spans="2:39" ht="9.9499999999999993" customHeight="1"/>
    <row r="39" spans="2:39" ht="15" customHeight="1" thickBot="1">
      <c r="B39" s="233" t="s">
        <v>2208</v>
      </c>
    </row>
    <row r="40" spans="2:39" ht="17.45" customHeight="1">
      <c r="B40" s="973" t="s">
        <v>1726</v>
      </c>
      <c r="C40" s="880"/>
      <c r="D40" s="893" t="s">
        <v>1879</v>
      </c>
      <c r="E40" s="894"/>
      <c r="F40" s="894"/>
      <c r="G40" s="907"/>
      <c r="H40" s="880" t="s">
        <v>171</v>
      </c>
      <c r="I40" s="880"/>
      <c r="J40" s="893" t="s">
        <v>1880</v>
      </c>
      <c r="K40" s="894"/>
      <c r="L40" s="894"/>
      <c r="M40" s="907"/>
      <c r="N40" s="880" t="s">
        <v>171</v>
      </c>
      <c r="O40" s="880"/>
      <c r="P40" s="893" t="s">
        <v>1881</v>
      </c>
      <c r="Q40" s="894"/>
      <c r="R40" s="894"/>
      <c r="S40" s="894"/>
      <c r="T40" s="880" t="s">
        <v>171</v>
      </c>
      <c r="U40" s="880"/>
      <c r="V40" s="974" t="s">
        <v>1739</v>
      </c>
      <c r="W40" s="975"/>
      <c r="X40" s="975"/>
      <c r="Y40" s="975"/>
      <c r="Z40" s="975"/>
      <c r="AA40" s="975"/>
      <c r="AB40" s="975"/>
      <c r="AC40" s="975"/>
      <c r="AD40" s="975"/>
      <c r="AE40" s="975"/>
      <c r="AF40" s="975"/>
      <c r="AG40" s="975"/>
      <c r="AH40" s="975"/>
      <c r="AI40" s="975"/>
      <c r="AJ40" s="975"/>
      <c r="AK40" s="976"/>
      <c r="AL40" s="859" t="s">
        <v>1726</v>
      </c>
      <c r="AM40" s="824"/>
    </row>
    <row r="41" spans="2:39" ht="17.45" customHeight="1">
      <c r="B41" s="871" t="s">
        <v>171</v>
      </c>
      <c r="C41" s="872"/>
      <c r="D41" s="977" t="s">
        <v>1737</v>
      </c>
      <c r="E41" s="978"/>
      <c r="F41" s="978"/>
      <c r="G41" s="978"/>
      <c r="H41" s="978"/>
      <c r="I41" s="978"/>
      <c r="J41" s="864" t="s">
        <v>1884</v>
      </c>
      <c r="K41" s="979"/>
      <c r="L41" s="979"/>
      <c r="M41" s="979"/>
      <c r="N41" s="979"/>
      <c r="O41" s="865"/>
      <c r="P41" s="911"/>
      <c r="Q41" s="912"/>
      <c r="R41" s="912"/>
      <c r="S41" s="912"/>
      <c r="T41" s="912"/>
      <c r="U41" s="912"/>
      <c r="V41" s="912"/>
      <c r="W41" s="912"/>
      <c r="X41" s="912"/>
      <c r="Y41" s="912"/>
      <c r="Z41" s="912"/>
      <c r="AA41" s="912"/>
      <c r="AB41" s="912"/>
      <c r="AC41" s="872" t="s">
        <v>171</v>
      </c>
      <c r="AD41" s="872"/>
      <c r="AE41" s="817" t="s">
        <v>1740</v>
      </c>
      <c r="AF41" s="818"/>
      <c r="AG41" s="818"/>
      <c r="AH41" s="818"/>
      <c r="AI41" s="818"/>
      <c r="AJ41" s="818"/>
      <c r="AK41" s="980"/>
      <c r="AL41" s="868"/>
      <c r="AM41" s="849"/>
    </row>
    <row r="42" spans="2:39" ht="17.45" customHeight="1">
      <c r="B42" s="981" t="s">
        <v>903</v>
      </c>
      <c r="C42" s="982"/>
      <c r="D42" s="961" t="s">
        <v>899</v>
      </c>
      <c r="E42" s="961"/>
      <c r="F42" s="961"/>
      <c r="G42" s="961"/>
      <c r="H42" s="991"/>
      <c r="I42" s="987"/>
      <c r="J42" s="987"/>
      <c r="K42" s="987"/>
      <c r="L42" s="987"/>
      <c r="M42" s="987"/>
      <c r="N42" s="987"/>
      <c r="O42" s="987"/>
      <c r="P42" s="987"/>
      <c r="Q42" s="987"/>
      <c r="R42" s="987"/>
      <c r="S42" s="987"/>
      <c r="T42" s="992"/>
      <c r="U42" s="864" t="s">
        <v>1885</v>
      </c>
      <c r="V42" s="979"/>
      <c r="W42" s="865"/>
      <c r="X42" s="993"/>
      <c r="Y42" s="994"/>
      <c r="Z42" s="994"/>
      <c r="AA42" s="994"/>
      <c r="AB42" s="995"/>
      <c r="AC42" s="961" t="s">
        <v>852</v>
      </c>
      <c r="AD42" s="961"/>
      <c r="AE42" s="961"/>
      <c r="AF42" s="961"/>
      <c r="AG42" s="993"/>
      <c r="AH42" s="994"/>
      <c r="AI42" s="994"/>
      <c r="AJ42" s="994"/>
      <c r="AK42" s="996"/>
      <c r="AL42" s="868"/>
      <c r="AM42" s="849"/>
    </row>
    <row r="43" spans="2:39" ht="17.45" customHeight="1">
      <c r="B43" s="981"/>
      <c r="C43" s="982"/>
      <c r="D43" s="961" t="s">
        <v>904</v>
      </c>
      <c r="E43" s="961"/>
      <c r="F43" s="961"/>
      <c r="G43" s="961"/>
      <c r="H43" s="162" t="s">
        <v>905</v>
      </c>
      <c r="I43" s="985"/>
      <c r="J43" s="985"/>
      <c r="K43" s="985"/>
      <c r="L43" s="151" t="s">
        <v>906</v>
      </c>
      <c r="M43" s="985"/>
      <c r="N43" s="985"/>
      <c r="O43" s="986"/>
      <c r="P43" s="987"/>
      <c r="Q43" s="987"/>
      <c r="R43" s="987"/>
      <c r="S43" s="987"/>
      <c r="T43" s="987"/>
      <c r="U43" s="987"/>
      <c r="V43" s="987"/>
      <c r="W43" s="987"/>
      <c r="X43" s="987"/>
      <c r="Y43" s="987"/>
      <c r="Z43" s="987"/>
      <c r="AA43" s="987"/>
      <c r="AB43" s="987"/>
      <c r="AC43" s="987"/>
      <c r="AD43" s="987"/>
      <c r="AE43" s="987"/>
      <c r="AF43" s="987"/>
      <c r="AG43" s="987"/>
      <c r="AH43" s="987"/>
      <c r="AI43" s="987"/>
      <c r="AJ43" s="987"/>
      <c r="AK43" s="988"/>
      <c r="AL43" s="868"/>
      <c r="AM43" s="849"/>
    </row>
    <row r="44" spans="2:39" ht="17.45" customHeight="1" thickBot="1">
      <c r="B44" s="983"/>
      <c r="C44" s="984"/>
      <c r="D44" s="886" t="s">
        <v>900</v>
      </c>
      <c r="E44" s="886"/>
      <c r="F44" s="886"/>
      <c r="G44" s="886"/>
      <c r="H44" s="989"/>
      <c r="I44" s="989"/>
      <c r="J44" s="989"/>
      <c r="K44" s="989"/>
      <c r="L44" s="989"/>
      <c r="M44" s="989"/>
      <c r="N44" s="989"/>
      <c r="O44" s="989"/>
      <c r="P44" s="989"/>
      <c r="Q44" s="989"/>
      <c r="R44" s="989"/>
      <c r="S44" s="989"/>
      <c r="T44" s="989"/>
      <c r="U44" s="886" t="s">
        <v>901</v>
      </c>
      <c r="V44" s="886"/>
      <c r="W44" s="886"/>
      <c r="X44" s="886"/>
      <c r="Y44" s="989"/>
      <c r="Z44" s="989"/>
      <c r="AA44" s="989"/>
      <c r="AB44" s="989"/>
      <c r="AC44" s="989"/>
      <c r="AD44" s="989"/>
      <c r="AE44" s="989"/>
      <c r="AF44" s="989"/>
      <c r="AG44" s="989"/>
      <c r="AH44" s="989"/>
      <c r="AI44" s="989"/>
      <c r="AJ44" s="989"/>
      <c r="AK44" s="990"/>
      <c r="AL44" s="916"/>
      <c r="AM44" s="809"/>
    </row>
    <row r="45" spans="2:39" ht="9.9499999999999993" customHeight="1"/>
    <row r="46" spans="2:39" ht="15" customHeight="1" thickBot="1">
      <c r="B46" s="233" t="s">
        <v>2209</v>
      </c>
    </row>
    <row r="47" spans="2:39" ht="17.45" customHeight="1">
      <c r="B47" s="973" t="s">
        <v>1726</v>
      </c>
      <c r="C47" s="880"/>
      <c r="D47" s="893" t="s">
        <v>1879</v>
      </c>
      <c r="E47" s="894"/>
      <c r="F47" s="894"/>
      <c r="G47" s="907"/>
      <c r="H47" s="880" t="s">
        <v>171</v>
      </c>
      <c r="I47" s="880"/>
      <c r="J47" s="893" t="s">
        <v>1880</v>
      </c>
      <c r="K47" s="894"/>
      <c r="L47" s="894"/>
      <c r="M47" s="907"/>
      <c r="N47" s="880" t="s">
        <v>171</v>
      </c>
      <c r="O47" s="880"/>
      <c r="P47" s="893" t="s">
        <v>1881</v>
      </c>
      <c r="Q47" s="894"/>
      <c r="R47" s="894"/>
      <c r="S47" s="894"/>
      <c r="T47" s="880" t="s">
        <v>171</v>
      </c>
      <c r="U47" s="880"/>
      <c r="V47" s="974" t="s">
        <v>1739</v>
      </c>
      <c r="W47" s="975"/>
      <c r="X47" s="975"/>
      <c r="Y47" s="975"/>
      <c r="Z47" s="975"/>
      <c r="AA47" s="975"/>
      <c r="AB47" s="975"/>
      <c r="AC47" s="975"/>
      <c r="AD47" s="975"/>
      <c r="AE47" s="975"/>
      <c r="AF47" s="975"/>
      <c r="AG47" s="975"/>
      <c r="AH47" s="975"/>
      <c r="AI47" s="975"/>
      <c r="AJ47" s="975"/>
      <c r="AK47" s="976"/>
      <c r="AL47" s="859" t="s">
        <v>1726</v>
      </c>
      <c r="AM47" s="824"/>
    </row>
    <row r="48" spans="2:39" ht="17.45" customHeight="1">
      <c r="B48" s="871" t="s">
        <v>171</v>
      </c>
      <c r="C48" s="872"/>
      <c r="D48" s="977" t="s">
        <v>1737</v>
      </c>
      <c r="E48" s="978"/>
      <c r="F48" s="978"/>
      <c r="G48" s="978"/>
      <c r="H48" s="978"/>
      <c r="I48" s="978"/>
      <c r="J48" s="864" t="s">
        <v>1884</v>
      </c>
      <c r="K48" s="979"/>
      <c r="L48" s="979"/>
      <c r="M48" s="979"/>
      <c r="N48" s="979"/>
      <c r="O48" s="865"/>
      <c r="P48" s="997"/>
      <c r="Q48" s="985"/>
      <c r="R48" s="985"/>
      <c r="S48" s="985"/>
      <c r="T48" s="985"/>
      <c r="U48" s="985"/>
      <c r="V48" s="985"/>
      <c r="W48" s="985"/>
      <c r="X48" s="985"/>
      <c r="Y48" s="985"/>
      <c r="Z48" s="985"/>
      <c r="AA48" s="985"/>
      <c r="AB48" s="985"/>
      <c r="AC48" s="872" t="s">
        <v>171</v>
      </c>
      <c r="AD48" s="872"/>
      <c r="AE48" s="817" t="s">
        <v>1740</v>
      </c>
      <c r="AF48" s="818"/>
      <c r="AG48" s="818"/>
      <c r="AH48" s="818"/>
      <c r="AI48" s="818"/>
      <c r="AJ48" s="818"/>
      <c r="AK48" s="980"/>
      <c r="AL48" s="868"/>
      <c r="AM48" s="849"/>
    </row>
    <row r="49" spans="2:39" ht="17.45" customHeight="1">
      <c r="B49" s="981" t="s">
        <v>903</v>
      </c>
      <c r="C49" s="982"/>
      <c r="D49" s="961" t="s">
        <v>899</v>
      </c>
      <c r="E49" s="961"/>
      <c r="F49" s="961"/>
      <c r="G49" s="961"/>
      <c r="H49" s="998"/>
      <c r="I49" s="999"/>
      <c r="J49" s="999"/>
      <c r="K49" s="999"/>
      <c r="L49" s="999"/>
      <c r="M49" s="999"/>
      <c r="N49" s="999"/>
      <c r="O49" s="999"/>
      <c r="P49" s="999"/>
      <c r="Q49" s="999"/>
      <c r="R49" s="999"/>
      <c r="S49" s="999"/>
      <c r="T49" s="1000"/>
      <c r="U49" s="864" t="s">
        <v>1885</v>
      </c>
      <c r="V49" s="979"/>
      <c r="W49" s="865"/>
      <c r="X49" s="1001"/>
      <c r="Y49" s="1002"/>
      <c r="Z49" s="1002"/>
      <c r="AA49" s="1002"/>
      <c r="AB49" s="1003"/>
      <c r="AC49" s="961" t="s">
        <v>852</v>
      </c>
      <c r="AD49" s="961"/>
      <c r="AE49" s="961"/>
      <c r="AF49" s="961"/>
      <c r="AG49" s="1001"/>
      <c r="AH49" s="1002"/>
      <c r="AI49" s="1002"/>
      <c r="AJ49" s="1002"/>
      <c r="AK49" s="1004"/>
      <c r="AL49" s="868"/>
      <c r="AM49" s="849"/>
    </row>
    <row r="50" spans="2:39" ht="17.45" customHeight="1">
      <c r="B50" s="981"/>
      <c r="C50" s="982"/>
      <c r="D50" s="961" t="s">
        <v>904</v>
      </c>
      <c r="E50" s="961"/>
      <c r="F50" s="961"/>
      <c r="G50" s="961"/>
      <c r="H50" s="162" t="s">
        <v>905</v>
      </c>
      <c r="I50" s="985"/>
      <c r="J50" s="985"/>
      <c r="K50" s="985"/>
      <c r="L50" s="151" t="s">
        <v>906</v>
      </c>
      <c r="M50" s="985"/>
      <c r="N50" s="985"/>
      <c r="O50" s="986"/>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8"/>
      <c r="AL50" s="868"/>
      <c r="AM50" s="849"/>
    </row>
    <row r="51" spans="2:39" ht="17.45" customHeight="1" thickBot="1">
      <c r="B51" s="983"/>
      <c r="C51" s="984"/>
      <c r="D51" s="886" t="s">
        <v>900</v>
      </c>
      <c r="E51" s="886"/>
      <c r="F51" s="886"/>
      <c r="G51" s="886"/>
      <c r="H51" s="1019"/>
      <c r="I51" s="1019"/>
      <c r="J51" s="1019"/>
      <c r="K51" s="1019"/>
      <c r="L51" s="1019"/>
      <c r="M51" s="1019"/>
      <c r="N51" s="1019"/>
      <c r="O51" s="1019"/>
      <c r="P51" s="1019"/>
      <c r="Q51" s="1019"/>
      <c r="R51" s="1019"/>
      <c r="S51" s="1019"/>
      <c r="T51" s="1019"/>
      <c r="U51" s="886" t="s">
        <v>901</v>
      </c>
      <c r="V51" s="886"/>
      <c r="W51" s="886"/>
      <c r="X51" s="886"/>
      <c r="Y51" s="1019"/>
      <c r="Z51" s="1019"/>
      <c r="AA51" s="1019"/>
      <c r="AB51" s="1019"/>
      <c r="AC51" s="1019"/>
      <c r="AD51" s="1019"/>
      <c r="AE51" s="1019"/>
      <c r="AF51" s="1019"/>
      <c r="AG51" s="1019"/>
      <c r="AH51" s="1019"/>
      <c r="AI51" s="1019"/>
      <c r="AJ51" s="1019"/>
      <c r="AK51" s="1020"/>
      <c r="AL51" s="916"/>
      <c r="AM51" s="809"/>
    </row>
    <row r="52" spans="2:39" ht="9.9499999999999993"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2:39" ht="15" customHeight="1" thickBot="1">
      <c r="B53" s="233" t="s">
        <v>1742</v>
      </c>
    </row>
    <row r="54" spans="2:39" ht="13.5" customHeight="1">
      <c r="B54" s="1005" t="s">
        <v>171</v>
      </c>
      <c r="C54" s="910"/>
      <c r="D54" s="893" t="s">
        <v>1572</v>
      </c>
      <c r="E54" s="894"/>
      <c r="F54" s="894"/>
      <c r="G54" s="907"/>
      <c r="H54" s="1008" t="s">
        <v>171</v>
      </c>
      <c r="I54" s="910"/>
      <c r="J54" s="1009" t="s">
        <v>1886</v>
      </c>
      <c r="K54" s="1010"/>
      <c r="L54" s="1010"/>
      <c r="M54" s="1010"/>
      <c r="N54" s="1010"/>
      <c r="O54" s="1010"/>
      <c r="P54" s="1010"/>
      <c r="Q54" s="1008" t="s">
        <v>171</v>
      </c>
      <c r="R54" s="910"/>
      <c r="S54" s="1013" t="s">
        <v>1743</v>
      </c>
      <c r="T54" s="1013"/>
      <c r="U54" s="1014"/>
      <c r="V54" s="880" t="s">
        <v>171</v>
      </c>
      <c r="W54" s="880"/>
      <c r="X54" s="1021" t="s">
        <v>1744</v>
      </c>
      <c r="Y54" s="1022"/>
      <c r="Z54" s="1022"/>
      <c r="AA54" s="1023"/>
      <c r="AB54" s="1024" t="s">
        <v>171</v>
      </c>
      <c r="AC54" s="1024"/>
      <c r="AD54" s="1025" t="s">
        <v>862</v>
      </c>
      <c r="AE54" s="1026"/>
      <c r="AF54" s="1026"/>
      <c r="AG54" s="1026"/>
      <c r="AH54" s="1026"/>
      <c r="AI54" s="1026"/>
      <c r="AJ54" s="1026"/>
      <c r="AK54" s="1027"/>
      <c r="AL54" s="859" t="s">
        <v>1726</v>
      </c>
      <c r="AM54" s="824"/>
    </row>
    <row r="55" spans="2:39" ht="13.5" customHeight="1">
      <c r="B55" s="1006"/>
      <c r="C55" s="865"/>
      <c r="D55" s="977"/>
      <c r="E55" s="978"/>
      <c r="F55" s="978"/>
      <c r="G55" s="1007"/>
      <c r="H55" s="864"/>
      <c r="I55" s="865"/>
      <c r="J55" s="1011"/>
      <c r="K55" s="1012"/>
      <c r="L55" s="1012"/>
      <c r="M55" s="1012"/>
      <c r="N55" s="1012"/>
      <c r="O55" s="1012"/>
      <c r="P55" s="1012"/>
      <c r="Q55" s="864"/>
      <c r="R55" s="865"/>
      <c r="S55" s="1015"/>
      <c r="T55" s="1015"/>
      <c r="U55" s="1016"/>
      <c r="V55" s="961" t="s">
        <v>171</v>
      </c>
      <c r="W55" s="961"/>
      <c r="X55" s="817" t="s">
        <v>1745</v>
      </c>
      <c r="Y55" s="818"/>
      <c r="Z55" s="818"/>
      <c r="AA55" s="819"/>
      <c r="AB55" s="961" t="s">
        <v>171</v>
      </c>
      <c r="AC55" s="961"/>
      <c r="AD55" s="977" t="s">
        <v>2210</v>
      </c>
      <c r="AE55" s="978"/>
      <c r="AF55" s="978"/>
      <c r="AG55" s="978"/>
      <c r="AH55" s="978"/>
      <c r="AI55" s="978"/>
      <c r="AJ55" s="978"/>
      <c r="AK55" s="1028"/>
      <c r="AL55" s="868"/>
      <c r="AM55" s="849"/>
    </row>
    <row r="56" spans="2:39" ht="17.45" customHeight="1">
      <c r="B56" s="871" t="s">
        <v>171</v>
      </c>
      <c r="C56" s="872"/>
      <c r="D56" s="1029" t="s">
        <v>1879</v>
      </c>
      <c r="E56" s="1030"/>
      <c r="F56" s="1030"/>
      <c r="G56" s="1031"/>
      <c r="H56" s="872" t="s">
        <v>171</v>
      </c>
      <c r="I56" s="872"/>
      <c r="J56" s="1029" t="s">
        <v>1880</v>
      </c>
      <c r="K56" s="1030"/>
      <c r="L56" s="1030"/>
      <c r="M56" s="1031"/>
      <c r="N56" s="872" t="s">
        <v>171</v>
      </c>
      <c r="O56" s="872"/>
      <c r="P56" s="1029" t="s">
        <v>1881</v>
      </c>
      <c r="Q56" s="1030"/>
      <c r="R56" s="1030"/>
      <c r="S56" s="1030"/>
      <c r="T56" s="872" t="s">
        <v>171</v>
      </c>
      <c r="U56" s="872"/>
      <c r="V56" s="1032" t="s">
        <v>1571</v>
      </c>
      <c r="W56" s="1033"/>
      <c r="X56" s="1033"/>
      <c r="Y56" s="1033"/>
      <c r="Z56" s="1033"/>
      <c r="AA56" s="1033"/>
      <c r="AB56" s="1033"/>
      <c r="AC56" s="1033"/>
      <c r="AD56" s="1033"/>
      <c r="AE56" s="1033"/>
      <c r="AF56" s="1033"/>
      <c r="AG56" s="1033"/>
      <c r="AH56" s="1033"/>
      <c r="AI56" s="1033"/>
      <c r="AJ56" s="1033"/>
      <c r="AK56" s="1034"/>
      <c r="AL56" s="868"/>
      <c r="AM56" s="849"/>
    </row>
    <row r="57" spans="2:39" ht="17.45" customHeight="1">
      <c r="B57" s="981" t="s">
        <v>903</v>
      </c>
      <c r="C57" s="982"/>
      <c r="D57" s="961" t="s">
        <v>899</v>
      </c>
      <c r="E57" s="961"/>
      <c r="F57" s="961"/>
      <c r="G57" s="961"/>
      <c r="H57" s="998"/>
      <c r="I57" s="999"/>
      <c r="J57" s="999"/>
      <c r="K57" s="999"/>
      <c r="L57" s="999"/>
      <c r="M57" s="999"/>
      <c r="N57" s="999"/>
      <c r="O57" s="999"/>
      <c r="P57" s="999"/>
      <c r="Q57" s="999"/>
      <c r="R57" s="999"/>
      <c r="S57" s="999"/>
      <c r="T57" s="1000"/>
      <c r="U57" s="864" t="s">
        <v>1885</v>
      </c>
      <c r="V57" s="979"/>
      <c r="W57" s="865"/>
      <c r="X57" s="993"/>
      <c r="Y57" s="994"/>
      <c r="Z57" s="994"/>
      <c r="AA57" s="994"/>
      <c r="AB57" s="995"/>
      <c r="AC57" s="961" t="s">
        <v>852</v>
      </c>
      <c r="AD57" s="961"/>
      <c r="AE57" s="961"/>
      <c r="AF57" s="961"/>
      <c r="AG57" s="993"/>
      <c r="AH57" s="994"/>
      <c r="AI57" s="994"/>
      <c r="AJ57" s="994"/>
      <c r="AK57" s="996"/>
      <c r="AL57" s="868"/>
      <c r="AM57" s="849"/>
    </row>
    <row r="58" spans="2:39" ht="17.45" customHeight="1">
      <c r="B58" s="981"/>
      <c r="C58" s="982"/>
      <c r="D58" s="961" t="s">
        <v>904</v>
      </c>
      <c r="E58" s="961"/>
      <c r="F58" s="961"/>
      <c r="G58" s="961"/>
      <c r="H58" s="162" t="s">
        <v>905</v>
      </c>
      <c r="I58" s="985"/>
      <c r="J58" s="985"/>
      <c r="K58" s="985"/>
      <c r="L58" s="151" t="s">
        <v>906</v>
      </c>
      <c r="M58" s="985"/>
      <c r="N58" s="985"/>
      <c r="O58" s="986"/>
      <c r="P58" s="987"/>
      <c r="Q58" s="987"/>
      <c r="R58" s="987"/>
      <c r="S58" s="987"/>
      <c r="T58" s="987"/>
      <c r="U58" s="987"/>
      <c r="V58" s="987"/>
      <c r="W58" s="987"/>
      <c r="X58" s="987"/>
      <c r="Y58" s="987"/>
      <c r="Z58" s="987"/>
      <c r="AA58" s="987"/>
      <c r="AB58" s="987"/>
      <c r="AC58" s="987"/>
      <c r="AD58" s="987"/>
      <c r="AE58" s="987"/>
      <c r="AF58" s="987"/>
      <c r="AG58" s="987"/>
      <c r="AH58" s="987"/>
      <c r="AI58" s="987"/>
      <c r="AJ58" s="987"/>
      <c r="AK58" s="988"/>
      <c r="AL58" s="868"/>
      <c r="AM58" s="849"/>
    </row>
    <row r="59" spans="2:39" ht="17.45" customHeight="1" thickBot="1">
      <c r="B59" s="983"/>
      <c r="C59" s="984"/>
      <c r="D59" s="886" t="s">
        <v>900</v>
      </c>
      <c r="E59" s="886"/>
      <c r="F59" s="886"/>
      <c r="G59" s="886"/>
      <c r="H59" s="989"/>
      <c r="I59" s="989"/>
      <c r="J59" s="989"/>
      <c r="K59" s="989"/>
      <c r="L59" s="989"/>
      <c r="M59" s="989"/>
      <c r="N59" s="989"/>
      <c r="O59" s="989"/>
      <c r="P59" s="989"/>
      <c r="Q59" s="989"/>
      <c r="R59" s="989"/>
      <c r="S59" s="989"/>
      <c r="T59" s="989"/>
      <c r="U59" s="887" t="s">
        <v>2200</v>
      </c>
      <c r="V59" s="887"/>
      <c r="W59" s="887"/>
      <c r="X59" s="887"/>
      <c r="Y59" s="989"/>
      <c r="Z59" s="989"/>
      <c r="AA59" s="989"/>
      <c r="AB59" s="989"/>
      <c r="AC59" s="989"/>
      <c r="AD59" s="989"/>
      <c r="AE59" s="989"/>
      <c r="AF59" s="989"/>
      <c r="AG59" s="989"/>
      <c r="AH59" s="989"/>
      <c r="AI59" s="989"/>
      <c r="AJ59" s="989"/>
      <c r="AK59" s="990"/>
      <c r="AL59" s="916"/>
      <c r="AM59" s="809"/>
    </row>
    <row r="60" spans="2:39" ht="15" customHeight="1">
      <c r="B60" s="244" t="s">
        <v>2211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823" t="s">
        <v>171</v>
      </c>
      <c r="AM60" s="824"/>
    </row>
    <row r="61" spans="2:39" ht="15" customHeight="1">
      <c r="B61" s="244"/>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848"/>
      <c r="AM61" s="849"/>
    </row>
    <row r="62" spans="2:39" ht="15" customHeight="1">
      <c r="B62" s="245"/>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808"/>
      <c r="AM62" s="809"/>
    </row>
    <row r="63" spans="2:39" ht="15" customHeight="1">
      <c r="B63" s="1" t="s">
        <v>2363</v>
      </c>
    </row>
    <row r="66" spans="2:39" ht="15" customHeight="1">
      <c r="B66" s="140"/>
      <c r="AM66" s="141" t="s">
        <v>2212</v>
      </c>
    </row>
    <row r="67" spans="2:39" ht="30" customHeight="1" thickBot="1">
      <c r="N67" s="810" t="s">
        <v>2365</v>
      </c>
      <c r="O67" s="810"/>
      <c r="P67" s="810"/>
      <c r="Q67" s="810"/>
      <c r="R67" s="810"/>
      <c r="S67" s="810"/>
      <c r="T67" s="810"/>
      <c r="U67" s="810"/>
      <c r="V67" s="810"/>
      <c r="W67" s="810"/>
      <c r="X67" s="810"/>
      <c r="Y67" s="810"/>
      <c r="Z67" s="810"/>
      <c r="AA67" s="810"/>
      <c r="AG67" s="112"/>
      <c r="AJ67" s="112"/>
      <c r="AM67" s="112"/>
    </row>
    <row r="68" spans="2:39" ht="15" customHeight="1" thickTop="1">
      <c r="N68" s="247"/>
      <c r="O68" s="247"/>
      <c r="P68" s="247"/>
      <c r="Q68" s="247"/>
      <c r="R68" s="247"/>
      <c r="S68" s="247"/>
      <c r="T68" s="247"/>
      <c r="U68" s="247"/>
      <c r="V68" s="247"/>
      <c r="W68" s="247"/>
      <c r="X68" s="247"/>
      <c r="Y68" s="247"/>
      <c r="Z68" s="247"/>
      <c r="AA68" s="247"/>
      <c r="AG68" s="112"/>
      <c r="AJ68" s="112"/>
      <c r="AM68" s="112"/>
    </row>
    <row r="69" spans="2:39" ht="15" customHeight="1" thickBot="1">
      <c r="B69" s="233" t="s">
        <v>2178</v>
      </c>
      <c r="AL69" s="868" t="s">
        <v>2179</v>
      </c>
      <c r="AM69" s="868"/>
    </row>
    <row r="70" spans="2:39" ht="17.45" customHeight="1">
      <c r="B70" s="1039" t="s">
        <v>2213</v>
      </c>
      <c r="C70" s="1040"/>
      <c r="D70" s="1040"/>
      <c r="E70" s="1040"/>
      <c r="F70" s="1040"/>
      <c r="G70" s="1040"/>
      <c r="H70" s="1040"/>
      <c r="I70" s="1041"/>
      <c r="J70" s="1045" t="s">
        <v>171</v>
      </c>
      <c r="K70" s="1046"/>
      <c r="L70" s="142" t="s">
        <v>2214</v>
      </c>
      <c r="M70" s="142"/>
      <c r="N70" s="142"/>
      <c r="O70" s="1046" t="s">
        <v>171</v>
      </c>
      <c r="P70" s="1046"/>
      <c r="Q70" s="142" t="s">
        <v>1791</v>
      </c>
      <c r="R70" s="142"/>
      <c r="S70" s="142"/>
      <c r="T70" s="1046" t="s">
        <v>171</v>
      </c>
      <c r="U70" s="1046"/>
      <c r="V70" s="142" t="s">
        <v>2215</v>
      </c>
      <c r="W70" s="142"/>
      <c r="X70" s="142"/>
      <c r="Y70" s="1046" t="s">
        <v>171</v>
      </c>
      <c r="Z70" s="1046"/>
      <c r="AA70" s="142" t="s">
        <v>2216</v>
      </c>
      <c r="AB70" s="142"/>
      <c r="AC70" s="142"/>
      <c r="AD70" s="1046" t="s">
        <v>171</v>
      </c>
      <c r="AE70" s="1046"/>
      <c r="AF70" s="142" t="s">
        <v>2217</v>
      </c>
      <c r="AG70" s="142"/>
      <c r="AH70" s="142"/>
      <c r="AI70" s="142"/>
      <c r="AJ70" s="142"/>
      <c r="AK70" s="248"/>
      <c r="AL70" s="821" t="s">
        <v>1726</v>
      </c>
      <c r="AM70" s="824"/>
    </row>
    <row r="71" spans="2:39" ht="17.45" customHeight="1">
      <c r="B71" s="1042"/>
      <c r="C71" s="1043"/>
      <c r="D71" s="1043"/>
      <c r="E71" s="1043"/>
      <c r="F71" s="1043"/>
      <c r="G71" s="1043"/>
      <c r="H71" s="1043"/>
      <c r="I71" s="1044"/>
      <c r="J71" s="848" t="s">
        <v>171</v>
      </c>
      <c r="K71" s="868"/>
      <c r="L71" s="1" t="s">
        <v>2218</v>
      </c>
      <c r="S71" s="141" t="s">
        <v>2219</v>
      </c>
      <c r="T71" s="969" t="s">
        <v>2220</v>
      </c>
      <c r="U71" s="969"/>
      <c r="V71" s="969"/>
      <c r="W71" s="969"/>
      <c r="X71" s="969"/>
      <c r="Y71" s="969"/>
      <c r="Z71" s="969"/>
      <c r="AA71" s="969"/>
      <c r="AB71" s="969"/>
      <c r="AC71" s="969"/>
      <c r="AD71" s="969"/>
      <c r="AE71" s="969"/>
      <c r="AF71" s="969"/>
      <c r="AG71" s="969"/>
      <c r="AH71" s="969"/>
      <c r="AI71" s="969"/>
      <c r="AJ71" s="969"/>
      <c r="AK71" s="970"/>
      <c r="AL71" s="896"/>
      <c r="AM71" s="849"/>
    </row>
    <row r="72" spans="2:39" ht="17.45" customHeight="1">
      <c r="B72" s="1035" t="s">
        <v>2221</v>
      </c>
      <c r="C72" s="1036"/>
      <c r="D72" s="1036"/>
      <c r="E72" s="1036"/>
      <c r="F72" s="1036"/>
      <c r="G72" s="1036"/>
      <c r="H72" s="1036"/>
      <c r="I72" s="1037"/>
      <c r="J72" s="823" t="s">
        <v>171</v>
      </c>
      <c r="K72" s="859"/>
      <c r="L72" s="249" t="s">
        <v>2222</v>
      </c>
      <c r="M72" s="249"/>
      <c r="N72" s="249"/>
      <c r="O72" s="859" t="s">
        <v>171</v>
      </c>
      <c r="P72" s="859"/>
      <c r="Q72" s="249" t="s">
        <v>2223</v>
      </c>
      <c r="R72" s="249"/>
      <c r="S72" s="249"/>
      <c r="T72" s="859" t="s">
        <v>171</v>
      </c>
      <c r="U72" s="859"/>
      <c r="V72" s="249" t="s">
        <v>2224</v>
      </c>
      <c r="W72" s="249"/>
      <c r="X72" s="249"/>
      <c r="Y72" s="859" t="s">
        <v>171</v>
      </c>
      <c r="Z72" s="859"/>
      <c r="AA72" s="249" t="s">
        <v>2225</v>
      </c>
      <c r="AB72" s="249"/>
      <c r="AC72" s="249"/>
      <c r="AD72" s="859" t="s">
        <v>171</v>
      </c>
      <c r="AE72" s="859"/>
      <c r="AF72" s="249" t="s">
        <v>2226</v>
      </c>
      <c r="AG72" s="249"/>
      <c r="AH72" s="249"/>
      <c r="AI72" s="249"/>
      <c r="AJ72" s="249"/>
      <c r="AK72" s="250"/>
      <c r="AL72" s="821" t="s">
        <v>1726</v>
      </c>
      <c r="AM72" s="824"/>
    </row>
    <row r="73" spans="2:39" ht="17.45" customHeight="1">
      <c r="B73" s="1038"/>
      <c r="C73" s="1030"/>
      <c r="D73" s="1030"/>
      <c r="E73" s="1030"/>
      <c r="F73" s="1030"/>
      <c r="G73" s="1030"/>
      <c r="H73" s="1030"/>
      <c r="I73" s="1031"/>
      <c r="J73" s="808" t="s">
        <v>171</v>
      </c>
      <c r="K73" s="916"/>
      <c r="L73" s="65" t="s">
        <v>2227</v>
      </c>
      <c r="M73" s="65"/>
      <c r="N73" s="65"/>
      <c r="O73" s="916" t="s">
        <v>171</v>
      </c>
      <c r="P73" s="916"/>
      <c r="Q73" s="65" t="s">
        <v>2228</v>
      </c>
      <c r="R73" s="65"/>
      <c r="S73" s="65"/>
      <c r="T73" s="916" t="s">
        <v>171</v>
      </c>
      <c r="U73" s="916"/>
      <c r="V73" s="65" t="s">
        <v>2229</v>
      </c>
      <c r="W73" s="65"/>
      <c r="X73" s="65"/>
      <c r="Y73" s="916" t="s">
        <v>171</v>
      </c>
      <c r="Z73" s="916"/>
      <c r="AA73" s="65" t="s">
        <v>2230</v>
      </c>
      <c r="AB73" s="65"/>
      <c r="AC73" s="65"/>
      <c r="AD73" s="65"/>
      <c r="AE73" s="65"/>
      <c r="AF73" s="65"/>
      <c r="AG73" s="65"/>
      <c r="AH73" s="65"/>
      <c r="AI73" s="65"/>
      <c r="AJ73" s="65"/>
      <c r="AK73" s="251"/>
      <c r="AL73" s="896"/>
      <c r="AM73" s="849"/>
    </row>
    <row r="74" spans="2:39" ht="17.45" customHeight="1">
      <c r="B74" s="1047" t="s">
        <v>2231</v>
      </c>
      <c r="C74" s="1048"/>
      <c r="D74" s="1048"/>
      <c r="E74" s="1048"/>
      <c r="F74" s="1048"/>
      <c r="G74" s="1048"/>
      <c r="H74" s="1048"/>
      <c r="I74" s="1049"/>
      <c r="J74" s="864" t="s">
        <v>171</v>
      </c>
      <c r="K74" s="979"/>
      <c r="L74" s="151" t="s">
        <v>2232</v>
      </c>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60"/>
      <c r="AL74" s="821" t="s">
        <v>1726</v>
      </c>
      <c r="AM74" s="824"/>
    </row>
    <row r="75" spans="2:39" ht="17.45" customHeight="1">
      <c r="B75" s="1050"/>
      <c r="C75" s="1051"/>
      <c r="D75" s="1051"/>
      <c r="E75" s="1051"/>
      <c r="F75" s="1051"/>
      <c r="G75" s="1051"/>
      <c r="H75" s="1051"/>
      <c r="I75" s="1052"/>
      <c r="J75" s="848" t="s">
        <v>171</v>
      </c>
      <c r="K75" s="868"/>
      <c r="L75" s="1" t="s">
        <v>2233</v>
      </c>
      <c r="R75" s="916" t="s">
        <v>171</v>
      </c>
      <c r="S75" s="916"/>
      <c r="T75" s="1" t="s">
        <v>2234</v>
      </c>
      <c r="Z75" s="868" t="s">
        <v>171</v>
      </c>
      <c r="AA75" s="868"/>
      <c r="AB75" s="1" t="s">
        <v>2235</v>
      </c>
      <c r="AK75" s="252"/>
      <c r="AL75" s="821" t="s">
        <v>1726</v>
      </c>
      <c r="AM75" s="824"/>
    </row>
    <row r="76" spans="2:39" ht="17.45" customHeight="1">
      <c r="B76" s="1050"/>
      <c r="C76" s="1051"/>
      <c r="D76" s="1051"/>
      <c r="E76" s="1051"/>
      <c r="F76" s="1051"/>
      <c r="G76" s="1051"/>
      <c r="H76" s="1051"/>
      <c r="I76" s="1052"/>
      <c r="J76" s="817" t="s">
        <v>2236</v>
      </c>
      <c r="K76" s="818"/>
      <c r="L76" s="818"/>
      <c r="M76" s="818"/>
      <c r="N76" s="819"/>
      <c r="O76" s="818" t="s">
        <v>2237</v>
      </c>
      <c r="P76" s="818"/>
      <c r="Q76" s="818"/>
      <c r="R76" s="818"/>
      <c r="S76" s="818"/>
      <c r="T76" s="818"/>
      <c r="U76" s="818"/>
      <c r="V76" s="818"/>
      <c r="W76" s="818"/>
      <c r="X76" s="818"/>
      <c r="Y76" s="818"/>
      <c r="Z76" s="818"/>
      <c r="AA76" s="818"/>
      <c r="AB76" s="818"/>
      <c r="AC76" s="818"/>
      <c r="AD76" s="818"/>
      <c r="AE76" s="818"/>
      <c r="AF76" s="818"/>
      <c r="AG76" s="818"/>
      <c r="AH76" s="818"/>
      <c r="AI76" s="818"/>
      <c r="AJ76" s="818"/>
      <c r="AK76" s="980"/>
      <c r="AL76" s="896"/>
      <c r="AM76" s="849"/>
    </row>
    <row r="77" spans="2:39" ht="17.45" customHeight="1">
      <c r="B77" s="1050"/>
      <c r="C77" s="1051"/>
      <c r="D77" s="1051"/>
      <c r="E77" s="1051"/>
      <c r="F77" s="1051"/>
      <c r="G77" s="1051"/>
      <c r="H77" s="1051"/>
      <c r="I77" s="1052"/>
      <c r="J77" s="817" t="s">
        <v>2191</v>
      </c>
      <c r="K77" s="818"/>
      <c r="L77" s="818"/>
      <c r="M77" s="818"/>
      <c r="N77" s="819"/>
      <c r="O77" s="818" t="s">
        <v>2238</v>
      </c>
      <c r="P77" s="818"/>
      <c r="Q77" s="818"/>
      <c r="R77" s="818"/>
      <c r="S77" s="818"/>
      <c r="T77" s="818"/>
      <c r="U77" s="818"/>
      <c r="V77" s="818"/>
      <c r="W77" s="818"/>
      <c r="X77" s="818"/>
      <c r="Y77" s="818"/>
      <c r="Z77" s="818"/>
      <c r="AA77" s="819"/>
      <c r="AB77" s="817" t="s">
        <v>2239</v>
      </c>
      <c r="AC77" s="818"/>
      <c r="AD77" s="818"/>
      <c r="AE77" s="818"/>
      <c r="AF77" s="818"/>
      <c r="AG77" s="818"/>
      <c r="AH77" s="818"/>
      <c r="AI77" s="818"/>
      <c r="AJ77" s="818"/>
      <c r="AK77" s="980"/>
      <c r="AL77" s="896"/>
      <c r="AM77" s="849"/>
    </row>
    <row r="78" spans="2:39" ht="17.45" customHeight="1">
      <c r="B78" s="1050"/>
      <c r="C78" s="1051"/>
      <c r="D78" s="1051"/>
      <c r="E78" s="1051"/>
      <c r="F78" s="1051"/>
      <c r="G78" s="1051"/>
      <c r="H78" s="1051"/>
      <c r="I78" s="1052"/>
      <c r="J78" s="1059" t="s">
        <v>2240</v>
      </c>
      <c r="K78" s="1060"/>
      <c r="L78" s="1060"/>
      <c r="M78" s="1060"/>
      <c r="N78" s="1061"/>
      <c r="O78" s="823" t="s">
        <v>171</v>
      </c>
      <c r="P78" s="859"/>
      <c r="Q78" s="249" t="s">
        <v>2241</v>
      </c>
      <c r="R78" s="249"/>
      <c r="S78" s="249"/>
      <c r="T78" s="249"/>
      <c r="U78" s="249"/>
      <c r="V78" s="249"/>
      <c r="W78" s="249"/>
      <c r="X78" s="249"/>
      <c r="Y78" s="249"/>
      <c r="Z78" s="249"/>
      <c r="AA78" s="253"/>
      <c r="AB78" s="859" t="s">
        <v>171</v>
      </c>
      <c r="AC78" s="859"/>
      <c r="AD78" s="249" t="s">
        <v>2242</v>
      </c>
      <c r="AE78" s="249"/>
      <c r="AF78" s="249"/>
      <c r="AG78" s="249"/>
      <c r="AH78" s="249"/>
      <c r="AI78" s="249"/>
      <c r="AJ78" s="249"/>
      <c r="AK78" s="250"/>
      <c r="AL78" s="896"/>
      <c r="AM78" s="849"/>
    </row>
    <row r="79" spans="2:39" ht="17.45" customHeight="1">
      <c r="B79" s="1050"/>
      <c r="C79" s="1051"/>
      <c r="D79" s="1051"/>
      <c r="E79" s="1051"/>
      <c r="F79" s="1051"/>
      <c r="G79" s="1051"/>
      <c r="H79" s="1051"/>
      <c r="I79" s="1052"/>
      <c r="J79" s="1056"/>
      <c r="K79" s="931"/>
      <c r="L79" s="931"/>
      <c r="M79" s="931"/>
      <c r="N79" s="932"/>
      <c r="O79" s="808" t="s">
        <v>171</v>
      </c>
      <c r="P79" s="916"/>
      <c r="Q79" s="65" t="s">
        <v>2243</v>
      </c>
      <c r="R79" s="65"/>
      <c r="S79" s="65"/>
      <c r="T79" s="65"/>
      <c r="U79" s="65"/>
      <c r="V79" s="65"/>
      <c r="W79" s="65"/>
      <c r="X79" s="65"/>
      <c r="Y79" s="65"/>
      <c r="Z79" s="65"/>
      <c r="AA79" s="254"/>
      <c r="AB79" s="65"/>
      <c r="AC79" s="65"/>
      <c r="AD79" s="65"/>
      <c r="AE79" s="65"/>
      <c r="AF79" s="65"/>
      <c r="AG79" s="65"/>
      <c r="AH79" s="65"/>
      <c r="AI79" s="65"/>
      <c r="AJ79" s="65"/>
      <c r="AK79" s="251"/>
      <c r="AL79" s="896"/>
      <c r="AM79" s="849"/>
    </row>
    <row r="80" spans="2:39" ht="17.45" customHeight="1">
      <c r="B80" s="1050"/>
      <c r="C80" s="1051"/>
      <c r="D80" s="1051"/>
      <c r="E80" s="1051"/>
      <c r="F80" s="1051"/>
      <c r="G80" s="1051"/>
      <c r="H80" s="1051"/>
      <c r="I80" s="1052"/>
      <c r="J80" s="1056" t="s">
        <v>2234</v>
      </c>
      <c r="K80" s="931"/>
      <c r="L80" s="931"/>
      <c r="M80" s="931"/>
      <c r="N80" s="932"/>
      <c r="O80" s="864" t="s">
        <v>171</v>
      </c>
      <c r="P80" s="979"/>
      <c r="Q80" s="151" t="s">
        <v>2244</v>
      </c>
      <c r="R80" s="151"/>
      <c r="S80" s="151"/>
      <c r="T80" s="151"/>
      <c r="U80" s="151"/>
      <c r="V80" s="151"/>
      <c r="W80" s="151"/>
      <c r="X80" s="151"/>
      <c r="Y80" s="151"/>
      <c r="Z80" s="151"/>
      <c r="AA80" s="243"/>
      <c r="AB80" s="1057"/>
      <c r="AC80" s="1057"/>
      <c r="AD80" s="1057"/>
      <c r="AE80" s="1057"/>
      <c r="AF80" s="1057"/>
      <c r="AG80" s="1057"/>
      <c r="AH80" s="1057"/>
      <c r="AI80" s="1057"/>
      <c r="AJ80" s="1057"/>
      <c r="AK80" s="1058"/>
      <c r="AL80" s="896"/>
      <c r="AM80" s="849"/>
    </row>
    <row r="81" spans="2:39" ht="17.45" customHeight="1">
      <c r="B81" s="1053"/>
      <c r="C81" s="1054"/>
      <c r="D81" s="1054"/>
      <c r="E81" s="1054"/>
      <c r="F81" s="1054"/>
      <c r="G81" s="1054"/>
      <c r="H81" s="1054"/>
      <c r="I81" s="1055"/>
      <c r="J81" s="817" t="s">
        <v>2235</v>
      </c>
      <c r="K81" s="818"/>
      <c r="L81" s="818"/>
      <c r="M81" s="818"/>
      <c r="N81" s="819"/>
      <c r="O81" s="864" t="s">
        <v>171</v>
      </c>
      <c r="P81" s="979"/>
      <c r="Q81" s="151" t="s">
        <v>2245</v>
      </c>
      <c r="R81" s="151"/>
      <c r="S81" s="151"/>
      <c r="T81" s="151"/>
      <c r="U81" s="151"/>
      <c r="V81" s="151"/>
      <c r="W81" s="151"/>
      <c r="X81" s="151"/>
      <c r="Y81" s="151"/>
      <c r="Z81" s="151"/>
      <c r="AA81" s="243"/>
      <c r="AB81" s="864" t="s">
        <v>171</v>
      </c>
      <c r="AC81" s="979"/>
      <c r="AD81" s="151" t="s">
        <v>2246</v>
      </c>
      <c r="AE81" s="163"/>
      <c r="AF81" s="163"/>
      <c r="AG81" s="163"/>
      <c r="AH81" s="163"/>
      <c r="AI81" s="163"/>
      <c r="AJ81" s="163"/>
      <c r="AK81" s="255"/>
      <c r="AL81" s="884"/>
      <c r="AM81" s="809"/>
    </row>
    <row r="82" spans="2:39" ht="17.45" customHeight="1">
      <c r="B82" s="1035" t="s">
        <v>2247</v>
      </c>
      <c r="C82" s="1036"/>
      <c r="D82" s="1036"/>
      <c r="E82" s="1036"/>
      <c r="F82" s="1036"/>
      <c r="G82" s="1036"/>
      <c r="H82" s="1036"/>
      <c r="I82" s="1037"/>
      <c r="J82" s="808" t="s">
        <v>171</v>
      </c>
      <c r="K82" s="916"/>
      <c r="L82" s="65" t="s">
        <v>2248</v>
      </c>
      <c r="M82" s="65"/>
      <c r="N82" s="65"/>
      <c r="O82" s="916" t="s">
        <v>171</v>
      </c>
      <c r="P82" s="916"/>
      <c r="Q82" s="65" t="s">
        <v>2249</v>
      </c>
      <c r="R82" s="64"/>
      <c r="S82" s="916" t="s">
        <v>171</v>
      </c>
      <c r="T82" s="916"/>
      <c r="U82" s="65" t="s">
        <v>2250</v>
      </c>
      <c r="V82" s="65"/>
      <c r="W82" s="65"/>
      <c r="X82" s="65"/>
      <c r="Y82" s="916" t="s">
        <v>171</v>
      </c>
      <c r="Z82" s="916"/>
      <c r="AA82" s="65" t="s">
        <v>2251</v>
      </c>
      <c r="AB82" s="65"/>
      <c r="AC82" s="65"/>
      <c r="AD82" s="65"/>
      <c r="AE82" s="916" t="s">
        <v>171</v>
      </c>
      <c r="AF82" s="916"/>
      <c r="AG82" s="65" t="s">
        <v>2252</v>
      </c>
      <c r="AH82" s="65"/>
      <c r="AI82" s="65"/>
      <c r="AJ82" s="65"/>
      <c r="AK82" s="256"/>
      <c r="AL82" s="859" t="s">
        <v>1726</v>
      </c>
      <c r="AM82" s="824"/>
    </row>
    <row r="83" spans="2:39" ht="17.45" customHeight="1">
      <c r="B83" s="1062" t="s">
        <v>2253</v>
      </c>
      <c r="C83" s="978"/>
      <c r="D83" s="978"/>
      <c r="E83" s="978"/>
      <c r="F83" s="978"/>
      <c r="G83" s="978"/>
      <c r="H83" s="978"/>
      <c r="I83" s="1007"/>
      <c r="J83" s="864" t="s">
        <v>171</v>
      </c>
      <c r="K83" s="979"/>
      <c r="L83" s="151" t="s">
        <v>2248</v>
      </c>
      <c r="M83" s="151"/>
      <c r="N83" s="151"/>
      <c r="O83" s="979" t="s">
        <v>171</v>
      </c>
      <c r="P83" s="979"/>
      <c r="Q83" s="151" t="s">
        <v>2249</v>
      </c>
      <c r="R83" s="163"/>
      <c r="S83" s="979" t="s">
        <v>171</v>
      </c>
      <c r="T83" s="979"/>
      <c r="U83" s="151" t="s">
        <v>2254</v>
      </c>
      <c r="V83" s="151"/>
      <c r="W83" s="151"/>
      <c r="X83" s="151"/>
      <c r="Y83" s="151"/>
      <c r="Z83" s="151"/>
      <c r="AA83" s="151"/>
      <c r="AB83" s="151"/>
      <c r="AC83" s="151"/>
      <c r="AD83" s="151"/>
      <c r="AE83" s="151"/>
      <c r="AF83" s="151"/>
      <c r="AG83" s="151"/>
      <c r="AH83" s="151"/>
      <c r="AI83" s="151"/>
      <c r="AJ83" s="151"/>
      <c r="AK83" s="160"/>
      <c r="AL83" s="868"/>
      <c r="AM83" s="849"/>
    </row>
    <row r="84" spans="2:39" ht="17.45" customHeight="1">
      <c r="B84" s="1063" t="s">
        <v>2255</v>
      </c>
      <c r="C84" s="1012"/>
      <c r="D84" s="1012"/>
      <c r="E84" s="1012"/>
      <c r="F84" s="1012"/>
      <c r="G84" s="1012"/>
      <c r="H84" s="1012"/>
      <c r="I84" s="1064"/>
      <c r="J84" s="864" t="s">
        <v>171</v>
      </c>
      <c r="K84" s="979"/>
      <c r="L84" s="151" t="s">
        <v>2256</v>
      </c>
      <c r="M84" s="151"/>
      <c r="N84" s="151"/>
      <c r="O84" s="979" t="s">
        <v>171</v>
      </c>
      <c r="P84" s="979"/>
      <c r="Q84" s="151" t="s">
        <v>2257</v>
      </c>
      <c r="R84" s="163"/>
      <c r="S84" s="979" t="s">
        <v>171</v>
      </c>
      <c r="T84" s="979"/>
      <c r="U84" s="151" t="s">
        <v>2258</v>
      </c>
      <c r="V84" s="151"/>
      <c r="W84" s="151"/>
      <c r="X84" s="151"/>
      <c r="Y84" s="151"/>
      <c r="Z84" s="151"/>
      <c r="AA84" s="151"/>
      <c r="AB84" s="151"/>
      <c r="AC84" s="151"/>
      <c r="AD84" s="151"/>
      <c r="AE84" s="151"/>
      <c r="AF84" s="151"/>
      <c r="AG84" s="151"/>
      <c r="AH84" s="151"/>
      <c r="AI84" s="151"/>
      <c r="AJ84" s="151"/>
      <c r="AK84" s="160"/>
      <c r="AL84" s="916"/>
      <c r="AM84" s="809"/>
    </row>
    <row r="85" spans="2:39" ht="17.45" customHeight="1">
      <c r="B85" s="1063" t="s">
        <v>2259</v>
      </c>
      <c r="C85" s="1012"/>
      <c r="D85" s="1012"/>
      <c r="E85" s="1012"/>
      <c r="F85" s="1012"/>
      <c r="G85" s="1012"/>
      <c r="H85" s="1012"/>
      <c r="I85" s="1064"/>
      <c r="J85" s="864" t="s">
        <v>171</v>
      </c>
      <c r="K85" s="979"/>
      <c r="L85" s="151" t="s">
        <v>2248</v>
      </c>
      <c r="M85" s="151"/>
      <c r="N85" s="151"/>
      <c r="O85" s="979" t="s">
        <v>171</v>
      </c>
      <c r="P85" s="979"/>
      <c r="Q85" s="151" t="s">
        <v>2249</v>
      </c>
      <c r="R85" s="163"/>
      <c r="S85" s="979" t="s">
        <v>2260</v>
      </c>
      <c r="T85" s="979"/>
      <c r="U85" s="979"/>
      <c r="V85" s="979"/>
      <c r="W85" s="994"/>
      <c r="X85" s="994"/>
      <c r="Y85" s="994"/>
      <c r="Z85" s="994"/>
      <c r="AA85" s="994"/>
      <c r="AB85" s="994"/>
      <c r="AC85" s="994"/>
      <c r="AD85" s="994"/>
      <c r="AE85" s="864" t="s">
        <v>171</v>
      </c>
      <c r="AF85" s="979"/>
      <c r="AG85" s="151" t="s">
        <v>2261</v>
      </c>
      <c r="AH85" s="151"/>
      <c r="AI85" s="151"/>
      <c r="AJ85" s="151"/>
      <c r="AK85" s="160"/>
      <c r="AL85" s="821" t="s">
        <v>171</v>
      </c>
      <c r="AM85" s="824"/>
    </row>
    <row r="86" spans="2:39" ht="17.45" customHeight="1" thickBot="1">
      <c r="B86" s="1065" t="s">
        <v>2262</v>
      </c>
      <c r="C86" s="1066"/>
      <c r="D86" s="1066"/>
      <c r="E86" s="1066"/>
      <c r="F86" s="1066"/>
      <c r="G86" s="1066"/>
      <c r="H86" s="1066"/>
      <c r="I86" s="1067"/>
      <c r="J86" s="1068" t="s">
        <v>171</v>
      </c>
      <c r="K86" s="902"/>
      <c r="L86" s="241" t="s">
        <v>2248</v>
      </c>
      <c r="M86" s="241"/>
      <c r="N86" s="241"/>
      <c r="O86" s="902" t="s">
        <v>171</v>
      </c>
      <c r="P86" s="902"/>
      <c r="Q86" s="241" t="s">
        <v>2249</v>
      </c>
      <c r="R86" s="161"/>
      <c r="S86" s="902" t="s">
        <v>171</v>
      </c>
      <c r="T86" s="902"/>
      <c r="U86" s="241" t="s">
        <v>2263</v>
      </c>
      <c r="V86" s="241"/>
      <c r="W86" s="241"/>
      <c r="X86" s="241"/>
      <c r="Y86" s="902" t="s">
        <v>171</v>
      </c>
      <c r="Z86" s="902"/>
      <c r="AA86" s="241" t="s">
        <v>2264</v>
      </c>
      <c r="AB86" s="241"/>
      <c r="AC86" s="241"/>
      <c r="AD86" s="241"/>
      <c r="AE86" s="1068" t="s">
        <v>171</v>
      </c>
      <c r="AF86" s="902"/>
      <c r="AG86" s="241" t="s">
        <v>2265</v>
      </c>
      <c r="AH86" s="241"/>
      <c r="AI86" s="241"/>
      <c r="AJ86" s="241"/>
      <c r="AK86" s="257"/>
      <c r="AL86" s="1006" t="s">
        <v>171</v>
      </c>
      <c r="AM86" s="865"/>
    </row>
    <row r="87" spans="2:39" ht="9.9499999999999993" customHeight="1" thickBot="1">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row>
    <row r="88" spans="2:39" ht="17.45" customHeight="1">
      <c r="B88" s="906" t="s">
        <v>2266</v>
      </c>
      <c r="C88" s="894"/>
      <c r="D88" s="894"/>
      <c r="E88" s="894"/>
      <c r="F88" s="894"/>
      <c r="G88" s="894"/>
      <c r="H88" s="894"/>
      <c r="I88" s="907"/>
      <c r="J88" s="908"/>
      <c r="K88" s="878"/>
      <c r="L88" s="878"/>
      <c r="M88" s="878"/>
      <c r="N88" s="878"/>
      <c r="O88" s="878"/>
      <c r="P88" s="878"/>
      <c r="Q88" s="878"/>
      <c r="R88" s="878"/>
      <c r="S88" s="878"/>
      <c r="T88" s="878"/>
      <c r="U88" s="878"/>
      <c r="V88" s="878"/>
      <c r="W88" s="878"/>
      <c r="X88" s="878"/>
      <c r="Y88" s="878"/>
      <c r="Z88" s="878"/>
      <c r="AA88" s="878"/>
      <c r="AB88" s="258"/>
      <c r="AC88" s="1021" t="s">
        <v>2267</v>
      </c>
      <c r="AD88" s="1022"/>
      <c r="AE88" s="1022"/>
      <c r="AF88" s="1023"/>
      <c r="AG88" s="1069"/>
      <c r="AH88" s="1069"/>
      <c r="AI88" s="1069"/>
      <c r="AJ88" s="1069"/>
      <c r="AK88" s="259" t="s">
        <v>860</v>
      </c>
      <c r="AL88" s="859" t="s">
        <v>1726</v>
      </c>
      <c r="AM88" s="824"/>
    </row>
    <row r="89" spans="2:39" ht="17.45" customHeight="1">
      <c r="B89" s="1062" t="s">
        <v>2268</v>
      </c>
      <c r="C89" s="978"/>
      <c r="D89" s="978"/>
      <c r="E89" s="978"/>
      <c r="F89" s="978"/>
      <c r="G89" s="978"/>
      <c r="H89" s="978"/>
      <c r="I89" s="1007"/>
      <c r="J89" s="864" t="s">
        <v>810</v>
      </c>
      <c r="K89" s="979"/>
      <c r="L89" s="1070"/>
      <c r="M89" s="1070"/>
      <c r="N89" s="151" t="s">
        <v>811</v>
      </c>
      <c r="O89" s="979" t="s">
        <v>813</v>
      </c>
      <c r="P89" s="979"/>
      <c r="Q89" s="1070"/>
      <c r="R89" s="1070"/>
      <c r="S89" s="151" t="s">
        <v>811</v>
      </c>
      <c r="T89" s="817" t="s">
        <v>2269</v>
      </c>
      <c r="U89" s="818"/>
      <c r="V89" s="818"/>
      <c r="W89" s="819"/>
      <c r="X89" s="1071"/>
      <c r="Y89" s="1071"/>
      <c r="Z89" s="1071"/>
      <c r="AA89" s="1071"/>
      <c r="AB89" s="163" t="s">
        <v>774</v>
      </c>
      <c r="AC89" s="817" t="s">
        <v>2270</v>
      </c>
      <c r="AD89" s="818"/>
      <c r="AE89" s="818"/>
      <c r="AF89" s="819"/>
      <c r="AG89" s="1071"/>
      <c r="AH89" s="1071"/>
      <c r="AI89" s="1071"/>
      <c r="AJ89" s="1071"/>
      <c r="AK89" s="255" t="s">
        <v>774</v>
      </c>
      <c r="AL89" s="916"/>
      <c r="AM89" s="809"/>
    </row>
    <row r="90" spans="2:39" ht="17.45" customHeight="1">
      <c r="B90" s="1072" t="s">
        <v>2191</v>
      </c>
      <c r="C90" s="1073"/>
      <c r="D90" s="1073"/>
      <c r="E90" s="1073"/>
      <c r="F90" s="1073"/>
      <c r="G90" s="1073"/>
      <c r="H90" s="1073"/>
      <c r="I90" s="1074"/>
      <c r="J90" s="823" t="s">
        <v>171</v>
      </c>
      <c r="K90" s="859"/>
      <c r="L90" s="249" t="s">
        <v>2238</v>
      </c>
      <c r="M90" s="249"/>
      <c r="N90" s="249"/>
      <c r="O90" s="859" t="s">
        <v>171</v>
      </c>
      <c r="P90" s="859"/>
      <c r="Q90" s="249" t="s">
        <v>2271</v>
      </c>
      <c r="R90" s="249"/>
      <c r="S90" s="249"/>
      <c r="T90" s="859" t="s">
        <v>171</v>
      </c>
      <c r="U90" s="859"/>
      <c r="V90" s="249" t="s">
        <v>2272</v>
      </c>
      <c r="W90" s="249"/>
      <c r="X90" s="249"/>
      <c r="Y90" s="859" t="s">
        <v>171</v>
      </c>
      <c r="Z90" s="859"/>
      <c r="AA90" s="249" t="s">
        <v>2273</v>
      </c>
      <c r="AB90" s="249"/>
      <c r="AC90" s="249"/>
      <c r="AD90" s="859" t="s">
        <v>171</v>
      </c>
      <c r="AE90" s="859"/>
      <c r="AF90" s="249" t="s">
        <v>2252</v>
      </c>
      <c r="AG90" s="249"/>
      <c r="AH90" s="249"/>
      <c r="AI90" s="249"/>
      <c r="AJ90" s="249"/>
      <c r="AK90" s="250"/>
      <c r="AL90" s="859" t="s">
        <v>1726</v>
      </c>
      <c r="AM90" s="824"/>
    </row>
    <row r="91" spans="2:39" ht="17.45" customHeight="1">
      <c r="B91" s="1072" t="s">
        <v>2274</v>
      </c>
      <c r="C91" s="1073"/>
      <c r="D91" s="1073"/>
      <c r="E91" s="1073"/>
      <c r="F91" s="1073"/>
      <c r="G91" s="1073"/>
      <c r="H91" s="1073"/>
      <c r="I91" s="1074"/>
      <c r="J91" s="859" t="s">
        <v>171</v>
      </c>
      <c r="K91" s="859"/>
      <c r="L91" s="249" t="s">
        <v>2275</v>
      </c>
      <c r="M91" s="249"/>
      <c r="N91" s="249"/>
      <c r="O91" s="249"/>
      <c r="P91" s="249"/>
      <c r="Q91" s="249"/>
      <c r="R91" s="859" t="s">
        <v>171</v>
      </c>
      <c r="S91" s="859"/>
      <c r="T91" s="249" t="s">
        <v>2276</v>
      </c>
      <c r="U91" s="238"/>
      <c r="V91" s="238"/>
      <c r="W91" s="249"/>
      <c r="X91" s="249"/>
      <c r="Y91" s="249"/>
      <c r="Z91" s="859" t="s">
        <v>171</v>
      </c>
      <c r="AA91" s="859"/>
      <c r="AB91" s="249" t="s">
        <v>2277</v>
      </c>
      <c r="AC91" s="249"/>
      <c r="AD91" s="249"/>
      <c r="AE91" s="249"/>
      <c r="AF91" s="249"/>
      <c r="AG91" s="249"/>
      <c r="AH91" s="249"/>
      <c r="AI91" s="249"/>
      <c r="AJ91" s="249"/>
      <c r="AK91" s="250"/>
      <c r="AL91" s="868"/>
      <c r="AM91" s="849"/>
    </row>
    <row r="92" spans="2:39" ht="17.45" customHeight="1">
      <c r="B92" s="1075"/>
      <c r="C92" s="1076"/>
      <c r="D92" s="1076"/>
      <c r="E92" s="1076"/>
      <c r="F92" s="1076"/>
      <c r="G92" s="1076"/>
      <c r="H92" s="1076"/>
      <c r="I92" s="1077"/>
      <c r="J92" s="868" t="s">
        <v>171</v>
      </c>
      <c r="K92" s="868"/>
      <c r="L92" s="1" t="s">
        <v>2278</v>
      </c>
      <c r="R92" s="868" t="s">
        <v>171</v>
      </c>
      <c r="S92" s="868"/>
      <c r="T92" s="1" t="s">
        <v>2279</v>
      </c>
      <c r="Z92" s="868" t="s">
        <v>171</v>
      </c>
      <c r="AA92" s="868"/>
      <c r="AB92" s="1" t="s">
        <v>2280</v>
      </c>
      <c r="AD92" s="112"/>
      <c r="AE92" s="112"/>
      <c r="AK92" s="252"/>
      <c r="AL92" s="868"/>
      <c r="AM92" s="849"/>
    </row>
    <row r="93" spans="2:39" ht="17.45" customHeight="1">
      <c r="B93" s="1075"/>
      <c r="C93" s="1076"/>
      <c r="D93" s="1076"/>
      <c r="E93" s="1076"/>
      <c r="F93" s="1076"/>
      <c r="G93" s="1076"/>
      <c r="H93" s="1076"/>
      <c r="I93" s="1077"/>
      <c r="J93" s="868" t="s">
        <v>171</v>
      </c>
      <c r="K93" s="868"/>
      <c r="L93" s="1" t="s">
        <v>2281</v>
      </c>
      <c r="R93" s="868" t="s">
        <v>171</v>
      </c>
      <c r="S93" s="868"/>
      <c r="T93" s="1" t="s">
        <v>2250</v>
      </c>
      <c r="Z93" s="868" t="s">
        <v>171</v>
      </c>
      <c r="AA93" s="868"/>
      <c r="AB93" s="1" t="s">
        <v>2251</v>
      </c>
      <c r="AD93" s="112"/>
      <c r="AE93" s="112"/>
      <c r="AK93" s="252"/>
      <c r="AL93" s="868"/>
      <c r="AM93" s="849"/>
    </row>
    <row r="94" spans="2:39" ht="17.45" customHeight="1">
      <c r="B94" s="1078"/>
      <c r="C94" s="1079"/>
      <c r="D94" s="1079"/>
      <c r="E94" s="1079"/>
      <c r="F94" s="1079"/>
      <c r="G94" s="1079"/>
      <c r="H94" s="1079"/>
      <c r="I94" s="1080"/>
      <c r="J94" s="916" t="s">
        <v>171</v>
      </c>
      <c r="K94" s="916"/>
      <c r="L94" s="1" t="s">
        <v>2282</v>
      </c>
      <c r="M94" s="65"/>
      <c r="N94" s="65"/>
      <c r="O94" s="65"/>
      <c r="P94" s="65"/>
      <c r="Q94" s="65"/>
      <c r="R94" s="868" t="s">
        <v>171</v>
      </c>
      <c r="S94" s="868"/>
      <c r="T94" s="65" t="s">
        <v>2283</v>
      </c>
      <c r="U94" s="65"/>
      <c r="V94" s="65"/>
      <c r="W94" s="65"/>
      <c r="X94" s="65"/>
      <c r="Y94" s="65"/>
      <c r="Z94" s="868" t="s">
        <v>171</v>
      </c>
      <c r="AA94" s="868"/>
      <c r="AB94" s="1" t="s">
        <v>2284</v>
      </c>
      <c r="AC94" s="65"/>
      <c r="AD94" s="65"/>
      <c r="AE94" s="65"/>
      <c r="AF94" s="65"/>
      <c r="AG94" s="65"/>
      <c r="AH94" s="65"/>
      <c r="AI94" s="65"/>
      <c r="AJ94" s="65"/>
      <c r="AK94" s="251"/>
      <c r="AL94" s="868"/>
      <c r="AM94" s="849"/>
    </row>
    <row r="95" spans="2:39" ht="17.45" customHeight="1">
      <c r="B95" s="1063" t="s">
        <v>2285</v>
      </c>
      <c r="C95" s="1012"/>
      <c r="D95" s="1012"/>
      <c r="E95" s="1012"/>
      <c r="F95" s="1012"/>
      <c r="G95" s="1012"/>
      <c r="H95" s="1012"/>
      <c r="I95" s="1064"/>
      <c r="J95" s="864" t="s">
        <v>799</v>
      </c>
      <c r="K95" s="979"/>
      <c r="L95" s="1070"/>
      <c r="M95" s="1070"/>
      <c r="N95" s="65" t="s">
        <v>863</v>
      </c>
      <c r="O95" s="817" t="s">
        <v>2286</v>
      </c>
      <c r="P95" s="818"/>
      <c r="Q95" s="818"/>
      <c r="R95" s="818"/>
      <c r="S95" s="818"/>
      <c r="T95" s="818"/>
      <c r="U95" s="818"/>
      <c r="V95" s="818"/>
      <c r="W95" s="819"/>
      <c r="X95" s="864"/>
      <c r="Y95" s="979"/>
      <c r="Z95" s="979"/>
      <c r="AA95" s="979"/>
      <c r="AB95" s="979"/>
      <c r="AC95" s="979"/>
      <c r="AD95" s="979"/>
      <c r="AE95" s="979"/>
      <c r="AF95" s="979"/>
      <c r="AG95" s="979"/>
      <c r="AH95" s="979"/>
      <c r="AI95" s="979"/>
      <c r="AJ95" s="979"/>
      <c r="AK95" s="1081"/>
      <c r="AL95" s="916"/>
      <c r="AM95" s="809"/>
    </row>
    <row r="96" spans="2:39" ht="17.45" customHeight="1">
      <c r="B96" s="1038" t="s">
        <v>2287</v>
      </c>
      <c r="C96" s="1030"/>
      <c r="D96" s="1030"/>
      <c r="E96" s="1030"/>
      <c r="F96" s="1030"/>
      <c r="G96" s="1030"/>
      <c r="H96" s="1030"/>
      <c r="I96" s="1031"/>
      <c r="J96" s="808" t="s">
        <v>171</v>
      </c>
      <c r="K96" s="916"/>
      <c r="L96" s="65" t="s">
        <v>2288</v>
      </c>
      <c r="M96" s="65"/>
      <c r="N96" s="65"/>
      <c r="O96" s="916" t="s">
        <v>171</v>
      </c>
      <c r="P96" s="916"/>
      <c r="Q96" s="65" t="s">
        <v>2289</v>
      </c>
      <c r="R96" s="65"/>
      <c r="S96" s="65"/>
      <c r="T96" s="916" t="s">
        <v>171</v>
      </c>
      <c r="U96" s="916"/>
      <c r="V96" s="65" t="s">
        <v>2290</v>
      </c>
      <c r="W96" s="65"/>
      <c r="X96" s="65"/>
      <c r="Y96" s="916" t="s">
        <v>171</v>
      </c>
      <c r="Z96" s="916"/>
      <c r="AA96" s="65" t="s">
        <v>2291</v>
      </c>
      <c r="AB96" s="65"/>
      <c r="AC96" s="65"/>
      <c r="AD96" s="916" t="s">
        <v>171</v>
      </c>
      <c r="AE96" s="916"/>
      <c r="AF96" s="65" t="s">
        <v>2292</v>
      </c>
      <c r="AG96" s="65"/>
      <c r="AH96" s="65"/>
      <c r="AI96" s="65"/>
      <c r="AJ96" s="65"/>
      <c r="AK96" s="251"/>
      <c r="AL96" s="821" t="s">
        <v>171</v>
      </c>
      <c r="AM96" s="824"/>
    </row>
    <row r="97" spans="2:39" ht="17.45" customHeight="1">
      <c r="B97" s="1035" t="s">
        <v>2293</v>
      </c>
      <c r="C97" s="1036"/>
      <c r="D97" s="1036"/>
      <c r="E97" s="1036"/>
      <c r="F97" s="1036"/>
      <c r="G97" s="1036"/>
      <c r="H97" s="1036"/>
      <c r="I97" s="1037"/>
      <c r="J97" s="859" t="s">
        <v>171</v>
      </c>
      <c r="K97" s="859"/>
      <c r="L97" s="249" t="s">
        <v>2294</v>
      </c>
      <c r="M97" s="249"/>
      <c r="N97" s="249"/>
      <c r="O97" s="249"/>
      <c r="P97" s="249"/>
      <c r="Q97" s="249"/>
      <c r="R97" s="859" t="s">
        <v>171</v>
      </c>
      <c r="S97" s="859"/>
      <c r="T97" s="249" t="s">
        <v>2295</v>
      </c>
      <c r="U97" s="238"/>
      <c r="V97" s="238"/>
      <c r="W97" s="249"/>
      <c r="X97" s="249"/>
      <c r="Y97" s="249"/>
      <c r="Z97" s="859" t="s">
        <v>171</v>
      </c>
      <c r="AA97" s="859"/>
      <c r="AB97" s="249" t="s">
        <v>2296</v>
      </c>
      <c r="AC97" s="249"/>
      <c r="AD97" s="238"/>
      <c r="AE97" s="238"/>
      <c r="AF97" s="249"/>
      <c r="AG97" s="249"/>
      <c r="AH97" s="249"/>
      <c r="AI97" s="249"/>
      <c r="AJ97" s="249"/>
      <c r="AK97" s="250"/>
      <c r="AL97" s="896"/>
      <c r="AM97" s="849"/>
    </row>
    <row r="98" spans="2:39" ht="17.45" customHeight="1">
      <c r="B98" s="1042"/>
      <c r="C98" s="1043"/>
      <c r="D98" s="1043"/>
      <c r="E98" s="1043"/>
      <c r="F98" s="1043"/>
      <c r="G98" s="1043"/>
      <c r="H98" s="1043"/>
      <c r="I98" s="1044"/>
      <c r="J98" s="848" t="s">
        <v>171</v>
      </c>
      <c r="K98" s="868"/>
      <c r="L98" s="1" t="s">
        <v>2297</v>
      </c>
      <c r="R98" s="868" t="s">
        <v>171</v>
      </c>
      <c r="S98" s="868"/>
      <c r="T98" s="1" t="s">
        <v>2298</v>
      </c>
      <c r="U98" s="112"/>
      <c r="V98" s="112"/>
      <c r="Z98" s="868" t="s">
        <v>171</v>
      </c>
      <c r="AA98" s="868"/>
      <c r="AB98" s="1" t="s">
        <v>2299</v>
      </c>
      <c r="AD98" s="112"/>
      <c r="AE98" s="112"/>
      <c r="AK98" s="252"/>
      <c r="AL98" s="896"/>
      <c r="AM98" s="849"/>
    </row>
    <row r="99" spans="2:39" ht="17.45" customHeight="1">
      <c r="B99" s="1038"/>
      <c r="C99" s="1030"/>
      <c r="D99" s="1030"/>
      <c r="E99" s="1030"/>
      <c r="F99" s="1030"/>
      <c r="G99" s="1030"/>
      <c r="H99" s="1030"/>
      <c r="I99" s="1031"/>
      <c r="J99" s="868" t="s">
        <v>171</v>
      </c>
      <c r="K99" s="868"/>
      <c r="L99" s="1" t="s">
        <v>2300</v>
      </c>
      <c r="R99" s="868" t="s">
        <v>171</v>
      </c>
      <c r="S99" s="868"/>
      <c r="T99" s="1" t="s">
        <v>2301</v>
      </c>
      <c r="U99" s="112"/>
      <c r="V99" s="112"/>
      <c r="Z99" s="868" t="s">
        <v>171</v>
      </c>
      <c r="AA99" s="868"/>
      <c r="AB99" s="1" t="s">
        <v>2284</v>
      </c>
      <c r="AC99" s="65"/>
      <c r="AD99" s="64"/>
      <c r="AE99" s="64"/>
      <c r="AF99" s="65"/>
      <c r="AG99" s="65"/>
      <c r="AH99" s="65"/>
      <c r="AI99" s="65"/>
      <c r="AJ99" s="65"/>
      <c r="AK99" s="251"/>
      <c r="AL99" s="884"/>
      <c r="AM99" s="809"/>
    </row>
    <row r="100" spans="2:39" ht="17.45" customHeight="1">
      <c r="B100" s="1062" t="s">
        <v>2302</v>
      </c>
      <c r="C100" s="978"/>
      <c r="D100" s="978"/>
      <c r="E100" s="978"/>
      <c r="F100" s="978"/>
      <c r="G100" s="978"/>
      <c r="H100" s="978"/>
      <c r="I100" s="1007"/>
      <c r="J100" s="864" t="s">
        <v>171</v>
      </c>
      <c r="K100" s="979"/>
      <c r="L100" s="151" t="s">
        <v>2303</v>
      </c>
      <c r="M100" s="151"/>
      <c r="N100" s="151"/>
      <c r="O100" s="979" t="s">
        <v>171</v>
      </c>
      <c r="P100" s="979"/>
      <c r="Q100" s="151" t="s">
        <v>2304</v>
      </c>
      <c r="R100" s="163"/>
      <c r="S100" s="151"/>
      <c r="T100" s="151"/>
      <c r="U100" s="979" t="s">
        <v>171</v>
      </c>
      <c r="V100" s="979"/>
      <c r="W100" s="151" t="s">
        <v>2305</v>
      </c>
      <c r="X100" s="151"/>
      <c r="Y100" s="151"/>
      <c r="Z100" s="151"/>
      <c r="AA100" s="151"/>
      <c r="AB100" s="151"/>
      <c r="AC100" s="151"/>
      <c r="AD100" s="151"/>
      <c r="AE100" s="151"/>
      <c r="AF100" s="151"/>
      <c r="AG100" s="151"/>
      <c r="AH100" s="151"/>
      <c r="AI100" s="151"/>
      <c r="AJ100" s="151"/>
      <c r="AK100" s="160"/>
      <c r="AL100" s="896" t="s">
        <v>1726</v>
      </c>
      <c r="AM100" s="849"/>
    </row>
    <row r="101" spans="2:39" ht="17.45" customHeight="1">
      <c r="B101" s="1062" t="s">
        <v>2306</v>
      </c>
      <c r="C101" s="978"/>
      <c r="D101" s="978"/>
      <c r="E101" s="978"/>
      <c r="F101" s="978"/>
      <c r="G101" s="978"/>
      <c r="H101" s="978"/>
      <c r="I101" s="1007"/>
      <c r="J101" s="864" t="s">
        <v>171</v>
      </c>
      <c r="K101" s="979"/>
      <c r="L101" s="151" t="s">
        <v>2307</v>
      </c>
      <c r="M101" s="151"/>
      <c r="N101" s="151"/>
      <c r="O101" s="979" t="s">
        <v>171</v>
      </c>
      <c r="P101" s="979"/>
      <c r="Q101" s="151" t="s">
        <v>2308</v>
      </c>
      <c r="R101" s="151"/>
      <c r="S101" s="163"/>
      <c r="T101" s="979" t="s">
        <v>171</v>
      </c>
      <c r="U101" s="979"/>
      <c r="V101" s="151" t="s">
        <v>2309</v>
      </c>
      <c r="W101" s="151"/>
      <c r="X101" s="151"/>
      <c r="Y101" s="979" t="s">
        <v>171</v>
      </c>
      <c r="Z101" s="979"/>
      <c r="AA101" s="151" t="s">
        <v>2310</v>
      </c>
      <c r="AB101" s="151"/>
      <c r="AC101" s="151"/>
      <c r="AD101" s="979" t="s">
        <v>171</v>
      </c>
      <c r="AE101" s="979"/>
      <c r="AF101" s="151" t="s">
        <v>2311</v>
      </c>
      <c r="AG101" s="151"/>
      <c r="AH101" s="151"/>
      <c r="AI101" s="151"/>
      <c r="AJ101" s="151"/>
      <c r="AK101" s="160"/>
      <c r="AL101" s="884"/>
      <c r="AM101" s="809"/>
    </row>
    <row r="102" spans="2:39" ht="17.45" customHeight="1">
      <c r="B102" s="1035" t="s">
        <v>2312</v>
      </c>
      <c r="C102" s="1036"/>
      <c r="D102" s="1036"/>
      <c r="E102" s="1036"/>
      <c r="F102" s="1036"/>
      <c r="G102" s="1036"/>
      <c r="H102" s="1036"/>
      <c r="I102" s="1037"/>
      <c r="J102" s="864" t="s">
        <v>171</v>
      </c>
      <c r="K102" s="979"/>
      <c r="L102" s="151" t="s">
        <v>2313</v>
      </c>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60"/>
      <c r="AL102" s="821" t="s">
        <v>1726</v>
      </c>
      <c r="AM102" s="824"/>
    </row>
    <row r="103" spans="2:39" ht="17.45" customHeight="1">
      <c r="B103" s="1042"/>
      <c r="C103" s="1043"/>
      <c r="D103" s="1043"/>
      <c r="E103" s="1043"/>
      <c r="F103" s="1043"/>
      <c r="G103" s="1043"/>
      <c r="H103" s="1043"/>
      <c r="I103" s="1044"/>
      <c r="J103" s="1059" t="s">
        <v>2314</v>
      </c>
      <c r="K103" s="1060"/>
      <c r="L103" s="1060"/>
      <c r="M103" s="1060"/>
      <c r="N103" s="1061"/>
      <c r="O103" s="859" t="s">
        <v>171</v>
      </c>
      <c r="P103" s="859"/>
      <c r="Q103" s="249" t="s">
        <v>2315</v>
      </c>
      <c r="R103" s="249"/>
      <c r="S103" s="238"/>
      <c r="V103" s="859" t="s">
        <v>171</v>
      </c>
      <c r="W103" s="859"/>
      <c r="X103" s="249" t="s">
        <v>2316</v>
      </c>
      <c r="AA103" s="859" t="s">
        <v>171</v>
      </c>
      <c r="AB103" s="859"/>
      <c r="AC103" s="249" t="s">
        <v>2317</v>
      </c>
      <c r="AF103" s="859" t="s">
        <v>171</v>
      </c>
      <c r="AG103" s="859"/>
      <c r="AH103" s="249" t="s">
        <v>2318</v>
      </c>
      <c r="AJ103" s="249"/>
      <c r="AK103" s="250"/>
      <c r="AL103" s="896"/>
      <c r="AM103" s="849"/>
    </row>
    <row r="104" spans="2:39" ht="17.45" customHeight="1">
      <c r="B104" s="1042"/>
      <c r="C104" s="1043"/>
      <c r="D104" s="1043"/>
      <c r="E104" s="1043"/>
      <c r="F104" s="1043"/>
      <c r="G104" s="1043"/>
      <c r="H104" s="1043"/>
      <c r="I104" s="1044"/>
      <c r="J104" s="1056"/>
      <c r="K104" s="931"/>
      <c r="L104" s="931"/>
      <c r="M104" s="931"/>
      <c r="N104" s="932"/>
      <c r="O104" s="916" t="s">
        <v>171</v>
      </c>
      <c r="P104" s="916"/>
      <c r="Q104" s="65" t="s">
        <v>2319</v>
      </c>
      <c r="R104" s="65"/>
      <c r="S104" s="65"/>
      <c r="T104" s="916" t="s">
        <v>171</v>
      </c>
      <c r="U104" s="916"/>
      <c r="V104" s="65" t="s">
        <v>2320</v>
      </c>
      <c r="W104" s="65"/>
      <c r="X104" s="65"/>
      <c r="Y104" s="916" t="s">
        <v>171</v>
      </c>
      <c r="Z104" s="916"/>
      <c r="AA104" s="65" t="s">
        <v>2321</v>
      </c>
      <c r="AB104" s="65"/>
      <c r="AC104" s="65"/>
      <c r="AD104" s="916" t="s">
        <v>171</v>
      </c>
      <c r="AE104" s="916"/>
      <c r="AF104" s="65" t="s">
        <v>2322</v>
      </c>
      <c r="AG104" s="65"/>
      <c r="AH104" s="65"/>
      <c r="AI104" s="65"/>
      <c r="AJ104" s="65"/>
      <c r="AK104" s="251"/>
      <c r="AL104" s="896"/>
      <c r="AM104" s="849"/>
    </row>
    <row r="105" spans="2:39" ht="17.45" customHeight="1">
      <c r="B105" s="1042"/>
      <c r="C105" s="1043"/>
      <c r="D105" s="1043"/>
      <c r="E105" s="1043"/>
      <c r="F105" s="1043"/>
      <c r="G105" s="1043"/>
      <c r="H105" s="1043"/>
      <c r="I105" s="1044"/>
      <c r="J105" s="817" t="s">
        <v>2323</v>
      </c>
      <c r="K105" s="818"/>
      <c r="L105" s="818"/>
      <c r="M105" s="818"/>
      <c r="N105" s="819"/>
      <c r="O105" s="979" t="s">
        <v>171</v>
      </c>
      <c r="P105" s="979"/>
      <c r="Q105" s="151" t="s">
        <v>2369</v>
      </c>
      <c r="R105" s="151"/>
      <c r="S105" s="163"/>
      <c r="T105" s="979" t="s">
        <v>171</v>
      </c>
      <c r="U105" s="979"/>
      <c r="V105" s="151" t="s">
        <v>2324</v>
      </c>
      <c r="W105" s="151"/>
      <c r="X105" s="151"/>
      <c r="AH105" s="151"/>
      <c r="AI105" s="151"/>
      <c r="AJ105" s="151"/>
      <c r="AK105" s="160"/>
      <c r="AL105" s="896"/>
      <c r="AM105" s="849"/>
    </row>
    <row r="106" spans="2:39" ht="17.45" customHeight="1">
      <c r="B106" s="1042"/>
      <c r="C106" s="1043"/>
      <c r="D106" s="1043"/>
      <c r="E106" s="1043"/>
      <c r="F106" s="1043"/>
      <c r="G106" s="1043"/>
      <c r="H106" s="1043"/>
      <c r="I106" s="1044"/>
      <c r="J106" s="817" t="s">
        <v>2325</v>
      </c>
      <c r="K106" s="818"/>
      <c r="L106" s="818"/>
      <c r="M106" s="818"/>
      <c r="N106" s="819"/>
      <c r="O106" s="979" t="s">
        <v>171</v>
      </c>
      <c r="P106" s="979"/>
      <c r="Q106" s="151" t="s">
        <v>2326</v>
      </c>
      <c r="R106" s="151"/>
      <c r="S106" s="64"/>
      <c r="T106" s="64"/>
      <c r="U106" s="64"/>
      <c r="V106" s="65"/>
      <c r="W106" s="151"/>
      <c r="X106" s="151"/>
      <c r="Y106" s="151"/>
      <c r="Z106" s="151"/>
      <c r="AA106" s="151"/>
      <c r="AB106" s="151"/>
      <c r="AC106" s="151"/>
      <c r="AD106" s="151"/>
      <c r="AE106" s="151"/>
      <c r="AF106" s="151"/>
      <c r="AG106" s="151"/>
      <c r="AH106" s="151"/>
      <c r="AI106" s="151"/>
      <c r="AJ106" s="151"/>
      <c r="AK106" s="160"/>
      <c r="AL106" s="896"/>
      <c r="AM106" s="849"/>
    </row>
    <row r="107" spans="2:39" ht="17.45" customHeight="1">
      <c r="B107" s="1038"/>
      <c r="C107" s="1030"/>
      <c r="D107" s="1030"/>
      <c r="E107" s="1030"/>
      <c r="F107" s="1030"/>
      <c r="G107" s="1030"/>
      <c r="H107" s="1030"/>
      <c r="I107" s="1031"/>
      <c r="J107" s="817" t="s">
        <v>2327</v>
      </c>
      <c r="K107" s="818"/>
      <c r="L107" s="818"/>
      <c r="M107" s="818"/>
      <c r="N107" s="819"/>
      <c r="O107" s="916" t="s">
        <v>171</v>
      </c>
      <c r="P107" s="916"/>
      <c r="Q107" s="65" t="s">
        <v>2321</v>
      </c>
      <c r="R107" s="65"/>
      <c r="S107" s="65"/>
      <c r="T107" s="916" t="s">
        <v>171</v>
      </c>
      <c r="U107" s="916"/>
      <c r="V107" s="1002" t="s">
        <v>2328</v>
      </c>
      <c r="W107" s="1002"/>
      <c r="X107" s="1002"/>
      <c r="Y107" s="64" t="s">
        <v>2329</v>
      </c>
      <c r="Z107" s="933"/>
      <c r="AA107" s="933"/>
      <c r="AB107" s="933"/>
      <c r="AC107" s="933"/>
      <c r="AD107" s="933"/>
      <c r="AE107" s="933"/>
      <c r="AF107" s="933"/>
      <c r="AG107" s="933"/>
      <c r="AH107" s="64" t="s">
        <v>2330</v>
      </c>
      <c r="AI107" s="151"/>
      <c r="AJ107" s="151"/>
      <c r="AK107" s="160"/>
      <c r="AL107" s="884"/>
      <c r="AM107" s="809"/>
    </row>
    <row r="108" spans="2:39" ht="17.45" customHeight="1">
      <c r="B108" s="1042" t="s">
        <v>2331</v>
      </c>
      <c r="C108" s="1043"/>
      <c r="D108" s="1043"/>
      <c r="E108" s="1043"/>
      <c r="F108" s="1043"/>
      <c r="G108" s="1043"/>
      <c r="H108" s="1043"/>
      <c r="I108" s="1044"/>
      <c r="J108" s="823" t="s">
        <v>171</v>
      </c>
      <c r="K108" s="859"/>
      <c r="L108" s="249" t="s">
        <v>2332</v>
      </c>
      <c r="M108" s="249"/>
      <c r="N108" s="249"/>
      <c r="O108" s="249"/>
      <c r="P108" s="249"/>
      <c r="Q108" s="249"/>
      <c r="R108" s="859" t="s">
        <v>171</v>
      </c>
      <c r="S108" s="859"/>
      <c r="T108" s="249" t="s">
        <v>2333</v>
      </c>
      <c r="U108" s="249"/>
      <c r="V108" s="249"/>
      <c r="W108" s="249"/>
      <c r="X108" s="249"/>
      <c r="Y108" s="249"/>
      <c r="Z108" s="859" t="s">
        <v>171</v>
      </c>
      <c r="AA108" s="859"/>
      <c r="AB108" s="249" t="s">
        <v>2334</v>
      </c>
      <c r="AC108" s="249"/>
      <c r="AD108" s="249"/>
      <c r="AE108" s="249"/>
      <c r="AF108" s="249"/>
      <c r="AG108" s="249"/>
      <c r="AH108" s="249"/>
      <c r="AI108" s="249"/>
      <c r="AJ108" s="249"/>
      <c r="AK108" s="250"/>
      <c r="AL108" s="859" t="s">
        <v>1726</v>
      </c>
      <c r="AM108" s="824"/>
    </row>
    <row r="109" spans="2:39" ht="17.45" customHeight="1">
      <c r="B109" s="1038"/>
      <c r="C109" s="1030"/>
      <c r="D109" s="1030"/>
      <c r="E109" s="1030"/>
      <c r="F109" s="1030"/>
      <c r="G109" s="1030"/>
      <c r="H109" s="1030"/>
      <c r="I109" s="1031"/>
      <c r="J109" s="808" t="s">
        <v>171</v>
      </c>
      <c r="K109" s="916"/>
      <c r="L109" s="65" t="s">
        <v>2335</v>
      </c>
      <c r="M109" s="65"/>
      <c r="N109" s="65"/>
      <c r="O109" s="65"/>
      <c r="P109" s="64" t="s">
        <v>2329</v>
      </c>
      <c r="Q109" s="933"/>
      <c r="R109" s="933"/>
      <c r="S109" s="933"/>
      <c r="T109" s="933"/>
      <c r="U109" s="933"/>
      <c r="V109" s="933"/>
      <c r="W109" s="933"/>
      <c r="X109" s="933"/>
      <c r="Y109" s="64" t="s">
        <v>2330</v>
      </c>
      <c r="Z109" s="868" t="s">
        <v>171</v>
      </c>
      <c r="AA109" s="868"/>
      <c r="AB109" s="1" t="s">
        <v>2284</v>
      </c>
      <c r="AC109" s="65"/>
      <c r="AD109" s="65"/>
      <c r="AE109" s="65"/>
      <c r="AF109" s="65"/>
      <c r="AG109" s="65"/>
      <c r="AH109" s="65"/>
      <c r="AI109" s="65"/>
      <c r="AJ109" s="65"/>
      <c r="AK109" s="251"/>
      <c r="AL109" s="916"/>
      <c r="AM109" s="809"/>
    </row>
    <row r="110" spans="2:39" ht="17.45" customHeight="1">
      <c r="B110" s="1062" t="s">
        <v>2336</v>
      </c>
      <c r="C110" s="978"/>
      <c r="D110" s="978"/>
      <c r="E110" s="978"/>
      <c r="F110" s="978"/>
      <c r="G110" s="978"/>
      <c r="H110" s="978"/>
      <c r="I110" s="1007"/>
      <c r="J110" s="864" t="s">
        <v>171</v>
      </c>
      <c r="K110" s="979"/>
      <c r="L110" s="151" t="s">
        <v>2337</v>
      </c>
      <c r="M110" s="151"/>
      <c r="N110" s="151"/>
      <c r="O110" s="151"/>
      <c r="P110" s="151"/>
      <c r="Q110" s="151"/>
      <c r="R110" s="979" t="s">
        <v>171</v>
      </c>
      <c r="S110" s="979"/>
      <c r="T110" s="151" t="s">
        <v>2338</v>
      </c>
      <c r="U110" s="151"/>
      <c r="V110" s="151"/>
      <c r="W110" s="151"/>
      <c r="X110" s="979" t="s">
        <v>171</v>
      </c>
      <c r="Y110" s="979"/>
      <c r="Z110" s="151" t="s">
        <v>2339</v>
      </c>
      <c r="AA110" s="151"/>
      <c r="AB110" s="151"/>
      <c r="AC110" s="151"/>
      <c r="AD110" s="979" t="s">
        <v>171</v>
      </c>
      <c r="AE110" s="979"/>
      <c r="AF110" s="151" t="s">
        <v>2284</v>
      </c>
      <c r="AG110" s="151"/>
      <c r="AH110" s="151"/>
      <c r="AI110" s="151"/>
      <c r="AJ110" s="151"/>
      <c r="AK110" s="160"/>
      <c r="AL110" s="979" t="s">
        <v>1726</v>
      </c>
      <c r="AM110" s="865"/>
    </row>
    <row r="111" spans="2:39" ht="17.45" customHeight="1">
      <c r="B111" s="1035" t="s">
        <v>2340</v>
      </c>
      <c r="C111" s="1036"/>
      <c r="D111" s="1036"/>
      <c r="E111" s="1036"/>
      <c r="F111" s="1036"/>
      <c r="G111" s="1036"/>
      <c r="H111" s="1036"/>
      <c r="I111" s="1037"/>
      <c r="J111" s="823" t="s">
        <v>171</v>
      </c>
      <c r="K111" s="859"/>
      <c r="L111" s="249" t="s">
        <v>2341</v>
      </c>
      <c r="M111" s="249"/>
      <c r="N111" s="249"/>
      <c r="O111" s="859" t="s">
        <v>171</v>
      </c>
      <c r="P111" s="859"/>
      <c r="Q111" s="249" t="s">
        <v>2342</v>
      </c>
      <c r="R111" s="249"/>
      <c r="S111" s="249"/>
      <c r="T111" s="249" t="s">
        <v>2343</v>
      </c>
      <c r="U111" s="249"/>
      <c r="V111" s="249"/>
      <c r="W111" s="249"/>
      <c r="X111" s="260"/>
      <c r="Y111" s="238" t="s">
        <v>844</v>
      </c>
      <c r="Z111" s="261"/>
      <c r="AA111" s="238" t="s">
        <v>845</v>
      </c>
      <c r="AB111" s="249"/>
      <c r="AC111" s="249" t="s">
        <v>2344</v>
      </c>
      <c r="AD111" s="249"/>
      <c r="AE111" s="249"/>
      <c r="AF111" s="260"/>
      <c r="AG111" s="238" t="s">
        <v>844</v>
      </c>
      <c r="AH111" s="261"/>
      <c r="AI111" s="238" t="s">
        <v>845</v>
      </c>
      <c r="AK111" s="250"/>
      <c r="AL111" s="821" t="s">
        <v>1726</v>
      </c>
      <c r="AM111" s="824"/>
    </row>
    <row r="112" spans="2:39" ht="17.45" customHeight="1">
      <c r="B112" s="1035" t="s">
        <v>2345</v>
      </c>
      <c r="C112" s="1036"/>
      <c r="D112" s="1036"/>
      <c r="E112" s="1036"/>
      <c r="F112" s="1036"/>
      <c r="G112" s="1036"/>
      <c r="H112" s="1036"/>
      <c r="I112" s="1037"/>
      <c r="J112" s="823" t="s">
        <v>171</v>
      </c>
      <c r="K112" s="859"/>
      <c r="L112" s="249" t="s">
        <v>2257</v>
      </c>
      <c r="M112" s="249"/>
      <c r="N112" s="249"/>
      <c r="O112" s="859" t="s">
        <v>171</v>
      </c>
      <c r="P112" s="859"/>
      <c r="Q112" s="249" t="s">
        <v>2346</v>
      </c>
      <c r="R112" s="249"/>
      <c r="S112" s="249"/>
      <c r="T112" s="859" t="s">
        <v>171</v>
      </c>
      <c r="U112" s="859"/>
      <c r="V112" s="249" t="s">
        <v>2347</v>
      </c>
      <c r="W112" s="249"/>
      <c r="X112" s="249"/>
      <c r="Y112" s="859" t="s">
        <v>171</v>
      </c>
      <c r="Z112" s="859"/>
      <c r="AA112" s="249" t="s">
        <v>2348</v>
      </c>
      <c r="AB112" s="249"/>
      <c r="AC112" s="249"/>
      <c r="AD112" s="859" t="s">
        <v>171</v>
      </c>
      <c r="AE112" s="859"/>
      <c r="AF112" s="249" t="s">
        <v>2248</v>
      </c>
      <c r="AG112" s="249"/>
      <c r="AH112" s="249"/>
      <c r="AI112" s="249"/>
      <c r="AJ112" s="249"/>
      <c r="AK112" s="250"/>
      <c r="AL112" s="821" t="s">
        <v>1726</v>
      </c>
      <c r="AM112" s="824"/>
    </row>
    <row r="113" spans="2:39" ht="17.45" customHeight="1">
      <c r="B113" s="1035" t="s">
        <v>2349</v>
      </c>
      <c r="C113" s="1036"/>
      <c r="D113" s="1036"/>
      <c r="E113" s="1036"/>
      <c r="F113" s="1036"/>
      <c r="G113" s="1036"/>
      <c r="H113" s="1036"/>
      <c r="I113" s="1037"/>
      <c r="J113" s="823" t="s">
        <v>171</v>
      </c>
      <c r="K113" s="859"/>
      <c r="L113" s="249" t="s">
        <v>2350</v>
      </c>
      <c r="M113" s="249"/>
      <c r="N113" s="249"/>
      <c r="O113" s="859" t="s">
        <v>171</v>
      </c>
      <c r="P113" s="859"/>
      <c r="Q113" s="249" t="s">
        <v>2346</v>
      </c>
      <c r="R113" s="249"/>
      <c r="S113" s="249"/>
      <c r="T113" s="859" t="s">
        <v>171</v>
      </c>
      <c r="U113" s="859"/>
      <c r="V113" s="249" t="s">
        <v>2347</v>
      </c>
      <c r="W113" s="249"/>
      <c r="X113" s="249"/>
      <c r="Y113" s="859" t="s">
        <v>171</v>
      </c>
      <c r="Z113" s="859"/>
      <c r="AA113" s="249" t="s">
        <v>2194</v>
      </c>
      <c r="AB113" s="249"/>
      <c r="AC113" s="249"/>
      <c r="AD113" s="859" t="s">
        <v>171</v>
      </c>
      <c r="AE113" s="859"/>
      <c r="AF113" s="249" t="s">
        <v>2248</v>
      </c>
      <c r="AG113" s="249"/>
      <c r="AH113" s="249"/>
      <c r="AI113" s="249"/>
      <c r="AJ113" s="249"/>
      <c r="AK113" s="250"/>
      <c r="AL113" s="821" t="s">
        <v>1726</v>
      </c>
      <c r="AM113" s="824"/>
    </row>
    <row r="114" spans="2:39" ht="17.45" customHeight="1" thickBot="1">
      <c r="B114" s="897" t="s">
        <v>2351</v>
      </c>
      <c r="C114" s="898"/>
      <c r="D114" s="898"/>
      <c r="E114" s="898"/>
      <c r="F114" s="898"/>
      <c r="G114" s="898"/>
      <c r="H114" s="898"/>
      <c r="I114" s="899"/>
      <c r="J114" s="1085" t="s">
        <v>2352</v>
      </c>
      <c r="K114" s="918"/>
      <c r="L114" s="918"/>
      <c r="M114" s="919"/>
      <c r="N114" s="1086"/>
      <c r="O114" s="1086"/>
      <c r="P114" s="1086"/>
      <c r="Q114" s="1086"/>
      <c r="R114" s="242" t="s">
        <v>860</v>
      </c>
      <c r="S114" s="1085" t="s">
        <v>2353</v>
      </c>
      <c r="T114" s="918"/>
      <c r="U114" s="918"/>
      <c r="V114" s="918"/>
      <c r="W114" s="918"/>
      <c r="X114" s="919"/>
      <c r="Y114" s="1086"/>
      <c r="Z114" s="1086"/>
      <c r="AA114" s="1086"/>
      <c r="AB114" s="1086"/>
      <c r="AC114" s="242" t="s">
        <v>860</v>
      </c>
      <c r="AD114" s="241"/>
      <c r="AE114" s="241"/>
      <c r="AF114" s="241"/>
      <c r="AG114" s="241"/>
      <c r="AH114" s="241"/>
      <c r="AI114" s="241"/>
      <c r="AJ114" s="241"/>
      <c r="AK114" s="257"/>
      <c r="AL114" s="979" t="s">
        <v>1726</v>
      </c>
      <c r="AM114" s="865"/>
    </row>
    <row r="115" spans="2:39" ht="9.9499999999999993" customHeight="1"/>
    <row r="116" spans="2:39" ht="15" customHeight="1">
      <c r="B116" s="262" t="s">
        <v>2211</v>
      </c>
      <c r="C116" s="249"/>
      <c r="D116" s="249"/>
      <c r="E116" s="249"/>
      <c r="F116" s="249" t="s">
        <v>2354</v>
      </c>
      <c r="G116" s="249"/>
      <c r="H116" s="249"/>
      <c r="I116" s="859" t="s">
        <v>171</v>
      </c>
      <c r="J116" s="859"/>
      <c r="K116" s="249" t="s">
        <v>2355</v>
      </c>
      <c r="L116" s="249"/>
      <c r="M116" s="249"/>
      <c r="N116" s="859" t="s">
        <v>171</v>
      </c>
      <c r="O116" s="859"/>
      <c r="P116" s="249" t="s">
        <v>2356</v>
      </c>
      <c r="Q116" s="249"/>
      <c r="R116" s="249"/>
      <c r="S116" s="859" t="s">
        <v>171</v>
      </c>
      <c r="T116" s="859"/>
      <c r="U116" s="249" t="s">
        <v>2357</v>
      </c>
      <c r="V116" s="249"/>
      <c r="W116" s="249"/>
      <c r="X116" s="859" t="s">
        <v>171</v>
      </c>
      <c r="Y116" s="859"/>
      <c r="Z116" s="249" t="s">
        <v>2358</v>
      </c>
      <c r="AA116" s="249"/>
      <c r="AB116" s="253"/>
      <c r="AC116" s="1082" t="s">
        <v>2195</v>
      </c>
      <c r="AD116" s="1083"/>
      <c r="AE116" s="1084"/>
      <c r="AF116" s="865" t="s">
        <v>2359</v>
      </c>
      <c r="AG116" s="961"/>
      <c r="AH116" s="961"/>
      <c r="AI116" s="961"/>
      <c r="AJ116" s="961"/>
      <c r="AK116" s="961"/>
      <c r="AL116" s="823" t="s">
        <v>1726</v>
      </c>
      <c r="AM116" s="824"/>
    </row>
    <row r="117" spans="2:39" ht="15" customHeight="1">
      <c r="B117" s="244"/>
      <c r="AB117" s="263"/>
      <c r="AC117" s="1087"/>
      <c r="AD117" s="1088"/>
      <c r="AE117" s="1089"/>
      <c r="AF117" s="859"/>
      <c r="AG117" s="859"/>
      <c r="AH117" s="859"/>
      <c r="AI117" s="859"/>
      <c r="AJ117" s="859"/>
      <c r="AK117" s="824"/>
      <c r="AL117" s="848"/>
      <c r="AM117" s="849"/>
    </row>
    <row r="118" spans="2:39" ht="15" customHeight="1">
      <c r="B118" s="244"/>
      <c r="AB118" s="263"/>
      <c r="AC118" s="1090"/>
      <c r="AD118" s="933"/>
      <c r="AE118" s="1091"/>
      <c r="AF118" s="916"/>
      <c r="AG118" s="916"/>
      <c r="AH118" s="916"/>
      <c r="AI118" s="916"/>
      <c r="AJ118" s="916"/>
      <c r="AK118" s="809"/>
      <c r="AL118" s="808"/>
      <c r="AM118" s="809"/>
    </row>
    <row r="119" spans="2:39" ht="15" customHeight="1">
      <c r="B119" s="244"/>
      <c r="AB119" s="263"/>
      <c r="AC119" s="1082" t="s">
        <v>2195</v>
      </c>
      <c r="AD119" s="1083"/>
      <c r="AE119" s="1084"/>
      <c r="AF119" s="865" t="s">
        <v>2360</v>
      </c>
      <c r="AG119" s="961"/>
      <c r="AH119" s="961"/>
      <c r="AI119" s="961"/>
      <c r="AJ119" s="961"/>
      <c r="AK119" s="961"/>
      <c r="AL119" s="823" t="s">
        <v>1726</v>
      </c>
      <c r="AM119" s="824"/>
    </row>
    <row r="120" spans="2:39" ht="15" customHeight="1">
      <c r="B120" s="244"/>
      <c r="AB120" s="263"/>
      <c r="AC120" s="1087"/>
      <c r="AD120" s="1088"/>
      <c r="AE120" s="1089"/>
      <c r="AF120" s="859"/>
      <c r="AG120" s="859"/>
      <c r="AH120" s="859"/>
      <c r="AI120" s="859"/>
      <c r="AJ120" s="859"/>
      <c r="AK120" s="824"/>
      <c r="AL120" s="848"/>
      <c r="AM120" s="849"/>
    </row>
    <row r="121" spans="2:39" ht="15" customHeight="1">
      <c r="B121" s="24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254"/>
      <c r="AC121" s="1090"/>
      <c r="AD121" s="933"/>
      <c r="AE121" s="1091"/>
      <c r="AF121" s="916"/>
      <c r="AG121" s="916"/>
      <c r="AH121" s="916"/>
      <c r="AI121" s="916"/>
      <c r="AJ121" s="916"/>
      <c r="AK121" s="809"/>
      <c r="AL121" s="808"/>
      <c r="AM121" s="809"/>
    </row>
    <row r="123" spans="2:39" s="164" customFormat="1" ht="15" customHeight="1"/>
    <row r="124" spans="2:39" s="164" customFormat="1" ht="15" customHeight="1">
      <c r="AM124" s="165" t="s">
        <v>2371</v>
      </c>
    </row>
    <row r="125" spans="2:39" s="164" customFormat="1" ht="30" customHeight="1" thickBot="1">
      <c r="B125" s="1"/>
      <c r="C125" s="1"/>
      <c r="D125" s="1"/>
      <c r="E125" s="1"/>
      <c r="F125" s="1"/>
      <c r="G125" s="1"/>
      <c r="H125" s="1"/>
      <c r="I125" s="1"/>
      <c r="J125" s="1"/>
      <c r="K125" s="1"/>
      <c r="L125" s="1"/>
      <c r="M125" s="810" t="s">
        <v>2370</v>
      </c>
      <c r="N125" s="810"/>
      <c r="O125" s="810"/>
      <c r="P125" s="810"/>
      <c r="Q125" s="810"/>
      <c r="R125" s="810"/>
      <c r="S125" s="810"/>
      <c r="T125" s="810"/>
      <c r="U125" s="810"/>
      <c r="V125" s="810"/>
      <c r="W125" s="810"/>
      <c r="X125" s="810"/>
      <c r="Y125" s="810"/>
      <c r="Z125" s="810"/>
      <c r="AA125" s="810"/>
      <c r="AB125" s="810"/>
      <c r="AC125" s="1"/>
      <c r="AD125" s="1"/>
      <c r="AE125" s="1"/>
      <c r="AF125" s="1"/>
      <c r="AG125" s="1"/>
      <c r="AH125" s="1"/>
      <c r="AI125" s="1"/>
      <c r="AJ125" s="1"/>
      <c r="AK125" s="1"/>
      <c r="AL125" s="1"/>
      <c r="AM125" s="1"/>
    </row>
    <row r="126" spans="2:39" s="164" customFormat="1" ht="15" customHeight="1" thickTop="1">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row>
    <row r="127" spans="2:39" s="164" customFormat="1" ht="15" customHeight="1">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row>
    <row r="128" spans="2:39" s="164" customFormat="1" ht="15" customHeight="1">
      <c r="B128" s="1" t="s">
        <v>1724</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row>
    <row r="129" spans="2:39" s="164" customFormat="1" ht="1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9" s="164" customFormat="1" ht="15" customHeight="1">
      <c r="B130" s="1" t="s">
        <v>2014</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9" s="164" customFormat="1" ht="9.9499999999999993"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9" s="164" customFormat="1" ht="15" customHeight="1">
      <c r="B132" s="233" t="s">
        <v>2015</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9" s="164" customFormat="1" ht="9.9499999999999993" customHeight="1" thickBot="1">
      <c r="B133" s="23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9" s="164" customFormat="1" ht="17.45" customHeight="1">
      <c r="B134" s="815" t="s">
        <v>2016</v>
      </c>
      <c r="C134" s="816"/>
      <c r="D134" s="422" t="s">
        <v>2017</v>
      </c>
      <c r="E134" s="423"/>
      <c r="F134" s="423" t="s">
        <v>2018</v>
      </c>
      <c r="G134" s="423"/>
      <c r="H134" s="820" t="s">
        <v>1490</v>
      </c>
      <c r="I134" s="820"/>
      <c r="J134" s="820"/>
      <c r="K134" s="820"/>
      <c r="L134" s="820"/>
      <c r="M134" s="820"/>
      <c r="N134" s="820"/>
      <c r="O134" s="820"/>
      <c r="P134" s="820"/>
      <c r="Q134" s="820"/>
      <c r="R134" s="820" t="s">
        <v>2019</v>
      </c>
      <c r="S134" s="820"/>
      <c r="T134" s="820"/>
      <c r="U134" s="820"/>
      <c r="V134" s="820"/>
      <c r="W134" s="820"/>
      <c r="X134" s="820"/>
      <c r="Y134" s="820"/>
      <c r="Z134" s="820"/>
      <c r="AA134" s="820"/>
      <c r="AB134" s="820"/>
      <c r="AC134" s="820"/>
      <c r="AD134" s="820"/>
      <c r="AE134" s="820"/>
      <c r="AF134" s="820"/>
      <c r="AG134" s="820"/>
      <c r="AH134" s="820"/>
      <c r="AI134" s="820"/>
      <c r="AJ134" s="820"/>
      <c r="AK134" s="820"/>
      <c r="AL134" s="432" t="s">
        <v>2020</v>
      </c>
      <c r="AM134" s="433"/>
    </row>
    <row r="135" spans="2:39" s="164" customFormat="1" ht="17.45" customHeight="1">
      <c r="B135" s="833" t="s">
        <v>171</v>
      </c>
      <c r="C135" s="834"/>
      <c r="D135" s="436">
        <v>1</v>
      </c>
      <c r="E135" s="437"/>
      <c r="F135" s="438" t="s">
        <v>2021</v>
      </c>
      <c r="G135" s="437"/>
      <c r="H135" s="269" t="s">
        <v>2022</v>
      </c>
      <c r="I135" s="270"/>
      <c r="J135" s="270"/>
      <c r="K135" s="270"/>
      <c r="L135" s="270"/>
      <c r="M135" s="270"/>
      <c r="N135" s="270"/>
      <c r="O135" s="270"/>
      <c r="P135" s="270"/>
      <c r="Q135" s="271"/>
      <c r="R135" s="269" t="s">
        <v>2023</v>
      </c>
      <c r="S135" s="270"/>
      <c r="T135" s="270"/>
      <c r="U135" s="270"/>
      <c r="V135" s="270"/>
      <c r="W135" s="270"/>
      <c r="X135" s="270"/>
      <c r="Y135" s="270"/>
      <c r="Z135" s="270"/>
      <c r="AA135" s="270"/>
      <c r="AB135" s="270"/>
      <c r="AC135" s="270"/>
      <c r="AD135" s="270"/>
      <c r="AE135" s="270"/>
      <c r="AF135" s="270"/>
      <c r="AG135" s="270"/>
      <c r="AH135" s="270"/>
      <c r="AI135" s="270"/>
      <c r="AJ135" s="270"/>
      <c r="AK135" s="271"/>
      <c r="AL135" s="867" t="s">
        <v>1726</v>
      </c>
      <c r="AM135" s="836"/>
    </row>
    <row r="136" spans="2:39" s="164" customFormat="1" ht="17.45" customHeight="1">
      <c r="B136" s="829" t="s">
        <v>171</v>
      </c>
      <c r="C136" s="830"/>
      <c r="D136" s="443">
        <v>1</v>
      </c>
      <c r="E136" s="444"/>
      <c r="F136" s="445" t="s">
        <v>2021</v>
      </c>
      <c r="G136" s="444"/>
      <c r="H136" s="272" t="s">
        <v>2367</v>
      </c>
      <c r="I136" s="273"/>
      <c r="J136" s="273"/>
      <c r="K136" s="273"/>
      <c r="L136" s="273"/>
      <c r="M136" s="273"/>
      <c r="N136" s="273"/>
      <c r="O136" s="273"/>
      <c r="P136" s="273"/>
      <c r="Q136" s="274"/>
      <c r="R136" s="272" t="s">
        <v>2024</v>
      </c>
      <c r="S136" s="273"/>
      <c r="T136" s="273"/>
      <c r="U136" s="273"/>
      <c r="V136" s="273"/>
      <c r="W136" s="273"/>
      <c r="X136" s="273"/>
      <c r="Y136" s="273"/>
      <c r="Z136" s="273"/>
      <c r="AA136" s="273"/>
      <c r="AB136" s="273"/>
      <c r="AC136" s="273"/>
      <c r="AD136" s="273"/>
      <c r="AE136" s="273"/>
      <c r="AF136" s="273"/>
      <c r="AG136" s="273"/>
      <c r="AH136" s="273"/>
      <c r="AI136" s="273"/>
      <c r="AJ136" s="273"/>
      <c r="AK136" s="274"/>
      <c r="AL136" s="866" t="s">
        <v>1726</v>
      </c>
      <c r="AM136" s="832"/>
    </row>
    <row r="137" spans="2:39" s="164" customFormat="1" ht="17.45" customHeight="1">
      <c r="B137" s="802" t="s">
        <v>171</v>
      </c>
      <c r="C137" s="803"/>
      <c r="D137" s="427">
        <v>1</v>
      </c>
      <c r="E137" s="428"/>
      <c r="F137" s="429" t="s">
        <v>2021</v>
      </c>
      <c r="G137" s="428"/>
      <c r="H137" s="275" t="s">
        <v>2368</v>
      </c>
      <c r="I137" s="276"/>
      <c r="J137" s="276"/>
      <c r="K137" s="276"/>
      <c r="L137" s="276"/>
      <c r="M137" s="276"/>
      <c r="N137" s="276"/>
      <c r="O137" s="276"/>
      <c r="P137" s="276"/>
      <c r="Q137" s="277"/>
      <c r="R137" s="275" t="s">
        <v>2025</v>
      </c>
      <c r="S137" s="276"/>
      <c r="T137" s="276"/>
      <c r="U137" s="276"/>
      <c r="V137" s="276"/>
      <c r="W137" s="276"/>
      <c r="X137" s="276"/>
      <c r="Y137" s="276"/>
      <c r="Z137" s="276"/>
      <c r="AA137" s="276"/>
      <c r="AB137" s="276"/>
      <c r="AC137" s="276"/>
      <c r="AD137" s="276"/>
      <c r="AE137" s="276"/>
      <c r="AF137" s="276"/>
      <c r="AG137" s="276"/>
      <c r="AH137" s="276"/>
      <c r="AI137" s="276"/>
      <c r="AJ137" s="276"/>
      <c r="AK137" s="277"/>
      <c r="AL137" s="856" t="s">
        <v>1726</v>
      </c>
      <c r="AM137" s="805"/>
    </row>
    <row r="138" spans="2:39" s="164" customFormat="1" ht="17.45" customHeight="1">
      <c r="B138" s="802" t="s">
        <v>1726</v>
      </c>
      <c r="C138" s="803"/>
      <c r="D138" s="427">
        <v>1</v>
      </c>
      <c r="E138" s="428"/>
      <c r="F138" s="429" t="s">
        <v>2021</v>
      </c>
      <c r="G138" s="428"/>
      <c r="H138" s="275" t="s">
        <v>2026</v>
      </c>
      <c r="I138" s="276"/>
      <c r="J138" s="276"/>
      <c r="K138" s="276"/>
      <c r="L138" s="276"/>
      <c r="M138" s="276"/>
      <c r="N138" s="276"/>
      <c r="O138" s="276"/>
      <c r="P138" s="276"/>
      <c r="Q138" s="277"/>
      <c r="R138" s="275" t="s">
        <v>2027</v>
      </c>
      <c r="S138" s="276"/>
      <c r="T138" s="276"/>
      <c r="U138" s="276"/>
      <c r="V138" s="276"/>
      <c r="W138" s="276"/>
      <c r="X138" s="276"/>
      <c r="Y138" s="276"/>
      <c r="Z138" s="276"/>
      <c r="AA138" s="276"/>
      <c r="AB138" s="276"/>
      <c r="AC138" s="276"/>
      <c r="AD138" s="276"/>
      <c r="AE138" s="276"/>
      <c r="AF138" s="276"/>
      <c r="AG138" s="276"/>
      <c r="AH138" s="276"/>
      <c r="AI138" s="276"/>
      <c r="AJ138" s="276"/>
      <c r="AK138" s="277"/>
      <c r="AL138" s="856" t="s">
        <v>1726</v>
      </c>
      <c r="AM138" s="805"/>
    </row>
    <row r="139" spans="2:39" s="164" customFormat="1" ht="17.45" customHeight="1">
      <c r="B139" s="802" t="s">
        <v>1726</v>
      </c>
      <c r="C139" s="803"/>
      <c r="D139" s="427">
        <v>1</v>
      </c>
      <c r="E139" s="428"/>
      <c r="F139" s="429" t="s">
        <v>2028</v>
      </c>
      <c r="G139" s="428"/>
      <c r="H139" s="275" t="s">
        <v>2029</v>
      </c>
      <c r="I139" s="276"/>
      <c r="J139" s="276"/>
      <c r="K139" s="276"/>
      <c r="L139" s="276"/>
      <c r="M139" s="276"/>
      <c r="N139" s="276"/>
      <c r="O139" s="276"/>
      <c r="P139" s="276"/>
      <c r="Q139" s="277"/>
      <c r="R139" s="275" t="s">
        <v>2030</v>
      </c>
      <c r="S139" s="276"/>
      <c r="T139" s="276"/>
      <c r="U139" s="276"/>
      <c r="V139" s="276"/>
      <c r="W139" s="276"/>
      <c r="X139" s="276"/>
      <c r="Y139" s="276"/>
      <c r="Z139" s="276"/>
      <c r="AA139" s="276"/>
      <c r="AB139" s="276"/>
      <c r="AC139" s="276"/>
      <c r="AD139" s="276"/>
      <c r="AE139" s="276"/>
      <c r="AF139" s="276"/>
      <c r="AG139" s="276"/>
      <c r="AH139" s="276"/>
      <c r="AI139" s="276"/>
      <c r="AJ139" s="276"/>
      <c r="AK139" s="277"/>
      <c r="AL139" s="856" t="s">
        <v>1726</v>
      </c>
      <c r="AM139" s="805"/>
    </row>
    <row r="140" spans="2:39" s="164" customFormat="1" ht="17.45" customHeight="1">
      <c r="B140" s="802" t="s">
        <v>1726</v>
      </c>
      <c r="C140" s="803"/>
      <c r="D140" s="427">
        <v>2</v>
      </c>
      <c r="E140" s="428"/>
      <c r="F140" s="429" t="s">
        <v>2021</v>
      </c>
      <c r="G140" s="428"/>
      <c r="H140" s="275" t="s">
        <v>2031</v>
      </c>
      <c r="I140" s="276"/>
      <c r="J140" s="276"/>
      <c r="K140" s="276"/>
      <c r="L140" s="276"/>
      <c r="M140" s="276"/>
      <c r="N140" s="276"/>
      <c r="O140" s="276"/>
      <c r="P140" s="276"/>
      <c r="Q140" s="277"/>
      <c r="R140" s="275" t="s">
        <v>2032</v>
      </c>
      <c r="S140" s="276"/>
      <c r="T140" s="276"/>
      <c r="U140" s="276"/>
      <c r="V140" s="276"/>
      <c r="W140" s="276"/>
      <c r="X140" s="276"/>
      <c r="Y140" s="276"/>
      <c r="Z140" s="276"/>
      <c r="AA140" s="276"/>
      <c r="AB140" s="276"/>
      <c r="AC140" s="276"/>
      <c r="AD140" s="276"/>
      <c r="AE140" s="276"/>
      <c r="AF140" s="276"/>
      <c r="AG140" s="276"/>
      <c r="AH140" s="276"/>
      <c r="AI140" s="276"/>
      <c r="AJ140" s="276"/>
      <c r="AK140" s="277"/>
      <c r="AL140" s="856" t="s">
        <v>1726</v>
      </c>
      <c r="AM140" s="805"/>
    </row>
    <row r="141" spans="2:39" s="164" customFormat="1" ht="17.45" customHeight="1">
      <c r="B141" s="802" t="s">
        <v>1726</v>
      </c>
      <c r="C141" s="803"/>
      <c r="D141" s="427">
        <v>2</v>
      </c>
      <c r="E141" s="428"/>
      <c r="F141" s="429" t="s">
        <v>2021</v>
      </c>
      <c r="G141" s="428"/>
      <c r="H141" s="275" t="s">
        <v>2033</v>
      </c>
      <c r="I141" s="276"/>
      <c r="J141" s="276"/>
      <c r="K141" s="276"/>
      <c r="L141" s="276"/>
      <c r="M141" s="276"/>
      <c r="N141" s="276"/>
      <c r="O141" s="276"/>
      <c r="P141" s="276"/>
      <c r="Q141" s="277"/>
      <c r="R141" s="275" t="s">
        <v>2034</v>
      </c>
      <c r="S141" s="276"/>
      <c r="T141" s="276"/>
      <c r="U141" s="276"/>
      <c r="V141" s="276"/>
      <c r="W141" s="276"/>
      <c r="X141" s="276"/>
      <c r="Y141" s="276"/>
      <c r="Z141" s="276"/>
      <c r="AA141" s="276"/>
      <c r="AB141" s="276"/>
      <c r="AC141" s="276"/>
      <c r="AD141" s="276"/>
      <c r="AE141" s="276"/>
      <c r="AF141" s="276"/>
      <c r="AG141" s="276"/>
      <c r="AH141" s="276"/>
      <c r="AI141" s="276"/>
      <c r="AJ141" s="276"/>
      <c r="AK141" s="277"/>
      <c r="AL141" s="856" t="s">
        <v>1726</v>
      </c>
      <c r="AM141" s="805"/>
    </row>
    <row r="142" spans="2:39" s="164" customFormat="1" ht="17.45" customHeight="1">
      <c r="B142" s="802" t="s">
        <v>1726</v>
      </c>
      <c r="C142" s="803"/>
      <c r="D142" s="427">
        <v>1</v>
      </c>
      <c r="E142" s="428"/>
      <c r="F142" s="429" t="s">
        <v>2021</v>
      </c>
      <c r="G142" s="428"/>
      <c r="H142" s="275" t="s">
        <v>2035</v>
      </c>
      <c r="I142" s="276"/>
      <c r="J142" s="276"/>
      <c r="K142" s="276"/>
      <c r="L142" s="276"/>
      <c r="M142" s="276"/>
      <c r="N142" s="276"/>
      <c r="O142" s="276"/>
      <c r="P142" s="276"/>
      <c r="Q142" s="277"/>
      <c r="R142" s="275" t="s">
        <v>2036</v>
      </c>
      <c r="S142" s="276"/>
      <c r="T142" s="276"/>
      <c r="U142" s="276"/>
      <c r="V142" s="276"/>
      <c r="W142" s="276"/>
      <c r="X142" s="276"/>
      <c r="Y142" s="276"/>
      <c r="Z142" s="276"/>
      <c r="AA142" s="276"/>
      <c r="AB142" s="276"/>
      <c r="AC142" s="276"/>
      <c r="AD142" s="276"/>
      <c r="AE142" s="276"/>
      <c r="AF142" s="276"/>
      <c r="AG142" s="276"/>
      <c r="AH142" s="276"/>
      <c r="AI142" s="276"/>
      <c r="AJ142" s="276"/>
      <c r="AK142" s="277"/>
      <c r="AL142" s="856" t="s">
        <v>1726</v>
      </c>
      <c r="AM142" s="805"/>
    </row>
    <row r="143" spans="2:39" s="164" customFormat="1" ht="17.45" customHeight="1" thickBot="1">
      <c r="B143" s="837" t="s">
        <v>1726</v>
      </c>
      <c r="C143" s="838"/>
      <c r="D143" s="450">
        <v>1</v>
      </c>
      <c r="E143" s="451"/>
      <c r="F143" s="452" t="s">
        <v>2021</v>
      </c>
      <c r="G143" s="451"/>
      <c r="H143" s="278" t="s">
        <v>2037</v>
      </c>
      <c r="I143" s="279"/>
      <c r="J143" s="279"/>
      <c r="K143" s="279"/>
      <c r="L143" s="279"/>
      <c r="M143" s="279"/>
      <c r="N143" s="279"/>
      <c r="O143" s="279"/>
      <c r="P143" s="279"/>
      <c r="Q143" s="280"/>
      <c r="R143" s="278" t="s">
        <v>2038</v>
      </c>
      <c r="S143" s="279"/>
      <c r="T143" s="279"/>
      <c r="U143" s="279"/>
      <c r="V143" s="279"/>
      <c r="W143" s="279"/>
      <c r="X143" s="279"/>
      <c r="Y143" s="279"/>
      <c r="Z143" s="279"/>
      <c r="AA143" s="279"/>
      <c r="AB143" s="279"/>
      <c r="AC143" s="279"/>
      <c r="AD143" s="279"/>
      <c r="AE143" s="279"/>
      <c r="AF143" s="279"/>
      <c r="AG143" s="279"/>
      <c r="AH143" s="279"/>
      <c r="AI143" s="279"/>
      <c r="AJ143" s="279"/>
      <c r="AK143" s="280"/>
      <c r="AL143" s="858" t="s">
        <v>1726</v>
      </c>
      <c r="AM143" s="840"/>
    </row>
    <row r="144" spans="2:39" s="164" customFormat="1" ht="9.9499999999999993" customHeight="1">
      <c r="B144" s="281"/>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9" s="164" customFormat="1" ht="15" customHeight="1">
      <c r="B145" s="233" t="s">
        <v>2039</v>
      </c>
      <c r="C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9" s="164" customFormat="1" ht="9.9499999999999993" customHeight="1" thickBot="1">
      <c r="B146" s="233"/>
      <c r="C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9" s="164" customFormat="1" ht="17.45" customHeight="1">
      <c r="B147" s="815" t="s">
        <v>2016</v>
      </c>
      <c r="C147" s="816"/>
      <c r="D147" s="422" t="s">
        <v>2017</v>
      </c>
      <c r="E147" s="423"/>
      <c r="F147" s="423" t="s">
        <v>2018</v>
      </c>
      <c r="G147" s="423"/>
      <c r="H147" s="820" t="s">
        <v>1490</v>
      </c>
      <c r="I147" s="820"/>
      <c r="J147" s="820"/>
      <c r="K147" s="820"/>
      <c r="L147" s="820"/>
      <c r="M147" s="820"/>
      <c r="N147" s="820"/>
      <c r="O147" s="820"/>
      <c r="P147" s="820"/>
      <c r="Q147" s="820"/>
      <c r="R147" s="820" t="s">
        <v>2019</v>
      </c>
      <c r="S147" s="820"/>
      <c r="T147" s="820"/>
      <c r="U147" s="820"/>
      <c r="V147" s="820"/>
      <c r="W147" s="820"/>
      <c r="X147" s="820"/>
      <c r="Y147" s="820"/>
      <c r="Z147" s="820"/>
      <c r="AA147" s="820"/>
      <c r="AB147" s="820"/>
      <c r="AC147" s="820"/>
      <c r="AD147" s="820"/>
      <c r="AE147" s="820"/>
      <c r="AF147" s="820"/>
      <c r="AG147" s="820"/>
      <c r="AH147" s="820"/>
      <c r="AI147" s="820"/>
      <c r="AJ147" s="820"/>
      <c r="AK147" s="820"/>
      <c r="AL147" s="433" t="s">
        <v>2020</v>
      </c>
      <c r="AM147" s="433"/>
    </row>
    <row r="148" spans="2:39" s="164" customFormat="1" ht="17.45" customHeight="1">
      <c r="B148" s="833" t="s">
        <v>1726</v>
      </c>
      <c r="C148" s="834"/>
      <c r="D148" s="436">
        <v>1</v>
      </c>
      <c r="E148" s="437"/>
      <c r="F148" s="438" t="s">
        <v>2028</v>
      </c>
      <c r="G148" s="437"/>
      <c r="H148" s="262" t="s">
        <v>2040</v>
      </c>
      <c r="I148" s="249"/>
      <c r="J148" s="249"/>
      <c r="K148" s="249"/>
      <c r="L148" s="249"/>
      <c r="M148" s="249"/>
      <c r="N148" s="249"/>
      <c r="O148" s="249"/>
      <c r="P148" s="249"/>
      <c r="Q148" s="253"/>
      <c r="R148" s="282" t="s">
        <v>2041</v>
      </c>
      <c r="S148" s="249"/>
      <c r="T148" s="249"/>
      <c r="U148" s="249"/>
      <c r="V148" s="249"/>
      <c r="W148" s="249"/>
      <c r="X148" s="249"/>
      <c r="Y148" s="249"/>
      <c r="Z148" s="249"/>
      <c r="AA148" s="249"/>
      <c r="AB148" s="249"/>
      <c r="AC148" s="249"/>
      <c r="AD148" s="249"/>
      <c r="AE148" s="249"/>
      <c r="AF148" s="249"/>
      <c r="AG148" s="249"/>
      <c r="AH148" s="249"/>
      <c r="AI148" s="249"/>
      <c r="AJ148" s="249"/>
      <c r="AK148" s="253"/>
      <c r="AL148" s="835" t="s">
        <v>1726</v>
      </c>
      <c r="AM148" s="836"/>
    </row>
    <row r="149" spans="2:39" s="164" customFormat="1" ht="17.45" customHeight="1">
      <c r="B149" s="860"/>
      <c r="C149" s="861"/>
      <c r="D149" s="450"/>
      <c r="E149" s="451"/>
      <c r="F149" s="452"/>
      <c r="G149" s="451"/>
      <c r="H149" s="245" t="s">
        <v>2042</v>
      </c>
      <c r="I149" s="65"/>
      <c r="J149" s="65"/>
      <c r="K149" s="65"/>
      <c r="L149" s="65"/>
      <c r="M149" s="65"/>
      <c r="N149" s="65"/>
      <c r="O149" s="65"/>
      <c r="P149" s="65"/>
      <c r="Q149" s="254"/>
      <c r="R149" s="245" t="s">
        <v>2043</v>
      </c>
      <c r="S149" s="65"/>
      <c r="T149" s="65"/>
      <c r="U149" s="65"/>
      <c r="V149" s="65"/>
      <c r="W149" s="65"/>
      <c r="X149" s="65"/>
      <c r="Y149" s="65"/>
      <c r="Z149" s="65"/>
      <c r="AA149" s="65"/>
      <c r="AB149" s="65"/>
      <c r="AC149" s="65"/>
      <c r="AD149" s="65"/>
      <c r="AE149" s="65"/>
      <c r="AF149" s="65"/>
      <c r="AG149" s="65"/>
      <c r="AH149" s="65"/>
      <c r="AI149" s="65"/>
      <c r="AJ149" s="65"/>
      <c r="AK149" s="254"/>
      <c r="AL149" s="839"/>
      <c r="AM149" s="840"/>
    </row>
    <row r="150" spans="2:39" s="164" customFormat="1" ht="17.45" customHeight="1" thickBot="1">
      <c r="B150" s="862" t="s">
        <v>1726</v>
      </c>
      <c r="C150" s="863"/>
      <c r="D150" s="458">
        <v>1</v>
      </c>
      <c r="E150" s="432"/>
      <c r="F150" s="459" t="s">
        <v>2028</v>
      </c>
      <c r="G150" s="432"/>
      <c r="H150" s="267" t="s">
        <v>2044</v>
      </c>
      <c r="I150" s="151"/>
      <c r="J150" s="151"/>
      <c r="K150" s="151"/>
      <c r="L150" s="151"/>
      <c r="M150" s="151"/>
      <c r="N150" s="151"/>
      <c r="O150" s="151"/>
      <c r="P150" s="151"/>
      <c r="Q150" s="243"/>
      <c r="R150" s="267" t="s">
        <v>2045</v>
      </c>
      <c r="S150" s="151"/>
      <c r="T150" s="151"/>
      <c r="U150" s="151"/>
      <c r="V150" s="151"/>
      <c r="W150" s="151"/>
      <c r="X150" s="151"/>
      <c r="Y150" s="151"/>
      <c r="Z150" s="151"/>
      <c r="AA150" s="151"/>
      <c r="AB150" s="151"/>
      <c r="AC150" s="151"/>
      <c r="AD150" s="151"/>
      <c r="AE150" s="151"/>
      <c r="AF150" s="151"/>
      <c r="AG150" s="151"/>
      <c r="AH150" s="151"/>
      <c r="AI150" s="151"/>
      <c r="AJ150" s="151"/>
      <c r="AK150" s="243"/>
      <c r="AL150" s="864" t="s">
        <v>1726</v>
      </c>
      <c r="AM150" s="865"/>
    </row>
    <row r="151" spans="2:39" s="164" customFormat="1" ht="9.9499999999999993" customHeight="1">
      <c r="B151" s="112"/>
      <c r="C151" s="112"/>
      <c r="D151" s="195"/>
      <c r="E151" s="195"/>
      <c r="F151" s="195"/>
      <c r="G151" s="19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12"/>
      <c r="AM151" s="112"/>
    </row>
    <row r="152" spans="2:39" s="164" customFormat="1" ht="17.45" customHeight="1">
      <c r="B152" s="233" t="s">
        <v>2046</v>
      </c>
      <c r="C152" s="1"/>
      <c r="D152" s="1"/>
      <c r="E152" s="1"/>
      <c r="F152" s="1"/>
      <c r="G152" s="1"/>
      <c r="H152" s="1"/>
      <c r="I152" s="1"/>
      <c r="J152" s="1"/>
      <c r="K152" s="1"/>
      <c r="L152" s="1"/>
      <c r="M152" s="1"/>
      <c r="N152" s="1"/>
      <c r="O152" s="1"/>
      <c r="P152" s="1"/>
      <c r="Q152" s="1"/>
      <c r="S152" s="1"/>
      <c r="T152" s="1"/>
      <c r="U152" s="1"/>
      <c r="V152" s="1"/>
      <c r="W152" s="1"/>
      <c r="X152" s="1"/>
      <c r="Y152" s="1"/>
      <c r="Z152" s="1"/>
      <c r="AA152" s="1"/>
      <c r="AB152" s="1"/>
      <c r="AC152" s="1"/>
      <c r="AD152" s="1"/>
      <c r="AE152" s="1"/>
      <c r="AF152" s="1"/>
      <c r="AG152" s="1"/>
      <c r="AH152" s="1"/>
      <c r="AI152" s="1"/>
      <c r="AJ152" s="1"/>
      <c r="AK152" s="1"/>
      <c r="AL152" s="112"/>
      <c r="AM152" s="112"/>
    </row>
    <row r="153" spans="2:39" s="164" customFormat="1" ht="9.9499999999999993" customHeight="1" thickBot="1">
      <c r="B153" s="233"/>
      <c r="C153" s="1"/>
      <c r="D153" s="1"/>
      <c r="E153" s="1"/>
      <c r="F153" s="1"/>
      <c r="G153" s="1"/>
      <c r="H153" s="1"/>
      <c r="I153" s="1"/>
      <c r="J153" s="1"/>
      <c r="K153" s="1"/>
      <c r="L153" s="1"/>
      <c r="M153" s="1"/>
      <c r="N153" s="1"/>
      <c r="O153" s="1"/>
      <c r="P153" s="1"/>
      <c r="Q153" s="1"/>
      <c r="S153" s="1"/>
      <c r="T153" s="1"/>
      <c r="U153" s="1"/>
      <c r="V153" s="1"/>
      <c r="W153" s="1"/>
      <c r="X153" s="1"/>
      <c r="Y153" s="1"/>
      <c r="Z153" s="1"/>
      <c r="AA153" s="1"/>
      <c r="AB153" s="1"/>
      <c r="AC153" s="1"/>
      <c r="AD153" s="1"/>
      <c r="AE153" s="1"/>
      <c r="AF153" s="1"/>
      <c r="AG153" s="1"/>
      <c r="AH153" s="1"/>
      <c r="AI153" s="1"/>
      <c r="AJ153" s="1"/>
      <c r="AK153" s="1"/>
      <c r="AL153" s="112"/>
      <c r="AM153" s="112"/>
    </row>
    <row r="154" spans="2:39" s="164" customFormat="1" ht="17.45" customHeight="1">
      <c r="B154" s="815" t="s">
        <v>2016</v>
      </c>
      <c r="C154" s="816"/>
      <c r="D154" s="422" t="s">
        <v>2017</v>
      </c>
      <c r="E154" s="423"/>
      <c r="F154" s="423" t="s">
        <v>2018</v>
      </c>
      <c r="G154" s="423"/>
      <c r="H154" s="820" t="s">
        <v>1490</v>
      </c>
      <c r="I154" s="820"/>
      <c r="J154" s="820"/>
      <c r="K154" s="820"/>
      <c r="L154" s="820"/>
      <c r="M154" s="820"/>
      <c r="N154" s="820"/>
      <c r="O154" s="820"/>
      <c r="P154" s="820"/>
      <c r="Q154" s="820"/>
      <c r="R154" s="820" t="s">
        <v>2019</v>
      </c>
      <c r="S154" s="820"/>
      <c r="T154" s="820"/>
      <c r="U154" s="820"/>
      <c r="V154" s="820"/>
      <c r="W154" s="820"/>
      <c r="X154" s="820"/>
      <c r="Y154" s="820"/>
      <c r="Z154" s="820"/>
      <c r="AA154" s="820"/>
      <c r="AB154" s="820"/>
      <c r="AC154" s="820"/>
      <c r="AD154" s="820"/>
      <c r="AE154" s="820"/>
      <c r="AF154" s="820"/>
      <c r="AG154" s="820"/>
      <c r="AH154" s="820"/>
      <c r="AI154" s="820"/>
      <c r="AJ154" s="820"/>
      <c r="AK154" s="820"/>
      <c r="AL154" s="433" t="s">
        <v>2020</v>
      </c>
      <c r="AM154" s="433"/>
    </row>
    <row r="155" spans="2:39" s="164" customFormat="1" ht="17.45" customHeight="1">
      <c r="B155" s="802" t="s">
        <v>1726</v>
      </c>
      <c r="C155" s="803"/>
      <c r="D155" s="427">
        <v>2</v>
      </c>
      <c r="E155" s="428"/>
      <c r="F155" s="429" t="s">
        <v>2021</v>
      </c>
      <c r="G155" s="428"/>
      <c r="H155" s="275" t="s">
        <v>2047</v>
      </c>
      <c r="I155" s="276"/>
      <c r="J155" s="276"/>
      <c r="K155" s="276"/>
      <c r="L155" s="276"/>
      <c r="M155" s="276"/>
      <c r="N155" s="276"/>
      <c r="O155" s="276"/>
      <c r="P155" s="276"/>
      <c r="Q155" s="277"/>
      <c r="R155" s="275" t="s">
        <v>2048</v>
      </c>
      <c r="S155" s="276"/>
      <c r="T155" s="276"/>
      <c r="U155" s="276"/>
      <c r="V155" s="276"/>
      <c r="W155" s="276"/>
      <c r="X155" s="276"/>
      <c r="Y155" s="276"/>
      <c r="Z155" s="276"/>
      <c r="AA155" s="276"/>
      <c r="AB155" s="276"/>
      <c r="AC155" s="276"/>
      <c r="AD155" s="276"/>
      <c r="AE155" s="276"/>
      <c r="AF155" s="276"/>
      <c r="AG155" s="276"/>
      <c r="AH155" s="276"/>
      <c r="AI155" s="276"/>
      <c r="AJ155" s="276"/>
      <c r="AK155" s="277"/>
      <c r="AL155" s="804" t="s">
        <v>1726</v>
      </c>
      <c r="AM155" s="805"/>
    </row>
    <row r="156" spans="2:39" s="164" customFormat="1" ht="17.45" customHeight="1">
      <c r="B156" s="802" t="s">
        <v>1726</v>
      </c>
      <c r="C156" s="803"/>
      <c r="D156" s="427">
        <v>2</v>
      </c>
      <c r="E156" s="428"/>
      <c r="F156" s="429" t="s">
        <v>2021</v>
      </c>
      <c r="G156" s="428"/>
      <c r="H156" s="275" t="s">
        <v>2049</v>
      </c>
      <c r="I156" s="276"/>
      <c r="J156" s="276"/>
      <c r="K156" s="276"/>
      <c r="L156" s="276"/>
      <c r="M156" s="276"/>
      <c r="N156" s="276"/>
      <c r="O156" s="276"/>
      <c r="P156" s="276"/>
      <c r="Q156" s="277"/>
      <c r="R156" s="275" t="s">
        <v>2050</v>
      </c>
      <c r="S156" s="276"/>
      <c r="T156" s="276"/>
      <c r="U156" s="276"/>
      <c r="V156" s="276"/>
      <c r="W156" s="276"/>
      <c r="X156" s="276"/>
      <c r="Y156" s="276"/>
      <c r="Z156" s="276"/>
      <c r="AA156" s="276"/>
      <c r="AB156" s="276"/>
      <c r="AC156" s="276"/>
      <c r="AD156" s="276"/>
      <c r="AE156" s="276"/>
      <c r="AF156" s="276"/>
      <c r="AG156" s="276"/>
      <c r="AH156" s="276"/>
      <c r="AI156" s="276"/>
      <c r="AJ156" s="276"/>
      <c r="AK156" s="277"/>
      <c r="AL156" s="804" t="s">
        <v>1726</v>
      </c>
      <c r="AM156" s="805"/>
    </row>
    <row r="157" spans="2:39" s="164" customFormat="1" ht="17.45" customHeight="1">
      <c r="B157" s="802" t="s">
        <v>1726</v>
      </c>
      <c r="C157" s="803"/>
      <c r="D157" s="427">
        <v>2</v>
      </c>
      <c r="E157" s="428"/>
      <c r="F157" s="429" t="s">
        <v>2021</v>
      </c>
      <c r="G157" s="428"/>
      <c r="H157" s="283" t="s">
        <v>2051</v>
      </c>
      <c r="I157" s="284"/>
      <c r="J157" s="284"/>
      <c r="K157" s="284"/>
      <c r="L157" s="284"/>
      <c r="M157" s="284"/>
      <c r="N157" s="284"/>
      <c r="O157" s="284"/>
      <c r="P157" s="284"/>
      <c r="Q157" s="285"/>
      <c r="R157" s="283" t="s">
        <v>2052</v>
      </c>
      <c r="S157" s="284"/>
      <c r="T157" s="284"/>
      <c r="U157" s="284"/>
      <c r="V157" s="284"/>
      <c r="W157" s="284"/>
      <c r="X157" s="284"/>
      <c r="Y157" s="284"/>
      <c r="Z157" s="284"/>
      <c r="AA157" s="284"/>
      <c r="AB157" s="284"/>
      <c r="AC157" s="284"/>
      <c r="AD157" s="284"/>
      <c r="AE157" s="284"/>
      <c r="AF157" s="284"/>
      <c r="AG157" s="284"/>
      <c r="AH157" s="284"/>
      <c r="AI157" s="284"/>
      <c r="AJ157" s="284"/>
      <c r="AK157" s="285"/>
      <c r="AL157" s="804" t="s">
        <v>1726</v>
      </c>
      <c r="AM157" s="805"/>
    </row>
    <row r="158" spans="2:39" s="164" customFormat="1" ht="17.45" customHeight="1" thickBot="1">
      <c r="B158" s="825"/>
      <c r="C158" s="826"/>
      <c r="D158" s="468"/>
      <c r="E158" s="469"/>
      <c r="F158" s="470"/>
      <c r="G158" s="469"/>
      <c r="H158" s="286" t="s">
        <v>2053</v>
      </c>
      <c r="I158" s="287"/>
      <c r="J158" s="287"/>
      <c r="K158" s="287"/>
      <c r="L158" s="287"/>
      <c r="M158" s="287"/>
      <c r="N158" s="287"/>
      <c r="O158" s="287"/>
      <c r="P158" s="287"/>
      <c r="Q158" s="288"/>
      <c r="R158" s="286" t="s">
        <v>2054</v>
      </c>
      <c r="S158" s="287"/>
      <c r="T158" s="287"/>
      <c r="U158" s="287"/>
      <c r="V158" s="287"/>
      <c r="W158" s="287"/>
      <c r="X158" s="287"/>
      <c r="Y158" s="287"/>
      <c r="Z158" s="287"/>
      <c r="AA158" s="287"/>
      <c r="AB158" s="287"/>
      <c r="AC158" s="287"/>
      <c r="AD158" s="287"/>
      <c r="AE158" s="287"/>
      <c r="AF158" s="287"/>
      <c r="AG158" s="287"/>
      <c r="AH158" s="287"/>
      <c r="AI158" s="287"/>
      <c r="AJ158" s="287"/>
      <c r="AK158" s="288"/>
      <c r="AL158" s="827"/>
      <c r="AM158" s="828"/>
    </row>
    <row r="159" spans="2:39" s="164" customFormat="1" ht="17.45" customHeight="1" thickTop="1">
      <c r="B159" s="829" t="s">
        <v>1726</v>
      </c>
      <c r="C159" s="830"/>
      <c r="D159" s="443">
        <v>2</v>
      </c>
      <c r="E159" s="444"/>
      <c r="F159" s="445" t="s">
        <v>2021</v>
      </c>
      <c r="G159" s="444"/>
      <c r="H159" s="272" t="s">
        <v>2055</v>
      </c>
      <c r="I159" s="273"/>
      <c r="J159" s="273"/>
      <c r="K159" s="273"/>
      <c r="L159" s="273"/>
      <c r="M159" s="273"/>
      <c r="N159" s="273"/>
      <c r="O159" s="273"/>
      <c r="P159" s="273"/>
      <c r="Q159" s="274"/>
      <c r="R159" s="272" t="s">
        <v>2056</v>
      </c>
      <c r="S159" s="273"/>
      <c r="T159" s="273"/>
      <c r="U159" s="273"/>
      <c r="V159" s="273"/>
      <c r="W159" s="273"/>
      <c r="X159" s="273"/>
      <c r="Y159" s="273"/>
      <c r="Z159" s="273"/>
      <c r="AA159" s="273"/>
      <c r="AB159" s="273"/>
      <c r="AC159" s="273"/>
      <c r="AD159" s="273"/>
      <c r="AE159" s="273"/>
      <c r="AF159" s="273"/>
      <c r="AG159" s="273"/>
      <c r="AH159" s="273"/>
      <c r="AI159" s="273"/>
      <c r="AJ159" s="273"/>
      <c r="AK159" s="274"/>
      <c r="AL159" s="831" t="s">
        <v>1726</v>
      </c>
      <c r="AM159" s="832"/>
    </row>
    <row r="160" spans="2:39" s="164" customFormat="1" ht="17.45" customHeight="1">
      <c r="B160" s="802" t="s">
        <v>1726</v>
      </c>
      <c r="C160" s="803"/>
      <c r="D160" s="427">
        <v>2</v>
      </c>
      <c r="E160" s="428"/>
      <c r="F160" s="429" t="s">
        <v>2021</v>
      </c>
      <c r="G160" s="428"/>
      <c r="H160" s="275" t="s">
        <v>2057</v>
      </c>
      <c r="I160" s="276"/>
      <c r="J160" s="276"/>
      <c r="K160" s="276"/>
      <c r="L160" s="276"/>
      <c r="M160" s="276"/>
      <c r="N160" s="276"/>
      <c r="O160" s="276"/>
      <c r="P160" s="276"/>
      <c r="Q160" s="277"/>
      <c r="R160" s="275" t="s">
        <v>2058</v>
      </c>
      <c r="S160" s="276"/>
      <c r="T160" s="276"/>
      <c r="U160" s="276"/>
      <c r="V160" s="276"/>
      <c r="W160" s="276"/>
      <c r="X160" s="276"/>
      <c r="Y160" s="276"/>
      <c r="Z160" s="276"/>
      <c r="AA160" s="276"/>
      <c r="AB160" s="276"/>
      <c r="AC160" s="276"/>
      <c r="AD160" s="276"/>
      <c r="AE160" s="276"/>
      <c r="AF160" s="276"/>
      <c r="AG160" s="276"/>
      <c r="AH160" s="276"/>
      <c r="AI160" s="276"/>
      <c r="AJ160" s="276"/>
      <c r="AK160" s="277"/>
      <c r="AL160" s="804" t="s">
        <v>1726</v>
      </c>
      <c r="AM160" s="805"/>
    </row>
    <row r="161" spans="2:39" s="164" customFormat="1" ht="17.45" customHeight="1">
      <c r="B161" s="802" t="s">
        <v>1726</v>
      </c>
      <c r="C161" s="803"/>
      <c r="D161" s="427">
        <v>2</v>
      </c>
      <c r="E161" s="428"/>
      <c r="F161" s="429" t="s">
        <v>2021</v>
      </c>
      <c r="G161" s="428"/>
      <c r="H161" s="275" t="s">
        <v>2059</v>
      </c>
      <c r="I161" s="276"/>
      <c r="J161" s="276"/>
      <c r="K161" s="276"/>
      <c r="L161" s="276"/>
      <c r="M161" s="276"/>
      <c r="N161" s="276"/>
      <c r="O161" s="276"/>
      <c r="P161" s="276"/>
      <c r="Q161" s="277"/>
      <c r="R161" s="275" t="s">
        <v>2060</v>
      </c>
      <c r="S161" s="276"/>
      <c r="T161" s="276"/>
      <c r="U161" s="276"/>
      <c r="V161" s="276"/>
      <c r="W161" s="276"/>
      <c r="X161" s="276"/>
      <c r="Y161" s="276"/>
      <c r="Z161" s="276"/>
      <c r="AA161" s="276"/>
      <c r="AB161" s="276"/>
      <c r="AC161" s="276"/>
      <c r="AD161" s="276"/>
      <c r="AE161" s="276"/>
      <c r="AF161" s="276"/>
      <c r="AG161" s="276"/>
      <c r="AH161" s="276"/>
      <c r="AI161" s="276"/>
      <c r="AJ161" s="276"/>
      <c r="AK161" s="277"/>
      <c r="AL161" s="804" t="s">
        <v>1726</v>
      </c>
      <c r="AM161" s="805"/>
    </row>
    <row r="162" spans="2:39" s="164" customFormat="1" ht="17.45" customHeight="1">
      <c r="B162" s="802" t="s">
        <v>1726</v>
      </c>
      <c r="C162" s="803"/>
      <c r="D162" s="427">
        <v>2</v>
      </c>
      <c r="E162" s="428"/>
      <c r="F162" s="429" t="s">
        <v>2028</v>
      </c>
      <c r="G162" s="428"/>
      <c r="H162" s="275" t="s">
        <v>2061</v>
      </c>
      <c r="I162" s="276"/>
      <c r="J162" s="276"/>
      <c r="K162" s="276"/>
      <c r="L162" s="276"/>
      <c r="M162" s="276"/>
      <c r="N162" s="276"/>
      <c r="O162" s="276"/>
      <c r="P162" s="276"/>
      <c r="Q162" s="277"/>
      <c r="R162" s="275" t="s">
        <v>2062</v>
      </c>
      <c r="S162" s="276"/>
      <c r="T162" s="276"/>
      <c r="U162" s="276"/>
      <c r="V162" s="276"/>
      <c r="W162" s="276"/>
      <c r="X162" s="276"/>
      <c r="Y162" s="276"/>
      <c r="Z162" s="276"/>
      <c r="AA162" s="276"/>
      <c r="AB162" s="276"/>
      <c r="AC162" s="276"/>
      <c r="AD162" s="276"/>
      <c r="AE162" s="276"/>
      <c r="AF162" s="276"/>
      <c r="AG162" s="276"/>
      <c r="AH162" s="276"/>
      <c r="AI162" s="276"/>
      <c r="AJ162" s="276"/>
      <c r="AK162" s="277"/>
      <c r="AL162" s="804" t="s">
        <v>1726</v>
      </c>
      <c r="AM162" s="805"/>
    </row>
    <row r="163" spans="2:39" s="164" customFormat="1" ht="17.45" customHeight="1">
      <c r="B163" s="802" t="s">
        <v>1726</v>
      </c>
      <c r="C163" s="803"/>
      <c r="D163" s="427">
        <v>2</v>
      </c>
      <c r="E163" s="428"/>
      <c r="F163" s="429" t="s">
        <v>2021</v>
      </c>
      <c r="G163" s="428"/>
      <c r="H163" s="275" t="s">
        <v>2063</v>
      </c>
      <c r="I163" s="276"/>
      <c r="J163" s="276"/>
      <c r="K163" s="276"/>
      <c r="L163" s="276"/>
      <c r="M163" s="276"/>
      <c r="N163" s="276"/>
      <c r="O163" s="276"/>
      <c r="P163" s="276"/>
      <c r="Q163" s="277"/>
      <c r="R163" s="275" t="s">
        <v>2064</v>
      </c>
      <c r="S163" s="276"/>
      <c r="T163" s="276"/>
      <c r="U163" s="276"/>
      <c r="V163" s="276"/>
      <c r="W163" s="276"/>
      <c r="X163" s="276"/>
      <c r="Y163" s="276"/>
      <c r="Z163" s="276"/>
      <c r="AA163" s="276"/>
      <c r="AB163" s="276"/>
      <c r="AC163" s="276"/>
      <c r="AD163" s="276"/>
      <c r="AE163" s="276"/>
      <c r="AF163" s="276"/>
      <c r="AG163" s="276"/>
      <c r="AH163" s="276"/>
      <c r="AI163" s="276"/>
      <c r="AJ163" s="276"/>
      <c r="AK163" s="277"/>
      <c r="AL163" s="804" t="s">
        <v>1726</v>
      </c>
      <c r="AM163" s="805"/>
    </row>
    <row r="164" spans="2:39" s="164" customFormat="1" ht="17.45" customHeight="1">
      <c r="B164" s="802" t="s">
        <v>1726</v>
      </c>
      <c r="C164" s="803"/>
      <c r="D164" s="427">
        <v>2</v>
      </c>
      <c r="E164" s="428"/>
      <c r="F164" s="429" t="s">
        <v>2021</v>
      </c>
      <c r="G164" s="428"/>
      <c r="H164" s="275" t="s">
        <v>2065</v>
      </c>
      <c r="I164" s="276"/>
      <c r="J164" s="276"/>
      <c r="K164" s="276"/>
      <c r="L164" s="276"/>
      <c r="M164" s="276"/>
      <c r="N164" s="276"/>
      <c r="O164" s="276"/>
      <c r="P164" s="276"/>
      <c r="Q164" s="277"/>
      <c r="R164" s="275" t="s">
        <v>2066</v>
      </c>
      <c r="S164" s="276"/>
      <c r="T164" s="276"/>
      <c r="U164" s="276"/>
      <c r="V164" s="276"/>
      <c r="W164" s="276"/>
      <c r="X164" s="276"/>
      <c r="Y164" s="276"/>
      <c r="Z164" s="276"/>
      <c r="AA164" s="276"/>
      <c r="AB164" s="276"/>
      <c r="AC164" s="276"/>
      <c r="AD164" s="276"/>
      <c r="AE164" s="276"/>
      <c r="AF164" s="276"/>
      <c r="AG164" s="276"/>
      <c r="AH164" s="276"/>
      <c r="AI164" s="276"/>
      <c r="AJ164" s="276"/>
      <c r="AK164" s="277"/>
      <c r="AL164" s="804" t="s">
        <v>1726</v>
      </c>
      <c r="AM164" s="805"/>
    </row>
    <row r="165" spans="2:39" s="164" customFormat="1" ht="17.45" customHeight="1">
      <c r="B165" s="802" t="s">
        <v>1726</v>
      </c>
      <c r="C165" s="803"/>
      <c r="D165" s="474">
        <v>2</v>
      </c>
      <c r="E165" s="475"/>
      <c r="F165" s="429" t="s">
        <v>2028</v>
      </c>
      <c r="G165" s="428"/>
      <c r="H165" s="275" t="s">
        <v>2067</v>
      </c>
      <c r="I165" s="276"/>
      <c r="J165" s="276"/>
      <c r="K165" s="276"/>
      <c r="L165" s="276"/>
      <c r="M165" s="276"/>
      <c r="N165" s="276"/>
      <c r="O165" s="276"/>
      <c r="P165" s="276"/>
      <c r="Q165" s="277"/>
      <c r="R165" s="275" t="s">
        <v>2068</v>
      </c>
      <c r="S165" s="276"/>
      <c r="T165" s="276"/>
      <c r="U165" s="276"/>
      <c r="V165" s="276"/>
      <c r="W165" s="276"/>
      <c r="X165" s="276"/>
      <c r="Y165" s="276"/>
      <c r="Z165" s="276"/>
      <c r="AA165" s="276"/>
      <c r="AB165" s="276"/>
      <c r="AC165" s="276"/>
      <c r="AD165" s="276"/>
      <c r="AE165" s="276"/>
      <c r="AF165" s="276"/>
      <c r="AG165" s="276"/>
      <c r="AH165" s="276"/>
      <c r="AI165" s="276"/>
      <c r="AJ165" s="276"/>
      <c r="AK165" s="277"/>
      <c r="AL165" s="804" t="s">
        <v>1726</v>
      </c>
      <c r="AM165" s="805"/>
    </row>
    <row r="166" spans="2:39" s="164" customFormat="1" ht="17.45" customHeight="1">
      <c r="B166" s="802" t="s">
        <v>1726</v>
      </c>
      <c r="C166" s="803"/>
      <c r="D166" s="485" t="s">
        <v>2069</v>
      </c>
      <c r="E166" s="428"/>
      <c r="F166" s="427" t="s">
        <v>2028</v>
      </c>
      <c r="G166" s="428"/>
      <c r="H166" s="275" t="s">
        <v>2070</v>
      </c>
      <c r="I166" s="276"/>
      <c r="J166" s="276"/>
      <c r="K166" s="276"/>
      <c r="L166" s="276"/>
      <c r="M166" s="276"/>
      <c r="N166" s="276"/>
      <c r="O166" s="276"/>
      <c r="P166" s="276"/>
      <c r="Q166" s="277"/>
      <c r="R166" s="289" t="s">
        <v>2071</v>
      </c>
      <c r="S166" s="276"/>
      <c r="T166" s="276"/>
      <c r="U166" s="276"/>
      <c r="V166" s="276"/>
      <c r="W166" s="276"/>
      <c r="X166" s="276"/>
      <c r="Y166" s="276"/>
      <c r="Z166" s="276"/>
      <c r="AA166" s="276"/>
      <c r="AB166" s="276"/>
      <c r="AC166" s="276"/>
      <c r="AD166" s="276"/>
      <c r="AE166" s="276"/>
      <c r="AF166" s="276"/>
      <c r="AG166" s="276"/>
      <c r="AH166" s="276"/>
      <c r="AI166" s="276"/>
      <c r="AJ166" s="276"/>
      <c r="AK166" s="277"/>
      <c r="AL166" s="804" t="s">
        <v>1726</v>
      </c>
      <c r="AM166" s="805"/>
    </row>
    <row r="167" spans="2:39" s="164" customFormat="1" ht="17.45" customHeight="1" thickBot="1">
      <c r="B167" s="837" t="s">
        <v>1726</v>
      </c>
      <c r="C167" s="838"/>
      <c r="D167" s="486">
        <v>2</v>
      </c>
      <c r="E167" s="487"/>
      <c r="F167" s="452" t="s">
        <v>2021</v>
      </c>
      <c r="G167" s="451"/>
      <c r="H167" s="278" t="s">
        <v>2072</v>
      </c>
      <c r="I167" s="279"/>
      <c r="J167" s="279"/>
      <c r="K167" s="279"/>
      <c r="L167" s="279"/>
      <c r="M167" s="279"/>
      <c r="N167" s="279"/>
      <c r="O167" s="279"/>
      <c r="P167" s="279"/>
      <c r="Q167" s="280"/>
      <c r="R167" s="278" t="s">
        <v>2073</v>
      </c>
      <c r="S167" s="279"/>
      <c r="T167" s="279"/>
      <c r="U167" s="279"/>
      <c r="V167" s="279"/>
      <c r="W167" s="279"/>
      <c r="X167" s="279"/>
      <c r="Y167" s="279"/>
      <c r="Z167" s="279"/>
      <c r="AA167" s="279"/>
      <c r="AB167" s="279"/>
      <c r="AC167" s="279"/>
      <c r="AD167" s="279"/>
      <c r="AE167" s="279"/>
      <c r="AF167" s="279"/>
      <c r="AG167" s="279"/>
      <c r="AH167" s="279"/>
      <c r="AI167" s="279"/>
      <c r="AJ167" s="279"/>
      <c r="AK167" s="280"/>
      <c r="AL167" s="839" t="s">
        <v>1726</v>
      </c>
      <c r="AM167" s="840"/>
    </row>
    <row r="168" spans="2:39" s="164" customFormat="1" ht="9.9499999999999993"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9" s="164" customFormat="1" ht="15" customHeight="1">
      <c r="B169" s="233" t="s">
        <v>2074</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9" s="164" customFormat="1" ht="9.9499999999999993" customHeight="1" thickBot="1">
      <c r="B170" s="23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9" s="164" customFormat="1" ht="15.95" customHeight="1">
      <c r="B171" s="815" t="s">
        <v>2016</v>
      </c>
      <c r="C171" s="816"/>
      <c r="D171" s="422" t="s">
        <v>2017</v>
      </c>
      <c r="E171" s="423"/>
      <c r="F171" s="817" t="s">
        <v>1490</v>
      </c>
      <c r="G171" s="818"/>
      <c r="H171" s="818"/>
      <c r="I171" s="818"/>
      <c r="J171" s="818"/>
      <c r="K171" s="818"/>
      <c r="L171" s="818"/>
      <c r="M171" s="818"/>
      <c r="N171" s="818"/>
      <c r="O171" s="818"/>
      <c r="P171" s="818"/>
      <c r="Q171" s="819"/>
      <c r="R171" s="820" t="s">
        <v>2019</v>
      </c>
      <c r="S171" s="820"/>
      <c r="T171" s="820"/>
      <c r="U171" s="820"/>
      <c r="V171" s="820"/>
      <c r="W171" s="820"/>
      <c r="X171" s="820"/>
      <c r="Y171" s="820"/>
      <c r="Z171" s="820"/>
      <c r="AA171" s="820"/>
      <c r="AB171" s="820"/>
      <c r="AC171" s="820"/>
      <c r="AD171" s="820"/>
      <c r="AE171" s="820"/>
      <c r="AF171" s="820"/>
      <c r="AG171" s="820"/>
      <c r="AH171" s="820"/>
      <c r="AI171" s="820"/>
      <c r="AJ171" s="820"/>
      <c r="AK171" s="820"/>
      <c r="AL171" s="432" t="s">
        <v>2020</v>
      </c>
      <c r="AM171" s="433"/>
    </row>
    <row r="172" spans="2:39" s="164" customFormat="1" ht="15.95" customHeight="1">
      <c r="B172" s="821" t="s">
        <v>1726</v>
      </c>
      <c r="C172" s="822"/>
      <c r="D172" s="481">
        <v>1</v>
      </c>
      <c r="E172" s="482"/>
      <c r="F172" s="269" t="s">
        <v>2075</v>
      </c>
      <c r="G172" s="203"/>
      <c r="H172" s="204"/>
      <c r="I172" s="270"/>
      <c r="J172" s="270"/>
      <c r="K172" s="270"/>
      <c r="L172" s="270"/>
      <c r="M172" s="270"/>
      <c r="N172" s="270"/>
      <c r="O172" s="270"/>
      <c r="P172" s="270"/>
      <c r="Q172" s="271"/>
      <c r="R172" s="262" t="s">
        <v>2076</v>
      </c>
      <c r="S172" s="249"/>
      <c r="T172" s="249"/>
      <c r="U172" s="249"/>
      <c r="V172" s="249"/>
      <c r="W172" s="249"/>
      <c r="X172" s="249"/>
      <c r="Y172" s="249"/>
      <c r="Z172" s="249"/>
      <c r="AA172" s="249"/>
      <c r="AB172" s="249"/>
      <c r="AC172" s="249"/>
      <c r="AD172" s="249"/>
      <c r="AE172" s="249"/>
      <c r="AF172" s="249"/>
      <c r="AG172" s="249"/>
      <c r="AH172" s="249"/>
      <c r="AI172" s="249"/>
      <c r="AJ172" s="249"/>
      <c r="AK172" s="253"/>
      <c r="AL172" s="859" t="s">
        <v>1726</v>
      </c>
      <c r="AM172" s="824"/>
    </row>
    <row r="173" spans="2:39" s="164" customFormat="1" ht="15.95" customHeight="1">
      <c r="B173" s="802" t="s">
        <v>1726</v>
      </c>
      <c r="C173" s="803"/>
      <c r="D173" s="427">
        <v>1</v>
      </c>
      <c r="E173" s="428"/>
      <c r="F173" s="275" t="s">
        <v>2077</v>
      </c>
      <c r="G173" s="205"/>
      <c r="H173" s="206"/>
      <c r="I173" s="276"/>
      <c r="J173" s="276"/>
      <c r="K173" s="276"/>
      <c r="L173" s="276"/>
      <c r="M173" s="276"/>
      <c r="N173" s="276"/>
      <c r="O173" s="276"/>
      <c r="P173" s="276"/>
      <c r="Q173" s="277"/>
      <c r="R173" s="275" t="s">
        <v>2078</v>
      </c>
      <c r="S173" s="276"/>
      <c r="T173" s="276"/>
      <c r="U173" s="276"/>
      <c r="V173" s="276"/>
      <c r="W173" s="276"/>
      <c r="X173" s="276"/>
      <c r="Y173" s="276"/>
      <c r="Z173" s="276"/>
      <c r="AA173" s="276"/>
      <c r="AB173" s="276"/>
      <c r="AC173" s="276"/>
      <c r="AD173" s="276"/>
      <c r="AE173" s="276"/>
      <c r="AF173" s="276"/>
      <c r="AG173" s="276"/>
      <c r="AH173" s="276"/>
      <c r="AI173" s="276"/>
      <c r="AJ173" s="276"/>
      <c r="AK173" s="277"/>
      <c r="AL173" s="856" t="s">
        <v>1726</v>
      </c>
      <c r="AM173" s="805"/>
    </row>
    <row r="174" spans="2:39" s="164" customFormat="1" ht="15.95" customHeight="1">
      <c r="B174" s="802" t="s">
        <v>1726</v>
      </c>
      <c r="C174" s="803"/>
      <c r="D174" s="427">
        <v>1</v>
      </c>
      <c r="E174" s="428"/>
      <c r="F174" s="275" t="s">
        <v>2079</v>
      </c>
      <c r="G174" s="205"/>
      <c r="H174" s="206"/>
      <c r="I174" s="276"/>
      <c r="J174" s="276"/>
      <c r="K174" s="276"/>
      <c r="L174" s="276"/>
      <c r="M174" s="276"/>
      <c r="N174" s="276"/>
      <c r="O174" s="276"/>
      <c r="P174" s="276"/>
      <c r="Q174" s="277"/>
      <c r="R174" s="275" t="s">
        <v>2080</v>
      </c>
      <c r="S174" s="276"/>
      <c r="T174" s="276"/>
      <c r="U174" s="276"/>
      <c r="V174" s="276"/>
      <c r="W174" s="276"/>
      <c r="X174" s="276"/>
      <c r="Y174" s="276"/>
      <c r="Z174" s="276"/>
      <c r="AA174" s="276"/>
      <c r="AB174" s="276"/>
      <c r="AC174" s="276"/>
      <c r="AD174" s="276"/>
      <c r="AE174" s="276"/>
      <c r="AF174" s="276"/>
      <c r="AG174" s="276"/>
      <c r="AH174" s="276"/>
      <c r="AI174" s="276"/>
      <c r="AJ174" s="276"/>
      <c r="AK174" s="277"/>
      <c r="AL174" s="856" t="s">
        <v>1726</v>
      </c>
      <c r="AM174" s="805"/>
    </row>
    <row r="175" spans="2:39" s="164" customFormat="1" ht="15.95" customHeight="1">
      <c r="B175" s="811" t="s">
        <v>1726</v>
      </c>
      <c r="C175" s="812"/>
      <c r="D175" s="490">
        <v>1</v>
      </c>
      <c r="E175" s="475"/>
      <c r="F175" s="850" t="s">
        <v>2081</v>
      </c>
      <c r="G175" s="851"/>
      <c r="H175" s="851"/>
      <c r="I175" s="851"/>
      <c r="J175" s="851"/>
      <c r="K175" s="851"/>
      <c r="L175" s="851"/>
      <c r="M175" s="851"/>
      <c r="N175" s="851"/>
      <c r="O175" s="851"/>
      <c r="P175" s="851"/>
      <c r="Q175" s="852"/>
      <c r="R175" s="283" t="s">
        <v>2082</v>
      </c>
      <c r="S175" s="284"/>
      <c r="T175" s="284"/>
      <c r="U175" s="284"/>
      <c r="V175" s="284"/>
      <c r="W175" s="284"/>
      <c r="X175" s="284"/>
      <c r="Y175" s="284"/>
      <c r="Z175" s="284"/>
      <c r="AA175" s="284"/>
      <c r="AB175" s="284"/>
      <c r="AC175" s="284"/>
      <c r="AD175" s="284"/>
      <c r="AE175" s="284"/>
      <c r="AF175" s="284"/>
      <c r="AG175" s="284"/>
      <c r="AH175" s="284"/>
      <c r="AI175" s="284"/>
      <c r="AJ175" s="284"/>
      <c r="AK175" s="285"/>
      <c r="AL175" s="813" t="s">
        <v>1726</v>
      </c>
      <c r="AM175" s="814"/>
    </row>
    <row r="176" spans="2:39" s="164" customFormat="1" ht="15.95" customHeight="1">
      <c r="B176" s="829"/>
      <c r="C176" s="830"/>
      <c r="D176" s="491"/>
      <c r="E176" s="444"/>
      <c r="F176" s="857"/>
      <c r="G176" s="846"/>
      <c r="H176" s="846"/>
      <c r="I176" s="846"/>
      <c r="J176" s="846"/>
      <c r="K176" s="846"/>
      <c r="L176" s="846"/>
      <c r="M176" s="846"/>
      <c r="N176" s="846"/>
      <c r="O176" s="846"/>
      <c r="P176" s="846"/>
      <c r="Q176" s="847"/>
      <c r="R176" s="272" t="s">
        <v>2083</v>
      </c>
      <c r="S176" s="273"/>
      <c r="T176" s="273"/>
      <c r="U176" s="273"/>
      <c r="V176" s="273"/>
      <c r="W176" s="273"/>
      <c r="X176" s="273"/>
      <c r="Y176" s="273"/>
      <c r="Z176" s="273"/>
      <c r="AA176" s="273"/>
      <c r="AB176" s="273"/>
      <c r="AC176" s="273"/>
      <c r="AD176" s="273"/>
      <c r="AE176" s="273"/>
      <c r="AF176" s="273"/>
      <c r="AG176" s="273"/>
      <c r="AH176" s="273"/>
      <c r="AI176" s="273"/>
      <c r="AJ176" s="273"/>
      <c r="AK176" s="274"/>
      <c r="AL176" s="831"/>
      <c r="AM176" s="832"/>
    </row>
    <row r="177" spans="2:39" s="164" customFormat="1" ht="15.95" customHeight="1">
      <c r="B177" s="811" t="s">
        <v>1726</v>
      </c>
      <c r="C177" s="812"/>
      <c r="D177" s="490">
        <v>1</v>
      </c>
      <c r="E177" s="475"/>
      <c r="F177" s="850" t="s">
        <v>2084</v>
      </c>
      <c r="G177" s="851"/>
      <c r="H177" s="851"/>
      <c r="I177" s="851"/>
      <c r="J177" s="851"/>
      <c r="K177" s="851"/>
      <c r="L177" s="851"/>
      <c r="M177" s="851"/>
      <c r="N177" s="851"/>
      <c r="O177" s="851"/>
      <c r="P177" s="851"/>
      <c r="Q177" s="852"/>
      <c r="R177" s="283" t="s">
        <v>2085</v>
      </c>
      <c r="S177" s="284"/>
      <c r="T177" s="284"/>
      <c r="U177" s="284"/>
      <c r="V177" s="284"/>
      <c r="W177" s="284"/>
      <c r="X177" s="284"/>
      <c r="Y177" s="284"/>
      <c r="Z177" s="284"/>
      <c r="AA177" s="284"/>
      <c r="AB177" s="284"/>
      <c r="AC177" s="284"/>
      <c r="AD177" s="284"/>
      <c r="AE177" s="284"/>
      <c r="AF177" s="284"/>
      <c r="AG177" s="284"/>
      <c r="AH177" s="284"/>
      <c r="AI177" s="284"/>
      <c r="AJ177" s="284"/>
      <c r="AK177" s="285"/>
      <c r="AL177" s="856" t="s">
        <v>1726</v>
      </c>
      <c r="AM177" s="805"/>
    </row>
    <row r="178" spans="2:39" s="164" customFormat="1" ht="15.95" customHeight="1">
      <c r="B178" s="802" t="s">
        <v>1726</v>
      </c>
      <c r="C178" s="803"/>
      <c r="D178" s="427">
        <v>1</v>
      </c>
      <c r="E178" s="428"/>
      <c r="F178" s="850" t="s">
        <v>2086</v>
      </c>
      <c r="G178" s="851"/>
      <c r="H178" s="851"/>
      <c r="I178" s="851"/>
      <c r="J178" s="851"/>
      <c r="K178" s="851"/>
      <c r="L178" s="851"/>
      <c r="M178" s="851"/>
      <c r="N178" s="851"/>
      <c r="O178" s="851"/>
      <c r="P178" s="851"/>
      <c r="Q178" s="852"/>
      <c r="R178" s="283" t="s">
        <v>2087</v>
      </c>
      <c r="S178" s="284"/>
      <c r="T178" s="284"/>
      <c r="U178" s="284"/>
      <c r="V178" s="284"/>
      <c r="W178" s="284"/>
      <c r="X178" s="284"/>
      <c r="Y178" s="284"/>
      <c r="Z178" s="284"/>
      <c r="AA178" s="284"/>
      <c r="AB178" s="284"/>
      <c r="AC178" s="284"/>
      <c r="AD178" s="284"/>
      <c r="AE178" s="284"/>
      <c r="AF178" s="284"/>
      <c r="AG178" s="284"/>
      <c r="AH178" s="284"/>
      <c r="AI178" s="284"/>
      <c r="AJ178" s="284"/>
      <c r="AK178" s="285"/>
      <c r="AL178" s="856" t="s">
        <v>1726</v>
      </c>
      <c r="AM178" s="805"/>
    </row>
    <row r="179" spans="2:39" s="164" customFormat="1" ht="15.95" customHeight="1">
      <c r="B179" s="802"/>
      <c r="C179" s="803"/>
      <c r="D179" s="427"/>
      <c r="E179" s="428"/>
      <c r="F179" s="853"/>
      <c r="G179" s="854"/>
      <c r="H179" s="854"/>
      <c r="I179" s="854"/>
      <c r="J179" s="854"/>
      <c r="K179" s="854"/>
      <c r="L179" s="854"/>
      <c r="M179" s="854"/>
      <c r="N179" s="854"/>
      <c r="O179" s="854"/>
      <c r="P179" s="854"/>
      <c r="Q179" s="855"/>
      <c r="R179" s="244" t="s">
        <v>2088</v>
      </c>
      <c r="AK179" s="209"/>
      <c r="AL179" s="856"/>
      <c r="AM179" s="805"/>
    </row>
    <row r="180" spans="2:39" s="164" customFormat="1" ht="15.95" customHeight="1">
      <c r="B180" s="802" t="s">
        <v>1726</v>
      </c>
      <c r="C180" s="803"/>
      <c r="D180" s="427">
        <v>1</v>
      </c>
      <c r="E180" s="428"/>
      <c r="F180" s="850" t="s">
        <v>2089</v>
      </c>
      <c r="G180" s="851"/>
      <c r="H180" s="851"/>
      <c r="I180" s="851"/>
      <c r="J180" s="851"/>
      <c r="K180" s="851"/>
      <c r="L180" s="851"/>
      <c r="M180" s="851"/>
      <c r="N180" s="851"/>
      <c r="O180" s="851"/>
      <c r="P180" s="851"/>
      <c r="Q180" s="852"/>
      <c r="R180" s="283" t="s">
        <v>2090</v>
      </c>
      <c r="S180" s="284"/>
      <c r="T180" s="284"/>
      <c r="U180" s="284"/>
      <c r="V180" s="284"/>
      <c r="W180" s="284"/>
      <c r="X180" s="284"/>
      <c r="Y180" s="284"/>
      <c r="Z180" s="284"/>
      <c r="AA180" s="284"/>
      <c r="AB180" s="284"/>
      <c r="AC180" s="284"/>
      <c r="AD180" s="284"/>
      <c r="AE180" s="284"/>
      <c r="AF180" s="284"/>
      <c r="AG180" s="284"/>
      <c r="AH180" s="284"/>
      <c r="AI180" s="284"/>
      <c r="AJ180" s="284"/>
      <c r="AK180" s="285"/>
      <c r="AL180" s="856" t="s">
        <v>1726</v>
      </c>
      <c r="AM180" s="805"/>
    </row>
    <row r="181" spans="2:39" s="164" customFormat="1" ht="15.95" customHeight="1">
      <c r="B181" s="802"/>
      <c r="C181" s="803"/>
      <c r="D181" s="427"/>
      <c r="E181" s="428"/>
      <c r="F181" s="857"/>
      <c r="G181" s="846"/>
      <c r="H181" s="846"/>
      <c r="I181" s="846"/>
      <c r="J181" s="846"/>
      <c r="K181" s="846"/>
      <c r="L181" s="846"/>
      <c r="M181" s="846"/>
      <c r="N181" s="846"/>
      <c r="O181" s="846"/>
      <c r="P181" s="846"/>
      <c r="Q181" s="847"/>
      <c r="R181" s="210" t="s">
        <v>2091</v>
      </c>
      <c r="S181" s="211"/>
      <c r="T181" s="211"/>
      <c r="U181" s="211"/>
      <c r="V181" s="211"/>
      <c r="W181" s="211"/>
      <c r="X181" s="211"/>
      <c r="Y181" s="211"/>
      <c r="Z181" s="211"/>
      <c r="AA181" s="211"/>
      <c r="AB181" s="211"/>
      <c r="AC181" s="211"/>
      <c r="AD181" s="211"/>
      <c r="AE181" s="211"/>
      <c r="AF181" s="211"/>
      <c r="AG181" s="211"/>
      <c r="AH181" s="211"/>
      <c r="AI181" s="211"/>
      <c r="AJ181" s="211"/>
      <c r="AK181" s="212"/>
      <c r="AL181" s="856"/>
      <c r="AM181" s="805"/>
    </row>
    <row r="182" spans="2:39" s="164" customFormat="1" ht="15.95" customHeight="1" thickBot="1">
      <c r="B182" s="837" t="s">
        <v>1726</v>
      </c>
      <c r="C182" s="838"/>
      <c r="D182" s="450">
        <v>1</v>
      </c>
      <c r="E182" s="451"/>
      <c r="F182" s="278" t="s">
        <v>2092</v>
      </c>
      <c r="G182" s="213"/>
      <c r="H182" s="214"/>
      <c r="I182" s="279"/>
      <c r="J182" s="279"/>
      <c r="K182" s="279"/>
      <c r="L182" s="279"/>
      <c r="M182" s="279"/>
      <c r="N182" s="279"/>
      <c r="O182" s="279"/>
      <c r="P182" s="279"/>
      <c r="Q182" s="280"/>
      <c r="R182" s="278" t="s">
        <v>2093</v>
      </c>
      <c r="S182" s="279"/>
      <c r="T182" s="279"/>
      <c r="U182" s="279"/>
      <c r="V182" s="279"/>
      <c r="W182" s="279"/>
      <c r="X182" s="279"/>
      <c r="Y182" s="279"/>
      <c r="Z182" s="279"/>
      <c r="AA182" s="279"/>
      <c r="AB182" s="279"/>
      <c r="AC182" s="279"/>
      <c r="AD182" s="279"/>
      <c r="AE182" s="279"/>
      <c r="AF182" s="279"/>
      <c r="AG182" s="279"/>
      <c r="AH182" s="279"/>
      <c r="AI182" s="279"/>
      <c r="AJ182" s="279"/>
      <c r="AK182" s="280"/>
      <c r="AL182" s="858" t="s">
        <v>1726</v>
      </c>
      <c r="AM182" s="840"/>
    </row>
    <row r="183" spans="2:39" s="164" customFormat="1" ht="15" customHeight="1"/>
    <row r="184" spans="2:39" s="164" customFormat="1" ht="15" customHeight="1"/>
    <row r="185" spans="2:39" s="164" customFormat="1" ht="15" customHeight="1">
      <c r="AM185" s="165" t="s">
        <v>2373</v>
      </c>
    </row>
    <row r="186" spans="2:39" s="164" customFormat="1" ht="30" customHeight="1" thickBot="1">
      <c r="B186" s="1"/>
      <c r="C186" s="1"/>
      <c r="D186" s="1"/>
      <c r="E186" s="1"/>
      <c r="F186" s="1"/>
      <c r="G186" s="1"/>
      <c r="H186" s="1"/>
      <c r="I186" s="1"/>
      <c r="J186" s="1"/>
      <c r="K186" s="1"/>
      <c r="L186" s="1"/>
      <c r="M186" s="810" t="s">
        <v>2372</v>
      </c>
      <c r="N186" s="810"/>
      <c r="O186" s="810"/>
      <c r="P186" s="810"/>
      <c r="Q186" s="810"/>
      <c r="R186" s="810"/>
      <c r="S186" s="810"/>
      <c r="T186" s="810"/>
      <c r="U186" s="810"/>
      <c r="V186" s="810"/>
      <c r="W186" s="810"/>
      <c r="X186" s="810"/>
      <c r="Y186" s="810"/>
      <c r="Z186" s="810"/>
      <c r="AA186" s="810"/>
      <c r="AB186" s="810"/>
      <c r="AC186" s="1"/>
      <c r="AD186" s="1"/>
      <c r="AE186" s="1"/>
      <c r="AF186" s="1"/>
      <c r="AG186" s="1"/>
      <c r="AH186" s="1"/>
      <c r="AI186" s="1"/>
      <c r="AJ186" s="1"/>
      <c r="AK186" s="1"/>
      <c r="AL186" s="1"/>
      <c r="AM186" s="1"/>
    </row>
    <row r="187" spans="2:39" s="164" customFormat="1" ht="15" customHeight="1" thickTop="1"/>
    <row r="188" spans="2:39" s="164" customFormat="1" ht="15" customHeight="1">
      <c r="B188" s="233" t="s">
        <v>2094</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9" s="164" customFormat="1" ht="9.9499999999999993" customHeight="1" thickBot="1">
      <c r="B189" s="23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9" s="164" customFormat="1" ht="15" customHeight="1">
      <c r="B190" s="815" t="s">
        <v>2016</v>
      </c>
      <c r="C190" s="816"/>
      <c r="D190" s="422" t="s">
        <v>2017</v>
      </c>
      <c r="E190" s="423"/>
      <c r="F190" s="817" t="s">
        <v>1490</v>
      </c>
      <c r="G190" s="818"/>
      <c r="H190" s="818"/>
      <c r="I190" s="818"/>
      <c r="J190" s="818"/>
      <c r="K190" s="818"/>
      <c r="L190" s="818"/>
      <c r="M190" s="818"/>
      <c r="N190" s="818"/>
      <c r="O190" s="818"/>
      <c r="P190" s="818"/>
      <c r="Q190" s="819"/>
      <c r="R190" s="820" t="s">
        <v>2019</v>
      </c>
      <c r="S190" s="820"/>
      <c r="T190" s="820"/>
      <c r="U190" s="820"/>
      <c r="V190" s="820"/>
      <c r="W190" s="820"/>
      <c r="X190" s="820"/>
      <c r="Y190" s="820"/>
      <c r="Z190" s="820"/>
      <c r="AA190" s="820"/>
      <c r="AB190" s="820"/>
      <c r="AC190" s="820"/>
      <c r="AD190" s="820"/>
      <c r="AE190" s="820"/>
      <c r="AF190" s="820"/>
      <c r="AG190" s="820"/>
      <c r="AH190" s="820"/>
      <c r="AI190" s="820"/>
      <c r="AJ190" s="820"/>
      <c r="AK190" s="820"/>
      <c r="AL190" s="433" t="s">
        <v>2020</v>
      </c>
      <c r="AM190" s="433"/>
    </row>
    <row r="191" spans="2:39" s="164" customFormat="1" ht="15" customHeight="1">
      <c r="B191" s="829" t="s">
        <v>1726</v>
      </c>
      <c r="C191" s="830"/>
      <c r="D191" s="443">
        <v>1</v>
      </c>
      <c r="E191" s="444"/>
      <c r="F191" s="845" t="s">
        <v>2095</v>
      </c>
      <c r="G191" s="846"/>
      <c r="H191" s="846"/>
      <c r="I191" s="846"/>
      <c r="J191" s="846"/>
      <c r="K191" s="846"/>
      <c r="L191" s="846"/>
      <c r="M191" s="846"/>
      <c r="N191" s="846"/>
      <c r="O191" s="846"/>
      <c r="P191" s="846"/>
      <c r="Q191" s="847"/>
      <c r="R191" s="244" t="s">
        <v>2096</v>
      </c>
      <c r="S191" s="1"/>
      <c r="T191" s="1"/>
      <c r="U191" s="1"/>
      <c r="W191" s="1"/>
      <c r="X191" s="1"/>
      <c r="Y191" s="1"/>
      <c r="Z191" s="1"/>
      <c r="AA191" s="1"/>
      <c r="AB191" s="1"/>
      <c r="AC191" s="1"/>
      <c r="AD191" s="1"/>
      <c r="AE191" s="1"/>
      <c r="AF191" s="1"/>
      <c r="AG191" s="1"/>
      <c r="AH191" s="1"/>
      <c r="AI191" s="1"/>
      <c r="AJ191" s="1"/>
      <c r="AK191" s="263"/>
      <c r="AL191" s="848" t="s">
        <v>1726</v>
      </c>
      <c r="AM191" s="849"/>
    </row>
    <row r="192" spans="2:39" s="164" customFormat="1" ht="15" customHeight="1">
      <c r="B192" s="802"/>
      <c r="C192" s="803"/>
      <c r="D192" s="427"/>
      <c r="E192" s="428"/>
      <c r="F192" s="844"/>
      <c r="G192" s="842"/>
      <c r="H192" s="842"/>
      <c r="I192" s="842"/>
      <c r="J192" s="842"/>
      <c r="K192" s="842"/>
      <c r="L192" s="842"/>
      <c r="M192" s="842"/>
      <c r="N192" s="842"/>
      <c r="O192" s="842"/>
      <c r="P192" s="842"/>
      <c r="Q192" s="843"/>
      <c r="R192" s="215" t="s">
        <v>2097</v>
      </c>
      <c r="AK192" s="209"/>
      <c r="AL192" s="848"/>
      <c r="AM192" s="849"/>
    </row>
    <row r="193" spans="2:39" s="164" customFormat="1" ht="15" customHeight="1">
      <c r="B193" s="802" t="s">
        <v>1726</v>
      </c>
      <c r="C193" s="803"/>
      <c r="D193" s="427">
        <v>1</v>
      </c>
      <c r="E193" s="428"/>
      <c r="F193" s="275" t="s">
        <v>2098</v>
      </c>
      <c r="G193" s="216"/>
      <c r="H193" s="206"/>
      <c r="I193" s="276"/>
      <c r="J193" s="276"/>
      <c r="K193" s="276"/>
      <c r="L193" s="276"/>
      <c r="M193" s="276"/>
      <c r="N193" s="276"/>
      <c r="O193" s="276"/>
      <c r="P193" s="276"/>
      <c r="Q193" s="277"/>
      <c r="R193" s="275" t="s">
        <v>2099</v>
      </c>
      <c r="S193" s="276"/>
      <c r="T193" s="276"/>
      <c r="U193" s="276"/>
      <c r="V193" s="206"/>
      <c r="W193" s="276"/>
      <c r="X193" s="276"/>
      <c r="Y193" s="276"/>
      <c r="Z193" s="276"/>
      <c r="AA193" s="276"/>
      <c r="AB193" s="276"/>
      <c r="AC193" s="276"/>
      <c r="AD193" s="276"/>
      <c r="AE193" s="276"/>
      <c r="AF193" s="276"/>
      <c r="AG193" s="276"/>
      <c r="AH193" s="276"/>
      <c r="AI193" s="276"/>
      <c r="AJ193" s="276"/>
      <c r="AK193" s="277"/>
      <c r="AL193" s="804" t="s">
        <v>1726</v>
      </c>
      <c r="AM193" s="805"/>
    </row>
    <row r="194" spans="2:39" s="164" customFormat="1" ht="15" customHeight="1">
      <c r="B194" s="802" t="s">
        <v>1726</v>
      </c>
      <c r="C194" s="803"/>
      <c r="D194" s="427">
        <v>1</v>
      </c>
      <c r="E194" s="428"/>
      <c r="F194" s="841" t="s">
        <v>2100</v>
      </c>
      <c r="G194" s="842"/>
      <c r="H194" s="842"/>
      <c r="I194" s="842"/>
      <c r="J194" s="842"/>
      <c r="K194" s="842"/>
      <c r="L194" s="842"/>
      <c r="M194" s="842"/>
      <c r="N194" s="842"/>
      <c r="O194" s="842"/>
      <c r="P194" s="842"/>
      <c r="Q194" s="843"/>
      <c r="R194" s="283" t="s">
        <v>2101</v>
      </c>
      <c r="S194" s="284"/>
      <c r="T194" s="284"/>
      <c r="U194" s="284"/>
      <c r="V194" s="217"/>
      <c r="W194" s="284"/>
      <c r="X194" s="284"/>
      <c r="Y194" s="284"/>
      <c r="Z194" s="284"/>
      <c r="AA194" s="284"/>
      <c r="AB194" s="284"/>
      <c r="AC194" s="284"/>
      <c r="AD194" s="284"/>
      <c r="AE194" s="284"/>
      <c r="AF194" s="284"/>
      <c r="AG194" s="284"/>
      <c r="AH194" s="284"/>
      <c r="AI194" s="284"/>
      <c r="AJ194" s="284"/>
      <c r="AK194" s="285"/>
      <c r="AL194" s="813" t="s">
        <v>1726</v>
      </c>
      <c r="AM194" s="814"/>
    </row>
    <row r="195" spans="2:39" s="164" customFormat="1" ht="15" customHeight="1">
      <c r="B195" s="802"/>
      <c r="C195" s="803"/>
      <c r="D195" s="427"/>
      <c r="E195" s="428"/>
      <c r="F195" s="844"/>
      <c r="G195" s="842"/>
      <c r="H195" s="842"/>
      <c r="I195" s="842"/>
      <c r="J195" s="842"/>
      <c r="K195" s="842"/>
      <c r="L195" s="842"/>
      <c r="M195" s="842"/>
      <c r="N195" s="842"/>
      <c r="O195" s="842"/>
      <c r="P195" s="842"/>
      <c r="Q195" s="843"/>
      <c r="R195" s="210" t="s">
        <v>2102</v>
      </c>
      <c r="S195" s="211"/>
      <c r="T195" s="211"/>
      <c r="U195" s="211"/>
      <c r="V195" s="211"/>
      <c r="W195" s="211"/>
      <c r="X195" s="211"/>
      <c r="Y195" s="211"/>
      <c r="Z195" s="211"/>
      <c r="AA195" s="211"/>
      <c r="AB195" s="211"/>
      <c r="AC195" s="211"/>
      <c r="AD195" s="211"/>
      <c r="AE195" s="211"/>
      <c r="AF195" s="211"/>
      <c r="AG195" s="211"/>
      <c r="AH195" s="211"/>
      <c r="AI195" s="211"/>
      <c r="AJ195" s="211"/>
      <c r="AK195" s="212"/>
      <c r="AL195" s="831"/>
      <c r="AM195" s="832"/>
    </row>
    <row r="196" spans="2:39" s="164" customFormat="1" ht="15" customHeight="1">
      <c r="B196" s="802" t="s">
        <v>1726</v>
      </c>
      <c r="C196" s="803"/>
      <c r="D196" s="427">
        <v>1</v>
      </c>
      <c r="E196" s="428"/>
      <c r="F196" s="275" t="s">
        <v>2103</v>
      </c>
      <c r="G196" s="216"/>
      <c r="H196" s="206"/>
      <c r="I196" s="276"/>
      <c r="J196" s="276"/>
      <c r="K196" s="276"/>
      <c r="L196" s="276"/>
      <c r="M196" s="276"/>
      <c r="N196" s="276"/>
      <c r="O196" s="276"/>
      <c r="P196" s="276"/>
      <c r="Q196" s="277"/>
      <c r="R196" s="275" t="s">
        <v>2104</v>
      </c>
      <c r="S196" s="276"/>
      <c r="T196" s="276"/>
      <c r="U196" s="276"/>
      <c r="V196" s="206"/>
      <c r="W196" s="276"/>
      <c r="X196" s="276"/>
      <c r="Y196" s="276"/>
      <c r="Z196" s="276"/>
      <c r="AA196" s="276"/>
      <c r="AB196" s="276"/>
      <c r="AC196" s="276"/>
      <c r="AD196" s="276"/>
      <c r="AE196" s="276"/>
      <c r="AF196" s="276"/>
      <c r="AG196" s="276"/>
      <c r="AH196" s="276"/>
      <c r="AI196" s="276"/>
      <c r="AJ196" s="276"/>
      <c r="AK196" s="277"/>
      <c r="AL196" s="804" t="s">
        <v>1726</v>
      </c>
      <c r="AM196" s="805"/>
    </row>
    <row r="197" spans="2:39" s="164" customFormat="1" ht="15" customHeight="1">
      <c r="B197" s="802" t="s">
        <v>1726</v>
      </c>
      <c r="C197" s="803"/>
      <c r="D197" s="427">
        <v>1</v>
      </c>
      <c r="E197" s="428"/>
      <c r="F197" s="275" t="s">
        <v>2105</v>
      </c>
      <c r="G197" s="216"/>
      <c r="H197" s="206"/>
      <c r="I197" s="276"/>
      <c r="J197" s="276"/>
      <c r="K197" s="276"/>
      <c r="L197" s="276"/>
      <c r="M197" s="276"/>
      <c r="N197" s="276"/>
      <c r="O197" s="276"/>
      <c r="P197" s="276"/>
      <c r="Q197" s="277"/>
      <c r="R197" s="275" t="s">
        <v>2106</v>
      </c>
      <c r="S197" s="276"/>
      <c r="T197" s="276"/>
      <c r="U197" s="276"/>
      <c r="V197" s="206"/>
      <c r="W197" s="276"/>
      <c r="X197" s="276"/>
      <c r="Y197" s="276"/>
      <c r="Z197" s="276"/>
      <c r="AA197" s="276"/>
      <c r="AB197" s="276"/>
      <c r="AC197" s="276"/>
      <c r="AD197" s="276"/>
      <c r="AE197" s="276"/>
      <c r="AF197" s="276"/>
      <c r="AG197" s="276"/>
      <c r="AH197" s="276"/>
      <c r="AI197" s="276"/>
      <c r="AJ197" s="276"/>
      <c r="AK197" s="277"/>
      <c r="AL197" s="804" t="s">
        <v>1726</v>
      </c>
      <c r="AM197" s="805"/>
    </row>
    <row r="198" spans="2:39" s="164" customFormat="1" ht="15" customHeight="1">
      <c r="B198" s="802" t="s">
        <v>1726</v>
      </c>
      <c r="C198" s="803"/>
      <c r="D198" s="427">
        <v>1</v>
      </c>
      <c r="E198" s="428"/>
      <c r="F198" s="275" t="s">
        <v>2107</v>
      </c>
      <c r="G198" s="216"/>
      <c r="H198" s="206"/>
      <c r="I198" s="276"/>
      <c r="J198" s="276"/>
      <c r="K198" s="276"/>
      <c r="L198" s="276"/>
      <c r="M198" s="276"/>
      <c r="N198" s="276"/>
      <c r="O198" s="276"/>
      <c r="P198" s="276"/>
      <c r="Q198" s="277"/>
      <c r="R198" s="275" t="s">
        <v>2108</v>
      </c>
      <c r="S198" s="276"/>
      <c r="T198" s="276"/>
      <c r="U198" s="276"/>
      <c r="V198" s="206"/>
      <c r="W198" s="276"/>
      <c r="X198" s="276"/>
      <c r="Y198" s="276"/>
      <c r="Z198" s="276"/>
      <c r="AA198" s="276"/>
      <c r="AB198" s="276"/>
      <c r="AC198" s="276"/>
      <c r="AD198" s="276"/>
      <c r="AE198" s="276"/>
      <c r="AF198" s="276"/>
      <c r="AG198" s="276"/>
      <c r="AH198" s="276"/>
      <c r="AI198" s="276"/>
      <c r="AJ198" s="276"/>
      <c r="AK198" s="277"/>
      <c r="AL198" s="804" t="s">
        <v>1726</v>
      </c>
      <c r="AM198" s="805"/>
    </row>
    <row r="199" spans="2:39" s="164" customFormat="1" ht="15" customHeight="1" thickBot="1">
      <c r="B199" s="837" t="s">
        <v>1726</v>
      </c>
      <c r="C199" s="838"/>
      <c r="D199" s="450">
        <v>1</v>
      </c>
      <c r="E199" s="451"/>
      <c r="F199" s="278" t="s">
        <v>2109</v>
      </c>
      <c r="G199" s="218"/>
      <c r="H199" s="219"/>
      <c r="I199" s="279"/>
      <c r="J199" s="279"/>
      <c r="K199" s="279"/>
      <c r="L199" s="279"/>
      <c r="M199" s="279"/>
      <c r="N199" s="279"/>
      <c r="O199" s="279"/>
      <c r="P199" s="279"/>
      <c r="Q199" s="280"/>
      <c r="R199" s="278" t="s">
        <v>2110</v>
      </c>
      <c r="S199" s="279"/>
      <c r="T199" s="279"/>
      <c r="U199" s="279"/>
      <c r="V199" s="219"/>
      <c r="W199" s="279"/>
      <c r="X199" s="279"/>
      <c r="Y199" s="279"/>
      <c r="Z199" s="279"/>
      <c r="AA199" s="279"/>
      <c r="AB199" s="279"/>
      <c r="AC199" s="279"/>
      <c r="AD199" s="279"/>
      <c r="AE199" s="279"/>
      <c r="AF199" s="279"/>
      <c r="AG199" s="279"/>
      <c r="AH199" s="279"/>
      <c r="AI199" s="279"/>
      <c r="AJ199" s="279"/>
      <c r="AK199" s="280"/>
      <c r="AL199" s="839" t="s">
        <v>1726</v>
      </c>
      <c r="AM199" s="840"/>
    </row>
    <row r="200" spans="2:39" s="164" customFormat="1" ht="9.9499999999999993" customHeight="1"/>
    <row r="201" spans="2:39" s="164" customFormat="1" ht="15" customHeight="1">
      <c r="B201" s="233" t="s">
        <v>2111</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9" s="164" customFormat="1" ht="9.9499999999999993" customHeight="1" thickBot="1">
      <c r="B202" s="23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9" s="164" customFormat="1" ht="15" customHeight="1">
      <c r="B203" s="815" t="s">
        <v>2016</v>
      </c>
      <c r="C203" s="816"/>
      <c r="D203" s="422" t="s">
        <v>2017</v>
      </c>
      <c r="E203" s="423"/>
      <c r="F203" s="817" t="s">
        <v>1490</v>
      </c>
      <c r="G203" s="818"/>
      <c r="H203" s="818"/>
      <c r="I203" s="818"/>
      <c r="J203" s="818"/>
      <c r="K203" s="818"/>
      <c r="L203" s="818"/>
      <c r="M203" s="818"/>
      <c r="N203" s="818"/>
      <c r="O203" s="818"/>
      <c r="P203" s="818"/>
      <c r="Q203" s="819"/>
      <c r="R203" s="820" t="s">
        <v>2019</v>
      </c>
      <c r="S203" s="820"/>
      <c r="T203" s="820"/>
      <c r="U203" s="820"/>
      <c r="V203" s="820"/>
      <c r="W203" s="820"/>
      <c r="X203" s="820"/>
      <c r="Y203" s="820"/>
      <c r="Z203" s="820"/>
      <c r="AA203" s="820"/>
      <c r="AB203" s="820"/>
      <c r="AC203" s="820"/>
      <c r="AD203" s="820"/>
      <c r="AE203" s="820"/>
      <c r="AF203" s="820"/>
      <c r="AG203" s="820"/>
      <c r="AH203" s="820"/>
      <c r="AI203" s="820"/>
      <c r="AJ203" s="820"/>
      <c r="AK203" s="820"/>
      <c r="AL203" s="433" t="s">
        <v>2020</v>
      </c>
      <c r="AM203" s="433"/>
    </row>
    <row r="204" spans="2:39" s="164" customFormat="1" ht="15" customHeight="1">
      <c r="B204" s="833" t="s">
        <v>1726</v>
      </c>
      <c r="C204" s="834"/>
      <c r="D204" s="436">
        <v>2</v>
      </c>
      <c r="E204" s="437"/>
      <c r="F204" s="269" t="s">
        <v>2112</v>
      </c>
      <c r="G204" s="220"/>
      <c r="H204" s="204"/>
      <c r="I204" s="270"/>
      <c r="J204" s="270"/>
      <c r="K204" s="270"/>
      <c r="L204" s="270"/>
      <c r="M204" s="270"/>
      <c r="N204" s="270"/>
      <c r="O204" s="270"/>
      <c r="P204" s="270"/>
      <c r="Q204" s="271"/>
      <c r="R204" s="269" t="s">
        <v>2113</v>
      </c>
      <c r="S204" s="270"/>
      <c r="T204" s="270"/>
      <c r="U204" s="270"/>
      <c r="V204" s="270"/>
      <c r="W204" s="270"/>
      <c r="X204" s="270"/>
      <c r="Y204" s="270"/>
      <c r="Z204" s="270"/>
      <c r="AA204" s="270"/>
      <c r="AB204" s="270"/>
      <c r="AC204" s="270"/>
      <c r="AD204" s="270"/>
      <c r="AE204" s="270"/>
      <c r="AF204" s="270"/>
      <c r="AG204" s="270"/>
      <c r="AH204" s="270"/>
      <c r="AI204" s="270"/>
      <c r="AJ204" s="270"/>
      <c r="AK204" s="271"/>
      <c r="AL204" s="835" t="s">
        <v>1726</v>
      </c>
      <c r="AM204" s="836"/>
    </row>
    <row r="205" spans="2:39" s="164" customFormat="1" ht="15" customHeight="1">
      <c r="B205" s="802" t="s">
        <v>1726</v>
      </c>
      <c r="C205" s="803"/>
      <c r="D205" s="427">
        <v>2</v>
      </c>
      <c r="E205" s="428"/>
      <c r="F205" s="275" t="s">
        <v>2114</v>
      </c>
      <c r="G205" s="216"/>
      <c r="H205" s="206"/>
      <c r="I205" s="276"/>
      <c r="J205" s="276"/>
      <c r="K205" s="276"/>
      <c r="L205" s="276"/>
      <c r="M205" s="276"/>
      <c r="N205" s="276"/>
      <c r="O205" s="276"/>
      <c r="P205" s="276"/>
      <c r="Q205" s="277"/>
      <c r="R205" s="275" t="s">
        <v>2115</v>
      </c>
      <c r="S205" s="276"/>
      <c r="T205" s="276"/>
      <c r="U205" s="276"/>
      <c r="V205" s="276"/>
      <c r="W205" s="276"/>
      <c r="X205" s="276"/>
      <c r="Y205" s="276"/>
      <c r="Z205" s="276"/>
      <c r="AA205" s="276"/>
      <c r="AB205" s="276"/>
      <c r="AC205" s="276"/>
      <c r="AD205" s="276"/>
      <c r="AE205" s="276"/>
      <c r="AF205" s="276"/>
      <c r="AG205" s="276"/>
      <c r="AH205" s="276"/>
      <c r="AI205" s="276"/>
      <c r="AJ205" s="276"/>
      <c r="AK205" s="277"/>
      <c r="AL205" s="804" t="s">
        <v>1726</v>
      </c>
      <c r="AM205" s="805"/>
    </row>
    <row r="206" spans="2:39" s="164" customFormat="1" ht="15" customHeight="1">
      <c r="B206" s="802" t="s">
        <v>1726</v>
      </c>
      <c r="C206" s="803"/>
      <c r="D206" s="427">
        <v>2</v>
      </c>
      <c r="E206" s="428"/>
      <c r="F206" s="275" t="s">
        <v>2116</v>
      </c>
      <c r="G206" s="216"/>
      <c r="H206" s="206"/>
      <c r="I206" s="276"/>
      <c r="J206" s="276"/>
      <c r="K206" s="276"/>
      <c r="L206" s="276"/>
      <c r="M206" s="276"/>
      <c r="N206" s="276"/>
      <c r="O206" s="276"/>
      <c r="P206" s="276"/>
      <c r="Q206" s="277"/>
      <c r="R206" s="275" t="s">
        <v>2117</v>
      </c>
      <c r="S206" s="276"/>
      <c r="T206" s="276"/>
      <c r="U206" s="276"/>
      <c r="V206" s="276"/>
      <c r="W206" s="276"/>
      <c r="X206" s="276"/>
      <c r="Y206" s="276"/>
      <c r="Z206" s="276"/>
      <c r="AA206" s="276"/>
      <c r="AB206" s="276"/>
      <c r="AC206" s="276"/>
      <c r="AD206" s="276"/>
      <c r="AE206" s="276"/>
      <c r="AF206" s="276"/>
      <c r="AG206" s="276"/>
      <c r="AH206" s="276"/>
      <c r="AI206" s="276"/>
      <c r="AJ206" s="276"/>
      <c r="AK206" s="277"/>
      <c r="AL206" s="804" t="s">
        <v>1726</v>
      </c>
      <c r="AM206" s="805"/>
    </row>
    <row r="207" spans="2:39" s="164" customFormat="1" ht="15" customHeight="1">
      <c r="B207" s="802" t="s">
        <v>1726</v>
      </c>
      <c r="C207" s="803"/>
      <c r="D207" s="427">
        <v>2</v>
      </c>
      <c r="E207" s="428"/>
      <c r="F207" s="275" t="s">
        <v>2118</v>
      </c>
      <c r="G207" s="216"/>
      <c r="H207" s="206"/>
      <c r="I207" s="276"/>
      <c r="J207" s="276"/>
      <c r="K207" s="276"/>
      <c r="L207" s="276"/>
      <c r="M207" s="276"/>
      <c r="N207" s="276"/>
      <c r="O207" s="276"/>
      <c r="P207" s="276"/>
      <c r="Q207" s="277"/>
      <c r="R207" s="275" t="s">
        <v>2119</v>
      </c>
      <c r="S207" s="276"/>
      <c r="T207" s="276"/>
      <c r="U207" s="276"/>
      <c r="V207" s="276"/>
      <c r="W207" s="276"/>
      <c r="X207" s="276"/>
      <c r="Y207" s="276"/>
      <c r="Z207" s="276"/>
      <c r="AA207" s="276"/>
      <c r="AB207" s="276"/>
      <c r="AC207" s="276"/>
      <c r="AD207" s="276"/>
      <c r="AE207" s="276"/>
      <c r="AF207" s="276"/>
      <c r="AG207" s="276"/>
      <c r="AH207" s="276"/>
      <c r="AI207" s="276"/>
      <c r="AJ207" s="276"/>
      <c r="AK207" s="277"/>
      <c r="AL207" s="804" t="s">
        <v>1726</v>
      </c>
      <c r="AM207" s="805"/>
    </row>
    <row r="208" spans="2:39" s="164" customFormat="1" ht="15" customHeight="1">
      <c r="B208" s="802" t="s">
        <v>1726</v>
      </c>
      <c r="C208" s="803"/>
      <c r="D208" s="427">
        <v>2</v>
      </c>
      <c r="E208" s="428"/>
      <c r="F208" s="275" t="s">
        <v>2120</v>
      </c>
      <c r="G208" s="216"/>
      <c r="H208" s="206"/>
      <c r="I208" s="276"/>
      <c r="J208" s="276"/>
      <c r="K208" s="276"/>
      <c r="L208" s="276"/>
      <c r="M208" s="276"/>
      <c r="N208" s="276"/>
      <c r="O208" s="276"/>
      <c r="P208" s="276"/>
      <c r="Q208" s="277"/>
      <c r="R208" s="275" t="s">
        <v>2121</v>
      </c>
      <c r="S208" s="276"/>
      <c r="T208" s="276"/>
      <c r="U208" s="276"/>
      <c r="V208" s="276"/>
      <c r="W208" s="276"/>
      <c r="X208" s="276"/>
      <c r="Y208" s="276"/>
      <c r="Z208" s="276"/>
      <c r="AA208" s="276"/>
      <c r="AB208" s="276"/>
      <c r="AC208" s="276"/>
      <c r="AD208" s="276"/>
      <c r="AE208" s="276"/>
      <c r="AF208" s="276"/>
      <c r="AG208" s="276"/>
      <c r="AH208" s="276"/>
      <c r="AI208" s="276"/>
      <c r="AJ208" s="276"/>
      <c r="AK208" s="277"/>
      <c r="AL208" s="804" t="s">
        <v>1726</v>
      </c>
      <c r="AM208" s="805"/>
    </row>
    <row r="209" spans="2:39" s="164" customFormat="1" ht="15" customHeight="1">
      <c r="B209" s="802" t="s">
        <v>1726</v>
      </c>
      <c r="C209" s="803"/>
      <c r="D209" s="427">
        <v>2</v>
      </c>
      <c r="E209" s="428"/>
      <c r="F209" s="275" t="s">
        <v>2122</v>
      </c>
      <c r="G209" s="216"/>
      <c r="H209" s="206"/>
      <c r="I209" s="276"/>
      <c r="J209" s="276"/>
      <c r="K209" s="276"/>
      <c r="L209" s="276"/>
      <c r="M209" s="276"/>
      <c r="N209" s="276"/>
      <c r="O209" s="276"/>
      <c r="P209" s="276"/>
      <c r="Q209" s="277"/>
      <c r="R209" s="275" t="s">
        <v>2123</v>
      </c>
      <c r="S209" s="276"/>
      <c r="T209" s="276"/>
      <c r="U209" s="276"/>
      <c r="V209" s="276"/>
      <c r="W209" s="276"/>
      <c r="X209" s="276"/>
      <c r="Y209" s="276"/>
      <c r="Z209" s="276"/>
      <c r="AA209" s="276"/>
      <c r="AB209" s="276"/>
      <c r="AC209" s="276"/>
      <c r="AD209" s="276"/>
      <c r="AE209" s="276"/>
      <c r="AF209" s="276"/>
      <c r="AG209" s="276"/>
      <c r="AH209" s="276"/>
      <c r="AI209" s="276"/>
      <c r="AJ209" s="276"/>
      <c r="AK209" s="277"/>
      <c r="AL209" s="804" t="s">
        <v>1726</v>
      </c>
      <c r="AM209" s="805"/>
    </row>
    <row r="210" spans="2:39" s="164" customFormat="1" ht="15" customHeight="1">
      <c r="B210" s="802" t="s">
        <v>1726</v>
      </c>
      <c r="C210" s="803"/>
      <c r="D210" s="427">
        <v>2</v>
      </c>
      <c r="E210" s="428"/>
      <c r="F210" s="275" t="s">
        <v>2124</v>
      </c>
      <c r="G210" s="216"/>
      <c r="H210" s="206"/>
      <c r="I210" s="276"/>
      <c r="J210" s="276"/>
      <c r="K210" s="276"/>
      <c r="L210" s="276"/>
      <c r="M210" s="276"/>
      <c r="N210" s="276"/>
      <c r="O210" s="276"/>
      <c r="P210" s="276"/>
      <c r="Q210" s="277"/>
      <c r="R210" s="275" t="s">
        <v>2125</v>
      </c>
      <c r="S210" s="276"/>
      <c r="T210" s="276"/>
      <c r="U210" s="276"/>
      <c r="V210" s="276"/>
      <c r="W210" s="276"/>
      <c r="X210" s="276"/>
      <c r="Y210" s="276"/>
      <c r="Z210" s="276"/>
      <c r="AA210" s="276"/>
      <c r="AB210" s="276"/>
      <c r="AC210" s="276"/>
      <c r="AD210" s="276"/>
      <c r="AE210" s="276"/>
      <c r="AF210" s="276"/>
      <c r="AG210" s="276"/>
      <c r="AH210" s="276"/>
      <c r="AI210" s="276"/>
      <c r="AJ210" s="276"/>
      <c r="AK210" s="277"/>
      <c r="AL210" s="804" t="s">
        <v>1726</v>
      </c>
      <c r="AM210" s="805"/>
    </row>
    <row r="211" spans="2:39" s="164" customFormat="1" ht="15" customHeight="1">
      <c r="B211" s="802" t="s">
        <v>1726</v>
      </c>
      <c r="C211" s="803"/>
      <c r="D211" s="427">
        <v>2</v>
      </c>
      <c r="E211" s="428"/>
      <c r="F211" s="275" t="s">
        <v>2126</v>
      </c>
      <c r="G211" s="206"/>
      <c r="H211" s="206"/>
      <c r="I211" s="206"/>
      <c r="J211" s="206"/>
      <c r="K211" s="206"/>
      <c r="L211" s="206"/>
      <c r="M211" s="206"/>
      <c r="N211" s="206"/>
      <c r="O211" s="206"/>
      <c r="P211" s="206"/>
      <c r="Q211" s="221"/>
      <c r="R211" s="222" t="s">
        <v>2127</v>
      </c>
      <c r="S211" s="206"/>
      <c r="T211" s="206"/>
      <c r="U211" s="206"/>
      <c r="V211" s="206"/>
      <c r="W211" s="206"/>
      <c r="X211" s="206"/>
      <c r="Y211" s="206"/>
      <c r="Z211" s="206"/>
      <c r="AA211" s="206"/>
      <c r="AB211" s="206"/>
      <c r="AC211" s="206"/>
      <c r="AD211" s="206"/>
      <c r="AE211" s="206"/>
      <c r="AF211" s="206"/>
      <c r="AG211" s="206"/>
      <c r="AH211" s="206"/>
      <c r="AI211" s="206"/>
      <c r="AJ211" s="206"/>
      <c r="AK211" s="221"/>
      <c r="AL211" s="804" t="s">
        <v>1726</v>
      </c>
      <c r="AM211" s="805"/>
    </row>
    <row r="212" spans="2:39" s="164" customFormat="1" ht="15" customHeight="1" thickBot="1">
      <c r="B212" s="825" t="s">
        <v>1726</v>
      </c>
      <c r="C212" s="826"/>
      <c r="D212" s="468">
        <v>2</v>
      </c>
      <c r="E212" s="469"/>
      <c r="F212" s="290" t="s">
        <v>2128</v>
      </c>
      <c r="G212" s="224"/>
      <c r="H212" s="224"/>
      <c r="I212" s="224"/>
      <c r="J212" s="224"/>
      <c r="K212" s="224"/>
      <c r="L212" s="224"/>
      <c r="M212" s="224"/>
      <c r="N212" s="224"/>
      <c r="O212" s="224"/>
      <c r="P212" s="224"/>
      <c r="Q212" s="225"/>
      <c r="R212" s="226" t="s">
        <v>2129</v>
      </c>
      <c r="S212" s="224"/>
      <c r="T212" s="224"/>
      <c r="U212" s="224"/>
      <c r="V212" s="224"/>
      <c r="W212" s="224"/>
      <c r="X212" s="224"/>
      <c r="Y212" s="224"/>
      <c r="Z212" s="224"/>
      <c r="AA212" s="224"/>
      <c r="AB212" s="224"/>
      <c r="AC212" s="224"/>
      <c r="AD212" s="224"/>
      <c r="AE212" s="224"/>
      <c r="AF212" s="224"/>
      <c r="AG212" s="224"/>
      <c r="AH212" s="224"/>
      <c r="AI212" s="224"/>
      <c r="AJ212" s="224"/>
      <c r="AK212" s="225"/>
      <c r="AL212" s="827" t="s">
        <v>1726</v>
      </c>
      <c r="AM212" s="828"/>
    </row>
    <row r="213" spans="2:39" s="164" customFormat="1" ht="15" customHeight="1" thickTop="1">
      <c r="B213" s="829" t="s">
        <v>1726</v>
      </c>
      <c r="C213" s="830"/>
      <c r="D213" s="443">
        <v>2</v>
      </c>
      <c r="E213" s="444"/>
      <c r="F213" s="272" t="s">
        <v>2130</v>
      </c>
      <c r="G213" s="211"/>
      <c r="H213" s="211"/>
      <c r="I213" s="211"/>
      <c r="J213" s="211"/>
      <c r="K213" s="211"/>
      <c r="L213" s="211"/>
      <c r="M213" s="211"/>
      <c r="N213" s="211"/>
      <c r="O213" s="211"/>
      <c r="P213" s="211"/>
      <c r="Q213" s="212"/>
      <c r="R213" s="210" t="s">
        <v>2131</v>
      </c>
      <c r="S213" s="211"/>
      <c r="T213" s="211"/>
      <c r="U213" s="211"/>
      <c r="V213" s="211"/>
      <c r="W213" s="211"/>
      <c r="X213" s="211"/>
      <c r="Y213" s="211"/>
      <c r="Z213" s="211"/>
      <c r="AA213" s="211"/>
      <c r="AB213" s="211"/>
      <c r="AC213" s="211"/>
      <c r="AD213" s="211"/>
      <c r="AE213" s="211"/>
      <c r="AF213" s="211"/>
      <c r="AG213" s="211"/>
      <c r="AH213" s="211"/>
      <c r="AI213" s="211"/>
      <c r="AJ213" s="211"/>
      <c r="AK213" s="212"/>
      <c r="AL213" s="831" t="s">
        <v>1726</v>
      </c>
      <c r="AM213" s="832"/>
    </row>
    <row r="214" spans="2:39" s="164" customFormat="1" ht="15" customHeight="1">
      <c r="B214" s="802" t="s">
        <v>1726</v>
      </c>
      <c r="C214" s="803"/>
      <c r="D214" s="427">
        <v>2</v>
      </c>
      <c r="E214" s="428"/>
      <c r="F214" s="275" t="s">
        <v>2132</v>
      </c>
      <c r="G214" s="206"/>
      <c r="H214" s="206"/>
      <c r="I214" s="206"/>
      <c r="J214" s="206"/>
      <c r="K214" s="206"/>
      <c r="L214" s="206"/>
      <c r="M214" s="206"/>
      <c r="N214" s="206"/>
      <c r="O214" s="206"/>
      <c r="P214" s="206"/>
      <c r="Q214" s="221"/>
      <c r="R214" s="222" t="s">
        <v>2133</v>
      </c>
      <c r="S214" s="206"/>
      <c r="T214" s="206"/>
      <c r="U214" s="206"/>
      <c r="V214" s="206"/>
      <c r="W214" s="206"/>
      <c r="X214" s="206"/>
      <c r="Y214" s="206"/>
      <c r="Z214" s="206"/>
      <c r="AA214" s="206"/>
      <c r="AB214" s="206"/>
      <c r="AC214" s="206"/>
      <c r="AD214" s="206"/>
      <c r="AE214" s="206"/>
      <c r="AF214" s="206"/>
      <c r="AG214" s="206"/>
      <c r="AH214" s="206"/>
      <c r="AI214" s="206"/>
      <c r="AJ214" s="206"/>
      <c r="AK214" s="221"/>
      <c r="AL214" s="804" t="s">
        <v>1726</v>
      </c>
      <c r="AM214" s="805"/>
    </row>
    <row r="215" spans="2:39" s="164" customFormat="1" ht="15" customHeight="1">
      <c r="B215" s="802" t="s">
        <v>1726</v>
      </c>
      <c r="C215" s="803"/>
      <c r="D215" s="427">
        <v>2</v>
      </c>
      <c r="E215" s="428"/>
      <c r="F215" s="275" t="s">
        <v>2134</v>
      </c>
      <c r="G215" s="206"/>
      <c r="H215" s="206"/>
      <c r="I215" s="206"/>
      <c r="J215" s="206"/>
      <c r="K215" s="206"/>
      <c r="L215" s="206"/>
      <c r="M215" s="206"/>
      <c r="N215" s="206"/>
      <c r="O215" s="206"/>
      <c r="P215" s="206"/>
      <c r="Q215" s="221"/>
      <c r="R215" s="222" t="s">
        <v>2135</v>
      </c>
      <c r="S215" s="206"/>
      <c r="T215" s="206"/>
      <c r="U215" s="206"/>
      <c r="V215" s="206"/>
      <c r="W215" s="206"/>
      <c r="X215" s="206"/>
      <c r="Y215" s="206"/>
      <c r="Z215" s="206"/>
      <c r="AA215" s="206"/>
      <c r="AB215" s="206"/>
      <c r="AC215" s="206"/>
      <c r="AD215" s="206"/>
      <c r="AE215" s="206"/>
      <c r="AF215" s="206"/>
      <c r="AG215" s="206"/>
      <c r="AH215" s="206"/>
      <c r="AI215" s="206"/>
      <c r="AJ215" s="206"/>
      <c r="AK215" s="221"/>
      <c r="AL215" s="804" t="s">
        <v>1726</v>
      </c>
      <c r="AM215" s="805"/>
    </row>
    <row r="216" spans="2:39" s="164" customFormat="1" ht="15" customHeight="1">
      <c r="B216" s="802" t="s">
        <v>1726</v>
      </c>
      <c r="C216" s="803"/>
      <c r="D216" s="427">
        <v>2</v>
      </c>
      <c r="E216" s="428"/>
      <c r="F216" s="275" t="s">
        <v>2136</v>
      </c>
      <c r="G216" s="206"/>
      <c r="H216" s="206"/>
      <c r="I216" s="206"/>
      <c r="J216" s="206"/>
      <c r="K216" s="206"/>
      <c r="L216" s="206"/>
      <c r="M216" s="206"/>
      <c r="N216" s="206"/>
      <c r="O216" s="206"/>
      <c r="P216" s="206"/>
      <c r="Q216" s="221"/>
      <c r="R216" s="222" t="s">
        <v>2137</v>
      </c>
      <c r="S216" s="206"/>
      <c r="T216" s="206"/>
      <c r="U216" s="206"/>
      <c r="V216" s="206"/>
      <c r="W216" s="206"/>
      <c r="X216" s="206"/>
      <c r="Y216" s="206"/>
      <c r="Z216" s="206"/>
      <c r="AA216" s="206"/>
      <c r="AB216" s="206"/>
      <c r="AC216" s="206"/>
      <c r="AD216" s="206"/>
      <c r="AE216" s="206"/>
      <c r="AF216" s="206"/>
      <c r="AG216" s="206"/>
      <c r="AH216" s="206"/>
      <c r="AI216" s="206"/>
      <c r="AJ216" s="206"/>
      <c r="AK216" s="221"/>
      <c r="AL216" s="804" t="s">
        <v>1726</v>
      </c>
      <c r="AM216" s="805"/>
    </row>
    <row r="217" spans="2:39" s="164" customFormat="1" ht="15" customHeight="1">
      <c r="B217" s="802" t="s">
        <v>1726</v>
      </c>
      <c r="C217" s="803"/>
      <c r="D217" s="427">
        <v>2</v>
      </c>
      <c r="E217" s="428"/>
      <c r="F217" s="275" t="s">
        <v>2138</v>
      </c>
      <c r="G217" s="206"/>
      <c r="H217" s="206"/>
      <c r="I217" s="206"/>
      <c r="J217" s="206"/>
      <c r="K217" s="206"/>
      <c r="L217" s="206"/>
      <c r="M217" s="206"/>
      <c r="N217" s="206"/>
      <c r="O217" s="206"/>
      <c r="P217" s="206"/>
      <c r="Q217" s="221"/>
      <c r="R217" s="222" t="s">
        <v>2139</v>
      </c>
      <c r="S217" s="206"/>
      <c r="T217" s="206"/>
      <c r="U217" s="206"/>
      <c r="V217" s="206"/>
      <c r="W217" s="206"/>
      <c r="X217" s="206"/>
      <c r="Y217" s="206"/>
      <c r="Z217" s="206"/>
      <c r="AA217" s="206"/>
      <c r="AB217" s="206"/>
      <c r="AC217" s="206"/>
      <c r="AD217" s="206"/>
      <c r="AE217" s="206"/>
      <c r="AF217" s="206"/>
      <c r="AG217" s="206"/>
      <c r="AH217" s="206"/>
      <c r="AI217" s="206"/>
      <c r="AJ217" s="206"/>
      <c r="AK217" s="221"/>
      <c r="AL217" s="804" t="s">
        <v>1726</v>
      </c>
      <c r="AM217" s="805"/>
    </row>
    <row r="218" spans="2:39" s="164" customFormat="1" ht="15" customHeight="1">
      <c r="B218" s="802" t="s">
        <v>1726</v>
      </c>
      <c r="C218" s="803"/>
      <c r="D218" s="427">
        <v>2</v>
      </c>
      <c r="E218" s="428"/>
      <c r="F218" s="275" t="s">
        <v>2140</v>
      </c>
      <c r="G218" s="206"/>
      <c r="H218" s="206"/>
      <c r="I218" s="206"/>
      <c r="J218" s="206"/>
      <c r="K218" s="206"/>
      <c r="L218" s="206"/>
      <c r="M218" s="206"/>
      <c r="N218" s="206"/>
      <c r="O218" s="206"/>
      <c r="P218" s="206"/>
      <c r="Q218" s="221"/>
      <c r="R218" s="222"/>
      <c r="S218" s="206"/>
      <c r="T218" s="206"/>
      <c r="U218" s="206"/>
      <c r="V218" s="206"/>
      <c r="W218" s="206"/>
      <c r="X218" s="206"/>
      <c r="Y218" s="206"/>
      <c r="Z218" s="206"/>
      <c r="AA218" s="206"/>
      <c r="AB218" s="206"/>
      <c r="AC218" s="206"/>
      <c r="AD218" s="206"/>
      <c r="AE218" s="206"/>
      <c r="AF218" s="206"/>
      <c r="AG218" s="206"/>
      <c r="AH218" s="206"/>
      <c r="AI218" s="206"/>
      <c r="AJ218" s="206"/>
      <c r="AK218" s="221"/>
      <c r="AL218" s="804" t="s">
        <v>1726</v>
      </c>
      <c r="AM218" s="805"/>
    </row>
    <row r="219" spans="2:39" s="164" customFormat="1" ht="15" customHeight="1">
      <c r="B219" s="802" t="s">
        <v>1726</v>
      </c>
      <c r="C219" s="803"/>
      <c r="D219" s="427">
        <v>2</v>
      </c>
      <c r="E219" s="428"/>
      <c r="F219" s="275" t="s">
        <v>2141</v>
      </c>
      <c r="G219" s="206"/>
      <c r="H219" s="206"/>
      <c r="I219" s="206"/>
      <c r="J219" s="206"/>
      <c r="K219" s="206"/>
      <c r="L219" s="206"/>
      <c r="M219" s="206"/>
      <c r="N219" s="206"/>
      <c r="O219" s="206"/>
      <c r="P219" s="206"/>
      <c r="Q219" s="221"/>
      <c r="R219" s="222"/>
      <c r="S219" s="206"/>
      <c r="T219" s="206"/>
      <c r="U219" s="206"/>
      <c r="V219" s="206"/>
      <c r="W219" s="206"/>
      <c r="X219" s="206"/>
      <c r="Y219" s="206"/>
      <c r="Z219" s="206"/>
      <c r="AA219" s="206"/>
      <c r="AB219" s="206"/>
      <c r="AC219" s="206"/>
      <c r="AD219" s="206"/>
      <c r="AE219" s="206"/>
      <c r="AF219" s="206"/>
      <c r="AG219" s="206"/>
      <c r="AH219" s="206"/>
      <c r="AI219" s="206"/>
      <c r="AJ219" s="206"/>
      <c r="AK219" s="221"/>
      <c r="AL219" s="804" t="s">
        <v>1726</v>
      </c>
      <c r="AM219" s="805"/>
    </row>
    <row r="220" spans="2:39" s="164" customFormat="1" ht="15" customHeight="1" thickBot="1">
      <c r="B220" s="806" t="s">
        <v>1726</v>
      </c>
      <c r="C220" s="807"/>
      <c r="D220" s="486">
        <v>2</v>
      </c>
      <c r="E220" s="487"/>
      <c r="F220" s="245" t="s">
        <v>2109</v>
      </c>
      <c r="G220" s="227"/>
      <c r="H220" s="214"/>
      <c r="I220" s="65"/>
      <c r="J220" s="65"/>
      <c r="K220" s="65"/>
      <c r="L220" s="65"/>
      <c r="M220" s="65"/>
      <c r="N220" s="65"/>
      <c r="O220" s="65"/>
      <c r="P220" s="65"/>
      <c r="Q220" s="254"/>
      <c r="R220" s="245" t="s">
        <v>2142</v>
      </c>
      <c r="S220" s="65"/>
      <c r="T220" s="65"/>
      <c r="U220" s="65"/>
      <c r="V220" s="214"/>
      <c r="W220" s="65"/>
      <c r="X220" s="65"/>
      <c r="Y220" s="65"/>
      <c r="Z220" s="65"/>
      <c r="AA220" s="65"/>
      <c r="AB220" s="65"/>
      <c r="AC220" s="65"/>
      <c r="AD220" s="65"/>
      <c r="AE220" s="65"/>
      <c r="AF220" s="65"/>
      <c r="AG220" s="65"/>
      <c r="AH220" s="65"/>
      <c r="AI220" s="65"/>
      <c r="AJ220" s="65"/>
      <c r="AK220" s="254"/>
      <c r="AL220" s="808" t="s">
        <v>1726</v>
      </c>
      <c r="AM220" s="809"/>
    </row>
    <row r="221" spans="2:39" s="164" customFormat="1" ht="9.9499999999999993" customHeight="1"/>
    <row r="222" spans="2:39" s="164" customFormat="1" ht="15" customHeight="1">
      <c r="B222" s="233" t="s">
        <v>2143</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9" s="164" customFormat="1" ht="9.9499999999999993" customHeight="1" thickBot="1">
      <c r="B223" s="23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9" s="164" customFormat="1" ht="15" customHeight="1">
      <c r="B224" s="815" t="s">
        <v>2016</v>
      </c>
      <c r="C224" s="816"/>
      <c r="D224" s="422" t="s">
        <v>2017</v>
      </c>
      <c r="E224" s="423"/>
      <c r="F224" s="817" t="s">
        <v>1490</v>
      </c>
      <c r="G224" s="818"/>
      <c r="H224" s="818"/>
      <c r="I224" s="818"/>
      <c r="J224" s="818"/>
      <c r="K224" s="818"/>
      <c r="L224" s="818"/>
      <c r="M224" s="818"/>
      <c r="N224" s="818"/>
      <c r="O224" s="818"/>
      <c r="P224" s="818"/>
      <c r="Q224" s="819"/>
      <c r="R224" s="820" t="s">
        <v>2019</v>
      </c>
      <c r="S224" s="820"/>
      <c r="T224" s="820"/>
      <c r="U224" s="820"/>
      <c r="V224" s="820"/>
      <c r="W224" s="820"/>
      <c r="X224" s="820"/>
      <c r="Y224" s="820"/>
      <c r="Z224" s="820"/>
      <c r="AA224" s="820"/>
      <c r="AB224" s="820"/>
      <c r="AC224" s="820"/>
      <c r="AD224" s="820"/>
      <c r="AE224" s="820"/>
      <c r="AF224" s="820"/>
      <c r="AG224" s="820"/>
      <c r="AH224" s="820"/>
      <c r="AI224" s="820"/>
      <c r="AJ224" s="820"/>
      <c r="AK224" s="820"/>
      <c r="AL224" s="433" t="s">
        <v>2020</v>
      </c>
      <c r="AM224" s="433"/>
    </row>
    <row r="225" spans="2:39" s="164" customFormat="1" ht="15" customHeight="1">
      <c r="B225" s="821" t="s">
        <v>1726</v>
      </c>
      <c r="C225" s="822"/>
      <c r="D225" s="481">
        <v>2</v>
      </c>
      <c r="E225" s="482"/>
      <c r="F225" s="262" t="s">
        <v>2144</v>
      </c>
      <c r="G225" s="228"/>
      <c r="H225" s="229"/>
      <c r="I225" s="249"/>
      <c r="J225" s="249"/>
      <c r="K225" s="249"/>
      <c r="L225" s="249"/>
      <c r="M225" s="249"/>
      <c r="N225" s="249"/>
      <c r="O225" s="249"/>
      <c r="P225" s="249"/>
      <c r="Q225" s="253"/>
      <c r="R225" s="262" t="s">
        <v>2145</v>
      </c>
      <c r="S225" s="249"/>
      <c r="T225" s="249"/>
      <c r="U225" s="249"/>
      <c r="V225" s="249"/>
      <c r="W225" s="249"/>
      <c r="X225" s="249"/>
      <c r="Y225" s="249"/>
      <c r="Z225" s="249"/>
      <c r="AA225" s="249"/>
      <c r="AB225" s="249"/>
      <c r="AC225" s="249"/>
      <c r="AD225" s="249"/>
      <c r="AE225" s="249"/>
      <c r="AF225" s="249"/>
      <c r="AG225" s="249"/>
      <c r="AH225" s="249"/>
      <c r="AI225" s="249"/>
      <c r="AJ225" s="249"/>
      <c r="AK225" s="253"/>
      <c r="AL225" s="823" t="s">
        <v>1726</v>
      </c>
      <c r="AM225" s="824"/>
    </row>
    <row r="226" spans="2:39" s="164" customFormat="1" ht="15" customHeight="1">
      <c r="B226" s="802" t="s">
        <v>1726</v>
      </c>
      <c r="C226" s="803"/>
      <c r="D226" s="427">
        <v>2</v>
      </c>
      <c r="E226" s="428"/>
      <c r="F226" s="275" t="s">
        <v>2146</v>
      </c>
      <c r="G226" s="216"/>
      <c r="H226" s="206"/>
      <c r="I226" s="276"/>
      <c r="J226" s="276"/>
      <c r="K226" s="276"/>
      <c r="L226" s="276"/>
      <c r="M226" s="276"/>
      <c r="N226" s="276"/>
      <c r="O226" s="276"/>
      <c r="P226" s="276"/>
      <c r="Q226" s="277"/>
      <c r="R226" s="275" t="s">
        <v>2147</v>
      </c>
      <c r="S226" s="276"/>
      <c r="T226" s="276"/>
      <c r="U226" s="276"/>
      <c r="V226" s="276"/>
      <c r="W226" s="276"/>
      <c r="X226" s="276"/>
      <c r="Y226" s="276"/>
      <c r="Z226" s="276"/>
      <c r="AA226" s="276"/>
      <c r="AB226" s="276"/>
      <c r="AC226" s="276"/>
      <c r="AD226" s="276"/>
      <c r="AE226" s="276"/>
      <c r="AF226" s="276"/>
      <c r="AG226" s="276"/>
      <c r="AH226" s="276"/>
      <c r="AI226" s="276"/>
      <c r="AJ226" s="276"/>
      <c r="AK226" s="277"/>
      <c r="AL226" s="804" t="s">
        <v>1726</v>
      </c>
      <c r="AM226" s="805"/>
    </row>
    <row r="227" spans="2:39" s="164" customFormat="1" ht="15" customHeight="1">
      <c r="B227" s="802" t="s">
        <v>1726</v>
      </c>
      <c r="C227" s="803"/>
      <c r="D227" s="427">
        <v>2</v>
      </c>
      <c r="E227" s="428"/>
      <c r="F227" s="275" t="s">
        <v>2148</v>
      </c>
      <c r="G227" s="216"/>
      <c r="H227" s="206"/>
      <c r="I227" s="276"/>
      <c r="J227" s="276"/>
      <c r="K227" s="276"/>
      <c r="L227" s="276"/>
      <c r="M227" s="276"/>
      <c r="N227" s="276"/>
      <c r="O227" s="276"/>
      <c r="P227" s="276"/>
      <c r="Q227" s="277"/>
      <c r="R227" s="275" t="s">
        <v>2149</v>
      </c>
      <c r="S227" s="276"/>
      <c r="T227" s="276"/>
      <c r="U227" s="276"/>
      <c r="V227" s="276"/>
      <c r="W227" s="276"/>
      <c r="X227" s="276"/>
      <c r="Y227" s="276"/>
      <c r="Z227" s="276"/>
      <c r="AA227" s="276"/>
      <c r="AB227" s="276"/>
      <c r="AC227" s="276"/>
      <c r="AD227" s="276"/>
      <c r="AE227" s="276"/>
      <c r="AF227" s="276"/>
      <c r="AG227" s="276"/>
      <c r="AH227" s="276"/>
      <c r="AI227" s="276"/>
      <c r="AJ227" s="276"/>
      <c r="AK227" s="277"/>
      <c r="AL227" s="804" t="s">
        <v>1726</v>
      </c>
      <c r="AM227" s="805"/>
    </row>
    <row r="228" spans="2:39" s="164" customFormat="1" ht="15" customHeight="1">
      <c r="B228" s="802" t="s">
        <v>1726</v>
      </c>
      <c r="C228" s="803"/>
      <c r="D228" s="427">
        <v>2</v>
      </c>
      <c r="E228" s="428"/>
      <c r="F228" s="222" t="s">
        <v>2150</v>
      </c>
      <c r="G228" s="206"/>
      <c r="H228" s="206"/>
      <c r="I228" s="206"/>
      <c r="J228" s="206"/>
      <c r="K228" s="206"/>
      <c r="L228" s="206"/>
      <c r="M228" s="206"/>
      <c r="N228" s="206"/>
      <c r="O228" s="206"/>
      <c r="P228" s="206"/>
      <c r="Q228" s="221"/>
      <c r="R228" s="222" t="s">
        <v>2151</v>
      </c>
      <c r="S228" s="206"/>
      <c r="T228" s="206"/>
      <c r="U228" s="206"/>
      <c r="V228" s="206"/>
      <c r="W228" s="206"/>
      <c r="X228" s="206"/>
      <c r="Y228" s="206"/>
      <c r="Z228" s="206"/>
      <c r="AA228" s="206"/>
      <c r="AB228" s="206"/>
      <c r="AC228" s="206"/>
      <c r="AD228" s="206"/>
      <c r="AE228" s="206"/>
      <c r="AF228" s="206"/>
      <c r="AG228" s="206"/>
      <c r="AH228" s="206"/>
      <c r="AI228" s="206"/>
      <c r="AJ228" s="206"/>
      <c r="AK228" s="221"/>
      <c r="AL228" s="804" t="s">
        <v>1726</v>
      </c>
      <c r="AM228" s="805"/>
    </row>
    <row r="229" spans="2:39" s="164" customFormat="1" ht="15" customHeight="1">
      <c r="B229" s="802" t="s">
        <v>1726</v>
      </c>
      <c r="C229" s="803"/>
      <c r="D229" s="427">
        <v>2</v>
      </c>
      <c r="E229" s="428"/>
      <c r="F229" s="222" t="s">
        <v>2152</v>
      </c>
      <c r="G229" s="206"/>
      <c r="H229" s="206"/>
      <c r="I229" s="206"/>
      <c r="J229" s="206"/>
      <c r="K229" s="206"/>
      <c r="L229" s="206"/>
      <c r="M229" s="206"/>
      <c r="N229" s="206"/>
      <c r="O229" s="206"/>
      <c r="P229" s="206"/>
      <c r="Q229" s="221"/>
      <c r="R229" s="222" t="s">
        <v>2153</v>
      </c>
      <c r="S229" s="206"/>
      <c r="T229" s="206"/>
      <c r="U229" s="206"/>
      <c r="V229" s="206"/>
      <c r="W229" s="206"/>
      <c r="X229" s="206"/>
      <c r="Y229" s="206"/>
      <c r="Z229" s="206"/>
      <c r="AA229" s="206"/>
      <c r="AB229" s="206"/>
      <c r="AC229" s="206"/>
      <c r="AD229" s="206"/>
      <c r="AE229" s="206"/>
      <c r="AF229" s="206"/>
      <c r="AG229" s="206"/>
      <c r="AH229" s="206"/>
      <c r="AI229" s="206"/>
      <c r="AJ229" s="206"/>
      <c r="AK229" s="221"/>
      <c r="AL229" s="804" t="s">
        <v>1726</v>
      </c>
      <c r="AM229" s="805"/>
    </row>
    <row r="230" spans="2:39" s="164" customFormat="1" ht="15" customHeight="1">
      <c r="B230" s="802" t="s">
        <v>1726</v>
      </c>
      <c r="C230" s="803"/>
      <c r="D230" s="427">
        <v>2</v>
      </c>
      <c r="E230" s="428"/>
      <c r="F230" s="222" t="s">
        <v>2154</v>
      </c>
      <c r="G230" s="206"/>
      <c r="H230" s="206"/>
      <c r="I230" s="206"/>
      <c r="J230" s="206"/>
      <c r="K230" s="206"/>
      <c r="L230" s="206"/>
      <c r="M230" s="206"/>
      <c r="N230" s="206"/>
      <c r="O230" s="206"/>
      <c r="P230" s="206"/>
      <c r="Q230" s="221"/>
      <c r="R230" s="222" t="s">
        <v>2155</v>
      </c>
      <c r="S230" s="206"/>
      <c r="T230" s="206"/>
      <c r="U230" s="206"/>
      <c r="V230" s="206"/>
      <c r="W230" s="206"/>
      <c r="X230" s="206"/>
      <c r="Y230" s="206"/>
      <c r="Z230" s="206"/>
      <c r="AA230" s="206"/>
      <c r="AB230" s="206"/>
      <c r="AC230" s="206"/>
      <c r="AD230" s="206"/>
      <c r="AE230" s="206"/>
      <c r="AF230" s="206"/>
      <c r="AG230" s="206"/>
      <c r="AH230" s="206"/>
      <c r="AI230" s="206"/>
      <c r="AJ230" s="206"/>
      <c r="AK230" s="221"/>
      <c r="AL230" s="804" t="s">
        <v>1726</v>
      </c>
      <c r="AM230" s="805"/>
    </row>
    <row r="231" spans="2:39" s="164" customFormat="1" ht="15" customHeight="1">
      <c r="B231" s="802" t="s">
        <v>1726</v>
      </c>
      <c r="C231" s="803"/>
      <c r="D231" s="427">
        <v>2</v>
      </c>
      <c r="E231" s="428"/>
      <c r="F231" s="222" t="s">
        <v>2156</v>
      </c>
      <c r="G231" s="206"/>
      <c r="H231" s="206"/>
      <c r="I231" s="206"/>
      <c r="J231" s="206"/>
      <c r="K231" s="206"/>
      <c r="L231" s="206"/>
      <c r="M231" s="206"/>
      <c r="N231" s="206"/>
      <c r="O231" s="206"/>
      <c r="P231" s="206"/>
      <c r="Q231" s="221"/>
      <c r="R231" s="222" t="s">
        <v>2157</v>
      </c>
      <c r="S231" s="206"/>
      <c r="T231" s="206"/>
      <c r="U231" s="206"/>
      <c r="V231" s="206"/>
      <c r="W231" s="206"/>
      <c r="X231" s="206"/>
      <c r="Y231" s="206"/>
      <c r="Z231" s="206"/>
      <c r="AA231" s="206"/>
      <c r="AB231" s="206"/>
      <c r="AC231" s="206"/>
      <c r="AD231" s="206"/>
      <c r="AE231" s="206"/>
      <c r="AF231" s="206"/>
      <c r="AG231" s="206"/>
      <c r="AH231" s="206"/>
      <c r="AI231" s="206"/>
      <c r="AJ231" s="206"/>
      <c r="AK231" s="221"/>
      <c r="AL231" s="804" t="s">
        <v>1726</v>
      </c>
      <c r="AM231" s="805"/>
    </row>
    <row r="232" spans="2:39" s="164" customFormat="1" ht="15" customHeight="1">
      <c r="B232" s="802" t="s">
        <v>1726</v>
      </c>
      <c r="C232" s="803"/>
      <c r="D232" s="427">
        <v>2</v>
      </c>
      <c r="E232" s="428"/>
      <c r="F232" s="222" t="s">
        <v>2158</v>
      </c>
      <c r="G232" s="206"/>
      <c r="H232" s="206"/>
      <c r="I232" s="206"/>
      <c r="J232" s="206"/>
      <c r="K232" s="206"/>
      <c r="L232" s="206"/>
      <c r="M232" s="206"/>
      <c r="N232" s="206"/>
      <c r="O232" s="206"/>
      <c r="P232" s="206"/>
      <c r="Q232" s="221"/>
      <c r="R232" s="222" t="s">
        <v>2159</v>
      </c>
      <c r="S232" s="206"/>
      <c r="T232" s="206"/>
      <c r="U232" s="206"/>
      <c r="V232" s="206"/>
      <c r="W232" s="206"/>
      <c r="X232" s="206"/>
      <c r="Y232" s="206"/>
      <c r="Z232" s="206"/>
      <c r="AA232" s="206"/>
      <c r="AB232" s="206"/>
      <c r="AC232" s="206"/>
      <c r="AD232" s="206"/>
      <c r="AE232" s="206"/>
      <c r="AF232" s="206"/>
      <c r="AG232" s="206"/>
      <c r="AH232" s="206"/>
      <c r="AI232" s="206"/>
      <c r="AJ232" s="206"/>
      <c r="AK232" s="221"/>
      <c r="AL232" s="804" t="s">
        <v>1726</v>
      </c>
      <c r="AM232" s="805"/>
    </row>
    <row r="233" spans="2:39" s="164" customFormat="1" ht="15" customHeight="1">
      <c r="B233" s="802" t="s">
        <v>1726</v>
      </c>
      <c r="C233" s="803"/>
      <c r="D233" s="427">
        <v>2</v>
      </c>
      <c r="E233" s="428"/>
      <c r="F233" s="222" t="s">
        <v>2160</v>
      </c>
      <c r="G233" s="206"/>
      <c r="H233" s="206"/>
      <c r="I233" s="206"/>
      <c r="J233" s="206"/>
      <c r="K233" s="206"/>
      <c r="L233" s="206"/>
      <c r="M233" s="206"/>
      <c r="N233" s="206"/>
      <c r="O233" s="206"/>
      <c r="P233" s="206"/>
      <c r="Q233" s="221"/>
      <c r="R233" s="222" t="s">
        <v>2161</v>
      </c>
      <c r="S233" s="206"/>
      <c r="T233" s="206"/>
      <c r="U233" s="206"/>
      <c r="V233" s="206"/>
      <c r="W233" s="206"/>
      <c r="X233" s="206"/>
      <c r="Y233" s="206"/>
      <c r="Z233" s="206"/>
      <c r="AA233" s="206"/>
      <c r="AB233" s="206"/>
      <c r="AC233" s="206"/>
      <c r="AD233" s="206"/>
      <c r="AE233" s="206"/>
      <c r="AF233" s="206"/>
      <c r="AG233" s="206"/>
      <c r="AH233" s="206"/>
      <c r="AI233" s="206"/>
      <c r="AJ233" s="206"/>
      <c r="AK233" s="221"/>
      <c r="AL233" s="804" t="s">
        <v>1726</v>
      </c>
      <c r="AM233" s="805"/>
    </row>
    <row r="234" spans="2:39" s="164" customFormat="1" ht="15" customHeight="1" thickBot="1">
      <c r="B234" s="806" t="s">
        <v>1726</v>
      </c>
      <c r="C234" s="807"/>
      <c r="D234" s="486">
        <v>2</v>
      </c>
      <c r="E234" s="487"/>
      <c r="F234" s="245" t="s">
        <v>2109</v>
      </c>
      <c r="G234" s="227"/>
      <c r="H234" s="214"/>
      <c r="I234" s="65"/>
      <c r="J234" s="65"/>
      <c r="K234" s="65"/>
      <c r="L234" s="65"/>
      <c r="M234" s="65"/>
      <c r="N234" s="65"/>
      <c r="O234" s="65"/>
      <c r="P234" s="65"/>
      <c r="Q234" s="254"/>
      <c r="R234" s="245" t="s">
        <v>2142</v>
      </c>
      <c r="S234" s="65"/>
      <c r="T234" s="65"/>
      <c r="U234" s="65"/>
      <c r="V234" s="214"/>
      <c r="W234" s="65"/>
      <c r="X234" s="65"/>
      <c r="Y234" s="65"/>
      <c r="Z234" s="65"/>
      <c r="AA234" s="65"/>
      <c r="AB234" s="65"/>
      <c r="AC234" s="65"/>
      <c r="AD234" s="65"/>
      <c r="AE234" s="65"/>
      <c r="AF234" s="65"/>
      <c r="AG234" s="65"/>
      <c r="AH234" s="65"/>
      <c r="AI234" s="65"/>
      <c r="AJ234" s="65"/>
      <c r="AK234" s="254"/>
      <c r="AL234" s="808" t="s">
        <v>1726</v>
      </c>
      <c r="AM234" s="809"/>
    </row>
    <row r="235" spans="2:39" s="164" customFormat="1" ht="9.9499999999999993" customHeight="1"/>
    <row r="236" spans="2:39" s="164" customFormat="1" ht="15" customHeight="1">
      <c r="B236" s="233" t="s">
        <v>2162</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9" s="164" customFormat="1" ht="9.9499999999999993" customHeight="1" thickBot="1">
      <c r="B237" s="23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9" s="164" customFormat="1" ht="15" customHeight="1">
      <c r="B238" s="815" t="s">
        <v>2016</v>
      </c>
      <c r="C238" s="816"/>
      <c r="D238" s="422" t="s">
        <v>2017</v>
      </c>
      <c r="E238" s="423"/>
      <c r="F238" s="817" t="s">
        <v>1490</v>
      </c>
      <c r="G238" s="818"/>
      <c r="H238" s="818"/>
      <c r="I238" s="818"/>
      <c r="J238" s="818"/>
      <c r="K238" s="818"/>
      <c r="L238" s="818"/>
      <c r="M238" s="818"/>
      <c r="N238" s="818"/>
      <c r="O238" s="818"/>
      <c r="P238" s="818"/>
      <c r="Q238" s="819"/>
      <c r="R238" s="820" t="s">
        <v>2019</v>
      </c>
      <c r="S238" s="820"/>
      <c r="T238" s="820"/>
      <c r="U238" s="820"/>
      <c r="V238" s="820"/>
      <c r="W238" s="820"/>
      <c r="X238" s="820"/>
      <c r="Y238" s="820"/>
      <c r="Z238" s="820"/>
      <c r="AA238" s="820"/>
      <c r="AB238" s="820"/>
      <c r="AC238" s="820"/>
      <c r="AD238" s="820"/>
      <c r="AE238" s="820"/>
      <c r="AF238" s="820"/>
      <c r="AG238" s="820"/>
      <c r="AH238" s="820"/>
      <c r="AI238" s="820"/>
      <c r="AJ238" s="820"/>
      <c r="AK238" s="820"/>
      <c r="AL238" s="433" t="s">
        <v>2020</v>
      </c>
      <c r="AM238" s="433"/>
    </row>
    <row r="239" spans="2:39" s="164" customFormat="1" ht="15" customHeight="1">
      <c r="B239" s="811" t="s">
        <v>1726</v>
      </c>
      <c r="C239" s="812"/>
      <c r="D239" s="474">
        <v>2</v>
      </c>
      <c r="E239" s="475"/>
      <c r="F239" s="230" t="s">
        <v>2163</v>
      </c>
      <c r="G239" s="217"/>
      <c r="H239" s="217"/>
      <c r="I239" s="217"/>
      <c r="J239" s="217"/>
      <c r="K239" s="217"/>
      <c r="L239" s="217"/>
      <c r="M239" s="217"/>
      <c r="N239" s="217"/>
      <c r="O239" s="217"/>
      <c r="P239" s="217"/>
      <c r="Q239" s="231"/>
      <c r="R239" s="230" t="s">
        <v>2164</v>
      </c>
      <c r="S239" s="217"/>
      <c r="T239" s="217"/>
      <c r="U239" s="217"/>
      <c r="V239" s="217"/>
      <c r="W239" s="217"/>
      <c r="X239" s="217"/>
      <c r="Y239" s="217"/>
      <c r="Z239" s="217"/>
      <c r="AA239" s="217"/>
      <c r="AB239" s="217"/>
      <c r="AC239" s="217"/>
      <c r="AD239" s="217"/>
      <c r="AE239" s="217"/>
      <c r="AF239" s="217"/>
      <c r="AG239" s="217"/>
      <c r="AH239" s="217"/>
      <c r="AI239" s="217"/>
      <c r="AJ239" s="217"/>
      <c r="AK239" s="231"/>
      <c r="AL239" s="813" t="s">
        <v>1726</v>
      </c>
      <c r="AM239" s="814"/>
    </row>
    <row r="240" spans="2:39" s="164" customFormat="1" ht="15" customHeight="1">
      <c r="B240" s="802" t="s">
        <v>1726</v>
      </c>
      <c r="C240" s="803"/>
      <c r="D240" s="427">
        <v>2</v>
      </c>
      <c r="E240" s="428"/>
      <c r="F240" s="275" t="s">
        <v>2165</v>
      </c>
      <c r="G240" s="216"/>
      <c r="H240" s="206"/>
      <c r="I240" s="276"/>
      <c r="J240" s="276"/>
      <c r="K240" s="276"/>
      <c r="L240" s="276"/>
      <c r="M240" s="276"/>
      <c r="N240" s="276"/>
      <c r="O240" s="276"/>
      <c r="P240" s="276"/>
      <c r="Q240" s="277"/>
      <c r="R240" s="275" t="s">
        <v>2166</v>
      </c>
      <c r="S240" s="276"/>
      <c r="T240" s="276"/>
      <c r="U240" s="276"/>
      <c r="V240" s="276"/>
      <c r="W240" s="276"/>
      <c r="X240" s="276"/>
      <c r="Y240" s="276"/>
      <c r="Z240" s="276"/>
      <c r="AA240" s="276"/>
      <c r="AB240" s="276"/>
      <c r="AC240" s="276"/>
      <c r="AD240" s="276"/>
      <c r="AE240" s="276"/>
      <c r="AF240" s="276"/>
      <c r="AG240" s="276"/>
      <c r="AH240" s="276"/>
      <c r="AI240" s="276"/>
      <c r="AJ240" s="276"/>
      <c r="AK240" s="277"/>
      <c r="AL240" s="804" t="s">
        <v>1726</v>
      </c>
      <c r="AM240" s="805"/>
    </row>
    <row r="241" spans="2:39" s="164" customFormat="1" ht="15" customHeight="1">
      <c r="B241" s="802" t="s">
        <v>1726</v>
      </c>
      <c r="C241" s="803"/>
      <c r="D241" s="427">
        <v>2</v>
      </c>
      <c r="E241" s="428"/>
      <c r="F241" s="275" t="s">
        <v>2167</v>
      </c>
      <c r="G241" s="216"/>
      <c r="H241" s="206"/>
      <c r="I241" s="276"/>
      <c r="J241" s="276"/>
      <c r="K241" s="276"/>
      <c r="L241" s="276"/>
      <c r="M241" s="276"/>
      <c r="N241" s="276"/>
      <c r="O241" s="276"/>
      <c r="P241" s="276"/>
      <c r="Q241" s="277"/>
      <c r="R241" s="275"/>
      <c r="S241" s="276"/>
      <c r="T241" s="276"/>
      <c r="U241" s="276"/>
      <c r="V241" s="276"/>
      <c r="W241" s="276"/>
      <c r="X241" s="276"/>
      <c r="Y241" s="276"/>
      <c r="Z241" s="276"/>
      <c r="AA241" s="276"/>
      <c r="AB241" s="276"/>
      <c r="AC241" s="276"/>
      <c r="AD241" s="276"/>
      <c r="AE241" s="276"/>
      <c r="AF241" s="276"/>
      <c r="AG241" s="276"/>
      <c r="AH241" s="276"/>
      <c r="AI241" s="276"/>
      <c r="AJ241" s="276"/>
      <c r="AK241" s="277"/>
      <c r="AL241" s="804" t="s">
        <v>1726</v>
      </c>
      <c r="AM241" s="805"/>
    </row>
    <row r="242" spans="2:39" s="164" customFormat="1" ht="15" customHeight="1">
      <c r="B242" s="802" t="s">
        <v>1726</v>
      </c>
      <c r="C242" s="803"/>
      <c r="D242" s="427">
        <v>2</v>
      </c>
      <c r="E242" s="428"/>
      <c r="F242" s="275" t="s">
        <v>2168</v>
      </c>
      <c r="G242" s="216"/>
      <c r="H242" s="206"/>
      <c r="I242" s="276"/>
      <c r="J242" s="276"/>
      <c r="K242" s="276"/>
      <c r="L242" s="276"/>
      <c r="M242" s="276"/>
      <c r="N242" s="276"/>
      <c r="O242" s="276"/>
      <c r="P242" s="276"/>
      <c r="Q242" s="277"/>
      <c r="R242" s="275"/>
      <c r="S242" s="276"/>
      <c r="T242" s="276"/>
      <c r="U242" s="276"/>
      <c r="V242" s="276"/>
      <c r="W242" s="276"/>
      <c r="X242" s="276"/>
      <c r="Y242" s="276"/>
      <c r="Z242" s="276"/>
      <c r="AA242" s="276"/>
      <c r="AB242" s="276"/>
      <c r="AC242" s="276"/>
      <c r="AD242" s="276"/>
      <c r="AE242" s="276"/>
      <c r="AF242" s="276"/>
      <c r="AG242" s="276"/>
      <c r="AH242" s="276"/>
      <c r="AI242" s="276"/>
      <c r="AJ242" s="276"/>
      <c r="AK242" s="277"/>
      <c r="AL242" s="804" t="s">
        <v>1726</v>
      </c>
      <c r="AM242" s="805"/>
    </row>
    <row r="243" spans="2:39" s="164" customFormat="1" ht="15" customHeight="1">
      <c r="B243" s="802" t="s">
        <v>1726</v>
      </c>
      <c r="C243" s="803"/>
      <c r="D243" s="427">
        <v>2</v>
      </c>
      <c r="E243" s="428"/>
      <c r="F243" s="222" t="s">
        <v>2169</v>
      </c>
      <c r="G243" s="206"/>
      <c r="H243" s="206"/>
      <c r="I243" s="206"/>
      <c r="J243" s="206"/>
      <c r="K243" s="206"/>
      <c r="L243" s="206"/>
      <c r="M243" s="206"/>
      <c r="N243" s="206"/>
      <c r="O243" s="206"/>
      <c r="P243" s="206"/>
      <c r="Q243" s="221"/>
      <c r="R243" s="222"/>
      <c r="S243" s="206"/>
      <c r="T243" s="206"/>
      <c r="U243" s="206"/>
      <c r="V243" s="206"/>
      <c r="W243" s="206"/>
      <c r="X243" s="206"/>
      <c r="Y243" s="206"/>
      <c r="Z243" s="206"/>
      <c r="AA243" s="206"/>
      <c r="AB243" s="206"/>
      <c r="AC243" s="206"/>
      <c r="AD243" s="206"/>
      <c r="AE243" s="206"/>
      <c r="AF243" s="206"/>
      <c r="AG243" s="206"/>
      <c r="AH243" s="206"/>
      <c r="AI243" s="206"/>
      <c r="AJ243" s="206"/>
      <c r="AK243" s="221"/>
      <c r="AL243" s="804" t="s">
        <v>1726</v>
      </c>
      <c r="AM243" s="805"/>
    </row>
    <row r="244" spans="2:39" s="164" customFormat="1" ht="15" customHeight="1">
      <c r="B244" s="802" t="s">
        <v>1726</v>
      </c>
      <c r="C244" s="803"/>
      <c r="D244" s="427">
        <v>2</v>
      </c>
      <c r="E244" s="428"/>
      <c r="F244" s="222" t="s">
        <v>2170</v>
      </c>
      <c r="G244" s="206"/>
      <c r="H244" s="206"/>
      <c r="I244" s="206"/>
      <c r="J244" s="206"/>
      <c r="K244" s="206"/>
      <c r="L244" s="206"/>
      <c r="M244" s="206"/>
      <c r="N244" s="206"/>
      <c r="O244" s="206"/>
      <c r="P244" s="206"/>
      <c r="Q244" s="221"/>
      <c r="R244" s="222"/>
      <c r="S244" s="206"/>
      <c r="T244" s="206"/>
      <c r="U244" s="206"/>
      <c r="V244" s="206"/>
      <c r="W244" s="206"/>
      <c r="X244" s="206"/>
      <c r="Y244" s="206"/>
      <c r="Z244" s="206"/>
      <c r="AA244" s="206"/>
      <c r="AB244" s="206"/>
      <c r="AC244" s="206"/>
      <c r="AD244" s="206"/>
      <c r="AE244" s="206"/>
      <c r="AF244" s="206"/>
      <c r="AG244" s="206"/>
      <c r="AH244" s="206"/>
      <c r="AI244" s="206"/>
      <c r="AJ244" s="206"/>
      <c r="AK244" s="221"/>
      <c r="AL244" s="804" t="s">
        <v>1726</v>
      </c>
      <c r="AM244" s="805"/>
    </row>
    <row r="245" spans="2:39" s="164" customFormat="1" ht="15" customHeight="1">
      <c r="B245" s="802" t="s">
        <v>1726</v>
      </c>
      <c r="C245" s="803"/>
      <c r="D245" s="427">
        <v>2</v>
      </c>
      <c r="E245" s="428"/>
      <c r="F245" s="222" t="s">
        <v>2171</v>
      </c>
      <c r="G245" s="206"/>
      <c r="H245" s="206"/>
      <c r="I245" s="206"/>
      <c r="J245" s="206"/>
      <c r="K245" s="206"/>
      <c r="L245" s="206"/>
      <c r="M245" s="206"/>
      <c r="N245" s="206"/>
      <c r="O245" s="206"/>
      <c r="P245" s="206"/>
      <c r="Q245" s="221"/>
      <c r="R245" s="222"/>
      <c r="S245" s="206"/>
      <c r="T245" s="206"/>
      <c r="U245" s="206"/>
      <c r="V245" s="206"/>
      <c r="W245" s="206"/>
      <c r="X245" s="206"/>
      <c r="Y245" s="206"/>
      <c r="Z245" s="206"/>
      <c r="AA245" s="206"/>
      <c r="AB245" s="206"/>
      <c r="AC245" s="206"/>
      <c r="AD245" s="206"/>
      <c r="AE245" s="206"/>
      <c r="AF245" s="206"/>
      <c r="AG245" s="206"/>
      <c r="AH245" s="206"/>
      <c r="AI245" s="206"/>
      <c r="AJ245" s="206"/>
      <c r="AK245" s="221"/>
      <c r="AL245" s="804" t="s">
        <v>1726</v>
      </c>
      <c r="AM245" s="805"/>
    </row>
    <row r="246" spans="2:39" s="164" customFormat="1" ht="15" customHeight="1">
      <c r="B246" s="802" t="s">
        <v>1726</v>
      </c>
      <c r="C246" s="803"/>
      <c r="D246" s="427">
        <v>2</v>
      </c>
      <c r="E246" s="428"/>
      <c r="F246" s="222" t="s">
        <v>2172</v>
      </c>
      <c r="G246" s="206"/>
      <c r="H246" s="206"/>
      <c r="I246" s="206"/>
      <c r="J246" s="206"/>
      <c r="K246" s="206"/>
      <c r="L246" s="206"/>
      <c r="M246" s="206"/>
      <c r="N246" s="206"/>
      <c r="O246" s="206"/>
      <c r="P246" s="206"/>
      <c r="Q246" s="221"/>
      <c r="R246" s="222"/>
      <c r="S246" s="206"/>
      <c r="T246" s="206"/>
      <c r="U246" s="206"/>
      <c r="V246" s="206"/>
      <c r="W246" s="206"/>
      <c r="X246" s="206"/>
      <c r="Y246" s="206"/>
      <c r="Z246" s="206"/>
      <c r="AA246" s="206"/>
      <c r="AB246" s="206"/>
      <c r="AC246" s="206"/>
      <c r="AD246" s="206"/>
      <c r="AE246" s="206"/>
      <c r="AF246" s="206"/>
      <c r="AG246" s="206"/>
      <c r="AH246" s="206"/>
      <c r="AI246" s="206"/>
      <c r="AJ246" s="206"/>
      <c r="AK246" s="221"/>
      <c r="AL246" s="804" t="s">
        <v>1726</v>
      </c>
      <c r="AM246" s="805"/>
    </row>
    <row r="247" spans="2:39" s="164" customFormat="1" ht="15" customHeight="1">
      <c r="B247" s="802" t="s">
        <v>1726</v>
      </c>
      <c r="C247" s="803"/>
      <c r="D247" s="427">
        <v>2</v>
      </c>
      <c r="E247" s="428"/>
      <c r="F247" s="222" t="s">
        <v>2173</v>
      </c>
      <c r="G247" s="206"/>
      <c r="H247" s="206"/>
      <c r="I247" s="206"/>
      <c r="J247" s="206"/>
      <c r="K247" s="206"/>
      <c r="L247" s="206"/>
      <c r="M247" s="206"/>
      <c r="N247" s="206"/>
      <c r="O247" s="206"/>
      <c r="P247" s="206"/>
      <c r="Q247" s="221"/>
      <c r="R247" s="222"/>
      <c r="S247" s="206"/>
      <c r="T247" s="206"/>
      <c r="U247" s="206"/>
      <c r="V247" s="206"/>
      <c r="W247" s="206"/>
      <c r="X247" s="206"/>
      <c r="Y247" s="206"/>
      <c r="Z247" s="206"/>
      <c r="AA247" s="206"/>
      <c r="AB247" s="206"/>
      <c r="AC247" s="206"/>
      <c r="AD247" s="206"/>
      <c r="AE247" s="206"/>
      <c r="AF247" s="206"/>
      <c r="AG247" s="206"/>
      <c r="AH247" s="206"/>
      <c r="AI247" s="206"/>
      <c r="AJ247" s="206"/>
      <c r="AK247" s="221"/>
      <c r="AL247" s="804" t="s">
        <v>1726</v>
      </c>
      <c r="AM247" s="805"/>
    </row>
    <row r="248" spans="2:39" s="164" customFormat="1" ht="15" customHeight="1">
      <c r="B248" s="802" t="s">
        <v>1726</v>
      </c>
      <c r="C248" s="803"/>
      <c r="D248" s="427">
        <v>2</v>
      </c>
      <c r="E248" s="428"/>
      <c r="F248" s="222" t="s">
        <v>2174</v>
      </c>
      <c r="G248" s="206"/>
      <c r="H248" s="206"/>
      <c r="I248" s="206"/>
      <c r="J248" s="206"/>
      <c r="K248" s="206"/>
      <c r="L248" s="206"/>
      <c r="M248" s="206"/>
      <c r="N248" s="206"/>
      <c r="O248" s="206"/>
      <c r="P248" s="206"/>
      <c r="Q248" s="221"/>
      <c r="R248" s="222" t="s">
        <v>2175</v>
      </c>
      <c r="S248" s="206"/>
      <c r="T248" s="206"/>
      <c r="U248" s="206"/>
      <c r="V248" s="206"/>
      <c r="W248" s="206"/>
      <c r="X248" s="206"/>
      <c r="Y248" s="206"/>
      <c r="Z248" s="206"/>
      <c r="AA248" s="206"/>
      <c r="AB248" s="206"/>
      <c r="AC248" s="206"/>
      <c r="AD248" s="206"/>
      <c r="AE248" s="206"/>
      <c r="AF248" s="206"/>
      <c r="AG248" s="206"/>
      <c r="AH248" s="206"/>
      <c r="AI248" s="206"/>
      <c r="AJ248" s="206"/>
      <c r="AK248" s="221"/>
      <c r="AL248" s="804" t="s">
        <v>1726</v>
      </c>
      <c r="AM248" s="805"/>
    </row>
    <row r="249" spans="2:39" s="164" customFormat="1" ht="15" customHeight="1" thickBot="1">
      <c r="B249" s="806" t="s">
        <v>1726</v>
      </c>
      <c r="C249" s="807"/>
      <c r="D249" s="486">
        <v>2</v>
      </c>
      <c r="E249" s="487"/>
      <c r="F249" s="245" t="s">
        <v>2109</v>
      </c>
      <c r="G249" s="227"/>
      <c r="H249" s="214"/>
      <c r="I249" s="65"/>
      <c r="J249" s="65"/>
      <c r="K249" s="65"/>
      <c r="L249" s="65"/>
      <c r="M249" s="65"/>
      <c r="N249" s="65"/>
      <c r="O249" s="65"/>
      <c r="P249" s="65"/>
      <c r="Q249" s="254"/>
      <c r="R249" s="245" t="s">
        <v>2142</v>
      </c>
      <c r="S249" s="65"/>
      <c r="T249" s="65"/>
      <c r="U249" s="65"/>
      <c r="V249" s="214"/>
      <c r="W249" s="65"/>
      <c r="X249" s="65"/>
      <c r="Y249" s="65"/>
      <c r="Z249" s="65"/>
      <c r="AA249" s="65"/>
      <c r="AB249" s="65"/>
      <c r="AC249" s="65"/>
      <c r="AD249" s="65"/>
      <c r="AE249" s="65"/>
      <c r="AF249" s="65"/>
      <c r="AG249" s="65"/>
      <c r="AH249" s="65"/>
      <c r="AI249" s="65"/>
      <c r="AJ249" s="65"/>
      <c r="AK249" s="254"/>
      <c r="AL249" s="808" t="s">
        <v>1726</v>
      </c>
      <c r="AM249" s="809"/>
    </row>
    <row r="250" spans="2:39" s="164" customFormat="1" ht="15" customHeight="1"/>
  </sheetData>
  <mergeCells count="760">
    <mergeCell ref="M186:AB186"/>
    <mergeCell ref="AL116:AM118"/>
    <mergeCell ref="AC117:AE118"/>
    <mergeCell ref="AF117:AK118"/>
    <mergeCell ref="AC119:AE119"/>
    <mergeCell ref="AF119:AK119"/>
    <mergeCell ref="AL119:AM121"/>
    <mergeCell ref="AC120:AE121"/>
    <mergeCell ref="AF120:AK121"/>
    <mergeCell ref="M125:AB125"/>
    <mergeCell ref="I116:J116"/>
    <mergeCell ref="N116:O116"/>
    <mergeCell ref="S116:T116"/>
    <mergeCell ref="X116:Y116"/>
    <mergeCell ref="AC116:AE116"/>
    <mergeCell ref="AF116:AK116"/>
    <mergeCell ref="B114:I114"/>
    <mergeCell ref="J114:M114"/>
    <mergeCell ref="N114:Q114"/>
    <mergeCell ref="S114:X114"/>
    <mergeCell ref="Y114:AB114"/>
    <mergeCell ref="AL114:AM114"/>
    <mergeCell ref="AL112:AM112"/>
    <mergeCell ref="B113:I113"/>
    <mergeCell ref="J113:K113"/>
    <mergeCell ref="O113:P113"/>
    <mergeCell ref="T113:U113"/>
    <mergeCell ref="Y113:Z113"/>
    <mergeCell ref="AD113:AE113"/>
    <mergeCell ref="AL113:AM113"/>
    <mergeCell ref="B111:I111"/>
    <mergeCell ref="J111:K111"/>
    <mergeCell ref="O111:P111"/>
    <mergeCell ref="AL111:AM111"/>
    <mergeCell ref="B112:I112"/>
    <mergeCell ref="J112:K112"/>
    <mergeCell ref="O112:P112"/>
    <mergeCell ref="T112:U112"/>
    <mergeCell ref="Y112:Z112"/>
    <mergeCell ref="AD112:AE112"/>
    <mergeCell ref="B110:I110"/>
    <mergeCell ref="J110:K110"/>
    <mergeCell ref="R110:S110"/>
    <mergeCell ref="X110:Y110"/>
    <mergeCell ref="AD110:AE110"/>
    <mergeCell ref="AL110:AM110"/>
    <mergeCell ref="Z107:AG107"/>
    <mergeCell ref="B108:I109"/>
    <mergeCell ref="J108:K108"/>
    <mergeCell ref="R108:S108"/>
    <mergeCell ref="Z108:AA108"/>
    <mergeCell ref="AL108:AM109"/>
    <mergeCell ref="J109:K109"/>
    <mergeCell ref="Q109:X109"/>
    <mergeCell ref="Z109:AA109"/>
    <mergeCell ref="AD104:AE104"/>
    <mergeCell ref="J105:N105"/>
    <mergeCell ref="O105:P105"/>
    <mergeCell ref="T105:U105"/>
    <mergeCell ref="Y101:Z101"/>
    <mergeCell ref="AD101:AE101"/>
    <mergeCell ref="B102:I107"/>
    <mergeCell ref="J102:K102"/>
    <mergeCell ref="AL102:AM107"/>
    <mergeCell ref="J103:N104"/>
    <mergeCell ref="O103:P103"/>
    <mergeCell ref="V103:W103"/>
    <mergeCell ref="AA103:AB103"/>
    <mergeCell ref="AF103:AG103"/>
    <mergeCell ref="J106:N106"/>
    <mergeCell ref="O106:P106"/>
    <mergeCell ref="J107:N107"/>
    <mergeCell ref="O107:P107"/>
    <mergeCell ref="T107:U107"/>
    <mergeCell ref="V107:X107"/>
    <mergeCell ref="O104:P104"/>
    <mergeCell ref="T104:U104"/>
    <mergeCell ref="Y104:Z104"/>
    <mergeCell ref="Z99:AA99"/>
    <mergeCell ref="B100:I100"/>
    <mergeCell ref="J100:K100"/>
    <mergeCell ref="O100:P100"/>
    <mergeCell ref="U100:V100"/>
    <mergeCell ref="AL100:AM101"/>
    <mergeCell ref="B101:I101"/>
    <mergeCell ref="J101:K101"/>
    <mergeCell ref="O101:P101"/>
    <mergeCell ref="T101:U101"/>
    <mergeCell ref="AL96:AM99"/>
    <mergeCell ref="B97:I99"/>
    <mergeCell ref="J97:K97"/>
    <mergeCell ref="R97:S97"/>
    <mergeCell ref="Z97:AA97"/>
    <mergeCell ref="J98:K98"/>
    <mergeCell ref="R98:S98"/>
    <mergeCell ref="Z98:AA98"/>
    <mergeCell ref="J99:K99"/>
    <mergeCell ref="R99:S99"/>
    <mergeCell ref="B96:I96"/>
    <mergeCell ref="J96:K96"/>
    <mergeCell ref="O96:P96"/>
    <mergeCell ref="T96:U96"/>
    <mergeCell ref="Y96:Z96"/>
    <mergeCell ref="AD96:AE96"/>
    <mergeCell ref="R93:S93"/>
    <mergeCell ref="Z93:AA93"/>
    <mergeCell ref="J94:K94"/>
    <mergeCell ref="R94:S94"/>
    <mergeCell ref="Z94:AA94"/>
    <mergeCell ref="B95:I95"/>
    <mergeCell ref="J95:K95"/>
    <mergeCell ref="L95:M95"/>
    <mergeCell ref="O95:W95"/>
    <mergeCell ref="X95:AK95"/>
    <mergeCell ref="B90:I90"/>
    <mergeCell ref="J90:K90"/>
    <mergeCell ref="O90:P90"/>
    <mergeCell ref="T90:U90"/>
    <mergeCell ref="Y90:Z90"/>
    <mergeCell ref="AD90:AE90"/>
    <mergeCell ref="AL90:AM95"/>
    <mergeCell ref="B91:I94"/>
    <mergeCell ref="J91:K91"/>
    <mergeCell ref="R91:S91"/>
    <mergeCell ref="Z91:AA91"/>
    <mergeCell ref="J92:K92"/>
    <mergeCell ref="R92:S92"/>
    <mergeCell ref="Z92:AA92"/>
    <mergeCell ref="J93:K93"/>
    <mergeCell ref="B88:I88"/>
    <mergeCell ref="J88:R88"/>
    <mergeCell ref="S88:AA88"/>
    <mergeCell ref="AC88:AF88"/>
    <mergeCell ref="AG88:AJ88"/>
    <mergeCell ref="AL88:AM89"/>
    <mergeCell ref="B89:I89"/>
    <mergeCell ref="J89:K89"/>
    <mergeCell ref="L89:M89"/>
    <mergeCell ref="O89:P89"/>
    <mergeCell ref="Q89:R89"/>
    <mergeCell ref="T89:W89"/>
    <mergeCell ref="X89:AA89"/>
    <mergeCell ref="AC89:AF89"/>
    <mergeCell ref="AG89:AJ89"/>
    <mergeCell ref="AL85:AM85"/>
    <mergeCell ref="B86:I86"/>
    <mergeCell ref="J86:K86"/>
    <mergeCell ref="O86:P86"/>
    <mergeCell ref="S86:T86"/>
    <mergeCell ref="Y86:Z86"/>
    <mergeCell ref="AE86:AF86"/>
    <mergeCell ref="AL86:AM86"/>
    <mergeCell ref="B85:I85"/>
    <mergeCell ref="J85:K85"/>
    <mergeCell ref="O85:P85"/>
    <mergeCell ref="S85:V85"/>
    <mergeCell ref="W85:AD85"/>
    <mergeCell ref="AE85:AF85"/>
    <mergeCell ref="J78:N79"/>
    <mergeCell ref="O78:P78"/>
    <mergeCell ref="AB78:AC78"/>
    <mergeCell ref="AL82:AM84"/>
    <mergeCell ref="B83:I83"/>
    <mergeCell ref="J83:K83"/>
    <mergeCell ref="O83:P83"/>
    <mergeCell ref="S83:T83"/>
    <mergeCell ref="B84:I84"/>
    <mergeCell ref="J84:K84"/>
    <mergeCell ref="O84:P84"/>
    <mergeCell ref="S84:T84"/>
    <mergeCell ref="B82:I82"/>
    <mergeCell ref="J82:K82"/>
    <mergeCell ref="O82:P82"/>
    <mergeCell ref="S82:T82"/>
    <mergeCell ref="Y82:Z82"/>
    <mergeCell ref="AE82:AF82"/>
    <mergeCell ref="AL72:AM73"/>
    <mergeCell ref="J73:K73"/>
    <mergeCell ref="O73:P73"/>
    <mergeCell ref="T73:U73"/>
    <mergeCell ref="Y73:Z73"/>
    <mergeCell ref="B74:I81"/>
    <mergeCell ref="J74:K74"/>
    <mergeCell ref="AL74:AM74"/>
    <mergeCell ref="J75:K75"/>
    <mergeCell ref="R75:S75"/>
    <mergeCell ref="O79:P79"/>
    <mergeCell ref="J80:N80"/>
    <mergeCell ref="O80:P80"/>
    <mergeCell ref="AB80:AK80"/>
    <mergeCell ref="J81:N81"/>
    <mergeCell ref="O81:P81"/>
    <mergeCell ref="AB81:AC81"/>
    <mergeCell ref="Z75:AA75"/>
    <mergeCell ref="AL75:AM81"/>
    <mergeCell ref="J76:N76"/>
    <mergeCell ref="O76:AK76"/>
    <mergeCell ref="J77:N77"/>
    <mergeCell ref="O77:AA77"/>
    <mergeCell ref="AB77:AK77"/>
    <mergeCell ref="AL60:AM62"/>
    <mergeCell ref="N67:AA67"/>
    <mergeCell ref="AL69:AM69"/>
    <mergeCell ref="B70:I71"/>
    <mergeCell ref="J70:K70"/>
    <mergeCell ref="O70:P70"/>
    <mergeCell ref="T70:U70"/>
    <mergeCell ref="Y70:Z70"/>
    <mergeCell ref="AD70:AE70"/>
    <mergeCell ref="AL70:AM71"/>
    <mergeCell ref="H59:T59"/>
    <mergeCell ref="U59:X59"/>
    <mergeCell ref="Y59:AK59"/>
    <mergeCell ref="T56:U56"/>
    <mergeCell ref="V56:AK56"/>
    <mergeCell ref="J71:K71"/>
    <mergeCell ref="T71:AK71"/>
    <mergeCell ref="B72:I73"/>
    <mergeCell ref="J72:K72"/>
    <mergeCell ref="O72:P72"/>
    <mergeCell ref="T72:U72"/>
    <mergeCell ref="Y72:Z72"/>
    <mergeCell ref="AD72:AE72"/>
    <mergeCell ref="AD54:AK54"/>
    <mergeCell ref="AL54:AM59"/>
    <mergeCell ref="V55:W55"/>
    <mergeCell ref="X55:AA55"/>
    <mergeCell ref="AB55:AC55"/>
    <mergeCell ref="AD55:AK55"/>
    <mergeCell ref="B57:C59"/>
    <mergeCell ref="D57:G57"/>
    <mergeCell ref="H57:T57"/>
    <mergeCell ref="U57:W57"/>
    <mergeCell ref="X57:AB57"/>
    <mergeCell ref="AC57:AF57"/>
    <mergeCell ref="AG57:AK57"/>
    <mergeCell ref="D58:G58"/>
    <mergeCell ref="B56:C56"/>
    <mergeCell ref="D56:G56"/>
    <mergeCell ref="H56:I56"/>
    <mergeCell ref="J56:M56"/>
    <mergeCell ref="N56:O56"/>
    <mergeCell ref="P56:S56"/>
    <mergeCell ref="I58:K58"/>
    <mergeCell ref="M58:O58"/>
    <mergeCell ref="P58:AK58"/>
    <mergeCell ref="D59:G59"/>
    <mergeCell ref="U49:W49"/>
    <mergeCell ref="X49:AB49"/>
    <mergeCell ref="AC49:AF49"/>
    <mergeCell ref="AG49:AK49"/>
    <mergeCell ref="T47:U47"/>
    <mergeCell ref="V47:AK47"/>
    <mergeCell ref="AL47:AM51"/>
    <mergeCell ref="B54:C55"/>
    <mergeCell ref="D54:G55"/>
    <mergeCell ref="H54:I55"/>
    <mergeCell ref="J54:P55"/>
    <mergeCell ref="Q54:R55"/>
    <mergeCell ref="S54:U55"/>
    <mergeCell ref="D50:G50"/>
    <mergeCell ref="I50:K50"/>
    <mergeCell ref="M50:O50"/>
    <mergeCell ref="P50:AK50"/>
    <mergeCell ref="D51:G51"/>
    <mergeCell ref="H51:T51"/>
    <mergeCell ref="U51:X51"/>
    <mergeCell ref="Y51:AK51"/>
    <mergeCell ref="V54:W54"/>
    <mergeCell ref="X54:AA54"/>
    <mergeCell ref="AB54:AC54"/>
    <mergeCell ref="B49:C51"/>
    <mergeCell ref="B47:C47"/>
    <mergeCell ref="D47:G47"/>
    <mergeCell ref="H47:I47"/>
    <mergeCell ref="J47:M47"/>
    <mergeCell ref="N47:O47"/>
    <mergeCell ref="P47:S47"/>
    <mergeCell ref="D49:G49"/>
    <mergeCell ref="H49:T49"/>
    <mergeCell ref="D42:G42"/>
    <mergeCell ref="H42:T42"/>
    <mergeCell ref="U42:W42"/>
    <mergeCell ref="X42:AB42"/>
    <mergeCell ref="AC42:AF42"/>
    <mergeCell ref="AG42:AK42"/>
    <mergeCell ref="B48:C48"/>
    <mergeCell ref="D48:I48"/>
    <mergeCell ref="J48:O48"/>
    <mergeCell ref="P48:AB48"/>
    <mergeCell ref="AC48:AD48"/>
    <mergeCell ref="AE48:AK48"/>
    <mergeCell ref="T40:U40"/>
    <mergeCell ref="V40:AK40"/>
    <mergeCell ref="AL40:AM44"/>
    <mergeCell ref="B41:C41"/>
    <mergeCell ref="D41:I41"/>
    <mergeCell ref="J41:O41"/>
    <mergeCell ref="P41:AB41"/>
    <mergeCell ref="AC41:AD41"/>
    <mergeCell ref="AE41:AK41"/>
    <mergeCell ref="B42:C44"/>
    <mergeCell ref="B40:C40"/>
    <mergeCell ref="D40:G40"/>
    <mergeCell ref="H40:I40"/>
    <mergeCell ref="J40:M40"/>
    <mergeCell ref="N40:O40"/>
    <mergeCell ref="P40:S40"/>
    <mergeCell ref="D43:G43"/>
    <mergeCell ref="I43:K43"/>
    <mergeCell ref="M43:O43"/>
    <mergeCell ref="P43:AK43"/>
    <mergeCell ref="D44:G44"/>
    <mergeCell ref="H44:T44"/>
    <mergeCell ref="U44:X44"/>
    <mergeCell ref="Y44:AK44"/>
    <mergeCell ref="T35:U35"/>
    <mergeCell ref="V35:AK35"/>
    <mergeCell ref="AL35:AM37"/>
    <mergeCell ref="B36:C36"/>
    <mergeCell ref="D36:AK36"/>
    <mergeCell ref="B37:E37"/>
    <mergeCell ref="F37:AK37"/>
    <mergeCell ref="B35:C35"/>
    <mergeCell ref="D35:G35"/>
    <mergeCell ref="H35:I35"/>
    <mergeCell ref="J35:M35"/>
    <mergeCell ref="N35:O35"/>
    <mergeCell ref="P35:S35"/>
    <mergeCell ref="AL30:AM32"/>
    <mergeCell ref="J31:M31"/>
    <mergeCell ref="N31:W31"/>
    <mergeCell ref="X31:AA31"/>
    <mergeCell ref="AB31:AK31"/>
    <mergeCell ref="J32:M32"/>
    <mergeCell ref="N32:W32"/>
    <mergeCell ref="X32:AA32"/>
    <mergeCell ref="AB32:AK32"/>
    <mergeCell ref="B30:I32"/>
    <mergeCell ref="J30:M30"/>
    <mergeCell ref="N30:W30"/>
    <mergeCell ref="X30:AA30"/>
    <mergeCell ref="AB30:AK30"/>
    <mergeCell ref="B27:I29"/>
    <mergeCell ref="J27:M27"/>
    <mergeCell ref="N27:W27"/>
    <mergeCell ref="X27:AA27"/>
    <mergeCell ref="AB27:AK27"/>
    <mergeCell ref="AL27:AM29"/>
    <mergeCell ref="J28:M28"/>
    <mergeCell ref="N28:W28"/>
    <mergeCell ref="X28:AA28"/>
    <mergeCell ref="AB28:AK28"/>
    <mergeCell ref="AL24:AM26"/>
    <mergeCell ref="J25:M25"/>
    <mergeCell ref="N25:W25"/>
    <mergeCell ref="X25:AA25"/>
    <mergeCell ref="AB25:AK25"/>
    <mergeCell ref="J26:M26"/>
    <mergeCell ref="N26:W26"/>
    <mergeCell ref="X26:AA26"/>
    <mergeCell ref="AB26:AK26"/>
    <mergeCell ref="J29:M29"/>
    <mergeCell ref="N29:W29"/>
    <mergeCell ref="X29:AA29"/>
    <mergeCell ref="AB29:AK29"/>
    <mergeCell ref="B24:I26"/>
    <mergeCell ref="J24:M24"/>
    <mergeCell ref="N24:W24"/>
    <mergeCell ref="X24:AA24"/>
    <mergeCell ref="AB24:AK24"/>
    <mergeCell ref="B21:I23"/>
    <mergeCell ref="J21:M21"/>
    <mergeCell ref="N21:W21"/>
    <mergeCell ref="X21:AA21"/>
    <mergeCell ref="AB21:AK21"/>
    <mergeCell ref="AL21:AM23"/>
    <mergeCell ref="J22:M22"/>
    <mergeCell ref="N22:W22"/>
    <mergeCell ref="X22:AA22"/>
    <mergeCell ref="AB22:AK22"/>
    <mergeCell ref="AL17:AM18"/>
    <mergeCell ref="B18:I18"/>
    <mergeCell ref="J18:K18"/>
    <mergeCell ref="O18:P18"/>
    <mergeCell ref="Z18:AC18"/>
    <mergeCell ref="AD18:AG18"/>
    <mergeCell ref="AH18:AK18"/>
    <mergeCell ref="J23:M23"/>
    <mergeCell ref="N23:W23"/>
    <mergeCell ref="X23:AA23"/>
    <mergeCell ref="AB23:AK23"/>
    <mergeCell ref="B17:I17"/>
    <mergeCell ref="J17:K17"/>
    <mergeCell ref="L17:M17"/>
    <mergeCell ref="O17:P17"/>
    <mergeCell ref="R17:S17"/>
    <mergeCell ref="U17:Y18"/>
    <mergeCell ref="Z17:AC17"/>
    <mergeCell ref="AD17:AG17"/>
    <mergeCell ref="AH17:AK17"/>
    <mergeCell ref="AH15:AK15"/>
    <mergeCell ref="AL15:AM16"/>
    <mergeCell ref="B16:I16"/>
    <mergeCell ref="J16:K16"/>
    <mergeCell ref="L16:M16"/>
    <mergeCell ref="O16:P16"/>
    <mergeCell ref="R16:S16"/>
    <mergeCell ref="Z16:AA16"/>
    <mergeCell ref="AB16:AE16"/>
    <mergeCell ref="AF16:AG16"/>
    <mergeCell ref="AH16:AK16"/>
    <mergeCell ref="B15:I15"/>
    <mergeCell ref="J15:K15"/>
    <mergeCell ref="L15:M15"/>
    <mergeCell ref="O15:P15"/>
    <mergeCell ref="R15:S15"/>
    <mergeCell ref="U15:Y16"/>
    <mergeCell ref="Z15:AA15"/>
    <mergeCell ref="AB15:AE15"/>
    <mergeCell ref="AF15:AG15"/>
    <mergeCell ref="AF11:AG11"/>
    <mergeCell ref="AH11:AK11"/>
    <mergeCell ref="AL11:AM12"/>
    <mergeCell ref="B12:C12"/>
    <mergeCell ref="D12:G12"/>
    <mergeCell ref="H12:I12"/>
    <mergeCell ref="J12:M12"/>
    <mergeCell ref="N12:O12"/>
    <mergeCell ref="AH12:AK12"/>
    <mergeCell ref="P12:S12"/>
    <mergeCell ref="T12:U12"/>
    <mergeCell ref="V12:Y12"/>
    <mergeCell ref="Z12:AA12"/>
    <mergeCell ref="AB12:AE12"/>
    <mergeCell ref="AF12:AG12"/>
    <mergeCell ref="N5:AA5"/>
    <mergeCell ref="AC5:AD5"/>
    <mergeCell ref="AE5:AF5"/>
    <mergeCell ref="AH5:AI5"/>
    <mergeCell ref="AK5:AL5"/>
    <mergeCell ref="AL9:AM9"/>
    <mergeCell ref="AH10:AK10"/>
    <mergeCell ref="AL10:AM10"/>
    <mergeCell ref="B11:C11"/>
    <mergeCell ref="D11:G11"/>
    <mergeCell ref="H11:I11"/>
    <mergeCell ref="J11:M11"/>
    <mergeCell ref="N11:O11"/>
    <mergeCell ref="P11:S11"/>
    <mergeCell ref="T11:U11"/>
    <mergeCell ref="V11:Y11"/>
    <mergeCell ref="B10:I10"/>
    <mergeCell ref="J10:U10"/>
    <mergeCell ref="V10:Y10"/>
    <mergeCell ref="Z10:AA10"/>
    <mergeCell ref="AB10:AE10"/>
    <mergeCell ref="AF10:AG10"/>
    <mergeCell ref="Z11:AA11"/>
    <mergeCell ref="AB11:AE11"/>
    <mergeCell ref="B134:C134"/>
    <mergeCell ref="D134:E134"/>
    <mergeCell ref="F134:G134"/>
    <mergeCell ref="H134:Q134"/>
    <mergeCell ref="R134:AK134"/>
    <mergeCell ref="AL134:AM134"/>
    <mergeCell ref="B135:C135"/>
    <mergeCell ref="D135:E135"/>
    <mergeCell ref="F135:G135"/>
    <mergeCell ref="AL135:AM135"/>
    <mergeCell ref="B136:C136"/>
    <mergeCell ref="D136:E136"/>
    <mergeCell ref="F136:G136"/>
    <mergeCell ref="AL136:AM136"/>
    <mergeCell ref="B137:C137"/>
    <mergeCell ref="D137:E137"/>
    <mergeCell ref="F137:G137"/>
    <mergeCell ref="AL137:AM137"/>
    <mergeCell ref="B138:C138"/>
    <mergeCell ref="D138:E138"/>
    <mergeCell ref="F138:G138"/>
    <mergeCell ref="AL138:AM138"/>
    <mergeCell ref="B139:C139"/>
    <mergeCell ref="D139:E139"/>
    <mergeCell ref="F139:G139"/>
    <mergeCell ref="AL139:AM139"/>
    <mergeCell ref="B140:C140"/>
    <mergeCell ref="D140:E140"/>
    <mergeCell ref="F140:G140"/>
    <mergeCell ref="AL140:AM140"/>
    <mergeCell ref="B141:C141"/>
    <mergeCell ref="D141:E141"/>
    <mergeCell ref="F141:G141"/>
    <mergeCell ref="AL141:AM141"/>
    <mergeCell ref="B142:C142"/>
    <mergeCell ref="D142:E142"/>
    <mergeCell ref="F142:G142"/>
    <mergeCell ref="AL142:AM142"/>
    <mergeCell ref="B143:C143"/>
    <mergeCell ref="D143:E143"/>
    <mergeCell ref="F143:G143"/>
    <mergeCell ref="AL143:AM143"/>
    <mergeCell ref="B147:C147"/>
    <mergeCell ref="D147:E147"/>
    <mergeCell ref="F147:G147"/>
    <mergeCell ref="H147:Q147"/>
    <mergeCell ref="R147:AK147"/>
    <mergeCell ref="AL147:AM147"/>
    <mergeCell ref="B148:C149"/>
    <mergeCell ref="D148:E149"/>
    <mergeCell ref="F148:G149"/>
    <mergeCell ref="AL148:AM149"/>
    <mergeCell ref="B150:C150"/>
    <mergeCell ref="D150:E150"/>
    <mergeCell ref="F150:G150"/>
    <mergeCell ref="AL150:AM150"/>
    <mergeCell ref="B154:C154"/>
    <mergeCell ref="D154:E154"/>
    <mergeCell ref="F154:G154"/>
    <mergeCell ref="H154:Q154"/>
    <mergeCell ref="R154:AK154"/>
    <mergeCell ref="AL154:AM154"/>
    <mergeCell ref="B155:C155"/>
    <mergeCell ref="D155:E155"/>
    <mergeCell ref="F155:G155"/>
    <mergeCell ref="AL155:AM155"/>
    <mergeCell ref="B156:C156"/>
    <mergeCell ref="D156:E156"/>
    <mergeCell ref="F156:G156"/>
    <mergeCell ref="AL156:AM156"/>
    <mergeCell ref="B157:C158"/>
    <mergeCell ref="D157:E158"/>
    <mergeCell ref="F157:G158"/>
    <mergeCell ref="AL157:AM158"/>
    <mergeCell ref="B159:C159"/>
    <mergeCell ref="D159:E159"/>
    <mergeCell ref="F159:G159"/>
    <mergeCell ref="AL159:AM159"/>
    <mergeCell ref="B160:C160"/>
    <mergeCell ref="D160:E160"/>
    <mergeCell ref="F160:G160"/>
    <mergeCell ref="AL160:AM160"/>
    <mergeCell ref="B161:C161"/>
    <mergeCell ref="D161:E161"/>
    <mergeCell ref="F161:G161"/>
    <mergeCell ref="AL161:AM161"/>
    <mergeCell ref="B162:C162"/>
    <mergeCell ref="D162:E162"/>
    <mergeCell ref="F162:G162"/>
    <mergeCell ref="AL162:AM162"/>
    <mergeCell ref="B163:C163"/>
    <mergeCell ref="D163:E163"/>
    <mergeCell ref="F163:G163"/>
    <mergeCell ref="AL163:AM163"/>
    <mergeCell ref="B164:C164"/>
    <mergeCell ref="D164:E164"/>
    <mergeCell ref="F164:G164"/>
    <mergeCell ref="AL164:AM164"/>
    <mergeCell ref="B165:C165"/>
    <mergeCell ref="D165:E165"/>
    <mergeCell ref="F165:G165"/>
    <mergeCell ref="AL165:AM165"/>
    <mergeCell ref="B166:C166"/>
    <mergeCell ref="D166:E166"/>
    <mergeCell ref="F166:G166"/>
    <mergeCell ref="AL166:AM166"/>
    <mergeCell ref="B167:C167"/>
    <mergeCell ref="D167:E167"/>
    <mergeCell ref="F167:G167"/>
    <mergeCell ref="AL167:AM167"/>
    <mergeCell ref="B171:C171"/>
    <mergeCell ref="D171:E171"/>
    <mergeCell ref="F171:Q171"/>
    <mergeCell ref="R171:AK171"/>
    <mergeCell ref="AL171:AM171"/>
    <mergeCell ref="B172:C172"/>
    <mergeCell ref="D172:E172"/>
    <mergeCell ref="AL172:AM172"/>
    <mergeCell ref="B173:C173"/>
    <mergeCell ref="D173:E173"/>
    <mergeCell ref="AL173:AM173"/>
    <mergeCell ref="B174:C174"/>
    <mergeCell ref="D174:E174"/>
    <mergeCell ref="AL174:AM174"/>
    <mergeCell ref="B175:C176"/>
    <mergeCell ref="D175:E176"/>
    <mergeCell ref="F175:Q176"/>
    <mergeCell ref="AL175:AM176"/>
    <mergeCell ref="B177:C177"/>
    <mergeCell ref="D177:E177"/>
    <mergeCell ref="F177:Q177"/>
    <mergeCell ref="AL177:AM177"/>
    <mergeCell ref="B178:C179"/>
    <mergeCell ref="D178:E179"/>
    <mergeCell ref="F178:Q179"/>
    <mergeCell ref="AL178:AM179"/>
    <mergeCell ref="B180:C181"/>
    <mergeCell ref="D180:E181"/>
    <mergeCell ref="F180:Q181"/>
    <mergeCell ref="AL180:AM181"/>
    <mergeCell ref="B182:C182"/>
    <mergeCell ref="D182:E182"/>
    <mergeCell ref="AL182:AM182"/>
    <mergeCell ref="B190:C190"/>
    <mergeCell ref="D190:E190"/>
    <mergeCell ref="F190:Q190"/>
    <mergeCell ref="R190:AK190"/>
    <mergeCell ref="AL190:AM190"/>
    <mergeCell ref="B191:C192"/>
    <mergeCell ref="D191:E192"/>
    <mergeCell ref="F191:Q192"/>
    <mergeCell ref="AL191:AM192"/>
    <mergeCell ref="B193:C193"/>
    <mergeCell ref="D193:E193"/>
    <mergeCell ref="AL193:AM193"/>
    <mergeCell ref="B194:C195"/>
    <mergeCell ref="D194:E195"/>
    <mergeCell ref="F194:Q195"/>
    <mergeCell ref="AL194:AM195"/>
    <mergeCell ref="B196:C196"/>
    <mergeCell ref="D196:E196"/>
    <mergeCell ref="AL196:AM196"/>
    <mergeCell ref="B197:C197"/>
    <mergeCell ref="D197:E197"/>
    <mergeCell ref="AL197:AM197"/>
    <mergeCell ref="B198:C198"/>
    <mergeCell ref="D198:E198"/>
    <mergeCell ref="AL198:AM198"/>
    <mergeCell ref="B199:C199"/>
    <mergeCell ref="D199:E199"/>
    <mergeCell ref="AL199:AM199"/>
    <mergeCell ref="B203:C203"/>
    <mergeCell ref="D203:E203"/>
    <mergeCell ref="F203:Q203"/>
    <mergeCell ref="R203:AK203"/>
    <mergeCell ref="AL203:AM203"/>
    <mergeCell ref="B204:C204"/>
    <mergeCell ref="D204:E204"/>
    <mergeCell ref="AL204:AM204"/>
    <mergeCell ref="B205:C205"/>
    <mergeCell ref="D205:E205"/>
    <mergeCell ref="AL205:AM205"/>
    <mergeCell ref="B206:C206"/>
    <mergeCell ref="D206:E206"/>
    <mergeCell ref="AL206:AM206"/>
    <mergeCell ref="B207:C207"/>
    <mergeCell ref="D207:E207"/>
    <mergeCell ref="AL207:AM207"/>
    <mergeCell ref="B208:C208"/>
    <mergeCell ref="D208:E208"/>
    <mergeCell ref="AL208:AM208"/>
    <mergeCell ref="B209:C209"/>
    <mergeCell ref="D209:E209"/>
    <mergeCell ref="AL209:AM209"/>
    <mergeCell ref="B210:C210"/>
    <mergeCell ref="D210:E210"/>
    <mergeCell ref="AL210:AM210"/>
    <mergeCell ref="B211:C211"/>
    <mergeCell ref="D211:E211"/>
    <mergeCell ref="AL211:AM211"/>
    <mergeCell ref="B212:C212"/>
    <mergeCell ref="D212:E212"/>
    <mergeCell ref="AL212:AM212"/>
    <mergeCell ref="B213:C213"/>
    <mergeCell ref="D213:E213"/>
    <mergeCell ref="AL213:AM213"/>
    <mergeCell ref="B214:C214"/>
    <mergeCell ref="D214:E214"/>
    <mergeCell ref="AL214:AM214"/>
    <mergeCell ref="B215:C215"/>
    <mergeCell ref="D215:E215"/>
    <mergeCell ref="AL215:AM215"/>
    <mergeCell ref="B216:C216"/>
    <mergeCell ref="D216:E216"/>
    <mergeCell ref="AL216:AM216"/>
    <mergeCell ref="B217:C217"/>
    <mergeCell ref="D217:E217"/>
    <mergeCell ref="AL217:AM217"/>
    <mergeCell ref="B218:C218"/>
    <mergeCell ref="D218:E218"/>
    <mergeCell ref="AL218:AM218"/>
    <mergeCell ref="B219:C219"/>
    <mergeCell ref="D219:E219"/>
    <mergeCell ref="AL219:AM219"/>
    <mergeCell ref="B220:C220"/>
    <mergeCell ref="D220:E220"/>
    <mergeCell ref="AL220:AM220"/>
    <mergeCell ref="B224:C224"/>
    <mergeCell ref="D224:E224"/>
    <mergeCell ref="F224:Q224"/>
    <mergeCell ref="R224:AK224"/>
    <mergeCell ref="AL224:AM224"/>
    <mergeCell ref="B225:C225"/>
    <mergeCell ref="D225:E225"/>
    <mergeCell ref="AL225:AM225"/>
    <mergeCell ref="B226:C226"/>
    <mergeCell ref="D226:E226"/>
    <mergeCell ref="AL226:AM226"/>
    <mergeCell ref="B227:C227"/>
    <mergeCell ref="D227:E227"/>
    <mergeCell ref="AL227:AM227"/>
    <mergeCell ref="B228:C228"/>
    <mergeCell ref="D228:E228"/>
    <mergeCell ref="AL228:AM228"/>
    <mergeCell ref="B229:C229"/>
    <mergeCell ref="D229:E229"/>
    <mergeCell ref="AL229:AM229"/>
    <mergeCell ref="B230:C230"/>
    <mergeCell ref="D230:E230"/>
    <mergeCell ref="AL230:AM230"/>
    <mergeCell ref="B231:C231"/>
    <mergeCell ref="D231:E231"/>
    <mergeCell ref="AL231:AM231"/>
    <mergeCell ref="B232:C232"/>
    <mergeCell ref="D232:E232"/>
    <mergeCell ref="AL232:AM232"/>
    <mergeCell ref="B233:C233"/>
    <mergeCell ref="D233:E233"/>
    <mergeCell ref="AL233:AM233"/>
    <mergeCell ref="B234:C234"/>
    <mergeCell ref="D234:E234"/>
    <mergeCell ref="AL234:AM234"/>
    <mergeCell ref="B238:C238"/>
    <mergeCell ref="D238:E238"/>
    <mergeCell ref="F238:Q238"/>
    <mergeCell ref="R238:AK238"/>
    <mergeCell ref="AL238:AM238"/>
    <mergeCell ref="B239:C239"/>
    <mergeCell ref="D239:E239"/>
    <mergeCell ref="AL239:AM239"/>
    <mergeCell ref="B240:C240"/>
    <mergeCell ref="D240:E240"/>
    <mergeCell ref="AL240:AM240"/>
    <mergeCell ref="B241:C241"/>
    <mergeCell ref="D241:E241"/>
    <mergeCell ref="AL241:AM241"/>
    <mergeCell ref="B242:C242"/>
    <mergeCell ref="D242:E242"/>
    <mergeCell ref="AL242:AM242"/>
    <mergeCell ref="B243:C243"/>
    <mergeCell ref="D243:E243"/>
    <mergeCell ref="AL243:AM243"/>
    <mergeCell ref="B244:C244"/>
    <mergeCell ref="D244:E244"/>
    <mergeCell ref="AL244:AM244"/>
    <mergeCell ref="B248:C248"/>
    <mergeCell ref="D248:E248"/>
    <mergeCell ref="AL248:AM248"/>
    <mergeCell ref="B249:C249"/>
    <mergeCell ref="D249:E249"/>
    <mergeCell ref="AL249:AM249"/>
    <mergeCell ref="B245:C245"/>
    <mergeCell ref="D245:E245"/>
    <mergeCell ref="AL245:AM245"/>
    <mergeCell ref="B246:C246"/>
    <mergeCell ref="D246:E246"/>
    <mergeCell ref="AL246:AM246"/>
    <mergeCell ref="B247:C247"/>
    <mergeCell ref="D247:E247"/>
    <mergeCell ref="AL247:AM247"/>
  </mergeCells>
  <phoneticPr fontId="50"/>
  <conditionalFormatting sqref="N21:W32">
    <cfRule type="expression" dxfId="1" priority="2">
      <formula>IF($AF$16="■",TRUE,FALSE)</formula>
    </cfRule>
  </conditionalFormatting>
  <conditionalFormatting sqref="AB21:AK32">
    <cfRule type="expression" dxfId="0" priority="1">
      <formula>IF($AF$16="■",TRUE,FALSE)</formula>
    </cfRule>
  </conditionalFormatting>
  <dataValidations count="3">
    <dataValidation type="list" allowBlank="1" showInputMessage="1" prompt="選択" sqref="T106:U106 U97:V99 E12:F12 AD92:AE93 K12:L12 U91:V91 AD97:AE99" xr:uid="{B9280D23-093F-4EEC-8599-391D75156F61}">
      <formula1>"□,■"</formula1>
    </dataValidation>
    <dataValidation type="list" allowBlank="1" showInputMessage="1" sqref="AH12:AK12" xr:uid="{3D7415EA-7DC2-464C-B6C7-D7AD6B11599C}">
      <formula1>"その他,性能証明,すまい給付金,劣化対策,こどもみらい"</formula1>
    </dataValidation>
    <dataValidation type="list" allowBlank="1" showInputMessage="1" prompt="選択" sqref="AD112:AE113 AL82:AL86 AL11:AM12 AL35:AM37 AL40:AM42 AL47:AM49 AL54:AM62 T104:U105 AL72 S116:T116 AL102:AM104 AL74:AL75 AL15:AM18 AL10 AL21 AL24 AL27 AL30 Z10:AA12 AF10:AG12 B11:C12 H11:I12 N11:O12 T11:U12 J18:K18 O18:P18 Z15:AA16 AF15:AG16 B35:C36 H35:I35 N35:O35 T35:U35 B40:C41 H40:I40 N40:O40 T40:U40 AC41:AD41 B47:C48 H47:I47 N47:O47 T47:U47 AC48:AD48 B54:C56 H54:I56 Q54:R55 V54:W55 AB54:AC55 N56:O56 T56:U56 J70:K75 O70:P70 T70:U70 Y70:Z70 AD70:AE70 O72:P73 T72:U73 Y72:Z73 AD72:AE72 R75:S75 Z75:AA75 O78:P86 AB78:AC78 AB81:AC81 J82:K86 S82:T84 Y82:Z82 AE82:AF82 AE85:AF86 S86:T86 Y86:Z86 J90:K94 O90:P90 T90:U90 Y90:Z90 AD90:AE90 R91:S94 Z91:AA94 J96:K102 O96:P96 T96:U96 Y96:Z96 AD96:AE96 R97:S99 Z97:AA99 O100:P101 U100:V100 T101:U101 Y101:Z101 AD101:AE101 O103:P107 T107:U107 J108:K113 R108:S108 Z108:AA109 O111:P113 R110:S110 T112:U113 X110:Y110 AD110:AE110 Y112:Z113 X116:Y116 I116:J116 N116:O116 AL116 AL119 AF103:AG103 AD104:AE104 AA103:AB103 Y104:Z104 V103:W103 AL70 AM82:AM84 AM88:AM95 AL88:AL96 AL100 AM114 AM108:AM110 AL108:AL114 AL148:AM148 B148:C148 AL159:AM167 B159:C167 AL135:AM143 B180:C180 AL180:AM180 B182:C182 AL182:AM182 B191:C191 AL191:AM191 B193:C194 AL193:AM194 B196:C199 AL196:AM199 AL225:AM234 B225:C234 AL204:AM220 B135:C143 AL155:AM157 B204:C220 AL177:AM178 B177:C178 AL150:AM150 B150:C150 B155:C157 B172:C175 AL172:AM175 B239:C249 AL239:AM249" xr:uid="{3B9C98EF-452C-4559-883E-0882BA36CB5B}">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3" manualBreakCount="3">
    <brk id="64" max="39" man="1"/>
    <brk id="122" max="39" man="1"/>
    <brk id="183" max="39"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1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6"/>
  </cols>
  <sheetData>
    <row r="3" spans="1:38" ht="15" customHeigh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38" ht="15" customHeight="1">
      <c r="A4" s="135"/>
      <c r="B4" s="135" t="s">
        <v>835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5" customHeight="1">
      <c r="A5" s="135"/>
      <c r="B5" s="135" t="s">
        <v>1414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ht="15" customHeight="1">
      <c r="A6" s="135"/>
      <c r="B6" s="135"/>
      <c r="C6" s="135" t="s">
        <v>1415</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ht="15" customHeigh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row>
    <row r="8" spans="1:38" ht="15" customHeight="1">
      <c r="A8" s="135"/>
      <c r="B8" s="135" t="s">
        <v>1416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row>
    <row r="9" spans="1:38" ht="15" customHeight="1">
      <c r="A9" s="135"/>
      <c r="B9" s="135"/>
      <c r="C9" s="135" t="s">
        <v>1723</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row>
    <row r="10" spans="1:38" ht="15" customHeigh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row>
    <row r="11" spans="1:38" ht="15" customHeight="1">
      <c r="A11" s="135"/>
      <c r="B11" s="135" t="s">
        <v>1417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row>
    <row r="12" spans="1:38" ht="15" customHeight="1">
      <c r="A12" s="135"/>
      <c r="B12" s="135"/>
      <c r="C12" s="135" t="s">
        <v>1801</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row>
    <row r="13" spans="1:38" ht="15" customHeight="1">
      <c r="A13" s="135"/>
      <c r="B13" s="135"/>
      <c r="C13" s="135" t="s">
        <v>1418</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38" ht="1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row>
    <row r="15" spans="1:38" ht="15" customHeight="1">
      <c r="A15" s="135"/>
      <c r="B15" s="135"/>
      <c r="C15" s="135" t="s">
        <v>1802</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35"/>
    </row>
    <row r="16" spans="1:38" ht="15" customHeight="1">
      <c r="A16" s="135"/>
      <c r="B16" s="135"/>
      <c r="C16" s="13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35"/>
    </row>
    <row r="17" spans="1:38" ht="15" customHeight="1">
      <c r="A17" s="135"/>
      <c r="B17" s="135"/>
      <c r="C17" s="135" t="s">
        <v>1803</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row>
    <row r="18" spans="1:38" ht="15" customHeight="1">
      <c r="A18" s="135"/>
      <c r="B18" s="135"/>
      <c r="C18" s="135" t="s">
        <v>1419</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row>
    <row r="19" spans="1:38" ht="1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row>
    <row r="20" spans="1:38" ht="15" customHeight="1">
      <c r="A20" s="135"/>
      <c r="B20" s="135"/>
      <c r="C20" s="135" t="s">
        <v>1804</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row>
    <row r="21" spans="1:38" ht="15" customHeight="1">
      <c r="A21" s="135"/>
      <c r="B21" s="135"/>
      <c r="C21" s="135" t="s">
        <v>1420</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row>
    <row r="22" spans="1:38"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row>
    <row r="23" spans="1:38" ht="15" customHeight="1">
      <c r="A23" s="135"/>
      <c r="B23" s="135"/>
      <c r="C23" s="135" t="s">
        <v>1805</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15" customHeight="1">
      <c r="A24" s="135"/>
      <c r="B24" s="135"/>
      <c r="C24" s="135" t="s">
        <v>1421</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row>
    <row r="25" spans="1:38" ht="15" customHeight="1">
      <c r="A25" s="135"/>
      <c r="B25" s="135"/>
      <c r="C25" s="135" t="s">
        <v>1422</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row>
    <row r="26" spans="1:38" ht="15" customHeight="1">
      <c r="A26" s="135"/>
      <c r="B26" s="135"/>
      <c r="C26" s="135" t="s">
        <v>1423</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row>
    <row r="27" spans="1:38" ht="15" customHeight="1">
      <c r="A27" s="135"/>
      <c r="B27" s="135"/>
      <c r="C27" s="135" t="s">
        <v>1424</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row>
    <row r="28" spans="1:38" ht="15"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row>
    <row r="29" spans="1:38" ht="15" customHeight="1">
      <c r="A29" s="135"/>
      <c r="B29" s="135"/>
      <c r="C29" s="135" t="s">
        <v>1806</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row>
    <row r="30" spans="1:38" ht="15" customHeight="1">
      <c r="A30" s="135"/>
      <c r="B30" s="135"/>
      <c r="C30" s="135" t="s">
        <v>1425</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8" ht="15" customHeight="1">
      <c r="A31" s="135"/>
      <c r="B31" s="135"/>
      <c r="C31" s="135" t="s">
        <v>1426</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38" ht="15" customHeight="1">
      <c r="A32" s="135"/>
      <c r="B32" s="135"/>
      <c r="C32" s="135" t="s">
        <v>1427</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row>
    <row r="33" spans="1:38" ht="1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ht="15" customHeight="1">
      <c r="A34" s="135"/>
      <c r="B34" s="135"/>
      <c r="C34" s="135" t="s">
        <v>1807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1:38" ht="15" customHeight="1">
      <c r="A35" s="135"/>
      <c r="B35" s="135"/>
      <c r="C35" s="135" t="s">
        <v>1427</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38" ht="1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row>
    <row r="37" spans="1:38" ht="15" customHeight="1">
      <c r="A37" s="135"/>
      <c r="B37" s="135"/>
      <c r="C37" s="135" t="s">
        <v>1808</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5" customHeight="1">
      <c r="A38" s="135"/>
      <c r="B38" s="135"/>
      <c r="C38" s="135" t="s">
        <v>1428</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row r="39" spans="1:38" ht="1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row r="40" spans="1:38" ht="15" customHeight="1">
      <c r="A40" s="135"/>
      <c r="B40" s="135"/>
      <c r="C40" s="135" t="s">
        <v>1809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row>
    <row r="41" spans="1:38" ht="15" customHeight="1">
      <c r="A41" s="135"/>
      <c r="B41" s="135"/>
      <c r="C41" s="135" t="s">
        <v>1429</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row>
    <row r="42" spans="1:38" ht="15" customHeight="1">
      <c r="A42" s="135"/>
      <c r="B42" s="135"/>
      <c r="C42" s="135" t="s">
        <v>1430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row>
    <row r="43" spans="1:38" ht="15" customHeight="1">
      <c r="A43" s="135"/>
      <c r="B43" s="135"/>
      <c r="C43" s="135" t="s">
        <v>1431</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row>
    <row r="44" spans="1:38" ht="15" customHeight="1">
      <c r="A44" s="135"/>
      <c r="B44" s="135"/>
      <c r="C44" s="135" t="s">
        <v>1432</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row>
    <row r="45" spans="1:38" ht="1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row>
    <row r="46" spans="1:38" ht="15" customHeight="1">
      <c r="A46" s="135"/>
      <c r="B46" s="135"/>
      <c r="C46" s="135" t="s">
        <v>1810</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row>
    <row r="47" spans="1:38" ht="15" customHeight="1">
      <c r="A47" s="135"/>
      <c r="B47" s="135"/>
      <c r="C47" s="135" t="s">
        <v>1433</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1:38" ht="15" customHeight="1">
      <c r="A48" s="135"/>
      <c r="B48" s="135"/>
      <c r="C48" s="135" t="s">
        <v>1434</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1:38" ht="15" customHeight="1">
      <c r="A49" s="135"/>
      <c r="B49" s="135"/>
      <c r="C49" s="135" t="s">
        <v>1435</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1:38" ht="15" customHeight="1">
      <c r="A50" s="135"/>
      <c r="B50" s="135"/>
      <c r="C50" s="135" t="s">
        <v>1436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1:38" ht="15" customHeight="1">
      <c r="A51" s="135"/>
      <c r="B51" s="135"/>
      <c r="C51" s="135" t="s">
        <v>1437</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1:38" ht="15" customHeight="1">
      <c r="A52" s="135"/>
      <c r="B52" s="135"/>
      <c r="C52" s="135" t="s">
        <v>1992</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1:38" ht="15" customHeight="1">
      <c r="A53" s="135"/>
      <c r="B53" s="135"/>
      <c r="C53" s="135" t="s">
        <v>1991</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row r="54" spans="1:38" ht="15" customHeight="1">
      <c r="A54" s="135"/>
      <c r="B54" s="135"/>
      <c r="C54" s="135" t="s">
        <v>1993</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row>
    <row r="55" spans="1:38" ht="15" customHeight="1">
      <c r="A55" s="135"/>
      <c r="B55" s="135"/>
      <c r="C55" s="135" t="s">
        <v>1438</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row>
    <row r="56" spans="1:38" ht="15" customHeight="1">
      <c r="A56" s="135"/>
      <c r="B56" s="135"/>
      <c r="C56" s="135" t="s">
        <v>1439</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1:38" ht="1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1:38" ht="15" customHeight="1">
      <c r="A58" s="135"/>
      <c r="B58" s="135"/>
      <c r="C58" s="135" t="s">
        <v>1811</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1:38" ht="1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38" ht="1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row>
    <row r="61" spans="1:38" ht="15" customHeight="1">
      <c r="A61" s="135"/>
      <c r="B61" s="135" t="s">
        <v>1440</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row>
    <row r="62" spans="1:38" ht="15" customHeight="1">
      <c r="A62" s="135"/>
      <c r="B62" s="135"/>
      <c r="C62" s="135" t="s">
        <v>1812</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1:38" ht="1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row>
    <row r="64" spans="1:38" ht="15" customHeight="1">
      <c r="A64" s="135"/>
      <c r="B64" s="135"/>
      <c r="C64" s="135" t="s">
        <v>1813</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ht="15" customHeight="1">
      <c r="A65" s="135"/>
      <c r="B65" s="135"/>
      <c r="C65" s="135" t="s">
        <v>1441</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row>
    <row r="66" spans="1:38" ht="15" customHeight="1">
      <c r="A66" s="135"/>
      <c r="B66" s="135"/>
      <c r="C66" s="135" t="s">
        <v>1442</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row>
    <row r="67" spans="1:38" ht="15" customHeight="1">
      <c r="A67" s="135"/>
      <c r="B67" s="135"/>
      <c r="C67" s="135" t="s">
        <v>1443</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row>
    <row r="68" spans="1:38" ht="15" customHeight="1">
      <c r="A68" s="135"/>
      <c r="B68" s="135"/>
      <c r="C68" s="135" t="s">
        <v>1444</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row>
    <row r="69" spans="1:38" ht="1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row>
    <row r="70" spans="1:38" ht="15" customHeight="1">
      <c r="A70" s="135"/>
      <c r="B70" s="135"/>
      <c r="C70" s="135" t="s">
        <v>1814</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row>
    <row r="71" spans="1:38" ht="15" customHeight="1">
      <c r="A71" s="135"/>
      <c r="B71" s="135"/>
      <c r="C71" s="135" t="s">
        <v>1445</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row>
    <row r="72" spans="1:38" ht="15" customHeight="1">
      <c r="A72" s="135"/>
      <c r="B72" s="135"/>
      <c r="C72" s="135" t="s">
        <v>1427</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row>
    <row r="73" spans="1:38" ht="1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row>
    <row r="74" spans="1:38" ht="15" customHeight="1">
      <c r="A74" s="135"/>
      <c r="B74" s="135"/>
      <c r="C74" s="135" t="s">
        <v>1815</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row>
    <row r="75" spans="1:38" ht="15" customHeight="1">
      <c r="A75" s="135"/>
      <c r="B75" s="135"/>
      <c r="C75" s="135" t="s">
        <v>1446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row>
    <row r="76" spans="1:38" ht="15" customHeight="1">
      <c r="A76" s="135"/>
      <c r="B76" s="135"/>
      <c r="C76" s="135" t="s">
        <v>1447</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row>
    <row r="77" spans="1:38" ht="1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row>
    <row r="78" spans="1:38" ht="15" customHeight="1">
      <c r="A78" s="135"/>
      <c r="B78" s="135"/>
      <c r="C78" s="135" t="s">
        <v>1816</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row>
    <row r="79" spans="1:38" ht="1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row>
    <row r="80" spans="1:38" ht="15" customHeight="1">
      <c r="A80" s="135"/>
      <c r="B80" s="135"/>
      <c r="C80" s="135" t="s">
        <v>1857</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row>
    <row r="81" spans="1:38" ht="15" customHeight="1">
      <c r="A81" s="135"/>
      <c r="B81" s="135"/>
      <c r="C81" s="135" t="s">
        <v>1858</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row>
    <row r="82" spans="1:38" ht="15" customHeight="1">
      <c r="A82" s="135"/>
      <c r="B82" s="135"/>
      <c r="C82" s="135" t="s">
        <v>1859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ht="15" customHeight="1">
      <c r="A83" s="135"/>
      <c r="B83" s="135"/>
      <c r="C83" s="135" t="s">
        <v>1860</v>
      </c>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row>
    <row r="84" spans="1:38" ht="15" customHeight="1">
      <c r="A84" s="135"/>
      <c r="B84" s="135"/>
      <c r="C84" s="135" t="s">
        <v>1861</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ht="15" customHeight="1">
      <c r="A85" s="135"/>
      <c r="B85" s="135"/>
      <c r="C85" s="135" t="s">
        <v>1862</v>
      </c>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row>
    <row r="86" spans="1:38" ht="15" customHeight="1">
      <c r="A86" s="135"/>
      <c r="B86" s="135"/>
      <c r="C86" s="135" t="s">
        <v>1448</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row>
    <row r="87" spans="1:38" ht="15" customHeight="1">
      <c r="A87" s="135"/>
      <c r="B87" s="135"/>
      <c r="C87" s="135" t="s">
        <v>1449</v>
      </c>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row>
    <row r="88" spans="1:38" ht="15" customHeight="1">
      <c r="A88" s="135"/>
      <c r="B88" s="135"/>
      <c r="C88" s="135" t="s">
        <v>1450</v>
      </c>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row>
    <row r="89" spans="1:38" ht="1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row>
    <row r="90" spans="1:38" ht="15" customHeight="1">
      <c r="A90" s="135"/>
      <c r="B90" s="135"/>
      <c r="C90" s="135" t="s">
        <v>1817</v>
      </c>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row>
    <row r="91" spans="1:38" ht="15" customHeight="1">
      <c r="A91" s="135"/>
      <c r="B91" s="135"/>
      <c r="C91" s="135" t="s">
        <v>1444</v>
      </c>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row>
    <row r="92" spans="1:38" ht="1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row>
    <row r="93" spans="1:38" ht="15" customHeight="1">
      <c r="A93" s="135"/>
      <c r="B93" s="135"/>
      <c r="C93" s="135" t="s">
        <v>1818</v>
      </c>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row>
    <row r="94" spans="1:38" ht="1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row>
    <row r="95" spans="1:38" ht="15" customHeight="1">
      <c r="A95" s="135"/>
      <c r="B95" s="135"/>
      <c r="C95" s="135" t="s">
        <v>1819</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row>
    <row r="96" spans="1:38" ht="15" customHeight="1">
      <c r="A96" s="135"/>
      <c r="B96" s="135"/>
      <c r="C96" s="135" t="s">
        <v>1451</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row>
    <row r="97" spans="1:38" ht="15" customHeight="1">
      <c r="A97" s="135"/>
      <c r="B97" s="135"/>
      <c r="C97" s="135" t="s">
        <v>1452</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row>
    <row r="98" spans="1:38" ht="1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row>
    <row r="99" spans="1:38" ht="15" customHeight="1">
      <c r="A99" s="135"/>
      <c r="B99" s="135"/>
      <c r="C99" s="135" t="s">
        <v>1820</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row>
    <row r="100" spans="1:38" ht="15" customHeight="1">
      <c r="A100" s="135"/>
      <c r="B100" s="135"/>
      <c r="C100" s="135" t="s">
        <v>1453</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row>
    <row r="101" spans="1:38" ht="1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row>
    <row r="102" spans="1:38" ht="15" customHeight="1">
      <c r="A102" s="135"/>
      <c r="B102" s="135"/>
      <c r="C102" s="135" t="s">
        <v>1821</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row>
    <row r="103" spans="1:38" ht="15" customHeight="1">
      <c r="A103" s="135"/>
      <c r="B103" s="135"/>
      <c r="C103" s="135" t="s">
        <v>1454</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row>
    <row r="104" spans="1:38" ht="15" customHeight="1">
      <c r="A104" s="135"/>
      <c r="B104" s="135"/>
      <c r="C104" s="135" t="s">
        <v>1455</v>
      </c>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row>
    <row r="105" spans="1:38" ht="1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row>
    <row r="106" spans="1:38" ht="15" customHeight="1">
      <c r="A106" s="135"/>
      <c r="B106" s="135"/>
      <c r="C106" s="135" t="s">
        <v>1822</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row>
    <row r="107" spans="1:38" ht="15" customHeight="1">
      <c r="A107" s="135"/>
      <c r="B107" s="135"/>
      <c r="C107" s="135" t="s">
        <v>1427</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row>
    <row r="108" spans="1:38" ht="1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row>
    <row r="109" spans="1:38" ht="15" customHeight="1">
      <c r="A109" s="135"/>
      <c r="B109" s="135"/>
      <c r="C109" s="135" t="s">
        <v>1823</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row>
    <row r="110" spans="1:38" ht="1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row>
    <row r="111" spans="1:38" ht="15" customHeight="1">
      <c r="A111" s="135"/>
      <c r="B111" s="135"/>
      <c r="C111" s="135" t="s">
        <v>1888</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row>
    <row r="112" spans="1:38" ht="15" customHeight="1">
      <c r="A112" s="135"/>
      <c r="B112" s="135"/>
      <c r="C112" s="135" t="s">
        <v>1889</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row>
    <row r="113" spans="1:38" ht="15" customHeight="1">
      <c r="A113" s="135"/>
      <c r="B113" s="135"/>
      <c r="C113" s="135" t="s">
        <v>1890</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row>
    <row r="114" spans="1:38" ht="15" customHeight="1">
      <c r="A114" s="135"/>
      <c r="B114" s="135"/>
      <c r="C114" s="135" t="s">
        <v>1891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row>
    <row r="115" spans="1:38" ht="15" customHeight="1">
      <c r="A115" s="135"/>
      <c r="B115" s="135"/>
      <c r="C115" s="135" t="s">
        <v>1892</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row>
    <row r="116" spans="1:38" ht="15" customHeight="1">
      <c r="A116" s="135"/>
      <c r="B116" s="135"/>
      <c r="C116" s="135" t="s">
        <v>1427</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row>
    <row r="117" spans="1:38" ht="1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row>
    <row r="118" spans="1:38" ht="1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row>
    <row r="119" spans="1:38" ht="15" customHeight="1">
      <c r="A119" s="135"/>
      <c r="B119" s="135"/>
      <c r="C119" s="135" t="s">
        <v>1893</v>
      </c>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row>
    <row r="120" spans="1:38" ht="15" customHeight="1">
      <c r="A120" s="135"/>
      <c r="B120" s="135"/>
      <c r="C120" s="135" t="s">
        <v>1456</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row>
    <row r="121" spans="1:38" ht="15" customHeight="1">
      <c r="A121" s="135"/>
      <c r="B121" s="135"/>
      <c r="C121" s="135" t="s">
        <v>1457</v>
      </c>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row>
    <row r="122" spans="1:38" ht="15" customHeight="1">
      <c r="A122" s="135"/>
      <c r="B122" s="135"/>
      <c r="C122" s="135" t="s">
        <v>1615</v>
      </c>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row>
    <row r="123" spans="1:38" ht="15" customHeight="1">
      <c r="A123" s="135"/>
      <c r="B123" s="135"/>
      <c r="C123" s="135" t="s">
        <v>1912</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row>
    <row r="124" spans="1:38" ht="15" customHeight="1">
      <c r="A124" s="135"/>
      <c r="B124" s="135"/>
      <c r="C124" s="135" t="s">
        <v>1894</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row>
    <row r="125" spans="1:38" ht="15" customHeight="1">
      <c r="A125" s="135"/>
      <c r="B125" s="135"/>
      <c r="C125" s="135" t="s">
        <v>1895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row>
    <row r="126" spans="1:38" ht="15" customHeight="1">
      <c r="A126" s="135"/>
      <c r="B126" s="135"/>
      <c r="C126" s="135" t="s">
        <v>1913</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row>
    <row r="127" spans="1:38" ht="15" customHeight="1">
      <c r="A127" s="135"/>
      <c r="B127" s="135"/>
      <c r="C127" s="135" t="s">
        <v>1914</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row>
    <row r="128" spans="1:38" ht="15" customHeight="1">
      <c r="A128" s="135"/>
      <c r="B128" s="135"/>
      <c r="C128" s="135" t="s">
        <v>1915</v>
      </c>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row>
    <row r="129" spans="1:38" ht="15" customHeight="1">
      <c r="A129" s="135"/>
      <c r="B129" s="135"/>
      <c r="C129" s="135" t="s">
        <v>1916</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row>
    <row r="130" spans="1:38" ht="15" customHeight="1">
      <c r="A130" s="135"/>
      <c r="B130" s="135"/>
      <c r="C130" s="135" t="s">
        <v>1917</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row>
    <row r="131" spans="1:38" ht="15" customHeight="1">
      <c r="A131" s="135"/>
      <c r="B131" s="135"/>
      <c r="C131" s="135" t="s">
        <v>1918</v>
      </c>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row>
    <row r="132" spans="1:38" ht="15" customHeight="1">
      <c r="A132" s="135"/>
      <c r="B132" s="135"/>
      <c r="C132" s="135" t="s">
        <v>1896</v>
      </c>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row>
    <row r="133" spans="1:38" ht="15" customHeight="1">
      <c r="A133" s="135"/>
      <c r="B133" s="135"/>
      <c r="C133" s="135" t="s">
        <v>1897</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row>
    <row r="134" spans="1:38" ht="1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row>
    <row r="135" spans="1:38" ht="15" customHeight="1">
      <c r="A135" s="135"/>
      <c r="B135" s="135"/>
      <c r="C135" s="135" t="s">
        <v>1898</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row>
    <row r="136" spans="1:38" ht="15" customHeight="1">
      <c r="A136" s="135"/>
      <c r="B136" s="135"/>
      <c r="C136" s="135" t="s">
        <v>1616</v>
      </c>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row>
    <row r="137" spans="1:38" ht="15" customHeight="1">
      <c r="A137" s="135"/>
      <c r="B137" s="135"/>
      <c r="C137" s="135" t="s">
        <v>1617</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row>
    <row r="138" spans="1:38" ht="15" customHeight="1">
      <c r="A138" s="135"/>
      <c r="B138" s="135"/>
      <c r="C138" s="135" t="s">
        <v>1863</v>
      </c>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row>
    <row r="139" spans="1:38" ht="1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row>
    <row r="140" spans="1:38" ht="15" customHeight="1">
      <c r="A140" s="135"/>
      <c r="B140" s="135"/>
      <c r="C140" s="135" t="s">
        <v>1919</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row>
    <row r="141" spans="1:38" ht="15" customHeight="1">
      <c r="A141" s="135"/>
      <c r="B141" s="135"/>
      <c r="C141" s="135" t="s">
        <v>1458</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row>
    <row r="142" spans="1:38" ht="15" customHeight="1">
      <c r="A142" s="135"/>
      <c r="B142" s="135"/>
      <c r="C142" s="135" t="s">
        <v>1619</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row>
    <row r="143" spans="1:38" ht="15" customHeight="1">
      <c r="A143" s="135"/>
      <c r="B143" s="135"/>
      <c r="C143" s="135" t="s">
        <v>1620</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row>
    <row r="144" spans="1:38" ht="15" customHeight="1">
      <c r="A144" s="135"/>
      <c r="B144" s="135"/>
      <c r="C144" s="135" t="s">
        <v>1621</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row>
    <row r="145" spans="1:38" ht="15" customHeight="1">
      <c r="A145" s="135"/>
      <c r="B145" s="135"/>
      <c r="C145" s="135" t="s">
        <v>1864</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row>
    <row r="146" spans="1:38" ht="15" customHeight="1">
      <c r="A146" s="135"/>
      <c r="B146" s="135"/>
      <c r="C146" s="135" t="s">
        <v>1920</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row>
    <row r="147" spans="1:38" ht="15" customHeight="1">
      <c r="A147" s="135"/>
      <c r="B147" s="135"/>
      <c r="C147" s="135" t="s">
        <v>1899</v>
      </c>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row>
    <row r="148" spans="1:38" ht="15" customHeight="1">
      <c r="A148" s="135"/>
      <c r="B148" s="135"/>
      <c r="C148" s="135" t="s">
        <v>1900</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row>
    <row r="149" spans="1:38" ht="15" customHeight="1">
      <c r="A149" s="135"/>
      <c r="B149" s="135"/>
      <c r="C149" s="135" t="s">
        <v>1921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38" ht="15" customHeight="1">
      <c r="A150" s="135"/>
      <c r="B150" s="135"/>
      <c r="C150" s="135" t="s">
        <v>1922</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row>
    <row r="151" spans="1:38" ht="15" customHeight="1">
      <c r="A151" s="135"/>
      <c r="B151" s="135"/>
      <c r="C151" s="135" t="s">
        <v>1901</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row>
    <row r="152" spans="1:38" ht="15" customHeight="1">
      <c r="A152" s="135"/>
      <c r="B152" s="135"/>
      <c r="C152" s="135"/>
      <c r="D152" s="135" t="s">
        <v>1459</v>
      </c>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row>
    <row r="153" spans="1:38" ht="15" customHeight="1">
      <c r="A153" s="135"/>
      <c r="B153" s="135"/>
      <c r="C153" s="135"/>
      <c r="D153" s="135" t="s">
        <v>1460</v>
      </c>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row>
    <row r="154" spans="1:38" ht="15" customHeight="1">
      <c r="A154" s="135"/>
      <c r="B154" s="135"/>
      <c r="C154" s="135"/>
      <c r="D154" s="135" t="s">
        <v>1461</v>
      </c>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row>
    <row r="155" spans="1:38" ht="15" customHeight="1">
      <c r="A155" s="135"/>
      <c r="B155" s="135"/>
      <c r="C155" s="135"/>
      <c r="D155" s="135" t="s">
        <v>1462</v>
      </c>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row>
    <row r="156" spans="1:38" ht="15" customHeight="1">
      <c r="A156" s="135"/>
      <c r="B156" s="135"/>
      <c r="C156" s="135"/>
      <c r="D156" s="135" t="s">
        <v>1463</v>
      </c>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row>
    <row r="157" spans="1:38" ht="15" customHeight="1">
      <c r="A157" s="135"/>
      <c r="B157" s="135"/>
      <c r="C157" s="135"/>
      <c r="D157" s="135" t="s">
        <v>1618</v>
      </c>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row>
    <row r="158" spans="1:38" ht="1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row>
    <row r="159" spans="1:38" ht="15" customHeight="1">
      <c r="A159" s="135"/>
      <c r="B159" s="135"/>
      <c r="C159" s="135" t="s">
        <v>1902</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row>
    <row r="160" spans="1:38" ht="1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row>
    <row r="161" spans="1:38" ht="15" customHeight="1">
      <c r="A161" s="135"/>
      <c r="B161" s="135"/>
      <c r="C161" s="135" t="s">
        <v>1903</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row>
    <row r="162" spans="1:38" ht="15" customHeight="1">
      <c r="A162" s="135"/>
      <c r="B162" s="135"/>
      <c r="C162" s="135" t="s">
        <v>1464</v>
      </c>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row>
    <row r="163" spans="1:38" ht="1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row>
    <row r="164" spans="1:38" ht="15" customHeight="1">
      <c r="A164" s="135"/>
      <c r="B164" s="135"/>
      <c r="C164" s="135" t="s">
        <v>1904</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row>
    <row r="165" spans="1:38" ht="1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row>
    <row r="166" spans="1:38" ht="15" customHeight="1">
      <c r="A166" s="135"/>
      <c r="B166" s="135"/>
      <c r="C166" s="135" t="s">
        <v>1905</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row>
    <row r="167" spans="1:38" ht="1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row>
    <row r="168" spans="1:38" ht="15" customHeight="1">
      <c r="A168" s="135"/>
      <c r="B168" s="135"/>
      <c r="C168" s="135" t="s">
        <v>1906</v>
      </c>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row>
    <row r="169" spans="1:38" ht="15" customHeight="1">
      <c r="A169" s="135"/>
      <c r="B169" s="135"/>
      <c r="C169" s="135" t="s">
        <v>1465</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row>
    <row r="170" spans="1:38" ht="15" customHeight="1">
      <c r="A170" s="135"/>
      <c r="B170" s="135"/>
      <c r="C170" s="135" t="s">
        <v>1466</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row>
    <row r="171" spans="1:38" ht="1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row>
    <row r="172" spans="1:38" ht="15" customHeight="1">
      <c r="A172" s="135"/>
      <c r="B172" s="135"/>
      <c r="C172" s="135" t="s">
        <v>1907</v>
      </c>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row>
    <row r="173" spans="1:38" ht="15" customHeight="1">
      <c r="A173" s="135"/>
      <c r="B173" s="135"/>
      <c r="C173" s="135" t="s">
        <v>1467</v>
      </c>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row>
    <row r="174" spans="1:38" ht="1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38" ht="15" customHeight="1">
      <c r="A175" s="135"/>
      <c r="B175" s="135"/>
      <c r="C175" s="135" t="s">
        <v>1908</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38" ht="1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row>
    <row r="177" spans="1:38" ht="1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8" ht="15" customHeight="1">
      <c r="A178" s="135"/>
      <c r="B178" s="135"/>
      <c r="C178" s="135" t="s">
        <v>1909</v>
      </c>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row>
    <row r="179" spans="1:38" ht="15" customHeight="1">
      <c r="A179" s="135"/>
      <c r="B179" s="135"/>
      <c r="C179" s="135" t="s">
        <v>1550</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row>
    <row r="180" spans="1:38" ht="15" customHeight="1">
      <c r="A180" s="135"/>
      <c r="B180" s="135"/>
      <c r="C180" s="135" t="s">
        <v>1551</v>
      </c>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row>
    <row r="181" spans="1:38" ht="1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row>
    <row r="182" spans="1:38" ht="15" customHeight="1">
      <c r="A182" s="135"/>
      <c r="B182" s="135"/>
      <c r="C182" s="135" t="s">
        <v>1910</v>
      </c>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8" ht="1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row>
    <row r="184" spans="1:38" ht="15" customHeight="1">
      <c r="A184" s="135"/>
      <c r="B184" s="135"/>
      <c r="C184" s="135" t="s">
        <v>1911</v>
      </c>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row>
    <row r="185" spans="1:38" ht="1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row>
    <row r="186" spans="1:38" ht="1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row>
    <row r="187" spans="1:38" ht="15" customHeight="1">
      <c r="A187" s="135"/>
      <c r="B187" s="135" t="s">
        <v>1468</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row>
    <row r="188" spans="1:38" ht="15" customHeight="1">
      <c r="A188" s="135"/>
      <c r="B188" s="135"/>
      <c r="C188" s="135" t="s">
        <v>1824</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row>
    <row r="189" spans="1:38" ht="1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row>
    <row r="190" spans="1:38" ht="15" customHeight="1">
      <c r="A190" s="135"/>
      <c r="B190" s="135"/>
      <c r="C190" s="135" t="s">
        <v>1825</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row>
    <row r="191" spans="1:38" ht="15" customHeight="1">
      <c r="A191" s="135"/>
      <c r="B191" s="135"/>
      <c r="C191" s="135" t="s">
        <v>1469</v>
      </c>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row>
    <row r="192" spans="1:38" ht="1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row>
    <row r="193" spans="1:38" ht="15" customHeight="1">
      <c r="A193" s="135"/>
      <c r="B193" s="135"/>
      <c r="C193" s="135" t="s">
        <v>1826</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row>
    <row r="194" spans="1:38" ht="15" customHeight="1">
      <c r="A194" s="135"/>
      <c r="B194" s="135"/>
      <c r="C194" s="135" t="s">
        <v>1470</v>
      </c>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row>
    <row r="195" spans="1:38" ht="1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row>
    <row r="196" spans="1:38" ht="15" customHeight="1">
      <c r="A196" s="135"/>
      <c r="B196" s="135"/>
      <c r="C196" s="135" t="s">
        <v>1827</v>
      </c>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row>
    <row r="197" spans="1:38" ht="1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row>
    <row r="198" spans="1:38" ht="15" customHeight="1">
      <c r="A198" s="135"/>
      <c r="B198" s="135"/>
      <c r="C198" s="135" t="s">
        <v>1828</v>
      </c>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row>
    <row r="199" spans="1:38" ht="1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row>
    <row r="200" spans="1:38" ht="15" customHeight="1">
      <c r="A200" s="135"/>
      <c r="B200" s="135"/>
      <c r="C200" s="135" t="s">
        <v>2004</v>
      </c>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row>
    <row r="201" spans="1:38" ht="15" customHeight="1">
      <c r="A201" s="135"/>
      <c r="B201" s="135"/>
      <c r="C201" s="135" t="s">
        <v>2005</v>
      </c>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row>
    <row r="202" spans="1:38" ht="15" customHeight="1">
      <c r="A202" s="135"/>
      <c r="B202" s="135"/>
      <c r="C202" s="135" t="s">
        <v>1994</v>
      </c>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row>
    <row r="203" spans="1:38" ht="15" customHeight="1">
      <c r="A203" s="135"/>
      <c r="B203" s="135"/>
      <c r="C203" s="135" t="s">
        <v>1995</v>
      </c>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row>
    <row r="204" spans="1:38" ht="15" customHeight="1">
      <c r="A204" s="135"/>
      <c r="B204" s="135"/>
      <c r="C204" s="135" t="s">
        <v>1996</v>
      </c>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row>
    <row r="205" spans="1:38" ht="15" customHeight="1">
      <c r="A205" s="135"/>
      <c r="B205" s="135"/>
      <c r="C205" s="135" t="s">
        <v>1997</v>
      </c>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row>
    <row r="206" spans="1:38" ht="1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row>
    <row r="207" spans="1:38" ht="15" customHeight="1">
      <c r="A207" s="135"/>
      <c r="B207" s="135"/>
      <c r="C207" s="135" t="s">
        <v>1829</v>
      </c>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row>
    <row r="208" spans="1:38" ht="15" customHeight="1">
      <c r="A208" s="135"/>
      <c r="B208" s="135"/>
      <c r="C208" s="135" t="s">
        <v>2006</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row>
    <row r="209" spans="1:38" ht="15" customHeight="1">
      <c r="A209" s="135"/>
      <c r="B209" s="135"/>
      <c r="C209" s="135" t="s">
        <v>1998</v>
      </c>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row>
    <row r="210" spans="1:38" ht="15" customHeight="1">
      <c r="A210" s="135"/>
      <c r="B210" s="135"/>
      <c r="C210" s="135" t="s">
        <v>1999</v>
      </c>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row>
    <row r="211" spans="1:38" ht="15" customHeight="1">
      <c r="A211" s="135"/>
      <c r="B211" s="135"/>
      <c r="C211" s="135" t="s">
        <v>2000</v>
      </c>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row>
    <row r="212" spans="1:38" ht="15" customHeight="1">
      <c r="A212" s="135"/>
      <c r="B212" s="135"/>
      <c r="C212" s="135" t="s">
        <v>2001</v>
      </c>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row>
    <row r="213" spans="1:38" ht="15" customHeight="1">
      <c r="A213" s="135"/>
      <c r="B213" s="135"/>
      <c r="C213" s="135" t="s">
        <v>2002</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row>
    <row r="214" spans="1:38" ht="15" customHeight="1">
      <c r="A214" s="135"/>
      <c r="B214" s="135"/>
      <c r="C214" s="135" t="s">
        <v>2003</v>
      </c>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row>
    <row r="215" spans="1:38" ht="1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row>
    <row r="216" spans="1:38" ht="15" customHeight="1">
      <c r="A216" s="135"/>
      <c r="B216" s="135"/>
      <c r="C216" s="135" t="s">
        <v>1865</v>
      </c>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row>
    <row r="217" spans="1:38" ht="15" customHeight="1">
      <c r="A217" s="135"/>
      <c r="B217" s="135"/>
      <c r="C217" s="135" t="s">
        <v>1866</v>
      </c>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row>
    <row r="218" spans="1:38" ht="15" customHeight="1">
      <c r="A218" s="135"/>
      <c r="B218" s="135"/>
      <c r="C218" s="135" t="s">
        <v>1867</v>
      </c>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row>
    <row r="219" spans="1:38" ht="15" customHeight="1">
      <c r="A219" s="135"/>
      <c r="B219" s="135"/>
      <c r="C219" s="135" t="s">
        <v>1868</v>
      </c>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row>
    <row r="220" spans="1:38" ht="15" customHeight="1">
      <c r="A220" s="135"/>
      <c r="B220" s="135"/>
      <c r="C220" s="135" t="s">
        <v>1869</v>
      </c>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row>
    <row r="221" spans="1:38" ht="1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row>
    <row r="222" spans="1:38" ht="15" customHeight="1">
      <c r="A222" s="135"/>
      <c r="B222" s="135"/>
      <c r="C222" s="135" t="s">
        <v>1870</v>
      </c>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row>
    <row r="223" spans="1:38" ht="15" customHeight="1">
      <c r="A223" s="135"/>
      <c r="B223" s="135"/>
      <c r="C223" s="135" t="s">
        <v>1871</v>
      </c>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row>
    <row r="224" spans="1:38" ht="1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row>
    <row r="225" spans="1:38" ht="15" customHeight="1">
      <c r="A225" s="135"/>
      <c r="B225" s="135"/>
      <c r="C225" s="135" t="s">
        <v>1830</v>
      </c>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row>
    <row r="226" spans="1:38" ht="15" customHeight="1">
      <c r="A226" s="135"/>
      <c r="B226" s="135"/>
      <c r="C226" s="135" t="s">
        <v>1471</v>
      </c>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row>
    <row r="227" spans="1:38" ht="1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row>
    <row r="228" spans="1:38" ht="15" customHeight="1">
      <c r="A228" s="135"/>
      <c r="B228" s="135"/>
      <c r="C228" s="135" t="s">
        <v>1831</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row>
    <row r="229" spans="1:38" ht="15" customHeight="1">
      <c r="A229" s="135"/>
      <c r="B229" s="135"/>
      <c r="C229" s="135" t="s">
        <v>1472</v>
      </c>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row>
    <row r="230" spans="1:38" ht="1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row>
    <row r="231" spans="1:38" ht="15" customHeight="1">
      <c r="A231" s="135"/>
      <c r="B231" s="135"/>
      <c r="C231" s="135" t="s">
        <v>1832</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row>
    <row r="232" spans="1:38" ht="1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row>
    <row r="233" spans="1:38" ht="15" customHeight="1">
      <c r="A233" s="135"/>
      <c r="B233" s="135"/>
      <c r="C233" s="135" t="s">
        <v>1833</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row>
    <row r="234" spans="1:38" ht="15" customHeight="1">
      <c r="A234" s="135"/>
      <c r="B234" s="135"/>
      <c r="C234" s="135" t="s">
        <v>1473</v>
      </c>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row>
    <row r="235" spans="1:38" ht="1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row>
    <row r="236" spans="1:38" ht="1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row>
    <row r="237" spans="1:38" ht="15" customHeight="1">
      <c r="A237" s="135"/>
      <c r="B237" s="135"/>
      <c r="C237" s="135" t="s">
        <v>1834</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row>
    <row r="238" spans="1:38" ht="15" customHeight="1">
      <c r="A238" s="135"/>
      <c r="B238" s="135"/>
      <c r="C238" s="135" t="s">
        <v>1553</v>
      </c>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row>
    <row r="239" spans="1:38" ht="15" customHeight="1">
      <c r="A239" s="135"/>
      <c r="B239" s="135"/>
      <c r="C239" s="135" t="s">
        <v>1474</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row>
    <row r="240" spans="1:38" ht="1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row>
    <row r="241" spans="1:38" ht="15" customHeight="1">
      <c r="A241" s="135"/>
      <c r="B241" s="135"/>
      <c r="C241" s="135" t="s">
        <v>1835</v>
      </c>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row>
    <row r="242" spans="1:38" ht="15" customHeight="1">
      <c r="A242" s="135"/>
      <c r="B242" s="135"/>
      <c r="C242" s="135" t="s">
        <v>1554</v>
      </c>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row>
    <row r="243" spans="1:38" ht="15" customHeight="1">
      <c r="A243" s="135"/>
      <c r="B243" s="135"/>
      <c r="C243" s="135" t="s">
        <v>1555</v>
      </c>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row>
    <row r="244" spans="1:38" ht="15" customHeight="1">
      <c r="A244" s="135"/>
      <c r="B244" s="135"/>
      <c r="C244" s="135" t="s">
        <v>1556</v>
      </c>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row>
    <row r="245" spans="1:38" ht="15" customHeight="1">
      <c r="A245" s="135"/>
      <c r="B245" s="135"/>
      <c r="C245" s="135" t="s">
        <v>1557</v>
      </c>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row>
    <row r="246" spans="1:38" ht="15" customHeight="1">
      <c r="A246" s="135"/>
      <c r="B246" s="135"/>
      <c r="C246" s="135" t="s">
        <v>1558</v>
      </c>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row>
    <row r="247" spans="1:38" ht="15" customHeight="1">
      <c r="A247" s="135"/>
      <c r="B247" s="135"/>
      <c r="C247" s="135" t="s">
        <v>1872</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row>
    <row r="248" spans="1:38" ht="1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row>
    <row r="249" spans="1:38" ht="15" customHeight="1">
      <c r="A249" s="135"/>
      <c r="B249" s="135"/>
      <c r="C249" s="135" t="s">
        <v>1836</v>
      </c>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row>
    <row r="250" spans="1:38" ht="15" customHeight="1">
      <c r="A250" s="135"/>
      <c r="B250" s="135"/>
      <c r="C250" s="135" t="s">
        <v>1475</v>
      </c>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row>
    <row r="251" spans="1:38" ht="1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row>
    <row r="252" spans="1:38" ht="15" customHeight="1">
      <c r="A252" s="135"/>
      <c r="B252" s="135"/>
      <c r="C252" s="135" t="s">
        <v>1837</v>
      </c>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row>
    <row r="253" spans="1:38" ht="1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row>
    <row r="254" spans="1:38" ht="15" customHeight="1">
      <c r="A254" s="135"/>
      <c r="B254" s="135"/>
      <c r="C254" s="135" t="s">
        <v>1838</v>
      </c>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row>
    <row r="255" spans="1:38" ht="1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row>
    <row r="256" spans="1:38" ht="15" customHeight="1">
      <c r="A256" s="135"/>
      <c r="B256" s="135"/>
      <c r="C256" s="135" t="s">
        <v>1839</v>
      </c>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row>
    <row r="257" spans="1:38" ht="1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row>
    <row r="258" spans="1:38" ht="15" customHeight="1">
      <c r="A258" s="135"/>
      <c r="B258" s="135"/>
      <c r="C258" s="135" t="s">
        <v>1840</v>
      </c>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row>
    <row r="259" spans="1:38" ht="15" customHeight="1">
      <c r="A259" s="135"/>
      <c r="B259" s="135"/>
      <c r="C259" s="135" t="s">
        <v>1552</v>
      </c>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row>
    <row r="260" spans="1:38" ht="15" customHeight="1">
      <c r="A260" s="135"/>
      <c r="B260" s="135"/>
      <c r="C260" s="135" t="s">
        <v>1476</v>
      </c>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row>
    <row r="261" spans="1:38" ht="1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row>
    <row r="262" spans="1:38" ht="15" customHeight="1">
      <c r="A262" s="135"/>
      <c r="B262" s="135"/>
      <c r="C262" s="135" t="s">
        <v>2007</v>
      </c>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row>
    <row r="263" spans="1:38" ht="15" customHeight="1">
      <c r="A263" s="135"/>
      <c r="B263" s="135"/>
      <c r="C263" s="135" t="s">
        <v>2008</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row>
    <row r="264" spans="1:38" ht="1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row>
    <row r="265" spans="1:38" ht="15" customHeight="1">
      <c r="A265" s="135"/>
      <c r="B265" s="135"/>
      <c r="C265" s="135" t="s">
        <v>2009</v>
      </c>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row>
    <row r="266" spans="1:38" ht="15" customHeight="1">
      <c r="A266" s="135"/>
      <c r="B266" s="135"/>
      <c r="C266" s="135" t="s">
        <v>2010</v>
      </c>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row>
    <row r="267" spans="1:38" ht="15" customHeight="1">
      <c r="A267" s="135"/>
      <c r="B267" s="135"/>
      <c r="C267" s="135" t="s">
        <v>1476</v>
      </c>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row>
    <row r="268" spans="1:38" ht="1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row>
    <row r="269" spans="1:38" ht="15" customHeight="1">
      <c r="A269" s="135"/>
      <c r="B269" s="135"/>
      <c r="C269" s="135" t="s">
        <v>2011</v>
      </c>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row>
    <row r="270" spans="1:38" ht="15" customHeight="1">
      <c r="A270" s="135"/>
      <c r="B270" s="135"/>
      <c r="C270" s="135" t="s">
        <v>1792</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row>
    <row r="271" spans="1:38" ht="1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row>
    <row r="272" spans="1:38" ht="15" customHeight="1">
      <c r="A272" s="135"/>
      <c r="B272" s="135"/>
      <c r="C272" s="135" t="s">
        <v>2012</v>
      </c>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row>
    <row r="273" spans="1:38" ht="1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row>
    <row r="274" spans="1:38" ht="1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row>
    <row r="275" spans="1:38" ht="15" customHeight="1">
      <c r="A275" s="135"/>
      <c r="B275" s="135" t="s">
        <v>1477</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row>
    <row r="276" spans="1:38" ht="15" customHeight="1">
      <c r="A276" s="135"/>
      <c r="B276" s="135"/>
      <c r="C276" s="135" t="s">
        <v>1841</v>
      </c>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row>
    <row r="277" spans="1:38" ht="1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row>
    <row r="278" spans="1:38" ht="15" customHeight="1">
      <c r="A278" s="135"/>
      <c r="B278" s="135"/>
      <c r="C278" s="135" t="s">
        <v>1842</v>
      </c>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row>
    <row r="279" spans="1:38" ht="15" customHeight="1">
      <c r="A279" s="135"/>
      <c r="B279" s="135"/>
      <c r="C279" s="135" t="s">
        <v>1478</v>
      </c>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row>
    <row r="280" spans="1:38" ht="15" customHeight="1">
      <c r="A280" s="135"/>
      <c r="B280" s="135"/>
      <c r="C280" s="135" t="s">
        <v>1479</v>
      </c>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row>
    <row r="281" spans="1:38" ht="1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row>
    <row r="282" spans="1:38" ht="15" customHeight="1">
      <c r="A282" s="135"/>
      <c r="B282" s="135"/>
      <c r="C282" s="135" t="s">
        <v>1843</v>
      </c>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row>
    <row r="283" spans="1:38" ht="1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row>
    <row r="284" spans="1:38" ht="15" customHeight="1">
      <c r="A284" s="135"/>
      <c r="B284" s="135"/>
      <c r="C284" s="135" t="s">
        <v>1844</v>
      </c>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row>
    <row r="285" spans="1:38" ht="1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row>
    <row r="286" spans="1:38" ht="15" customHeight="1">
      <c r="A286" s="135"/>
      <c r="B286" s="135"/>
      <c r="C286" s="135" t="s">
        <v>1845</v>
      </c>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row>
    <row r="287" spans="1:38" ht="1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row>
    <row r="288" spans="1:38" ht="15" customHeight="1">
      <c r="A288" s="135"/>
      <c r="B288" s="135"/>
      <c r="C288" s="135" t="s">
        <v>1846</v>
      </c>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row>
    <row r="289" spans="1:38" ht="15" customHeight="1">
      <c r="A289" s="135"/>
      <c r="B289" s="135"/>
      <c r="C289" s="135" t="s">
        <v>1480</v>
      </c>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row>
    <row r="290" spans="1:38" ht="1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row>
    <row r="291" spans="1:38" ht="15" customHeight="1">
      <c r="A291" s="135"/>
      <c r="B291" s="135"/>
      <c r="C291" s="135" t="s">
        <v>1847</v>
      </c>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row>
    <row r="292" spans="1:38" ht="1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row>
    <row r="293" spans="1:38" ht="15" customHeight="1">
      <c r="A293" s="135"/>
      <c r="B293" s="135"/>
      <c r="C293" s="135" t="s">
        <v>1848</v>
      </c>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row>
    <row r="294" spans="1:38" ht="1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row>
    <row r="295" spans="1:38" ht="15" customHeight="1">
      <c r="A295" s="135"/>
      <c r="B295" s="135" t="s">
        <v>1481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row>
    <row r="296" spans="1:38" ht="15" customHeight="1">
      <c r="A296" s="135"/>
      <c r="B296" s="135"/>
      <c r="C296" s="135" t="s">
        <v>1849</v>
      </c>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row>
    <row r="297" spans="1:38" ht="15" customHeight="1">
      <c r="A297" s="135"/>
      <c r="B297" s="135"/>
      <c r="C297" s="135" t="s">
        <v>1482</v>
      </c>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row>
    <row r="298" spans="1:38" ht="1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row>
    <row r="299" spans="1:38" ht="15" customHeight="1">
      <c r="A299" s="135"/>
      <c r="B299" s="135"/>
      <c r="C299" s="135" t="s">
        <v>1850</v>
      </c>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row>
    <row r="300" spans="1:38" ht="15" customHeight="1">
      <c r="A300" s="135"/>
      <c r="B300" s="135"/>
      <c r="C300" s="135" t="s">
        <v>1483</v>
      </c>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row>
    <row r="301" spans="1:38" ht="1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row>
    <row r="302" spans="1:38" ht="15" customHeight="1">
      <c r="A302" s="135"/>
      <c r="B302" s="135"/>
      <c r="C302" s="135" t="s">
        <v>1851</v>
      </c>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row>
    <row r="303" spans="1:38" ht="15" customHeight="1">
      <c r="A303" s="135"/>
      <c r="B303" s="135"/>
      <c r="C303" s="135" t="s">
        <v>1484</v>
      </c>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row>
    <row r="304" spans="1:38" ht="1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row>
    <row r="305" spans="1:38" ht="15" customHeight="1">
      <c r="A305" s="135"/>
      <c r="B305" s="135"/>
      <c r="C305" s="135" t="s">
        <v>1852</v>
      </c>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row>
    <row r="306" spans="1:38" ht="15" customHeight="1">
      <c r="A306" s="135"/>
      <c r="B306" s="135"/>
      <c r="C306" s="135" t="s">
        <v>1439</v>
      </c>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row>
    <row r="307" spans="1:38" ht="1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row>
    <row r="308" spans="1:38" ht="15" customHeight="1">
      <c r="A308" s="135"/>
      <c r="B308" s="135"/>
      <c r="C308" s="135" t="s">
        <v>1853</v>
      </c>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row>
    <row r="309" spans="1:38" ht="1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row>
    <row r="310" spans="1:38" ht="15" customHeight="1">
      <c r="A310" s="135"/>
      <c r="B310" s="135"/>
      <c r="C310" s="135" t="s">
        <v>1854</v>
      </c>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row>
    <row r="311" spans="1:38" ht="1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row>
    <row r="312" spans="1:38" ht="15" customHeight="1">
      <c r="A312" s="135"/>
      <c r="B312" s="135"/>
      <c r="C312" s="135" t="s">
        <v>1855</v>
      </c>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row>
    <row r="313" spans="1:38" ht="15" customHeight="1">
      <c r="A313" s="135"/>
      <c r="B313" s="135"/>
      <c r="C313" s="135" t="s">
        <v>1485</v>
      </c>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row>
    <row r="314" spans="1:38" ht="1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row>
    <row r="315" spans="1:38" ht="15" customHeight="1">
      <c r="A315" s="135"/>
      <c r="B315" s="135"/>
      <c r="C315" s="135" t="s">
        <v>1856</v>
      </c>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row>
    <row r="316" spans="1:38" ht="1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5" max="37" man="1"/>
    <brk id="273" max="37"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499984740745262"/>
  </sheetPr>
  <dimension ref="A1:AR715"/>
  <sheetViews>
    <sheetView showGridLines="0" zoomScaleNormal="100" zoomScaleSheetLayoutView="100" workbookViewId="0">
      <pane ySplit="2" topLeftCell="A3" activePane="bottomLeft" state="frozen"/>
      <selection pane="bottomLeft" activeCell="AM3" sqref="AM3"/>
    </sheetView>
  </sheetViews>
  <sheetFormatPr defaultColWidth="2.625" defaultRowHeight="12"/>
  <cols>
    <col min="1" max="1" width="2.625" style="395" customWidth="1"/>
    <col min="2" max="8" width="2.625" style="395"/>
    <col min="9" max="9" width="2.625" style="395" customWidth="1"/>
    <col min="10" max="14" width="2.625" style="395"/>
    <col min="15" max="15" width="2.625" style="395" customWidth="1"/>
    <col min="16" max="34" width="2.625" style="395"/>
    <col min="35" max="46" width="2.625" style="395" customWidth="1"/>
    <col min="47" max="50" width="2.625" style="395"/>
    <col min="51" max="51" width="2.625" style="395" customWidth="1"/>
    <col min="52" max="16384" width="2.625" style="395"/>
  </cols>
  <sheetData>
    <row r="1" spans="1:39" ht="1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row>
    <row r="2" spans="1:39" ht="1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row>
    <row r="3" spans="1:39" ht="15" customHeight="1">
      <c r="A3" s="389"/>
      <c r="B3" s="389" t="s">
        <v>2757</v>
      </c>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92"/>
    </row>
    <row r="4" spans="1:39" ht="15" customHeight="1">
      <c r="A4" s="389"/>
      <c r="B4" s="389" t="s">
        <v>2758</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92"/>
    </row>
    <row r="5" spans="1:39" ht="15" customHeight="1">
      <c r="A5" s="389"/>
      <c r="B5" s="389"/>
      <c r="C5" s="389" t="s">
        <v>2759</v>
      </c>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92"/>
    </row>
    <row r="6" spans="1:39" ht="15" customHeigh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92"/>
    </row>
    <row r="7" spans="1:39" ht="15" customHeight="1">
      <c r="A7" s="389"/>
      <c r="B7" s="389" t="s">
        <v>2760</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92"/>
    </row>
    <row r="8" spans="1:39" ht="15" customHeight="1">
      <c r="A8" s="389"/>
      <c r="B8" s="389"/>
      <c r="C8" s="389" t="s">
        <v>2761</v>
      </c>
      <c r="D8" s="389" t="s">
        <v>2762</v>
      </c>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92"/>
    </row>
    <row r="9" spans="1:39" ht="15" customHeight="1">
      <c r="A9" s="389"/>
      <c r="B9" s="389"/>
      <c r="C9" s="389"/>
      <c r="D9" s="389" t="s">
        <v>2763</v>
      </c>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92"/>
    </row>
    <row r="10" spans="1:39" ht="15" customHeight="1">
      <c r="A10" s="389"/>
      <c r="B10" s="389"/>
      <c r="C10" s="389"/>
      <c r="D10" s="389" t="s">
        <v>2764</v>
      </c>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2"/>
    </row>
    <row r="11" spans="1:39" ht="15" customHeigh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92"/>
    </row>
    <row r="12" spans="1:39" ht="15" customHeight="1">
      <c r="A12" s="389"/>
      <c r="B12" s="389"/>
      <c r="C12" s="389" t="s">
        <v>2765</v>
      </c>
      <c r="D12" s="389" t="s">
        <v>2766</v>
      </c>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92"/>
    </row>
    <row r="13" spans="1:39" ht="15" customHeigh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92"/>
    </row>
    <row r="14" spans="1:39" ht="15" customHeight="1">
      <c r="A14" s="389"/>
      <c r="B14" s="389"/>
      <c r="C14" s="389" t="s">
        <v>2767</v>
      </c>
      <c r="D14" s="389" t="s">
        <v>2768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92"/>
    </row>
    <row r="15" spans="1:39" ht="15" customHeight="1">
      <c r="A15" s="389"/>
      <c r="B15" s="389"/>
      <c r="C15" s="389"/>
      <c r="D15" s="389" t="s">
        <v>2769</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92"/>
    </row>
    <row r="16" spans="1:39" ht="15" customHeight="1">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92"/>
    </row>
    <row r="17" spans="1:39" ht="15" customHeight="1">
      <c r="A17" s="389"/>
      <c r="B17" s="389" t="s">
        <v>2771</v>
      </c>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92"/>
    </row>
    <row r="18" spans="1:39" ht="15" customHeight="1">
      <c r="A18" s="389"/>
      <c r="B18" s="389"/>
      <c r="C18" s="389" t="s">
        <v>2761</v>
      </c>
      <c r="D18" s="389" t="s">
        <v>2772</v>
      </c>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92"/>
    </row>
    <row r="19" spans="1:39" ht="15" customHeight="1">
      <c r="A19" s="389"/>
      <c r="B19" s="389"/>
      <c r="C19" s="389"/>
      <c r="D19" s="389" t="s">
        <v>2773</v>
      </c>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92"/>
    </row>
    <row r="20" spans="1:39" ht="15" customHeight="1">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92"/>
    </row>
    <row r="21" spans="1:39" ht="15" customHeight="1">
      <c r="A21" s="389"/>
      <c r="B21" s="389"/>
      <c r="C21" s="389" t="s">
        <v>2765</v>
      </c>
      <c r="D21" s="389" t="s">
        <v>2774</v>
      </c>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92"/>
    </row>
    <row r="22" spans="1:39" ht="15" customHeight="1">
      <c r="A22" s="389"/>
      <c r="B22" s="389"/>
      <c r="C22" s="389"/>
      <c r="D22" s="389" t="s">
        <v>2775</v>
      </c>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92"/>
    </row>
    <row r="23" spans="1:39" ht="15" customHeight="1">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92"/>
    </row>
    <row r="24" spans="1:39" ht="15" customHeight="1">
      <c r="A24" s="389"/>
      <c r="B24" s="389"/>
      <c r="C24" s="389" t="s">
        <v>2767</v>
      </c>
      <c r="D24" s="389" t="s">
        <v>2776</v>
      </c>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92"/>
    </row>
    <row r="25" spans="1:39" ht="15" customHeight="1">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92"/>
    </row>
    <row r="26" spans="1:39" ht="15" customHeight="1">
      <c r="A26" s="389"/>
      <c r="B26" s="389"/>
      <c r="C26" s="389" t="s">
        <v>2770</v>
      </c>
      <c r="D26" s="389" t="s">
        <v>2777</v>
      </c>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92"/>
    </row>
    <row r="27" spans="1:39" ht="15" customHeight="1">
      <c r="A27" s="389"/>
      <c r="B27" s="389"/>
      <c r="C27" s="389"/>
      <c r="D27" s="389" t="s">
        <v>2778</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2"/>
    </row>
    <row r="28" spans="1:39" ht="15" customHeight="1">
      <c r="A28" s="389"/>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92"/>
    </row>
    <row r="29" spans="1:39" ht="15" customHeight="1">
      <c r="A29" s="389"/>
      <c r="B29" s="389"/>
      <c r="C29" s="389" t="s">
        <v>2780</v>
      </c>
      <c r="D29" s="389" t="s">
        <v>2779</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92"/>
    </row>
    <row r="30" spans="1:39" ht="15" customHeight="1">
      <c r="A30" s="389"/>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92"/>
    </row>
    <row r="31" spans="1:39" ht="15" customHeight="1">
      <c r="A31" s="389"/>
      <c r="B31" s="389"/>
      <c r="C31" s="389" t="s">
        <v>2781</v>
      </c>
      <c r="D31" s="389" t="s">
        <v>2782</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92"/>
    </row>
    <row r="32" spans="1:39" ht="15" customHeight="1">
      <c r="A32" s="389"/>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92"/>
    </row>
    <row r="33" spans="1:39" ht="30" customHeight="1">
      <c r="A33" s="389"/>
      <c r="B33" s="1113" t="s">
        <v>864</v>
      </c>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5"/>
      <c r="AF33" s="1116" t="s">
        <v>2562</v>
      </c>
      <c r="AG33" s="1117"/>
      <c r="AH33" s="1117"/>
      <c r="AI33" s="1117"/>
      <c r="AJ33" s="1117"/>
      <c r="AK33" s="1117"/>
      <c r="AL33" s="397"/>
      <c r="AM33" s="389"/>
    </row>
    <row r="34" spans="1:39" ht="30" customHeight="1">
      <c r="A34" s="389"/>
      <c r="B34" s="1118" t="s">
        <v>2563</v>
      </c>
      <c r="C34" s="1118"/>
      <c r="D34" s="1118"/>
      <c r="E34" s="1118"/>
      <c r="F34" s="1118"/>
      <c r="G34" s="1118"/>
      <c r="H34" s="1118"/>
      <c r="I34" s="1118"/>
      <c r="J34" s="1118" t="s">
        <v>2564</v>
      </c>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3" t="s">
        <v>1486</v>
      </c>
      <c r="AG34" s="1114"/>
      <c r="AH34" s="1114"/>
      <c r="AI34" s="1114"/>
      <c r="AJ34" s="1114"/>
      <c r="AK34" s="1114"/>
      <c r="AL34" s="387"/>
      <c r="AM34" s="389"/>
    </row>
    <row r="35" spans="1:39" ht="30" customHeight="1">
      <c r="A35" s="389"/>
      <c r="B35" s="1118" t="s">
        <v>2565</v>
      </c>
      <c r="C35" s="1118"/>
      <c r="D35" s="1118"/>
      <c r="E35" s="1118"/>
      <c r="F35" s="1118"/>
      <c r="G35" s="1118"/>
      <c r="H35" s="1118"/>
      <c r="I35" s="1118"/>
      <c r="J35" s="1123" t="s">
        <v>2566</v>
      </c>
      <c r="K35" s="1124"/>
      <c r="L35" s="1124"/>
      <c r="M35" s="1124"/>
      <c r="N35" s="1124"/>
      <c r="O35" s="1124"/>
      <c r="P35" s="1124"/>
      <c r="Q35" s="1124"/>
      <c r="R35" s="1124"/>
      <c r="S35" s="1124"/>
      <c r="T35" s="1124"/>
      <c r="U35" s="1124"/>
      <c r="V35" s="1124"/>
      <c r="W35" s="1124"/>
      <c r="X35" s="1124"/>
      <c r="Y35" s="1124"/>
      <c r="Z35" s="1124"/>
      <c r="AA35" s="1124"/>
      <c r="AB35" s="1124"/>
      <c r="AC35" s="1124"/>
      <c r="AD35" s="1124"/>
      <c r="AE35" s="1125"/>
      <c r="AF35" s="1113" t="s">
        <v>848</v>
      </c>
      <c r="AG35" s="1114"/>
      <c r="AH35" s="1114"/>
      <c r="AI35" s="1114"/>
      <c r="AJ35" s="1114"/>
      <c r="AK35" s="1114"/>
      <c r="AL35" s="387"/>
      <c r="AM35" s="389"/>
    </row>
    <row r="36" spans="1:39" ht="15" customHeight="1">
      <c r="A36" s="389"/>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4"/>
      <c r="AG36" s="394"/>
      <c r="AH36" s="394"/>
      <c r="AI36" s="394"/>
      <c r="AJ36" s="394"/>
      <c r="AK36" s="394"/>
      <c r="AL36" s="389"/>
      <c r="AM36" s="389"/>
    </row>
    <row r="37" spans="1:39" ht="15" customHeight="1">
      <c r="A37" s="389"/>
      <c r="B37" s="393"/>
      <c r="C37" s="393" t="s">
        <v>2783</v>
      </c>
      <c r="D37" s="393" t="s">
        <v>2784</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4"/>
      <c r="AG37" s="394"/>
      <c r="AH37" s="394"/>
      <c r="AI37" s="394"/>
      <c r="AJ37" s="394"/>
      <c r="AK37" s="394"/>
      <c r="AL37" s="389"/>
      <c r="AM37" s="389"/>
    </row>
    <row r="38" spans="1:39" ht="15" customHeight="1">
      <c r="A38" s="389"/>
      <c r="B38" s="393"/>
      <c r="C38" s="393"/>
      <c r="D38" s="393" t="s">
        <v>2785</v>
      </c>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4"/>
      <c r="AG38" s="394"/>
      <c r="AH38" s="394"/>
      <c r="AI38" s="394"/>
      <c r="AJ38" s="394"/>
      <c r="AK38" s="394"/>
      <c r="AL38" s="389"/>
      <c r="AM38" s="389"/>
    </row>
    <row r="39" spans="1:39" ht="15" customHeight="1">
      <c r="A39" s="389"/>
      <c r="B39" s="389"/>
      <c r="C39" s="389"/>
      <c r="D39" s="389" t="s">
        <v>2786</v>
      </c>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row>
    <row r="40" spans="1:39" ht="15" customHeight="1">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89"/>
    </row>
    <row r="41" spans="1:39" ht="30" customHeight="1">
      <c r="A41" s="389"/>
      <c r="B41" s="1126" t="s">
        <v>864</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8"/>
      <c r="AF41" s="1116" t="s">
        <v>2562</v>
      </c>
      <c r="AG41" s="1117"/>
      <c r="AH41" s="1117"/>
      <c r="AI41" s="1117"/>
      <c r="AJ41" s="1117"/>
      <c r="AK41" s="1117"/>
      <c r="AL41" s="397"/>
      <c r="AM41" s="389"/>
    </row>
    <row r="42" spans="1:39" ht="39.950000000000003" customHeight="1">
      <c r="A42" s="389"/>
      <c r="B42" s="1129"/>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1"/>
      <c r="AF42" s="1113" t="s">
        <v>2567</v>
      </c>
      <c r="AG42" s="1114"/>
      <c r="AH42" s="1115"/>
      <c r="AI42" s="1113" t="s">
        <v>2568</v>
      </c>
      <c r="AJ42" s="1114"/>
      <c r="AK42" s="1114"/>
      <c r="AL42" s="397"/>
      <c r="AM42" s="389"/>
    </row>
    <row r="43" spans="1:39" ht="30" customHeight="1">
      <c r="A43" s="389"/>
      <c r="B43" s="1119" t="s">
        <v>1487</v>
      </c>
      <c r="C43" s="1119"/>
      <c r="D43" s="1119"/>
      <c r="E43" s="1119"/>
      <c r="F43" s="1119"/>
      <c r="G43" s="1119"/>
      <c r="H43" s="1119"/>
      <c r="I43" s="1119"/>
      <c r="J43" s="1120" t="s">
        <v>2569</v>
      </c>
      <c r="K43" s="1121"/>
      <c r="L43" s="1121"/>
      <c r="M43" s="1121"/>
      <c r="N43" s="1121"/>
      <c r="O43" s="1121"/>
      <c r="P43" s="1121"/>
      <c r="Q43" s="1121"/>
      <c r="R43" s="1121"/>
      <c r="S43" s="1121"/>
      <c r="T43" s="1121"/>
      <c r="U43" s="1121"/>
      <c r="V43" s="1121"/>
      <c r="W43" s="1121"/>
      <c r="X43" s="1121"/>
      <c r="Y43" s="1121"/>
      <c r="Z43" s="1121"/>
      <c r="AA43" s="1121"/>
      <c r="AB43" s="1121"/>
      <c r="AC43" s="1121"/>
      <c r="AD43" s="1121"/>
      <c r="AE43" s="1122"/>
      <c r="AF43" s="1113">
        <v>10</v>
      </c>
      <c r="AG43" s="1114"/>
      <c r="AH43" s="1115"/>
      <c r="AI43" s="1113">
        <v>30</v>
      </c>
      <c r="AJ43" s="1114"/>
      <c r="AK43" s="1114"/>
      <c r="AL43" s="387"/>
      <c r="AM43" s="389"/>
    </row>
    <row r="44" spans="1:39" ht="30" customHeight="1">
      <c r="A44" s="389"/>
      <c r="B44" s="1123" t="s">
        <v>2570</v>
      </c>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5"/>
      <c r="AF44" s="1113">
        <v>11</v>
      </c>
      <c r="AG44" s="1114"/>
      <c r="AH44" s="1115"/>
      <c r="AI44" s="1113">
        <v>31</v>
      </c>
      <c r="AJ44" s="1114"/>
      <c r="AK44" s="1114"/>
      <c r="AL44" s="387"/>
      <c r="AM44" s="389"/>
    </row>
    <row r="45" spans="1:39" ht="120" customHeight="1">
      <c r="A45" s="389"/>
      <c r="B45" s="1119" t="s">
        <v>2571</v>
      </c>
      <c r="C45" s="1119"/>
      <c r="D45" s="1119"/>
      <c r="E45" s="1119"/>
      <c r="F45" s="1119"/>
      <c r="G45" s="1119"/>
      <c r="H45" s="1119"/>
      <c r="I45" s="1119"/>
      <c r="J45" s="1118" t="s">
        <v>2572</v>
      </c>
      <c r="K45" s="1118"/>
      <c r="L45" s="1118"/>
      <c r="M45" s="1118"/>
      <c r="N45" s="1118"/>
      <c r="O45" s="1118"/>
      <c r="P45" s="1118"/>
      <c r="Q45" s="1118"/>
      <c r="R45" s="1118"/>
      <c r="S45" s="1118"/>
      <c r="T45" s="1118"/>
      <c r="U45" s="1118"/>
      <c r="V45" s="1118"/>
      <c r="W45" s="1118"/>
      <c r="X45" s="1118"/>
      <c r="Y45" s="1118"/>
      <c r="Z45" s="1118"/>
      <c r="AA45" s="1118"/>
      <c r="AB45" s="1118"/>
      <c r="AC45" s="1118"/>
      <c r="AD45" s="1118"/>
      <c r="AE45" s="1118"/>
      <c r="AF45" s="1113">
        <v>12</v>
      </c>
      <c r="AG45" s="1114"/>
      <c r="AH45" s="1115"/>
      <c r="AI45" s="1113">
        <v>32</v>
      </c>
      <c r="AJ45" s="1114"/>
      <c r="AK45" s="1114"/>
      <c r="AL45" s="387"/>
      <c r="AM45" s="389"/>
    </row>
    <row r="46" spans="1:39" ht="30" customHeight="1">
      <c r="A46" s="389"/>
      <c r="B46" s="1123" t="s">
        <v>865</v>
      </c>
      <c r="C46" s="1124"/>
      <c r="D46" s="1124"/>
      <c r="E46" s="1124"/>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c r="AE46" s="1125"/>
      <c r="AF46" s="1113">
        <v>13</v>
      </c>
      <c r="AG46" s="1114"/>
      <c r="AH46" s="1115"/>
      <c r="AI46" s="1113">
        <v>33</v>
      </c>
      <c r="AJ46" s="1114"/>
      <c r="AK46" s="1114"/>
      <c r="AL46" s="387"/>
      <c r="AM46" s="389"/>
    </row>
    <row r="47" spans="1:39" ht="30" customHeight="1">
      <c r="A47" s="389"/>
      <c r="B47" s="1119" t="s">
        <v>1488</v>
      </c>
      <c r="C47" s="1119"/>
      <c r="D47" s="1119"/>
      <c r="E47" s="1119"/>
      <c r="F47" s="1119"/>
      <c r="G47" s="1119"/>
      <c r="H47" s="1119"/>
      <c r="I47" s="1119"/>
      <c r="J47" s="1118" t="s">
        <v>2573</v>
      </c>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3">
        <v>14</v>
      </c>
      <c r="AG47" s="1114"/>
      <c r="AH47" s="1115"/>
      <c r="AI47" s="1113">
        <v>34</v>
      </c>
      <c r="AJ47" s="1114"/>
      <c r="AK47" s="1114"/>
      <c r="AL47" s="387"/>
      <c r="AM47" s="389"/>
    </row>
    <row r="48" spans="1:39" ht="30" customHeight="1">
      <c r="A48" s="389"/>
      <c r="B48" s="1119" t="s">
        <v>866</v>
      </c>
      <c r="C48" s="1119"/>
      <c r="D48" s="1119"/>
      <c r="E48" s="1119"/>
      <c r="F48" s="1119"/>
      <c r="G48" s="1119"/>
      <c r="H48" s="1119"/>
      <c r="I48" s="1119"/>
      <c r="J48" s="1118" t="s">
        <v>2574</v>
      </c>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3">
        <v>15</v>
      </c>
      <c r="AG48" s="1114"/>
      <c r="AH48" s="1115"/>
      <c r="AI48" s="1113">
        <v>35</v>
      </c>
      <c r="AJ48" s="1114"/>
      <c r="AK48" s="1114"/>
      <c r="AL48" s="387"/>
      <c r="AM48" s="389"/>
    </row>
    <row r="49" spans="1:39" ht="30" customHeight="1">
      <c r="A49" s="389"/>
      <c r="B49" s="1120" t="s">
        <v>867</v>
      </c>
      <c r="C49" s="1121"/>
      <c r="D49" s="1121"/>
      <c r="E49" s="1121"/>
      <c r="F49" s="1121"/>
      <c r="G49" s="1121"/>
      <c r="H49" s="1121"/>
      <c r="I49" s="1121"/>
      <c r="J49" s="1121"/>
      <c r="K49" s="1121"/>
      <c r="L49" s="1121"/>
      <c r="M49" s="1121"/>
      <c r="N49" s="1121"/>
      <c r="O49" s="1121"/>
      <c r="P49" s="1121"/>
      <c r="Q49" s="1121"/>
      <c r="R49" s="1121"/>
      <c r="S49" s="1121"/>
      <c r="T49" s="1121"/>
      <c r="U49" s="1121"/>
      <c r="V49" s="1121"/>
      <c r="W49" s="1121"/>
      <c r="X49" s="1121"/>
      <c r="Y49" s="1121"/>
      <c r="Z49" s="1121"/>
      <c r="AA49" s="1121"/>
      <c r="AB49" s="1121"/>
      <c r="AC49" s="1121"/>
      <c r="AD49" s="1121"/>
      <c r="AE49" s="1122"/>
      <c r="AF49" s="1113">
        <v>16</v>
      </c>
      <c r="AG49" s="1114"/>
      <c r="AH49" s="1115"/>
      <c r="AI49" s="1113">
        <v>36</v>
      </c>
      <c r="AJ49" s="1114"/>
      <c r="AK49" s="1114"/>
      <c r="AL49" s="387"/>
      <c r="AM49" s="389"/>
    </row>
    <row r="50" spans="1:39" ht="30" customHeight="1">
      <c r="A50" s="389"/>
      <c r="B50" s="1120" t="s">
        <v>868</v>
      </c>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1"/>
      <c r="Y50" s="1121"/>
      <c r="Z50" s="1121"/>
      <c r="AA50" s="1121"/>
      <c r="AB50" s="1121"/>
      <c r="AC50" s="1121"/>
      <c r="AD50" s="1121"/>
      <c r="AE50" s="1122"/>
      <c r="AF50" s="1113">
        <v>17</v>
      </c>
      <c r="AG50" s="1114"/>
      <c r="AH50" s="1115"/>
      <c r="AI50" s="1113">
        <v>37</v>
      </c>
      <c r="AJ50" s="1114"/>
      <c r="AK50" s="1114"/>
      <c r="AL50" s="387"/>
      <c r="AM50" s="389"/>
    </row>
    <row r="51" spans="1:39" ht="30" customHeight="1">
      <c r="A51" s="389"/>
      <c r="B51" s="1119" t="s">
        <v>869</v>
      </c>
      <c r="C51" s="1119"/>
      <c r="D51" s="1119"/>
      <c r="E51" s="1119"/>
      <c r="F51" s="1119"/>
      <c r="G51" s="1119"/>
      <c r="H51" s="1119"/>
      <c r="I51" s="1119"/>
      <c r="J51" s="1118" t="s">
        <v>2575</v>
      </c>
      <c r="K51" s="1118"/>
      <c r="L51" s="1118"/>
      <c r="M51" s="1118"/>
      <c r="N51" s="1118"/>
      <c r="O51" s="1118"/>
      <c r="P51" s="1118"/>
      <c r="Q51" s="1118"/>
      <c r="R51" s="1118"/>
      <c r="S51" s="1118"/>
      <c r="T51" s="1118"/>
      <c r="U51" s="1118"/>
      <c r="V51" s="1118"/>
      <c r="W51" s="1118"/>
      <c r="X51" s="1118"/>
      <c r="Y51" s="1118"/>
      <c r="Z51" s="1118"/>
      <c r="AA51" s="1118"/>
      <c r="AB51" s="1118"/>
      <c r="AC51" s="1118"/>
      <c r="AD51" s="1118"/>
      <c r="AE51" s="1118"/>
      <c r="AF51" s="1113">
        <v>18</v>
      </c>
      <c r="AG51" s="1114"/>
      <c r="AH51" s="1115"/>
      <c r="AI51" s="1113">
        <v>38</v>
      </c>
      <c r="AJ51" s="1114"/>
      <c r="AK51" s="1114"/>
      <c r="AL51" s="387"/>
      <c r="AM51" s="389"/>
    </row>
    <row r="52" spans="1:39" ht="30" customHeight="1">
      <c r="A52" s="389"/>
      <c r="B52" s="1118" t="s">
        <v>870</v>
      </c>
      <c r="C52" s="1118"/>
      <c r="D52" s="1118"/>
      <c r="E52" s="1118"/>
      <c r="F52" s="1118"/>
      <c r="G52" s="1118"/>
      <c r="H52" s="1118"/>
      <c r="I52" s="1118"/>
      <c r="J52" s="1119" t="s">
        <v>2576</v>
      </c>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3">
        <v>19</v>
      </c>
      <c r="AG52" s="1114"/>
      <c r="AH52" s="1115"/>
      <c r="AI52" s="1113">
        <v>39</v>
      </c>
      <c r="AJ52" s="1114"/>
      <c r="AK52" s="1114"/>
      <c r="AL52" s="387"/>
      <c r="AM52" s="389"/>
    </row>
    <row r="53" spans="1:39" ht="30" customHeight="1">
      <c r="A53" s="389"/>
      <c r="B53" s="1120" t="s">
        <v>871</v>
      </c>
      <c r="C53" s="1121"/>
      <c r="D53" s="1121"/>
      <c r="E53" s="1121"/>
      <c r="F53" s="1121"/>
      <c r="G53" s="1121"/>
      <c r="H53" s="1121"/>
      <c r="I53" s="1122"/>
      <c r="J53" s="1118" t="s">
        <v>2577</v>
      </c>
      <c r="K53" s="1118"/>
      <c r="L53" s="1118"/>
      <c r="M53" s="1118"/>
      <c r="N53" s="1118"/>
      <c r="O53" s="1118"/>
      <c r="P53" s="1118"/>
      <c r="Q53" s="1118"/>
      <c r="R53" s="1118"/>
      <c r="S53" s="1118"/>
      <c r="T53" s="1118"/>
      <c r="U53" s="1118"/>
      <c r="V53" s="1118"/>
      <c r="W53" s="1118"/>
      <c r="X53" s="1118"/>
      <c r="Y53" s="1118"/>
      <c r="Z53" s="1118"/>
      <c r="AA53" s="1118"/>
      <c r="AB53" s="1118"/>
      <c r="AC53" s="1118"/>
      <c r="AD53" s="1118"/>
      <c r="AE53" s="1118"/>
      <c r="AF53" s="1113">
        <v>20</v>
      </c>
      <c r="AG53" s="1114"/>
      <c r="AH53" s="1115"/>
      <c r="AI53" s="1113">
        <v>40</v>
      </c>
      <c r="AJ53" s="1114"/>
      <c r="AK53" s="1114"/>
      <c r="AL53" s="387"/>
      <c r="AM53" s="389"/>
    </row>
    <row r="54" spans="1:39" ht="30" customHeight="1">
      <c r="A54" s="389"/>
      <c r="B54" s="1119" t="s">
        <v>872</v>
      </c>
      <c r="C54" s="1119"/>
      <c r="D54" s="1119"/>
      <c r="E54" s="1119"/>
      <c r="F54" s="1119"/>
      <c r="G54" s="1119"/>
      <c r="H54" s="1119"/>
      <c r="I54" s="1119"/>
      <c r="J54" s="1119" t="s">
        <v>2578</v>
      </c>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3">
        <v>21</v>
      </c>
      <c r="AG54" s="1114"/>
      <c r="AH54" s="1115"/>
      <c r="AI54" s="1113">
        <v>41</v>
      </c>
      <c r="AJ54" s="1114"/>
      <c r="AK54" s="1114"/>
      <c r="AL54" s="387"/>
      <c r="AM54" s="389"/>
    </row>
    <row r="55" spans="1:39" ht="60" customHeight="1">
      <c r="A55" s="389"/>
      <c r="B55" s="1119" t="s">
        <v>1489</v>
      </c>
      <c r="C55" s="1119"/>
      <c r="D55" s="1119"/>
      <c r="E55" s="1119"/>
      <c r="F55" s="1119"/>
      <c r="G55" s="1119"/>
      <c r="H55" s="1119"/>
      <c r="I55" s="1119"/>
      <c r="J55" s="1118" t="s">
        <v>2579</v>
      </c>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3">
        <v>22</v>
      </c>
      <c r="AG55" s="1114"/>
      <c r="AH55" s="1115"/>
      <c r="AI55" s="1113">
        <v>42</v>
      </c>
      <c r="AJ55" s="1114"/>
      <c r="AK55" s="1114"/>
      <c r="AL55" s="387"/>
      <c r="AM55" s="389"/>
    </row>
    <row r="56" spans="1:39" ht="30" customHeight="1">
      <c r="A56" s="389"/>
      <c r="B56" s="1120" t="s">
        <v>873</v>
      </c>
      <c r="C56" s="1121"/>
      <c r="D56" s="1121"/>
      <c r="E56" s="1121"/>
      <c r="F56" s="1121"/>
      <c r="G56" s="1121"/>
      <c r="H56" s="1121"/>
      <c r="I56" s="1121"/>
      <c r="J56" s="1121"/>
      <c r="K56" s="1121"/>
      <c r="L56" s="1121"/>
      <c r="M56" s="1121"/>
      <c r="N56" s="1121"/>
      <c r="O56" s="1121"/>
      <c r="P56" s="1121"/>
      <c r="Q56" s="1121"/>
      <c r="R56" s="1121"/>
      <c r="S56" s="1121"/>
      <c r="T56" s="1121"/>
      <c r="U56" s="1121"/>
      <c r="V56" s="1121"/>
      <c r="W56" s="1121"/>
      <c r="X56" s="1121"/>
      <c r="Y56" s="1121"/>
      <c r="Z56" s="1121"/>
      <c r="AA56" s="1121"/>
      <c r="AB56" s="1121"/>
      <c r="AC56" s="1121"/>
      <c r="AD56" s="1121"/>
      <c r="AE56" s="1122"/>
      <c r="AF56" s="1113">
        <v>23</v>
      </c>
      <c r="AG56" s="1114"/>
      <c r="AH56" s="1115"/>
      <c r="AI56" s="1113">
        <v>43</v>
      </c>
      <c r="AJ56" s="1114"/>
      <c r="AK56" s="1114"/>
      <c r="AL56" s="387"/>
      <c r="AM56" s="389"/>
    </row>
    <row r="57" spans="1:39" ht="30" customHeight="1">
      <c r="A57" s="389"/>
      <c r="B57" s="1120" t="s">
        <v>874</v>
      </c>
      <c r="C57" s="1121"/>
      <c r="D57" s="1121"/>
      <c r="E57" s="1121"/>
      <c r="F57" s="1121"/>
      <c r="G57" s="1121"/>
      <c r="H57" s="1121"/>
      <c r="I57" s="1121"/>
      <c r="J57" s="1121"/>
      <c r="K57" s="1121"/>
      <c r="L57" s="1121"/>
      <c r="M57" s="1121"/>
      <c r="N57" s="1121"/>
      <c r="O57" s="1121"/>
      <c r="P57" s="1121"/>
      <c r="Q57" s="1121"/>
      <c r="R57" s="1121"/>
      <c r="S57" s="1121"/>
      <c r="T57" s="1121"/>
      <c r="U57" s="1121"/>
      <c r="V57" s="1121"/>
      <c r="W57" s="1121"/>
      <c r="X57" s="1121"/>
      <c r="Y57" s="1121"/>
      <c r="Z57" s="1121"/>
      <c r="AA57" s="1121"/>
      <c r="AB57" s="1121"/>
      <c r="AC57" s="1121"/>
      <c r="AD57" s="1121"/>
      <c r="AE57" s="1122"/>
      <c r="AF57" s="1113">
        <v>24</v>
      </c>
      <c r="AG57" s="1114"/>
      <c r="AH57" s="1115"/>
      <c r="AI57" s="1113">
        <v>44</v>
      </c>
      <c r="AJ57" s="1114"/>
      <c r="AK57" s="1114"/>
      <c r="AL57" s="387"/>
      <c r="AM57" s="389"/>
    </row>
    <row r="58" spans="1:39" ht="15" customHeight="1">
      <c r="A58" s="389"/>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0"/>
      <c r="AG58" s="390"/>
      <c r="AH58" s="390"/>
      <c r="AI58" s="390"/>
      <c r="AJ58" s="390"/>
      <c r="AK58" s="390"/>
      <c r="AL58" s="391"/>
      <c r="AM58" s="389"/>
    </row>
    <row r="59" spans="1:39" ht="15" customHeight="1">
      <c r="A59" s="389"/>
      <c r="B59" s="393"/>
      <c r="C59" s="393" t="s">
        <v>2787</v>
      </c>
      <c r="D59" s="393" t="s">
        <v>2788</v>
      </c>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0"/>
      <c r="AG59" s="390"/>
      <c r="AH59" s="390"/>
      <c r="AI59" s="390"/>
      <c r="AJ59" s="390"/>
      <c r="AK59" s="390"/>
      <c r="AL59" s="391"/>
      <c r="AM59" s="389"/>
    </row>
    <row r="60" spans="1:39" ht="15" customHeight="1">
      <c r="A60" s="389"/>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0"/>
      <c r="AG60" s="390"/>
      <c r="AH60" s="390"/>
      <c r="AI60" s="390"/>
      <c r="AJ60" s="390"/>
      <c r="AK60" s="390"/>
      <c r="AL60" s="391"/>
      <c r="AM60" s="389"/>
    </row>
    <row r="61" spans="1:39" ht="15" customHeight="1">
      <c r="A61" s="389"/>
      <c r="B61" s="393"/>
      <c r="C61" s="393" t="s">
        <v>2789</v>
      </c>
      <c r="D61" s="393" t="s">
        <v>2790</v>
      </c>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0"/>
      <c r="AG61" s="390"/>
      <c r="AH61" s="390"/>
      <c r="AI61" s="390"/>
      <c r="AJ61" s="390"/>
      <c r="AK61" s="390"/>
      <c r="AL61" s="391"/>
      <c r="AM61" s="389"/>
    </row>
    <row r="62" spans="1:39" ht="15" customHeight="1">
      <c r="A62" s="389"/>
      <c r="B62" s="393"/>
      <c r="C62" s="393"/>
      <c r="D62" s="393" t="s">
        <v>2791</v>
      </c>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0"/>
      <c r="AG62" s="390"/>
      <c r="AH62" s="390"/>
      <c r="AI62" s="390"/>
      <c r="AJ62" s="390"/>
      <c r="AK62" s="390"/>
      <c r="AL62" s="391"/>
      <c r="AM62" s="389"/>
    </row>
    <row r="63" spans="1:39" ht="15" customHeight="1">
      <c r="A63" s="389"/>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0"/>
      <c r="AG63" s="390"/>
      <c r="AH63" s="390"/>
      <c r="AI63" s="390"/>
      <c r="AJ63" s="390"/>
      <c r="AK63" s="390"/>
      <c r="AL63" s="391"/>
      <c r="AM63" s="389"/>
    </row>
    <row r="64" spans="1:39" ht="15" customHeight="1">
      <c r="A64" s="389"/>
      <c r="B64" s="393"/>
      <c r="C64" s="393" t="s">
        <v>2792</v>
      </c>
      <c r="D64" s="393" t="s">
        <v>2793</v>
      </c>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0"/>
      <c r="AG64" s="390"/>
      <c r="AH64" s="390"/>
      <c r="AI64" s="390"/>
      <c r="AJ64" s="390"/>
      <c r="AK64" s="390"/>
      <c r="AL64" s="391"/>
      <c r="AM64" s="389"/>
    </row>
    <row r="65" spans="1:39" ht="15" customHeight="1">
      <c r="A65" s="389"/>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row>
    <row r="66" spans="1:39" ht="15" customHeight="1">
      <c r="A66" s="389"/>
      <c r="B66" s="389"/>
      <c r="C66" s="389" t="s">
        <v>2794</v>
      </c>
      <c r="D66" s="389" t="s">
        <v>2795</v>
      </c>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2"/>
    </row>
    <row r="67" spans="1:39" ht="15" customHeight="1">
      <c r="A67" s="389"/>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92"/>
    </row>
    <row r="68" spans="1:39" ht="20.100000000000001" customHeight="1">
      <c r="A68" s="391"/>
      <c r="B68" s="1113" t="s">
        <v>2580</v>
      </c>
      <c r="C68" s="1114"/>
      <c r="D68" s="1114"/>
      <c r="E68" s="1114"/>
      <c r="F68" s="1114"/>
      <c r="G68" s="1114"/>
      <c r="H68" s="1114"/>
      <c r="I68" s="1114"/>
      <c r="J68" s="1114"/>
      <c r="K68" s="1114"/>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5"/>
      <c r="AH68" s="1113" t="s">
        <v>2562</v>
      </c>
      <c r="AI68" s="1114"/>
      <c r="AJ68" s="1114"/>
      <c r="AK68" s="1115"/>
      <c r="AL68" s="391"/>
      <c r="AM68" s="392"/>
    </row>
    <row r="69" spans="1:39" ht="20.100000000000001" customHeight="1">
      <c r="A69" s="391"/>
      <c r="B69" s="1118" t="s">
        <v>2581</v>
      </c>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32" t="s">
        <v>2582</v>
      </c>
      <c r="AI69" s="1133"/>
      <c r="AJ69" s="1133"/>
      <c r="AK69" s="1134"/>
      <c r="AL69" s="391"/>
      <c r="AM69" s="392"/>
    </row>
    <row r="70" spans="1:39" ht="20.100000000000001" customHeight="1">
      <c r="A70" s="391"/>
      <c r="B70" s="1123" t="s">
        <v>2583</v>
      </c>
      <c r="C70" s="1124"/>
      <c r="D70" s="1124"/>
      <c r="E70" s="1124"/>
      <c r="F70" s="1124"/>
      <c r="G70" s="1124"/>
      <c r="H70" s="1124"/>
      <c r="I70" s="1124"/>
      <c r="J70" s="1124"/>
      <c r="K70" s="1124"/>
      <c r="L70" s="1124"/>
      <c r="M70" s="1124"/>
      <c r="N70" s="1124"/>
      <c r="O70" s="1124"/>
      <c r="P70" s="1124"/>
      <c r="Q70" s="1124"/>
      <c r="R70" s="1124"/>
      <c r="S70" s="1124"/>
      <c r="T70" s="1124"/>
      <c r="U70" s="1124"/>
      <c r="V70" s="1124"/>
      <c r="W70" s="1124"/>
      <c r="X70" s="1124"/>
      <c r="Y70" s="1124"/>
      <c r="Z70" s="1124"/>
      <c r="AA70" s="1124"/>
      <c r="AB70" s="1124"/>
      <c r="AC70" s="1124"/>
      <c r="AD70" s="1124"/>
      <c r="AE70" s="1124"/>
      <c r="AF70" s="1124"/>
      <c r="AG70" s="1124"/>
      <c r="AH70" s="1132" t="s">
        <v>2584</v>
      </c>
      <c r="AI70" s="1133"/>
      <c r="AJ70" s="1133"/>
      <c r="AK70" s="1134"/>
      <c r="AL70" s="391"/>
      <c r="AM70" s="392"/>
    </row>
    <row r="71" spans="1:39" ht="20.100000000000001" customHeight="1">
      <c r="A71" s="391"/>
      <c r="B71" s="1123" t="s">
        <v>2585</v>
      </c>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32" t="s">
        <v>2586</v>
      </c>
      <c r="AI71" s="1133"/>
      <c r="AJ71" s="1133"/>
      <c r="AK71" s="1134"/>
      <c r="AL71" s="391"/>
      <c r="AM71" s="392"/>
    </row>
    <row r="72" spans="1:39" ht="20.100000000000001" customHeight="1">
      <c r="A72" s="391"/>
      <c r="B72" s="1123" t="s">
        <v>2587</v>
      </c>
      <c r="C72" s="1124"/>
      <c r="D72" s="1124"/>
      <c r="E72" s="1124"/>
      <c r="F72" s="1124"/>
      <c r="G72" s="1124"/>
      <c r="H72" s="1124"/>
      <c r="I72" s="1124"/>
      <c r="J72" s="1124"/>
      <c r="K72" s="1124"/>
      <c r="L72" s="1124"/>
      <c r="M72" s="1124"/>
      <c r="N72" s="1124"/>
      <c r="O72" s="1124"/>
      <c r="P72" s="1124"/>
      <c r="Q72" s="1124"/>
      <c r="R72" s="1124"/>
      <c r="S72" s="1124"/>
      <c r="T72" s="1124"/>
      <c r="U72" s="1124"/>
      <c r="V72" s="1124"/>
      <c r="W72" s="1124"/>
      <c r="X72" s="1124"/>
      <c r="Y72" s="1124"/>
      <c r="Z72" s="1124"/>
      <c r="AA72" s="1124"/>
      <c r="AB72" s="1124"/>
      <c r="AC72" s="1124"/>
      <c r="AD72" s="1124"/>
      <c r="AE72" s="1124"/>
      <c r="AF72" s="1124"/>
      <c r="AG72" s="1124"/>
      <c r="AH72" s="1132" t="s">
        <v>2588</v>
      </c>
      <c r="AI72" s="1133"/>
      <c r="AJ72" s="1133"/>
      <c r="AK72" s="1134"/>
      <c r="AL72" s="391"/>
      <c r="AM72" s="392"/>
    </row>
    <row r="73" spans="1:39" ht="20.100000000000001" customHeight="1">
      <c r="A73" s="391"/>
      <c r="B73" s="1123" t="s">
        <v>2589</v>
      </c>
      <c r="C73" s="1124"/>
      <c r="D73" s="1124"/>
      <c r="E73" s="1124"/>
      <c r="F73" s="1124"/>
      <c r="G73" s="1124"/>
      <c r="H73" s="1124"/>
      <c r="I73" s="1124"/>
      <c r="J73" s="1124"/>
      <c r="K73" s="1124"/>
      <c r="L73" s="1124"/>
      <c r="M73" s="1124"/>
      <c r="N73" s="1124"/>
      <c r="O73" s="1124"/>
      <c r="P73" s="1124"/>
      <c r="Q73" s="1124"/>
      <c r="R73" s="1124"/>
      <c r="S73" s="1124"/>
      <c r="T73" s="1124"/>
      <c r="U73" s="1124"/>
      <c r="V73" s="1124"/>
      <c r="W73" s="1124"/>
      <c r="X73" s="1124"/>
      <c r="Y73" s="1124"/>
      <c r="Z73" s="1124"/>
      <c r="AA73" s="1124"/>
      <c r="AB73" s="1124"/>
      <c r="AC73" s="1124"/>
      <c r="AD73" s="1124"/>
      <c r="AE73" s="1124"/>
      <c r="AF73" s="1124"/>
      <c r="AG73" s="1124"/>
      <c r="AH73" s="1132" t="s">
        <v>2590</v>
      </c>
      <c r="AI73" s="1133"/>
      <c r="AJ73" s="1133"/>
      <c r="AK73" s="1134"/>
      <c r="AL73" s="391"/>
      <c r="AM73" s="392"/>
    </row>
    <row r="74" spans="1:39" ht="15" customHeight="1">
      <c r="A74" s="389"/>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6"/>
      <c r="AI74" s="396"/>
      <c r="AJ74" s="396"/>
      <c r="AK74" s="396"/>
      <c r="AL74" s="389"/>
      <c r="AM74" s="392"/>
    </row>
    <row r="75" spans="1:39" ht="15" customHeight="1">
      <c r="A75" s="389"/>
      <c r="B75" s="393"/>
      <c r="C75" s="393" t="s">
        <v>2796</v>
      </c>
      <c r="D75" s="393" t="s">
        <v>2797</v>
      </c>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6"/>
      <c r="AI75" s="396"/>
      <c r="AJ75" s="396"/>
      <c r="AK75" s="396"/>
      <c r="AL75" s="389"/>
      <c r="AM75" s="392"/>
    </row>
    <row r="76" spans="1:39" ht="15" customHeight="1">
      <c r="A76" s="389"/>
      <c r="B76" s="393"/>
      <c r="C76" s="393"/>
      <c r="D76" s="393" t="s">
        <v>2798</v>
      </c>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6"/>
      <c r="AI76" s="396"/>
      <c r="AJ76" s="396"/>
      <c r="AK76" s="396"/>
      <c r="AL76" s="389"/>
      <c r="AM76" s="392"/>
    </row>
    <row r="77" spans="1:39" ht="15" customHeight="1">
      <c r="A77" s="389"/>
      <c r="B77" s="393"/>
      <c r="C77" s="393"/>
      <c r="D77" s="393" t="s">
        <v>2799</v>
      </c>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6"/>
      <c r="AI77" s="396"/>
      <c r="AJ77" s="396"/>
      <c r="AK77" s="396"/>
      <c r="AL77" s="389"/>
      <c r="AM77" s="392"/>
    </row>
    <row r="78" spans="1:39" ht="15" customHeight="1">
      <c r="A78" s="389"/>
      <c r="B78" s="393"/>
      <c r="C78" s="393"/>
      <c r="D78" s="393" t="s">
        <v>2800</v>
      </c>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6"/>
      <c r="AI78" s="396"/>
      <c r="AJ78" s="396"/>
      <c r="AK78" s="396"/>
      <c r="AL78" s="389"/>
      <c r="AM78" s="392"/>
    </row>
    <row r="79" spans="1:39" ht="15" customHeight="1">
      <c r="A79" s="389"/>
      <c r="B79" s="393"/>
      <c r="C79" s="393"/>
      <c r="D79" s="393" t="s">
        <v>2801</v>
      </c>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6"/>
      <c r="AI79" s="396"/>
      <c r="AJ79" s="396"/>
      <c r="AK79" s="396"/>
      <c r="AL79" s="389"/>
      <c r="AM79" s="392"/>
    </row>
    <row r="80" spans="1:39" ht="15" customHeight="1">
      <c r="A80" s="389"/>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92"/>
    </row>
    <row r="81" spans="1:39" ht="20.100000000000001" customHeight="1">
      <c r="A81" s="391"/>
      <c r="B81" s="1113" t="s">
        <v>2580</v>
      </c>
      <c r="C81" s="1114"/>
      <c r="D81" s="1114"/>
      <c r="E81" s="1114"/>
      <c r="F81" s="1114"/>
      <c r="G81" s="1114"/>
      <c r="H81" s="1114"/>
      <c r="I81" s="1114"/>
      <c r="J81" s="1114"/>
      <c r="K81" s="1114"/>
      <c r="L81" s="1114"/>
      <c r="M81" s="1114"/>
      <c r="N81" s="1114"/>
      <c r="O81" s="1114"/>
      <c r="P81" s="1114"/>
      <c r="Q81" s="1114"/>
      <c r="R81" s="1114"/>
      <c r="S81" s="1114"/>
      <c r="T81" s="1114"/>
      <c r="U81" s="1114"/>
      <c r="V81" s="1114"/>
      <c r="W81" s="1114"/>
      <c r="X81" s="1114"/>
      <c r="Y81" s="1114"/>
      <c r="Z81" s="1114"/>
      <c r="AA81" s="1114"/>
      <c r="AB81" s="1114"/>
      <c r="AC81" s="1114"/>
      <c r="AD81" s="1114"/>
      <c r="AE81" s="1114"/>
      <c r="AF81" s="1114"/>
      <c r="AG81" s="1115"/>
      <c r="AH81" s="1113" t="s">
        <v>2562</v>
      </c>
      <c r="AI81" s="1114"/>
      <c r="AJ81" s="1114"/>
      <c r="AK81" s="1115"/>
      <c r="AL81" s="387"/>
      <c r="AM81" s="392"/>
    </row>
    <row r="82" spans="1:39" ht="20.100000000000001" customHeight="1">
      <c r="A82" s="391"/>
      <c r="B82" s="1118" t="s">
        <v>2591</v>
      </c>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1118"/>
      <c r="AE82" s="1118"/>
      <c r="AF82" s="1118"/>
      <c r="AG82" s="1118"/>
      <c r="AH82" s="1132" t="s">
        <v>2592</v>
      </c>
      <c r="AI82" s="1133"/>
      <c r="AJ82" s="1133"/>
      <c r="AK82" s="1134"/>
      <c r="AL82" s="388"/>
      <c r="AM82" s="392"/>
    </row>
    <row r="83" spans="1:39" ht="20.100000000000001" customHeight="1">
      <c r="A83" s="391"/>
      <c r="B83" s="1123" t="s">
        <v>2593</v>
      </c>
      <c r="C83" s="1124"/>
      <c r="D83" s="1124"/>
      <c r="E83" s="1124"/>
      <c r="F83" s="1124"/>
      <c r="G83" s="1124"/>
      <c r="H83" s="1124"/>
      <c r="I83" s="1124"/>
      <c r="J83" s="1124"/>
      <c r="K83" s="1124"/>
      <c r="L83" s="1124"/>
      <c r="M83" s="1124"/>
      <c r="N83" s="1124"/>
      <c r="O83" s="1124"/>
      <c r="P83" s="1124"/>
      <c r="Q83" s="1124"/>
      <c r="R83" s="1124"/>
      <c r="S83" s="1124"/>
      <c r="T83" s="1124"/>
      <c r="U83" s="1124"/>
      <c r="V83" s="1124"/>
      <c r="W83" s="1124"/>
      <c r="X83" s="1124"/>
      <c r="Y83" s="1124"/>
      <c r="Z83" s="1124"/>
      <c r="AA83" s="1124"/>
      <c r="AB83" s="1124"/>
      <c r="AC83" s="1124"/>
      <c r="AD83" s="1124"/>
      <c r="AE83" s="1124"/>
      <c r="AF83" s="1124"/>
      <c r="AG83" s="1124"/>
      <c r="AH83" s="1132" t="s">
        <v>2594</v>
      </c>
      <c r="AI83" s="1133"/>
      <c r="AJ83" s="1133"/>
      <c r="AK83" s="1134"/>
      <c r="AL83" s="388"/>
      <c r="AM83" s="392"/>
    </row>
    <row r="84" spans="1:39" ht="20.100000000000001" customHeight="1">
      <c r="A84" s="391"/>
      <c r="B84" s="1123" t="s">
        <v>2595</v>
      </c>
      <c r="C84" s="1124"/>
      <c r="D84" s="1124"/>
      <c r="E84" s="1124"/>
      <c r="F84" s="1124"/>
      <c r="G84" s="1124"/>
      <c r="H84" s="1124"/>
      <c r="I84" s="1124"/>
      <c r="J84" s="1124"/>
      <c r="K84" s="1124"/>
      <c r="L84" s="1124"/>
      <c r="M84" s="1124"/>
      <c r="N84" s="1124"/>
      <c r="O84" s="1124"/>
      <c r="P84" s="1124"/>
      <c r="Q84" s="1124"/>
      <c r="R84" s="1124"/>
      <c r="S84" s="1124"/>
      <c r="T84" s="1124"/>
      <c r="U84" s="1124"/>
      <c r="V84" s="1124"/>
      <c r="W84" s="1124"/>
      <c r="X84" s="1124"/>
      <c r="Y84" s="1124"/>
      <c r="Z84" s="1124"/>
      <c r="AA84" s="1124"/>
      <c r="AB84" s="1124"/>
      <c r="AC84" s="1124"/>
      <c r="AD84" s="1124"/>
      <c r="AE84" s="1124"/>
      <c r="AF84" s="1124"/>
      <c r="AG84" s="1124"/>
      <c r="AH84" s="1132" t="s">
        <v>2596</v>
      </c>
      <c r="AI84" s="1133"/>
      <c r="AJ84" s="1133"/>
      <c r="AK84" s="1134"/>
      <c r="AL84" s="388"/>
      <c r="AM84" s="392"/>
    </row>
    <row r="85" spans="1:39" ht="20.100000000000001" customHeight="1">
      <c r="A85" s="391"/>
      <c r="B85" s="1123" t="s">
        <v>2597</v>
      </c>
      <c r="C85" s="1124"/>
      <c r="D85" s="1124"/>
      <c r="E85" s="1124"/>
      <c r="F85" s="1124"/>
      <c r="G85" s="1124"/>
      <c r="H85" s="1124"/>
      <c r="I85" s="1124"/>
      <c r="J85" s="1124"/>
      <c r="K85" s="1124"/>
      <c r="L85" s="1124"/>
      <c r="M85" s="1124"/>
      <c r="N85" s="1124"/>
      <c r="O85" s="1124"/>
      <c r="P85" s="1124"/>
      <c r="Q85" s="1124"/>
      <c r="R85" s="1124"/>
      <c r="S85" s="1124"/>
      <c r="T85" s="1124"/>
      <c r="U85" s="1124"/>
      <c r="V85" s="1124"/>
      <c r="W85" s="1124"/>
      <c r="X85" s="1124"/>
      <c r="Y85" s="1124"/>
      <c r="Z85" s="1124"/>
      <c r="AA85" s="1124"/>
      <c r="AB85" s="1124"/>
      <c r="AC85" s="1124"/>
      <c r="AD85" s="1124"/>
      <c r="AE85" s="1124"/>
      <c r="AF85" s="1124"/>
      <c r="AG85" s="1124"/>
      <c r="AH85" s="1132" t="s">
        <v>2598</v>
      </c>
      <c r="AI85" s="1133"/>
      <c r="AJ85" s="1133"/>
      <c r="AK85" s="1134"/>
      <c r="AL85" s="388"/>
      <c r="AM85" s="392"/>
    </row>
    <row r="86" spans="1:39" ht="20.100000000000001" customHeight="1">
      <c r="A86" s="391"/>
      <c r="B86" s="1123" t="s">
        <v>2599</v>
      </c>
      <c r="C86" s="1124"/>
      <c r="D86" s="1124"/>
      <c r="E86" s="1124"/>
      <c r="F86" s="1124"/>
      <c r="G86" s="1124"/>
      <c r="H86" s="1124"/>
      <c r="I86" s="1124"/>
      <c r="J86" s="1124"/>
      <c r="K86" s="1124"/>
      <c r="L86" s="1124"/>
      <c r="M86" s="1124"/>
      <c r="N86" s="1124"/>
      <c r="O86" s="1124"/>
      <c r="P86" s="1124"/>
      <c r="Q86" s="1124"/>
      <c r="R86" s="1124"/>
      <c r="S86" s="1124"/>
      <c r="T86" s="1124"/>
      <c r="U86" s="1124"/>
      <c r="V86" s="1124"/>
      <c r="W86" s="1124"/>
      <c r="X86" s="1124"/>
      <c r="Y86" s="1124"/>
      <c r="Z86" s="1124"/>
      <c r="AA86" s="1124"/>
      <c r="AB86" s="1124"/>
      <c r="AC86" s="1124"/>
      <c r="AD86" s="1124"/>
      <c r="AE86" s="1124"/>
      <c r="AF86" s="1124"/>
      <c r="AG86" s="1124"/>
      <c r="AH86" s="1132" t="s">
        <v>2600</v>
      </c>
      <c r="AI86" s="1133"/>
      <c r="AJ86" s="1133"/>
      <c r="AK86" s="1134"/>
      <c r="AL86" s="388"/>
      <c r="AM86" s="392"/>
    </row>
    <row r="87" spans="1:39" ht="20.100000000000001" customHeight="1">
      <c r="A87" s="391"/>
      <c r="B87" s="1123" t="s">
        <v>2601</v>
      </c>
      <c r="C87" s="1124"/>
      <c r="D87" s="1124"/>
      <c r="E87" s="1124"/>
      <c r="F87" s="1124"/>
      <c r="G87" s="1124"/>
      <c r="H87" s="1124"/>
      <c r="I87" s="1124"/>
      <c r="J87" s="1124"/>
      <c r="K87" s="1124"/>
      <c r="L87" s="1124"/>
      <c r="M87" s="1124"/>
      <c r="N87" s="1124"/>
      <c r="O87" s="1124"/>
      <c r="P87" s="1124"/>
      <c r="Q87" s="1124"/>
      <c r="R87" s="1124"/>
      <c r="S87" s="1124"/>
      <c r="T87" s="1124"/>
      <c r="U87" s="1124"/>
      <c r="V87" s="1124"/>
      <c r="W87" s="1124"/>
      <c r="X87" s="1124"/>
      <c r="Y87" s="1124"/>
      <c r="Z87" s="1124"/>
      <c r="AA87" s="1124"/>
      <c r="AB87" s="1124"/>
      <c r="AC87" s="1124"/>
      <c r="AD87" s="1124"/>
      <c r="AE87" s="1124"/>
      <c r="AF87" s="1124"/>
      <c r="AG87" s="1124"/>
      <c r="AH87" s="1132" t="s">
        <v>2602</v>
      </c>
      <c r="AI87" s="1133"/>
      <c r="AJ87" s="1133"/>
      <c r="AK87" s="1134"/>
      <c r="AL87" s="388"/>
      <c r="AM87" s="392"/>
    </row>
    <row r="88" spans="1:39" ht="20.100000000000001" customHeight="1">
      <c r="A88" s="391"/>
      <c r="B88" s="1123" t="s">
        <v>2603</v>
      </c>
      <c r="C88" s="1124"/>
      <c r="D88" s="1124"/>
      <c r="E88" s="1124"/>
      <c r="F88" s="1124"/>
      <c r="G88" s="1124"/>
      <c r="H88" s="1124"/>
      <c r="I88" s="1124"/>
      <c r="J88" s="1124"/>
      <c r="K88" s="1124"/>
      <c r="L88" s="1124"/>
      <c r="M88" s="1124"/>
      <c r="N88" s="1124"/>
      <c r="O88" s="1124"/>
      <c r="P88" s="1124"/>
      <c r="Q88" s="1124"/>
      <c r="R88" s="1124"/>
      <c r="S88" s="1124"/>
      <c r="T88" s="1124"/>
      <c r="U88" s="1124"/>
      <c r="V88" s="1124"/>
      <c r="W88" s="1124"/>
      <c r="X88" s="1124"/>
      <c r="Y88" s="1124"/>
      <c r="Z88" s="1124"/>
      <c r="AA88" s="1124"/>
      <c r="AB88" s="1124"/>
      <c r="AC88" s="1124"/>
      <c r="AD88" s="1124"/>
      <c r="AE88" s="1124"/>
      <c r="AF88" s="1124"/>
      <c r="AG88" s="1124"/>
      <c r="AH88" s="1132" t="s">
        <v>2604</v>
      </c>
      <c r="AI88" s="1133"/>
      <c r="AJ88" s="1133"/>
      <c r="AK88" s="1134"/>
      <c r="AL88" s="388"/>
      <c r="AM88" s="392"/>
    </row>
    <row r="89" spans="1:39" ht="20.100000000000001" customHeight="1">
      <c r="A89" s="391"/>
      <c r="B89" s="1123" t="s">
        <v>2605</v>
      </c>
      <c r="C89" s="1124"/>
      <c r="D89" s="1124"/>
      <c r="E89" s="1124"/>
      <c r="F89" s="1124"/>
      <c r="G89" s="1124"/>
      <c r="H89" s="1124"/>
      <c r="I89" s="1124"/>
      <c r="J89" s="1124"/>
      <c r="K89" s="1124"/>
      <c r="L89" s="1124"/>
      <c r="M89" s="1124"/>
      <c r="N89" s="1124"/>
      <c r="O89" s="1124"/>
      <c r="P89" s="1124"/>
      <c r="Q89" s="1124"/>
      <c r="R89" s="1124"/>
      <c r="S89" s="1124"/>
      <c r="T89" s="1124"/>
      <c r="U89" s="1124"/>
      <c r="V89" s="1124"/>
      <c r="W89" s="1124"/>
      <c r="X89" s="1124"/>
      <c r="Y89" s="1124"/>
      <c r="Z89" s="1124"/>
      <c r="AA89" s="1124"/>
      <c r="AB89" s="1124"/>
      <c r="AC89" s="1124"/>
      <c r="AD89" s="1124"/>
      <c r="AE89" s="1124"/>
      <c r="AF89" s="1124"/>
      <c r="AG89" s="1124"/>
      <c r="AH89" s="1132" t="s">
        <v>2606</v>
      </c>
      <c r="AI89" s="1133"/>
      <c r="AJ89" s="1133"/>
      <c r="AK89" s="1134"/>
      <c r="AL89" s="388"/>
      <c r="AM89" s="392"/>
    </row>
    <row r="90" spans="1:39" ht="20.100000000000001" customHeight="1">
      <c r="A90" s="391"/>
      <c r="B90" s="1123" t="s">
        <v>2607</v>
      </c>
      <c r="C90" s="1124"/>
      <c r="D90" s="1124"/>
      <c r="E90" s="1124"/>
      <c r="F90" s="1124"/>
      <c r="G90" s="1124"/>
      <c r="H90" s="1124"/>
      <c r="I90" s="1124"/>
      <c r="J90" s="1124"/>
      <c r="K90" s="1124"/>
      <c r="L90" s="1124"/>
      <c r="M90" s="1124"/>
      <c r="N90" s="1124"/>
      <c r="O90" s="1124"/>
      <c r="P90" s="1124"/>
      <c r="Q90" s="1124"/>
      <c r="R90" s="1124"/>
      <c r="S90" s="1124"/>
      <c r="T90" s="1124"/>
      <c r="U90" s="1124"/>
      <c r="V90" s="1124"/>
      <c r="W90" s="1124"/>
      <c r="X90" s="1124"/>
      <c r="Y90" s="1124"/>
      <c r="Z90" s="1124"/>
      <c r="AA90" s="1124"/>
      <c r="AB90" s="1124"/>
      <c r="AC90" s="1124"/>
      <c r="AD90" s="1124"/>
      <c r="AE90" s="1124"/>
      <c r="AF90" s="1124"/>
      <c r="AG90" s="1124"/>
      <c r="AH90" s="1132" t="s">
        <v>2608</v>
      </c>
      <c r="AI90" s="1133"/>
      <c r="AJ90" s="1133"/>
      <c r="AK90" s="1134"/>
      <c r="AL90" s="388"/>
      <c r="AM90" s="392"/>
    </row>
    <row r="91" spans="1:39" ht="20.100000000000001" customHeight="1">
      <c r="A91" s="391"/>
      <c r="B91" s="1123" t="s">
        <v>2609</v>
      </c>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1124"/>
      <c r="AH91" s="1132" t="s">
        <v>2610</v>
      </c>
      <c r="AI91" s="1133"/>
      <c r="AJ91" s="1133"/>
      <c r="AK91" s="1134"/>
      <c r="AL91" s="388"/>
      <c r="AM91" s="392"/>
    </row>
    <row r="92" spans="1:39" ht="20.100000000000001" customHeight="1">
      <c r="A92" s="391"/>
      <c r="B92" s="1123" t="s">
        <v>2611</v>
      </c>
      <c r="C92" s="1124"/>
      <c r="D92" s="1124"/>
      <c r="E92" s="1124"/>
      <c r="F92" s="1124"/>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4"/>
      <c r="AH92" s="1132" t="s">
        <v>2612</v>
      </c>
      <c r="AI92" s="1133"/>
      <c r="AJ92" s="1133"/>
      <c r="AK92" s="1134"/>
      <c r="AL92" s="388"/>
      <c r="AM92" s="392"/>
    </row>
    <row r="93" spans="1:39" ht="20.100000000000001" customHeight="1">
      <c r="A93" s="391"/>
      <c r="B93" s="1123" t="s">
        <v>2613</v>
      </c>
      <c r="C93" s="1124"/>
      <c r="D93" s="1124"/>
      <c r="E93" s="1124"/>
      <c r="F93" s="1124"/>
      <c r="G93" s="1124"/>
      <c r="H93" s="1124"/>
      <c r="I93" s="1124"/>
      <c r="J93" s="1124"/>
      <c r="K93" s="1124"/>
      <c r="L93" s="1124"/>
      <c r="M93" s="1124"/>
      <c r="N93" s="1124"/>
      <c r="O93" s="1124"/>
      <c r="P93" s="1124"/>
      <c r="Q93" s="1124"/>
      <c r="R93" s="1124"/>
      <c r="S93" s="1124"/>
      <c r="T93" s="1124"/>
      <c r="U93" s="1124"/>
      <c r="V93" s="1124"/>
      <c r="W93" s="1124"/>
      <c r="X93" s="1124"/>
      <c r="Y93" s="1124"/>
      <c r="Z93" s="1124"/>
      <c r="AA93" s="1124"/>
      <c r="AB93" s="1124"/>
      <c r="AC93" s="1124"/>
      <c r="AD93" s="1124"/>
      <c r="AE93" s="1124"/>
      <c r="AF93" s="1124"/>
      <c r="AG93" s="1124"/>
      <c r="AH93" s="1132" t="s">
        <v>2614</v>
      </c>
      <c r="AI93" s="1133"/>
      <c r="AJ93" s="1133"/>
      <c r="AK93" s="1134"/>
      <c r="AL93" s="388"/>
      <c r="AM93" s="392"/>
    </row>
    <row r="94" spans="1:39" ht="20.100000000000001" customHeight="1">
      <c r="A94" s="391"/>
      <c r="B94" s="1123" t="s">
        <v>2615</v>
      </c>
      <c r="C94" s="1124"/>
      <c r="D94" s="1124"/>
      <c r="E94" s="1124"/>
      <c r="F94" s="1124"/>
      <c r="G94" s="1124"/>
      <c r="H94" s="1124"/>
      <c r="I94" s="1124"/>
      <c r="J94" s="1124"/>
      <c r="K94" s="1124"/>
      <c r="L94" s="1124"/>
      <c r="M94" s="1124"/>
      <c r="N94" s="1124"/>
      <c r="O94" s="1124"/>
      <c r="P94" s="1124"/>
      <c r="Q94" s="1124"/>
      <c r="R94" s="1124"/>
      <c r="S94" s="1124"/>
      <c r="T94" s="1124"/>
      <c r="U94" s="1124"/>
      <c r="V94" s="1124"/>
      <c r="W94" s="1124"/>
      <c r="X94" s="1124"/>
      <c r="Y94" s="1124"/>
      <c r="Z94" s="1124"/>
      <c r="AA94" s="1124"/>
      <c r="AB94" s="1124"/>
      <c r="AC94" s="1124"/>
      <c r="AD94" s="1124"/>
      <c r="AE94" s="1124"/>
      <c r="AF94" s="1124"/>
      <c r="AG94" s="1124"/>
      <c r="AH94" s="1132" t="s">
        <v>2616</v>
      </c>
      <c r="AI94" s="1133"/>
      <c r="AJ94" s="1133"/>
      <c r="AK94" s="1134"/>
      <c r="AL94" s="388"/>
      <c r="AM94" s="392"/>
    </row>
    <row r="95" spans="1:39" ht="20.100000000000001" customHeight="1">
      <c r="A95" s="391"/>
      <c r="B95" s="1123" t="s">
        <v>2617</v>
      </c>
      <c r="C95" s="1124"/>
      <c r="D95" s="1124"/>
      <c r="E95" s="1124"/>
      <c r="F95" s="1124"/>
      <c r="G95" s="1124"/>
      <c r="H95" s="1124"/>
      <c r="I95" s="1124"/>
      <c r="J95" s="1124"/>
      <c r="K95" s="1124"/>
      <c r="L95" s="1124"/>
      <c r="M95" s="1124"/>
      <c r="N95" s="1124"/>
      <c r="O95" s="1124"/>
      <c r="P95" s="1124"/>
      <c r="Q95" s="1124"/>
      <c r="R95" s="1124"/>
      <c r="S95" s="1124"/>
      <c r="T95" s="1124"/>
      <c r="U95" s="1124"/>
      <c r="V95" s="1124"/>
      <c r="W95" s="1124"/>
      <c r="X95" s="1124"/>
      <c r="Y95" s="1124"/>
      <c r="Z95" s="1124"/>
      <c r="AA95" s="1124"/>
      <c r="AB95" s="1124"/>
      <c r="AC95" s="1124"/>
      <c r="AD95" s="1124"/>
      <c r="AE95" s="1124"/>
      <c r="AF95" s="1124"/>
      <c r="AG95" s="1124"/>
      <c r="AH95" s="1132" t="s">
        <v>2618</v>
      </c>
      <c r="AI95" s="1133"/>
      <c r="AJ95" s="1133"/>
      <c r="AK95" s="1134"/>
      <c r="AL95" s="388"/>
      <c r="AM95" s="392"/>
    </row>
    <row r="96" spans="1:39" ht="20.100000000000001" customHeight="1">
      <c r="A96" s="391"/>
      <c r="B96" s="1123" t="s">
        <v>2619</v>
      </c>
      <c r="C96" s="1124"/>
      <c r="D96" s="1124"/>
      <c r="E96" s="1124"/>
      <c r="F96" s="1124"/>
      <c r="G96" s="1124"/>
      <c r="H96" s="1124"/>
      <c r="I96" s="1124"/>
      <c r="J96" s="1124"/>
      <c r="K96" s="1124"/>
      <c r="L96" s="1124"/>
      <c r="M96" s="1124"/>
      <c r="N96" s="1124"/>
      <c r="O96" s="1124"/>
      <c r="P96" s="1124"/>
      <c r="Q96" s="1124"/>
      <c r="R96" s="1124"/>
      <c r="S96" s="1124"/>
      <c r="T96" s="1124"/>
      <c r="U96" s="1124"/>
      <c r="V96" s="1124"/>
      <c r="W96" s="1124"/>
      <c r="X96" s="1124"/>
      <c r="Y96" s="1124"/>
      <c r="Z96" s="1124"/>
      <c r="AA96" s="1124"/>
      <c r="AB96" s="1124"/>
      <c r="AC96" s="1124"/>
      <c r="AD96" s="1124"/>
      <c r="AE96" s="1124"/>
      <c r="AF96" s="1124"/>
      <c r="AG96" s="1124"/>
      <c r="AH96" s="1132" t="s">
        <v>2620</v>
      </c>
      <c r="AI96" s="1133"/>
      <c r="AJ96" s="1133"/>
      <c r="AK96" s="1134"/>
      <c r="AL96" s="388"/>
      <c r="AM96" s="392"/>
    </row>
    <row r="97" spans="1:39" ht="20.100000000000001" customHeight="1">
      <c r="A97" s="391"/>
      <c r="B97" s="1123" t="s">
        <v>2621</v>
      </c>
      <c r="C97" s="1124"/>
      <c r="D97" s="1124"/>
      <c r="E97" s="1124"/>
      <c r="F97" s="1124"/>
      <c r="G97" s="1124"/>
      <c r="H97" s="1124"/>
      <c r="I97" s="1124"/>
      <c r="J97" s="1124"/>
      <c r="K97" s="1124"/>
      <c r="L97" s="1124"/>
      <c r="M97" s="1124"/>
      <c r="N97" s="1124"/>
      <c r="O97" s="1124"/>
      <c r="P97" s="1124"/>
      <c r="Q97" s="1124"/>
      <c r="R97" s="1124"/>
      <c r="S97" s="1124"/>
      <c r="T97" s="1124"/>
      <c r="U97" s="1124"/>
      <c r="V97" s="1124"/>
      <c r="W97" s="1124"/>
      <c r="X97" s="1124"/>
      <c r="Y97" s="1124"/>
      <c r="Z97" s="1124"/>
      <c r="AA97" s="1124"/>
      <c r="AB97" s="1124"/>
      <c r="AC97" s="1124"/>
      <c r="AD97" s="1124"/>
      <c r="AE97" s="1124"/>
      <c r="AF97" s="1124"/>
      <c r="AG97" s="1124"/>
      <c r="AH97" s="1132" t="s">
        <v>2622</v>
      </c>
      <c r="AI97" s="1133"/>
      <c r="AJ97" s="1133"/>
      <c r="AK97" s="1134"/>
      <c r="AL97" s="388"/>
      <c r="AM97" s="392"/>
    </row>
    <row r="98" spans="1:39" ht="20.100000000000001" customHeight="1">
      <c r="A98" s="391"/>
      <c r="B98" s="1123" t="s">
        <v>2623</v>
      </c>
      <c r="C98" s="1124"/>
      <c r="D98" s="1124"/>
      <c r="E98" s="1124"/>
      <c r="F98" s="1124"/>
      <c r="G98" s="1124"/>
      <c r="H98" s="1124"/>
      <c r="I98" s="1124"/>
      <c r="J98" s="1124"/>
      <c r="K98" s="1124"/>
      <c r="L98" s="1124"/>
      <c r="M98" s="1124"/>
      <c r="N98" s="1124"/>
      <c r="O98" s="1124"/>
      <c r="P98" s="1124"/>
      <c r="Q98" s="1124"/>
      <c r="R98" s="1124"/>
      <c r="S98" s="1124"/>
      <c r="T98" s="1124"/>
      <c r="U98" s="1124"/>
      <c r="V98" s="1124"/>
      <c r="W98" s="1124"/>
      <c r="X98" s="1124"/>
      <c r="Y98" s="1124"/>
      <c r="Z98" s="1124"/>
      <c r="AA98" s="1124"/>
      <c r="AB98" s="1124"/>
      <c r="AC98" s="1124"/>
      <c r="AD98" s="1124"/>
      <c r="AE98" s="1124"/>
      <c r="AF98" s="1124"/>
      <c r="AG98" s="1124"/>
      <c r="AH98" s="1132" t="s">
        <v>2624</v>
      </c>
      <c r="AI98" s="1133"/>
      <c r="AJ98" s="1133"/>
      <c r="AK98" s="1134"/>
      <c r="AL98" s="388"/>
      <c r="AM98" s="392"/>
    </row>
    <row r="99" spans="1:39" ht="39.950000000000003" customHeight="1">
      <c r="A99" s="391"/>
      <c r="B99" s="1123" t="s">
        <v>2625</v>
      </c>
      <c r="C99" s="1124"/>
      <c r="D99" s="1124"/>
      <c r="E99" s="1124"/>
      <c r="F99" s="1124"/>
      <c r="G99" s="1124"/>
      <c r="H99" s="1124"/>
      <c r="I99" s="1124"/>
      <c r="J99" s="1124"/>
      <c r="K99" s="1124"/>
      <c r="L99" s="1124"/>
      <c r="M99" s="1124"/>
      <c r="N99" s="1124"/>
      <c r="O99" s="1124"/>
      <c r="P99" s="1124"/>
      <c r="Q99" s="1124"/>
      <c r="R99" s="1124"/>
      <c r="S99" s="1124"/>
      <c r="T99" s="1124"/>
      <c r="U99" s="1124"/>
      <c r="V99" s="1124"/>
      <c r="W99" s="1124"/>
      <c r="X99" s="1124"/>
      <c r="Y99" s="1124"/>
      <c r="Z99" s="1124"/>
      <c r="AA99" s="1124"/>
      <c r="AB99" s="1124"/>
      <c r="AC99" s="1124"/>
      <c r="AD99" s="1124"/>
      <c r="AE99" s="1124"/>
      <c r="AF99" s="1124"/>
      <c r="AG99" s="1124"/>
      <c r="AH99" s="1132" t="s">
        <v>2626</v>
      </c>
      <c r="AI99" s="1133"/>
      <c r="AJ99" s="1133"/>
      <c r="AK99" s="1134"/>
      <c r="AL99" s="388"/>
      <c r="AM99" s="392"/>
    </row>
    <row r="100" spans="1:39" ht="20.100000000000001" customHeight="1">
      <c r="A100" s="391"/>
      <c r="B100" s="1123" t="s">
        <v>2627</v>
      </c>
      <c r="C100" s="1124"/>
      <c r="D100" s="1124"/>
      <c r="E100" s="1124"/>
      <c r="F100" s="1124"/>
      <c r="G100" s="1124"/>
      <c r="H100" s="1124"/>
      <c r="I100" s="1124"/>
      <c r="J100" s="1124"/>
      <c r="K100" s="1124"/>
      <c r="L100" s="1124"/>
      <c r="M100" s="1124"/>
      <c r="N100" s="1124"/>
      <c r="O100" s="1124"/>
      <c r="P100" s="1124"/>
      <c r="Q100" s="1124"/>
      <c r="R100" s="1124"/>
      <c r="S100" s="1124"/>
      <c r="T100" s="1124"/>
      <c r="U100" s="1124"/>
      <c r="V100" s="1124"/>
      <c r="W100" s="1124"/>
      <c r="X100" s="1124"/>
      <c r="Y100" s="1124"/>
      <c r="Z100" s="1124"/>
      <c r="AA100" s="1124"/>
      <c r="AB100" s="1124"/>
      <c r="AC100" s="1124"/>
      <c r="AD100" s="1124"/>
      <c r="AE100" s="1124"/>
      <c r="AF100" s="1124"/>
      <c r="AG100" s="1124"/>
      <c r="AH100" s="1132" t="s">
        <v>2628</v>
      </c>
      <c r="AI100" s="1133"/>
      <c r="AJ100" s="1133"/>
      <c r="AK100" s="1134"/>
      <c r="AL100" s="388"/>
      <c r="AM100" s="392"/>
    </row>
    <row r="101" spans="1:39" ht="20.100000000000001" customHeight="1">
      <c r="A101" s="391"/>
      <c r="B101" s="1123" t="s">
        <v>2629</v>
      </c>
      <c r="C101" s="1124"/>
      <c r="D101" s="1124"/>
      <c r="E101" s="1124"/>
      <c r="F101" s="1124"/>
      <c r="G101" s="1124"/>
      <c r="H101" s="1124"/>
      <c r="I101" s="1124"/>
      <c r="J101" s="1124"/>
      <c r="K101" s="1124"/>
      <c r="L101" s="1124"/>
      <c r="M101" s="1124"/>
      <c r="N101" s="1124"/>
      <c r="O101" s="1124"/>
      <c r="P101" s="1124"/>
      <c r="Q101" s="1124"/>
      <c r="R101" s="1124"/>
      <c r="S101" s="1124"/>
      <c r="T101" s="1124"/>
      <c r="U101" s="1124"/>
      <c r="V101" s="1124"/>
      <c r="W101" s="1124"/>
      <c r="X101" s="1124"/>
      <c r="Y101" s="1124"/>
      <c r="Z101" s="1124"/>
      <c r="AA101" s="1124"/>
      <c r="AB101" s="1124"/>
      <c r="AC101" s="1124"/>
      <c r="AD101" s="1124"/>
      <c r="AE101" s="1124"/>
      <c r="AF101" s="1124"/>
      <c r="AG101" s="1124"/>
      <c r="AH101" s="1132" t="s">
        <v>2630</v>
      </c>
      <c r="AI101" s="1133"/>
      <c r="AJ101" s="1133"/>
      <c r="AK101" s="1134"/>
      <c r="AL101" s="388"/>
      <c r="AM101" s="392"/>
    </row>
    <row r="102" spans="1:39" ht="20.100000000000001" customHeight="1">
      <c r="A102" s="391"/>
      <c r="B102" s="1123" t="s">
        <v>2631</v>
      </c>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X102" s="1124"/>
      <c r="Y102" s="1124"/>
      <c r="Z102" s="1124"/>
      <c r="AA102" s="1124"/>
      <c r="AB102" s="1124"/>
      <c r="AC102" s="1124"/>
      <c r="AD102" s="1124"/>
      <c r="AE102" s="1124"/>
      <c r="AF102" s="1124"/>
      <c r="AG102" s="1124"/>
      <c r="AH102" s="1132" t="s">
        <v>2632</v>
      </c>
      <c r="AI102" s="1133"/>
      <c r="AJ102" s="1133"/>
      <c r="AK102" s="1134"/>
      <c r="AL102" s="388"/>
      <c r="AM102" s="392"/>
    </row>
    <row r="103" spans="1:39" ht="20.100000000000001" customHeight="1">
      <c r="A103" s="391"/>
      <c r="B103" s="1123" t="s">
        <v>2633</v>
      </c>
      <c r="C103" s="1124"/>
      <c r="D103" s="1124"/>
      <c r="E103" s="1124"/>
      <c r="F103" s="1124"/>
      <c r="G103" s="1124"/>
      <c r="H103" s="1124"/>
      <c r="I103" s="1124"/>
      <c r="J103" s="1124"/>
      <c r="K103" s="1124"/>
      <c r="L103" s="1124"/>
      <c r="M103" s="1124"/>
      <c r="N103" s="1124"/>
      <c r="O103" s="1124"/>
      <c r="P103" s="1124"/>
      <c r="Q103" s="1124"/>
      <c r="R103" s="1124"/>
      <c r="S103" s="1124"/>
      <c r="T103" s="1124"/>
      <c r="U103" s="1124"/>
      <c r="V103" s="1124"/>
      <c r="W103" s="1124"/>
      <c r="X103" s="1124"/>
      <c r="Y103" s="1124"/>
      <c r="Z103" s="1124"/>
      <c r="AA103" s="1124"/>
      <c r="AB103" s="1124"/>
      <c r="AC103" s="1124"/>
      <c r="AD103" s="1124"/>
      <c r="AE103" s="1124"/>
      <c r="AF103" s="1124"/>
      <c r="AG103" s="1124"/>
      <c r="AH103" s="1132" t="s">
        <v>2634</v>
      </c>
      <c r="AI103" s="1133"/>
      <c r="AJ103" s="1133"/>
      <c r="AK103" s="1134"/>
      <c r="AL103" s="388"/>
      <c r="AM103" s="392"/>
    </row>
    <row r="104" spans="1:39" ht="20.100000000000001" customHeight="1">
      <c r="A104" s="391"/>
      <c r="B104" s="1123" t="s">
        <v>2635</v>
      </c>
      <c r="C104" s="1124"/>
      <c r="D104" s="1124"/>
      <c r="E104" s="1124"/>
      <c r="F104" s="1124"/>
      <c r="G104" s="1124"/>
      <c r="H104" s="1124"/>
      <c r="I104" s="1124"/>
      <c r="J104" s="1124"/>
      <c r="K104" s="1124"/>
      <c r="L104" s="1124"/>
      <c r="M104" s="1124"/>
      <c r="N104" s="1124"/>
      <c r="O104" s="1124"/>
      <c r="P104" s="1124"/>
      <c r="Q104" s="1124"/>
      <c r="R104" s="1124"/>
      <c r="S104" s="1124"/>
      <c r="T104" s="1124"/>
      <c r="U104" s="1124"/>
      <c r="V104" s="1124"/>
      <c r="W104" s="1124"/>
      <c r="X104" s="1124"/>
      <c r="Y104" s="1124"/>
      <c r="Z104" s="1124"/>
      <c r="AA104" s="1124"/>
      <c r="AB104" s="1124"/>
      <c r="AC104" s="1124"/>
      <c r="AD104" s="1124"/>
      <c r="AE104" s="1124"/>
      <c r="AF104" s="1124"/>
      <c r="AG104" s="1125"/>
      <c r="AH104" s="1132" t="s">
        <v>2636</v>
      </c>
      <c r="AI104" s="1133"/>
      <c r="AJ104" s="1133"/>
      <c r="AK104" s="1134"/>
      <c r="AL104" s="388"/>
      <c r="AM104" s="392"/>
    </row>
    <row r="105" spans="1:39" ht="20.100000000000001" customHeight="1">
      <c r="A105" s="391"/>
      <c r="B105" s="1123" t="s">
        <v>2637</v>
      </c>
      <c r="C105" s="1124"/>
      <c r="D105" s="1124"/>
      <c r="E105" s="1124"/>
      <c r="F105" s="1124"/>
      <c r="G105" s="1124"/>
      <c r="H105" s="1124"/>
      <c r="I105" s="1124"/>
      <c r="J105" s="1124"/>
      <c r="K105" s="1124"/>
      <c r="L105" s="1124"/>
      <c r="M105" s="1124"/>
      <c r="N105" s="1124"/>
      <c r="O105" s="1124"/>
      <c r="P105" s="1124"/>
      <c r="Q105" s="1124"/>
      <c r="R105" s="1124"/>
      <c r="S105" s="1124"/>
      <c r="T105" s="1124"/>
      <c r="U105" s="1124"/>
      <c r="V105" s="1124"/>
      <c r="W105" s="1124"/>
      <c r="X105" s="1124"/>
      <c r="Y105" s="1124"/>
      <c r="Z105" s="1124"/>
      <c r="AA105" s="1124"/>
      <c r="AB105" s="1124"/>
      <c r="AC105" s="1124"/>
      <c r="AD105" s="1124"/>
      <c r="AE105" s="1124"/>
      <c r="AF105" s="1124"/>
      <c r="AG105" s="1125"/>
      <c r="AH105" s="1132" t="s">
        <v>2638</v>
      </c>
      <c r="AI105" s="1133"/>
      <c r="AJ105" s="1133"/>
      <c r="AK105" s="1134"/>
      <c r="AL105" s="388"/>
      <c r="AM105" s="392"/>
    </row>
    <row r="106" spans="1:39" ht="20.100000000000001" customHeight="1">
      <c r="A106" s="391"/>
      <c r="B106" s="1123" t="s">
        <v>2639</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5"/>
      <c r="AH106" s="1132" t="s">
        <v>2640</v>
      </c>
      <c r="AI106" s="1133"/>
      <c r="AJ106" s="1133"/>
      <c r="AK106" s="1134"/>
      <c r="AL106" s="388"/>
      <c r="AM106" s="392"/>
    </row>
    <row r="107" spans="1:39" ht="20.100000000000001" customHeight="1">
      <c r="A107" s="391"/>
      <c r="B107" s="1123" t="s">
        <v>2641</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24"/>
      <c r="AF107" s="1124"/>
      <c r="AG107" s="1125"/>
      <c r="AH107" s="1132" t="s">
        <v>2642</v>
      </c>
      <c r="AI107" s="1133"/>
      <c r="AJ107" s="1133"/>
      <c r="AK107" s="1134"/>
      <c r="AL107" s="388"/>
      <c r="AM107" s="392"/>
    </row>
    <row r="108" spans="1:39" ht="20.100000000000001" customHeight="1">
      <c r="A108" s="391"/>
      <c r="B108" s="1123" t="s">
        <v>2643</v>
      </c>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124"/>
      <c r="AB108" s="1124"/>
      <c r="AC108" s="1124"/>
      <c r="AD108" s="1124"/>
      <c r="AE108" s="1124"/>
      <c r="AF108" s="1124"/>
      <c r="AG108" s="1125"/>
      <c r="AH108" s="1132" t="s">
        <v>2644</v>
      </c>
      <c r="AI108" s="1133"/>
      <c r="AJ108" s="1133"/>
      <c r="AK108" s="1134"/>
      <c r="AL108" s="388"/>
      <c r="AM108" s="392"/>
    </row>
    <row r="109" spans="1:39" ht="20.100000000000001" customHeight="1">
      <c r="A109" s="391"/>
      <c r="B109" s="1123" t="s">
        <v>2645</v>
      </c>
      <c r="C109" s="1124"/>
      <c r="D109" s="1124"/>
      <c r="E109" s="1124"/>
      <c r="F109" s="1124"/>
      <c r="G109" s="1124"/>
      <c r="H109" s="1124"/>
      <c r="I109" s="1124"/>
      <c r="J109" s="1124"/>
      <c r="K109" s="1124"/>
      <c r="L109" s="1124"/>
      <c r="M109" s="1124"/>
      <c r="N109" s="1124"/>
      <c r="O109" s="1124"/>
      <c r="P109" s="1124"/>
      <c r="Q109" s="1124"/>
      <c r="R109" s="1124"/>
      <c r="S109" s="1124"/>
      <c r="T109" s="1124"/>
      <c r="U109" s="1124"/>
      <c r="V109" s="1124"/>
      <c r="W109" s="1124"/>
      <c r="X109" s="1124"/>
      <c r="Y109" s="1124"/>
      <c r="Z109" s="1124"/>
      <c r="AA109" s="1124"/>
      <c r="AB109" s="1124"/>
      <c r="AC109" s="1124"/>
      <c r="AD109" s="1124"/>
      <c r="AE109" s="1124"/>
      <c r="AF109" s="1124"/>
      <c r="AG109" s="1125"/>
      <c r="AH109" s="1132" t="s">
        <v>2646</v>
      </c>
      <c r="AI109" s="1133"/>
      <c r="AJ109" s="1133"/>
      <c r="AK109" s="1134"/>
      <c r="AL109" s="388"/>
      <c r="AM109" s="392"/>
    </row>
    <row r="110" spans="1:39" ht="20.100000000000001" customHeight="1">
      <c r="A110" s="391"/>
      <c r="B110" s="1123" t="s">
        <v>2647</v>
      </c>
      <c r="C110" s="1124"/>
      <c r="D110" s="1124"/>
      <c r="E110" s="1124"/>
      <c r="F110" s="1124"/>
      <c r="G110" s="1124"/>
      <c r="H110" s="1124"/>
      <c r="I110" s="1124"/>
      <c r="J110" s="1124"/>
      <c r="K110" s="1124"/>
      <c r="L110" s="1124"/>
      <c r="M110" s="1124"/>
      <c r="N110" s="1124"/>
      <c r="O110" s="1124"/>
      <c r="P110" s="1124"/>
      <c r="Q110" s="1124"/>
      <c r="R110" s="1124"/>
      <c r="S110" s="1124"/>
      <c r="T110" s="1124"/>
      <c r="U110" s="1124"/>
      <c r="V110" s="1124"/>
      <c r="W110" s="1124"/>
      <c r="X110" s="1124"/>
      <c r="Y110" s="1124"/>
      <c r="Z110" s="1124"/>
      <c r="AA110" s="1124"/>
      <c r="AB110" s="1124"/>
      <c r="AC110" s="1124"/>
      <c r="AD110" s="1124"/>
      <c r="AE110" s="1124"/>
      <c r="AF110" s="1124"/>
      <c r="AG110" s="1125"/>
      <c r="AH110" s="1132" t="s">
        <v>2648</v>
      </c>
      <c r="AI110" s="1133"/>
      <c r="AJ110" s="1133"/>
      <c r="AK110" s="1134"/>
      <c r="AL110" s="388"/>
      <c r="AM110" s="392"/>
    </row>
    <row r="111" spans="1:39" ht="20.100000000000001" customHeight="1">
      <c r="A111" s="391"/>
      <c r="B111" s="1123" t="s">
        <v>2649</v>
      </c>
      <c r="C111" s="1124"/>
      <c r="D111" s="1124"/>
      <c r="E111" s="1124"/>
      <c r="F111" s="1124"/>
      <c r="G111" s="1124"/>
      <c r="H111" s="1124"/>
      <c r="I111" s="1124"/>
      <c r="J111" s="1124"/>
      <c r="K111" s="1124"/>
      <c r="L111" s="1124"/>
      <c r="M111" s="1124"/>
      <c r="N111" s="1124"/>
      <c r="O111" s="1124"/>
      <c r="P111" s="1124"/>
      <c r="Q111" s="1124"/>
      <c r="R111" s="1124"/>
      <c r="S111" s="1124"/>
      <c r="T111" s="1124"/>
      <c r="U111" s="1124"/>
      <c r="V111" s="1124"/>
      <c r="W111" s="1124"/>
      <c r="X111" s="1124"/>
      <c r="Y111" s="1124"/>
      <c r="Z111" s="1124"/>
      <c r="AA111" s="1124"/>
      <c r="AB111" s="1124"/>
      <c r="AC111" s="1124"/>
      <c r="AD111" s="1124"/>
      <c r="AE111" s="1124"/>
      <c r="AF111" s="1124"/>
      <c r="AG111" s="1125"/>
      <c r="AH111" s="1132" t="s">
        <v>2650</v>
      </c>
      <c r="AI111" s="1133"/>
      <c r="AJ111" s="1133"/>
      <c r="AK111" s="1134"/>
      <c r="AL111" s="388"/>
      <c r="AM111" s="392"/>
    </row>
    <row r="112" spans="1:39" ht="20.100000000000001" customHeight="1">
      <c r="A112" s="391"/>
      <c r="B112" s="1123" t="s">
        <v>2651</v>
      </c>
      <c r="C112" s="1124"/>
      <c r="D112" s="1124"/>
      <c r="E112" s="1124"/>
      <c r="F112" s="1124"/>
      <c r="G112" s="1124"/>
      <c r="H112" s="1124"/>
      <c r="I112" s="1124"/>
      <c r="J112" s="1124"/>
      <c r="K112" s="1124"/>
      <c r="L112" s="1124"/>
      <c r="M112" s="1124"/>
      <c r="N112" s="1124"/>
      <c r="O112" s="1124"/>
      <c r="P112" s="1124"/>
      <c r="Q112" s="1124"/>
      <c r="R112" s="1124"/>
      <c r="S112" s="1124"/>
      <c r="T112" s="1124"/>
      <c r="U112" s="1124"/>
      <c r="V112" s="1124"/>
      <c r="W112" s="1124"/>
      <c r="X112" s="1124"/>
      <c r="Y112" s="1124"/>
      <c r="Z112" s="1124"/>
      <c r="AA112" s="1124"/>
      <c r="AB112" s="1124"/>
      <c r="AC112" s="1124"/>
      <c r="AD112" s="1124"/>
      <c r="AE112" s="1124"/>
      <c r="AF112" s="1124"/>
      <c r="AG112" s="1125"/>
      <c r="AH112" s="1132" t="s">
        <v>2652</v>
      </c>
      <c r="AI112" s="1133"/>
      <c r="AJ112" s="1133"/>
      <c r="AK112" s="1134"/>
      <c r="AL112" s="388"/>
      <c r="AM112" s="392"/>
    </row>
    <row r="113" spans="1:39" ht="20.100000000000001" customHeight="1">
      <c r="A113" s="391"/>
      <c r="B113" s="1123" t="s">
        <v>2653</v>
      </c>
      <c r="C113" s="1124"/>
      <c r="D113" s="1124"/>
      <c r="E113" s="1124"/>
      <c r="F113" s="1124"/>
      <c r="G113" s="1124"/>
      <c r="H113" s="1124"/>
      <c r="I113" s="1124"/>
      <c r="J113" s="1124"/>
      <c r="K113" s="1124"/>
      <c r="L113" s="1124"/>
      <c r="M113" s="1124"/>
      <c r="N113" s="1124"/>
      <c r="O113" s="1124"/>
      <c r="P113" s="1124"/>
      <c r="Q113" s="1124"/>
      <c r="R113" s="1124"/>
      <c r="S113" s="1124"/>
      <c r="T113" s="1124"/>
      <c r="U113" s="1124"/>
      <c r="V113" s="1124"/>
      <c r="W113" s="1124"/>
      <c r="X113" s="1124"/>
      <c r="Y113" s="1124"/>
      <c r="Z113" s="1124"/>
      <c r="AA113" s="1124"/>
      <c r="AB113" s="1124"/>
      <c r="AC113" s="1124"/>
      <c r="AD113" s="1124"/>
      <c r="AE113" s="1124"/>
      <c r="AF113" s="1124"/>
      <c r="AG113" s="1125"/>
      <c r="AH113" s="1132" t="s">
        <v>2654</v>
      </c>
      <c r="AI113" s="1133"/>
      <c r="AJ113" s="1133"/>
      <c r="AK113" s="1134"/>
      <c r="AL113" s="388"/>
      <c r="AM113" s="392"/>
    </row>
    <row r="114" spans="1:39" ht="20.100000000000001" customHeight="1">
      <c r="A114" s="391"/>
      <c r="B114" s="1123" t="s">
        <v>2655</v>
      </c>
      <c r="C114" s="1124"/>
      <c r="D114" s="1124"/>
      <c r="E114" s="1124"/>
      <c r="F114" s="1124"/>
      <c r="G114" s="1124"/>
      <c r="H114" s="1124"/>
      <c r="I114" s="1124"/>
      <c r="J114" s="1124"/>
      <c r="K114" s="1124"/>
      <c r="L114" s="1124"/>
      <c r="M114" s="1124"/>
      <c r="N114" s="1124"/>
      <c r="O114" s="1124"/>
      <c r="P114" s="1124"/>
      <c r="Q114" s="1124"/>
      <c r="R114" s="1124"/>
      <c r="S114" s="1124"/>
      <c r="T114" s="1124"/>
      <c r="U114" s="1124"/>
      <c r="V114" s="1124"/>
      <c r="W114" s="1124"/>
      <c r="X114" s="1124"/>
      <c r="Y114" s="1124"/>
      <c r="Z114" s="1124"/>
      <c r="AA114" s="1124"/>
      <c r="AB114" s="1124"/>
      <c r="AC114" s="1124"/>
      <c r="AD114" s="1124"/>
      <c r="AE114" s="1124"/>
      <c r="AF114" s="1124"/>
      <c r="AG114" s="1125"/>
      <c r="AH114" s="1132" t="s">
        <v>2656</v>
      </c>
      <c r="AI114" s="1133"/>
      <c r="AJ114" s="1133"/>
      <c r="AK114" s="1134"/>
      <c r="AL114" s="388"/>
      <c r="AM114" s="392"/>
    </row>
    <row r="115" spans="1:39" ht="20.100000000000001" customHeight="1">
      <c r="A115" s="391"/>
      <c r="B115" s="1123" t="s">
        <v>2657</v>
      </c>
      <c r="C115" s="1124"/>
      <c r="D115" s="1124"/>
      <c r="E115" s="1124"/>
      <c r="F115" s="1124"/>
      <c r="G115" s="1124"/>
      <c r="H115" s="1124"/>
      <c r="I115" s="1124"/>
      <c r="J115" s="1124"/>
      <c r="K115" s="1124"/>
      <c r="L115" s="1124"/>
      <c r="M115" s="1124"/>
      <c r="N115" s="1124"/>
      <c r="O115" s="1124"/>
      <c r="P115" s="1124"/>
      <c r="Q115" s="1124"/>
      <c r="R115" s="1124"/>
      <c r="S115" s="1124"/>
      <c r="T115" s="1124"/>
      <c r="U115" s="1124"/>
      <c r="V115" s="1124"/>
      <c r="W115" s="1124"/>
      <c r="X115" s="1124"/>
      <c r="Y115" s="1124"/>
      <c r="Z115" s="1124"/>
      <c r="AA115" s="1124"/>
      <c r="AB115" s="1124"/>
      <c r="AC115" s="1124"/>
      <c r="AD115" s="1124"/>
      <c r="AE115" s="1124"/>
      <c r="AF115" s="1124"/>
      <c r="AG115" s="1125"/>
      <c r="AH115" s="1132" t="s">
        <v>2658</v>
      </c>
      <c r="AI115" s="1133"/>
      <c r="AJ115" s="1133"/>
      <c r="AK115" s="1134"/>
      <c r="AL115" s="388"/>
      <c r="AM115" s="392"/>
    </row>
    <row r="116" spans="1:39" ht="20.100000000000001" customHeight="1">
      <c r="A116" s="391"/>
      <c r="B116" s="1123" t="s">
        <v>2659</v>
      </c>
      <c r="C116" s="1124"/>
      <c r="D116" s="1124"/>
      <c r="E116" s="1124"/>
      <c r="F116" s="1124"/>
      <c r="G116" s="1124"/>
      <c r="H116" s="1124"/>
      <c r="I116" s="1124"/>
      <c r="J116" s="1124"/>
      <c r="K116" s="1124"/>
      <c r="L116" s="1124"/>
      <c r="M116" s="1124"/>
      <c r="N116" s="1124"/>
      <c r="O116" s="1124"/>
      <c r="P116" s="1124"/>
      <c r="Q116" s="1124"/>
      <c r="R116" s="1124"/>
      <c r="S116" s="1124"/>
      <c r="T116" s="1124"/>
      <c r="U116" s="1124"/>
      <c r="V116" s="1124"/>
      <c r="W116" s="1124"/>
      <c r="X116" s="1124"/>
      <c r="Y116" s="1124"/>
      <c r="Z116" s="1124"/>
      <c r="AA116" s="1124"/>
      <c r="AB116" s="1124"/>
      <c r="AC116" s="1124"/>
      <c r="AD116" s="1124"/>
      <c r="AE116" s="1124"/>
      <c r="AF116" s="1124"/>
      <c r="AG116" s="1125"/>
      <c r="AH116" s="1132" t="s">
        <v>2660</v>
      </c>
      <c r="AI116" s="1133"/>
      <c r="AJ116" s="1133"/>
      <c r="AK116" s="1134"/>
      <c r="AL116" s="388"/>
      <c r="AM116" s="392"/>
    </row>
    <row r="117" spans="1:39" ht="39.950000000000003" customHeight="1">
      <c r="A117" s="391"/>
      <c r="B117" s="1123" t="s">
        <v>2661</v>
      </c>
      <c r="C117" s="1124"/>
      <c r="D117" s="1124"/>
      <c r="E117" s="1124"/>
      <c r="F117" s="1124"/>
      <c r="G117" s="1124"/>
      <c r="H117" s="1124"/>
      <c r="I117" s="1124"/>
      <c r="J117" s="1124"/>
      <c r="K117" s="1124"/>
      <c r="L117" s="1124"/>
      <c r="M117" s="1124"/>
      <c r="N117" s="1124"/>
      <c r="O117" s="1124"/>
      <c r="P117" s="1124"/>
      <c r="Q117" s="1124"/>
      <c r="R117" s="1124"/>
      <c r="S117" s="1124"/>
      <c r="T117" s="1124"/>
      <c r="U117" s="1124"/>
      <c r="V117" s="1124"/>
      <c r="W117" s="1124"/>
      <c r="X117" s="1124"/>
      <c r="Y117" s="1124"/>
      <c r="Z117" s="1124"/>
      <c r="AA117" s="1124"/>
      <c r="AB117" s="1124"/>
      <c r="AC117" s="1124"/>
      <c r="AD117" s="1124"/>
      <c r="AE117" s="1124"/>
      <c r="AF117" s="1124"/>
      <c r="AG117" s="1125"/>
      <c r="AH117" s="1132" t="s">
        <v>2662</v>
      </c>
      <c r="AI117" s="1133"/>
      <c r="AJ117" s="1133"/>
      <c r="AK117" s="1134"/>
      <c r="AL117" s="388"/>
      <c r="AM117" s="392"/>
    </row>
    <row r="118" spans="1:39" ht="20.100000000000001" customHeight="1">
      <c r="A118" s="391"/>
      <c r="B118" s="1123" t="s">
        <v>2663</v>
      </c>
      <c r="C118" s="1124"/>
      <c r="D118" s="1124"/>
      <c r="E118" s="1124"/>
      <c r="F118" s="1124"/>
      <c r="G118" s="1124"/>
      <c r="H118" s="1124"/>
      <c r="I118" s="1124"/>
      <c r="J118" s="1124"/>
      <c r="K118" s="1124"/>
      <c r="L118" s="1124"/>
      <c r="M118" s="1124"/>
      <c r="N118" s="1124"/>
      <c r="O118" s="1124"/>
      <c r="P118" s="1124"/>
      <c r="Q118" s="1124"/>
      <c r="R118" s="1124"/>
      <c r="S118" s="1124"/>
      <c r="T118" s="1124"/>
      <c r="U118" s="1124"/>
      <c r="V118" s="1124"/>
      <c r="W118" s="1124"/>
      <c r="X118" s="1124"/>
      <c r="Y118" s="1124"/>
      <c r="Z118" s="1124"/>
      <c r="AA118" s="1124"/>
      <c r="AB118" s="1124"/>
      <c r="AC118" s="1124"/>
      <c r="AD118" s="1124"/>
      <c r="AE118" s="1124"/>
      <c r="AF118" s="1124"/>
      <c r="AG118" s="1125"/>
      <c r="AH118" s="1132" t="s">
        <v>2664</v>
      </c>
      <c r="AI118" s="1133"/>
      <c r="AJ118" s="1133"/>
      <c r="AK118" s="1134"/>
      <c r="AL118" s="388"/>
      <c r="AM118" s="392"/>
    </row>
    <row r="119" spans="1:39" ht="20.100000000000001" customHeight="1">
      <c r="A119" s="391"/>
      <c r="B119" s="1123" t="s">
        <v>2665</v>
      </c>
      <c r="C119" s="1124"/>
      <c r="D119" s="1124"/>
      <c r="E119" s="1124"/>
      <c r="F119" s="1124"/>
      <c r="G119" s="1124"/>
      <c r="H119" s="1124"/>
      <c r="I119" s="1124"/>
      <c r="J119" s="1124"/>
      <c r="K119" s="1124"/>
      <c r="L119" s="1124"/>
      <c r="M119" s="1124"/>
      <c r="N119" s="1124"/>
      <c r="O119" s="1124"/>
      <c r="P119" s="1124"/>
      <c r="Q119" s="1124"/>
      <c r="R119" s="1124"/>
      <c r="S119" s="1124"/>
      <c r="T119" s="1124"/>
      <c r="U119" s="1124"/>
      <c r="V119" s="1124"/>
      <c r="W119" s="1124"/>
      <c r="X119" s="1124"/>
      <c r="Y119" s="1124"/>
      <c r="Z119" s="1124"/>
      <c r="AA119" s="1124"/>
      <c r="AB119" s="1124"/>
      <c r="AC119" s="1124"/>
      <c r="AD119" s="1124"/>
      <c r="AE119" s="1124"/>
      <c r="AF119" s="1124"/>
      <c r="AG119" s="1125"/>
      <c r="AH119" s="1132" t="s">
        <v>2666</v>
      </c>
      <c r="AI119" s="1133"/>
      <c r="AJ119" s="1133"/>
      <c r="AK119" s="1134"/>
      <c r="AL119" s="388"/>
      <c r="AM119" s="392"/>
    </row>
    <row r="120" spans="1:39" ht="20.100000000000001" customHeight="1">
      <c r="A120" s="391"/>
      <c r="B120" s="1123" t="s">
        <v>2667</v>
      </c>
      <c r="C120" s="1124"/>
      <c r="D120" s="1124"/>
      <c r="E120" s="1124"/>
      <c r="F120" s="1124"/>
      <c r="G120" s="1124"/>
      <c r="H120" s="1124"/>
      <c r="I120" s="1124"/>
      <c r="J120" s="1124"/>
      <c r="K120" s="1124"/>
      <c r="L120" s="1124"/>
      <c r="M120" s="1124"/>
      <c r="N120" s="1124"/>
      <c r="O120" s="1124"/>
      <c r="P120" s="1124"/>
      <c r="Q120" s="1124"/>
      <c r="R120" s="1124"/>
      <c r="S120" s="1124"/>
      <c r="T120" s="1124"/>
      <c r="U120" s="1124"/>
      <c r="V120" s="1124"/>
      <c r="W120" s="1124"/>
      <c r="X120" s="1124"/>
      <c r="Y120" s="1124"/>
      <c r="Z120" s="1124"/>
      <c r="AA120" s="1124"/>
      <c r="AB120" s="1124"/>
      <c r="AC120" s="1124"/>
      <c r="AD120" s="1124"/>
      <c r="AE120" s="1124"/>
      <c r="AF120" s="1124"/>
      <c r="AG120" s="1125"/>
      <c r="AH120" s="1132" t="s">
        <v>2668</v>
      </c>
      <c r="AI120" s="1133"/>
      <c r="AJ120" s="1133"/>
      <c r="AK120" s="1134"/>
      <c r="AL120" s="388"/>
      <c r="AM120" s="392"/>
    </row>
    <row r="121" spans="1:39" ht="20.100000000000001" customHeight="1">
      <c r="A121" s="391"/>
      <c r="B121" s="1123" t="s">
        <v>2669</v>
      </c>
      <c r="C121" s="1124"/>
      <c r="D121" s="1124"/>
      <c r="E121" s="1124"/>
      <c r="F121" s="1124"/>
      <c r="G121" s="1124"/>
      <c r="H121" s="1124"/>
      <c r="I121" s="1124"/>
      <c r="J121" s="1124"/>
      <c r="K121" s="1124"/>
      <c r="L121" s="1124"/>
      <c r="M121" s="1124"/>
      <c r="N121" s="1124"/>
      <c r="O121" s="1124"/>
      <c r="P121" s="1124"/>
      <c r="Q121" s="1124"/>
      <c r="R121" s="1124"/>
      <c r="S121" s="1124"/>
      <c r="T121" s="1124"/>
      <c r="U121" s="1124"/>
      <c r="V121" s="1124"/>
      <c r="W121" s="1124"/>
      <c r="X121" s="1124"/>
      <c r="Y121" s="1124"/>
      <c r="Z121" s="1124"/>
      <c r="AA121" s="1124"/>
      <c r="AB121" s="1124"/>
      <c r="AC121" s="1124"/>
      <c r="AD121" s="1124"/>
      <c r="AE121" s="1124"/>
      <c r="AF121" s="1124"/>
      <c r="AG121" s="1125"/>
      <c r="AH121" s="1132" t="s">
        <v>2670</v>
      </c>
      <c r="AI121" s="1133"/>
      <c r="AJ121" s="1133"/>
      <c r="AK121" s="1134"/>
      <c r="AL121" s="388"/>
      <c r="AM121" s="392"/>
    </row>
    <row r="122" spans="1:39" ht="20.100000000000001" customHeight="1">
      <c r="A122" s="391"/>
      <c r="B122" s="1123" t="s">
        <v>2671</v>
      </c>
      <c r="C122" s="1124"/>
      <c r="D122" s="1124"/>
      <c r="E122" s="1124"/>
      <c r="F122" s="1124"/>
      <c r="G122" s="1124"/>
      <c r="H122" s="1124"/>
      <c r="I122" s="1124"/>
      <c r="J122" s="1124"/>
      <c r="K122" s="1124"/>
      <c r="L122" s="1124"/>
      <c r="M122" s="1124"/>
      <c r="N122" s="1124"/>
      <c r="O122" s="1124"/>
      <c r="P122" s="1124"/>
      <c r="Q122" s="1124"/>
      <c r="R122" s="1124"/>
      <c r="S122" s="1124"/>
      <c r="T122" s="1124"/>
      <c r="U122" s="1124"/>
      <c r="V122" s="1124"/>
      <c r="W122" s="1124"/>
      <c r="X122" s="1124"/>
      <c r="Y122" s="1124"/>
      <c r="Z122" s="1124"/>
      <c r="AA122" s="1124"/>
      <c r="AB122" s="1124"/>
      <c r="AC122" s="1124"/>
      <c r="AD122" s="1124"/>
      <c r="AE122" s="1124"/>
      <c r="AF122" s="1124"/>
      <c r="AG122" s="1125"/>
      <c r="AH122" s="1132" t="s">
        <v>2672</v>
      </c>
      <c r="AI122" s="1133"/>
      <c r="AJ122" s="1133"/>
      <c r="AK122" s="1134"/>
      <c r="AL122" s="388"/>
      <c r="AM122" s="392"/>
    </row>
    <row r="123" spans="1:39" ht="60" customHeight="1">
      <c r="A123" s="391"/>
      <c r="B123" s="1123" t="s">
        <v>2673</v>
      </c>
      <c r="C123" s="1124"/>
      <c r="D123" s="1124"/>
      <c r="E123" s="1124"/>
      <c r="F123" s="1124"/>
      <c r="G123" s="1124"/>
      <c r="H123" s="1124"/>
      <c r="I123" s="1124"/>
      <c r="J123" s="1124"/>
      <c r="K123" s="1124"/>
      <c r="L123" s="1124"/>
      <c r="M123" s="1124"/>
      <c r="N123" s="1124"/>
      <c r="O123" s="1124"/>
      <c r="P123" s="1124"/>
      <c r="Q123" s="1124"/>
      <c r="R123" s="1124"/>
      <c r="S123" s="1124"/>
      <c r="T123" s="1124"/>
      <c r="U123" s="1124"/>
      <c r="V123" s="1124"/>
      <c r="W123" s="1124"/>
      <c r="X123" s="1124"/>
      <c r="Y123" s="1124"/>
      <c r="Z123" s="1124"/>
      <c r="AA123" s="1124"/>
      <c r="AB123" s="1124"/>
      <c r="AC123" s="1124"/>
      <c r="AD123" s="1124"/>
      <c r="AE123" s="1124"/>
      <c r="AF123" s="1124"/>
      <c r="AG123" s="1125"/>
      <c r="AH123" s="1132" t="s">
        <v>2674</v>
      </c>
      <c r="AI123" s="1133"/>
      <c r="AJ123" s="1133"/>
      <c r="AK123" s="1134"/>
      <c r="AL123" s="388"/>
      <c r="AM123" s="392"/>
    </row>
    <row r="124" spans="1:39" ht="39.950000000000003" customHeight="1">
      <c r="A124" s="391"/>
      <c r="B124" s="1123" t="s">
        <v>2675</v>
      </c>
      <c r="C124" s="1124"/>
      <c r="D124" s="1124"/>
      <c r="E124" s="1124"/>
      <c r="F124" s="1124"/>
      <c r="G124" s="1124"/>
      <c r="H124" s="1124"/>
      <c r="I124" s="1124"/>
      <c r="J124" s="1124"/>
      <c r="K124" s="1124"/>
      <c r="L124" s="1124"/>
      <c r="M124" s="1124"/>
      <c r="N124" s="1124"/>
      <c r="O124" s="1124"/>
      <c r="P124" s="1124"/>
      <c r="Q124" s="1124"/>
      <c r="R124" s="1124"/>
      <c r="S124" s="1124"/>
      <c r="T124" s="1124"/>
      <c r="U124" s="1124"/>
      <c r="V124" s="1124"/>
      <c r="W124" s="1124"/>
      <c r="X124" s="1124"/>
      <c r="Y124" s="1124"/>
      <c r="Z124" s="1124"/>
      <c r="AA124" s="1124"/>
      <c r="AB124" s="1124"/>
      <c r="AC124" s="1124"/>
      <c r="AD124" s="1124"/>
      <c r="AE124" s="1124"/>
      <c r="AF124" s="1124"/>
      <c r="AG124" s="1125"/>
      <c r="AH124" s="1132" t="s">
        <v>2676</v>
      </c>
      <c r="AI124" s="1133"/>
      <c r="AJ124" s="1133"/>
      <c r="AK124" s="1134"/>
      <c r="AL124" s="388"/>
      <c r="AM124" s="392"/>
    </row>
    <row r="125" spans="1:39" ht="20.100000000000001" customHeight="1">
      <c r="A125" s="391"/>
      <c r="B125" s="1123" t="s">
        <v>2677</v>
      </c>
      <c r="C125" s="1124"/>
      <c r="D125" s="1124"/>
      <c r="E125" s="1124"/>
      <c r="F125" s="1124"/>
      <c r="G125" s="1124"/>
      <c r="H125" s="1124"/>
      <c r="I125" s="1124"/>
      <c r="J125" s="1124"/>
      <c r="K125" s="1124"/>
      <c r="L125" s="1124"/>
      <c r="M125" s="1124"/>
      <c r="N125" s="1124"/>
      <c r="O125" s="1124"/>
      <c r="P125" s="1124"/>
      <c r="Q125" s="1124"/>
      <c r="R125" s="1124"/>
      <c r="S125" s="1124"/>
      <c r="T125" s="1124"/>
      <c r="U125" s="1124"/>
      <c r="V125" s="1124"/>
      <c r="W125" s="1124"/>
      <c r="X125" s="1124"/>
      <c r="Y125" s="1124"/>
      <c r="Z125" s="1124"/>
      <c r="AA125" s="1124"/>
      <c r="AB125" s="1124"/>
      <c r="AC125" s="1124"/>
      <c r="AD125" s="1124"/>
      <c r="AE125" s="1124"/>
      <c r="AF125" s="1124"/>
      <c r="AG125" s="1125"/>
      <c r="AH125" s="1132" t="s">
        <v>2678</v>
      </c>
      <c r="AI125" s="1133"/>
      <c r="AJ125" s="1133"/>
      <c r="AK125" s="1134"/>
      <c r="AL125" s="388"/>
      <c r="AM125" s="392"/>
    </row>
    <row r="126" spans="1:39" ht="120" customHeight="1">
      <c r="A126" s="391"/>
      <c r="B126" s="1123" t="s">
        <v>2679</v>
      </c>
      <c r="C126" s="1124"/>
      <c r="D126" s="1124"/>
      <c r="E126" s="1124"/>
      <c r="F126" s="1124"/>
      <c r="G126" s="1124"/>
      <c r="H126" s="1124"/>
      <c r="I126" s="1124"/>
      <c r="J126" s="1124"/>
      <c r="K126" s="1124"/>
      <c r="L126" s="1124"/>
      <c r="M126" s="1124"/>
      <c r="N126" s="1124"/>
      <c r="O126" s="1124"/>
      <c r="P126" s="1124"/>
      <c r="Q126" s="1124"/>
      <c r="R126" s="1124"/>
      <c r="S126" s="1124"/>
      <c r="T126" s="1124"/>
      <c r="U126" s="1124"/>
      <c r="V126" s="1124"/>
      <c r="W126" s="1124"/>
      <c r="X126" s="1124"/>
      <c r="Y126" s="1124"/>
      <c r="Z126" s="1124"/>
      <c r="AA126" s="1124"/>
      <c r="AB126" s="1124"/>
      <c r="AC126" s="1124"/>
      <c r="AD126" s="1124"/>
      <c r="AE126" s="1124"/>
      <c r="AF126" s="1124"/>
      <c r="AG126" s="1125"/>
      <c r="AH126" s="1132" t="s">
        <v>2680</v>
      </c>
      <c r="AI126" s="1133"/>
      <c r="AJ126" s="1133"/>
      <c r="AK126" s="1134"/>
      <c r="AL126" s="388"/>
      <c r="AM126" s="392"/>
    </row>
    <row r="127" spans="1:39" ht="39.950000000000003" customHeight="1">
      <c r="A127" s="391"/>
      <c r="B127" s="1123" t="s">
        <v>2681</v>
      </c>
      <c r="C127" s="1124"/>
      <c r="D127" s="1124"/>
      <c r="E127" s="1124"/>
      <c r="F127" s="1124"/>
      <c r="G127" s="1124"/>
      <c r="H127" s="1124"/>
      <c r="I127" s="1124"/>
      <c r="J127" s="1124"/>
      <c r="K127" s="1124"/>
      <c r="L127" s="1124"/>
      <c r="M127" s="1124"/>
      <c r="N127" s="1124"/>
      <c r="O127" s="1124"/>
      <c r="P127" s="1124"/>
      <c r="Q127" s="1124"/>
      <c r="R127" s="1124"/>
      <c r="S127" s="1124"/>
      <c r="T127" s="1124"/>
      <c r="U127" s="1124"/>
      <c r="V127" s="1124"/>
      <c r="W127" s="1124"/>
      <c r="X127" s="1124"/>
      <c r="Y127" s="1124"/>
      <c r="Z127" s="1124"/>
      <c r="AA127" s="1124"/>
      <c r="AB127" s="1124"/>
      <c r="AC127" s="1124"/>
      <c r="AD127" s="1124"/>
      <c r="AE127" s="1124"/>
      <c r="AF127" s="1124"/>
      <c r="AG127" s="1125"/>
      <c r="AH127" s="1132" t="s">
        <v>2682</v>
      </c>
      <c r="AI127" s="1133"/>
      <c r="AJ127" s="1133"/>
      <c r="AK127" s="1134"/>
      <c r="AL127" s="388"/>
      <c r="AM127" s="392"/>
    </row>
    <row r="128" spans="1:39" ht="20.100000000000001" customHeight="1">
      <c r="A128" s="391"/>
      <c r="B128" s="1123" t="s">
        <v>2683</v>
      </c>
      <c r="C128" s="1124"/>
      <c r="D128" s="1124"/>
      <c r="E128" s="1124"/>
      <c r="F128" s="1124"/>
      <c r="G128" s="1124"/>
      <c r="H128" s="1124"/>
      <c r="I128" s="1124"/>
      <c r="J128" s="1124"/>
      <c r="K128" s="1124"/>
      <c r="L128" s="1124"/>
      <c r="M128" s="1124"/>
      <c r="N128" s="1124"/>
      <c r="O128" s="1124"/>
      <c r="P128" s="1124"/>
      <c r="Q128" s="1124"/>
      <c r="R128" s="1124"/>
      <c r="S128" s="1124"/>
      <c r="T128" s="1124"/>
      <c r="U128" s="1124"/>
      <c r="V128" s="1124"/>
      <c r="W128" s="1124"/>
      <c r="X128" s="1124"/>
      <c r="Y128" s="1124"/>
      <c r="Z128" s="1124"/>
      <c r="AA128" s="1124"/>
      <c r="AB128" s="1124"/>
      <c r="AC128" s="1124"/>
      <c r="AD128" s="1124"/>
      <c r="AE128" s="1124"/>
      <c r="AF128" s="1124"/>
      <c r="AG128" s="1125"/>
      <c r="AH128" s="1132" t="s">
        <v>2684</v>
      </c>
      <c r="AI128" s="1133"/>
      <c r="AJ128" s="1133"/>
      <c r="AK128" s="1134"/>
      <c r="AL128" s="388"/>
      <c r="AM128" s="392"/>
    </row>
    <row r="129" spans="1:39" ht="20.100000000000001" customHeight="1">
      <c r="A129" s="391"/>
      <c r="B129" s="1123" t="s">
        <v>2685</v>
      </c>
      <c r="C129" s="1124"/>
      <c r="D129" s="1124"/>
      <c r="E129" s="1124"/>
      <c r="F129" s="1124"/>
      <c r="G129" s="1124"/>
      <c r="H129" s="1124"/>
      <c r="I129" s="1124"/>
      <c r="J129" s="1124"/>
      <c r="K129" s="1124"/>
      <c r="L129" s="1124"/>
      <c r="M129" s="1124"/>
      <c r="N129" s="1124"/>
      <c r="O129" s="1124"/>
      <c r="P129" s="1124"/>
      <c r="Q129" s="1124"/>
      <c r="R129" s="1124"/>
      <c r="S129" s="1124"/>
      <c r="T129" s="1124"/>
      <c r="U129" s="1124"/>
      <c r="V129" s="1124"/>
      <c r="W129" s="1124"/>
      <c r="X129" s="1124"/>
      <c r="Y129" s="1124"/>
      <c r="Z129" s="1124"/>
      <c r="AA129" s="1124"/>
      <c r="AB129" s="1124"/>
      <c r="AC129" s="1124"/>
      <c r="AD129" s="1124"/>
      <c r="AE129" s="1124"/>
      <c r="AF129" s="1124"/>
      <c r="AG129" s="1125"/>
      <c r="AH129" s="1132" t="s">
        <v>2686</v>
      </c>
      <c r="AI129" s="1133"/>
      <c r="AJ129" s="1133"/>
      <c r="AK129" s="1134"/>
      <c r="AL129" s="388"/>
      <c r="AM129" s="392"/>
    </row>
    <row r="130" spans="1:39" ht="20.100000000000001" customHeight="1">
      <c r="A130" s="391"/>
      <c r="B130" s="1123" t="s">
        <v>2687</v>
      </c>
      <c r="C130" s="1124"/>
      <c r="D130" s="1124"/>
      <c r="E130" s="1124"/>
      <c r="F130" s="1124"/>
      <c r="G130" s="1124"/>
      <c r="H130" s="1124"/>
      <c r="I130" s="1124"/>
      <c r="J130" s="1124"/>
      <c r="K130" s="1124"/>
      <c r="L130" s="1124"/>
      <c r="M130" s="1124"/>
      <c r="N130" s="1124"/>
      <c r="O130" s="1124"/>
      <c r="P130" s="1124"/>
      <c r="Q130" s="1124"/>
      <c r="R130" s="1124"/>
      <c r="S130" s="1124"/>
      <c r="T130" s="1124"/>
      <c r="U130" s="1124"/>
      <c r="V130" s="1124"/>
      <c r="W130" s="1124"/>
      <c r="X130" s="1124"/>
      <c r="Y130" s="1124"/>
      <c r="Z130" s="1124"/>
      <c r="AA130" s="1124"/>
      <c r="AB130" s="1124"/>
      <c r="AC130" s="1124"/>
      <c r="AD130" s="1124"/>
      <c r="AE130" s="1124"/>
      <c r="AF130" s="1124"/>
      <c r="AG130" s="1125"/>
      <c r="AH130" s="1132" t="s">
        <v>2688</v>
      </c>
      <c r="AI130" s="1133"/>
      <c r="AJ130" s="1133"/>
      <c r="AK130" s="1134"/>
      <c r="AL130" s="388"/>
      <c r="AM130" s="392"/>
    </row>
    <row r="131" spans="1:39" ht="20.100000000000001" customHeight="1">
      <c r="A131" s="391"/>
      <c r="B131" s="1123" t="s">
        <v>2689</v>
      </c>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4"/>
      <c r="X131" s="1124"/>
      <c r="Y131" s="1124"/>
      <c r="Z131" s="1124"/>
      <c r="AA131" s="1124"/>
      <c r="AB131" s="1124"/>
      <c r="AC131" s="1124"/>
      <c r="AD131" s="1124"/>
      <c r="AE131" s="1124"/>
      <c r="AF131" s="1124"/>
      <c r="AG131" s="1125"/>
      <c r="AH131" s="1132" t="s">
        <v>2690</v>
      </c>
      <c r="AI131" s="1133"/>
      <c r="AJ131" s="1133"/>
      <c r="AK131" s="1134"/>
      <c r="AL131" s="388"/>
      <c r="AM131" s="392"/>
    </row>
    <row r="132" spans="1:39" ht="20.100000000000001" customHeight="1">
      <c r="A132" s="391"/>
      <c r="B132" s="1123" t="s">
        <v>2691</v>
      </c>
      <c r="C132" s="1124"/>
      <c r="D132" s="1124"/>
      <c r="E132" s="1124"/>
      <c r="F132" s="1124"/>
      <c r="G132" s="1124"/>
      <c r="H132" s="1124"/>
      <c r="I132" s="1124"/>
      <c r="J132" s="1124"/>
      <c r="K132" s="1124"/>
      <c r="L132" s="1124"/>
      <c r="M132" s="1124"/>
      <c r="N132" s="1124"/>
      <c r="O132" s="1124"/>
      <c r="P132" s="1124"/>
      <c r="Q132" s="1124"/>
      <c r="R132" s="1124"/>
      <c r="S132" s="1124"/>
      <c r="T132" s="1124"/>
      <c r="U132" s="1124"/>
      <c r="V132" s="1124"/>
      <c r="W132" s="1124"/>
      <c r="X132" s="1124"/>
      <c r="Y132" s="1124"/>
      <c r="Z132" s="1124"/>
      <c r="AA132" s="1124"/>
      <c r="AB132" s="1124"/>
      <c r="AC132" s="1124"/>
      <c r="AD132" s="1124"/>
      <c r="AE132" s="1124"/>
      <c r="AF132" s="1124"/>
      <c r="AG132" s="1125"/>
      <c r="AH132" s="1132" t="s">
        <v>2692</v>
      </c>
      <c r="AI132" s="1133"/>
      <c r="AJ132" s="1133"/>
      <c r="AK132" s="1134"/>
      <c r="AL132" s="388"/>
      <c r="AM132" s="392"/>
    </row>
    <row r="133" spans="1:39" ht="20.100000000000001" customHeight="1">
      <c r="A133" s="391"/>
      <c r="B133" s="1123" t="s">
        <v>2693</v>
      </c>
      <c r="C133" s="1124"/>
      <c r="D133" s="1124"/>
      <c r="E133" s="1124"/>
      <c r="F133" s="1124"/>
      <c r="G133" s="1124"/>
      <c r="H133" s="1124"/>
      <c r="I133" s="1124"/>
      <c r="J133" s="1124"/>
      <c r="K133" s="1124"/>
      <c r="L133" s="1124"/>
      <c r="M133" s="1124"/>
      <c r="N133" s="1124"/>
      <c r="O133" s="1124"/>
      <c r="P133" s="1124"/>
      <c r="Q133" s="1124"/>
      <c r="R133" s="1124"/>
      <c r="S133" s="1124"/>
      <c r="T133" s="1124"/>
      <c r="U133" s="1124"/>
      <c r="V133" s="1124"/>
      <c r="W133" s="1124"/>
      <c r="X133" s="1124"/>
      <c r="Y133" s="1124"/>
      <c r="Z133" s="1124"/>
      <c r="AA133" s="1124"/>
      <c r="AB133" s="1124"/>
      <c r="AC133" s="1124"/>
      <c r="AD133" s="1124"/>
      <c r="AE133" s="1124"/>
      <c r="AF133" s="1124"/>
      <c r="AG133" s="1125"/>
      <c r="AH133" s="1132" t="s">
        <v>2694</v>
      </c>
      <c r="AI133" s="1133"/>
      <c r="AJ133" s="1133"/>
      <c r="AK133" s="1134"/>
      <c r="AL133" s="388"/>
      <c r="AM133" s="392"/>
    </row>
    <row r="134" spans="1:39" ht="20.100000000000001" customHeight="1">
      <c r="A134" s="391"/>
      <c r="B134" s="1123" t="s">
        <v>2695</v>
      </c>
      <c r="C134" s="1124"/>
      <c r="D134" s="1124"/>
      <c r="E134" s="1124"/>
      <c r="F134" s="1124"/>
      <c r="G134" s="1124"/>
      <c r="H134" s="1124"/>
      <c r="I134" s="1124"/>
      <c r="J134" s="1124"/>
      <c r="K134" s="1124"/>
      <c r="L134" s="1124"/>
      <c r="M134" s="1124"/>
      <c r="N134" s="1124"/>
      <c r="O134" s="1124"/>
      <c r="P134" s="1124"/>
      <c r="Q134" s="1124"/>
      <c r="R134" s="1124"/>
      <c r="S134" s="1124"/>
      <c r="T134" s="1124"/>
      <c r="U134" s="1124"/>
      <c r="V134" s="1124"/>
      <c r="W134" s="1124"/>
      <c r="X134" s="1124"/>
      <c r="Y134" s="1124"/>
      <c r="Z134" s="1124"/>
      <c r="AA134" s="1124"/>
      <c r="AB134" s="1124"/>
      <c r="AC134" s="1124"/>
      <c r="AD134" s="1124"/>
      <c r="AE134" s="1124"/>
      <c r="AF134" s="1124"/>
      <c r="AG134" s="1125"/>
      <c r="AH134" s="1132" t="s">
        <v>2696</v>
      </c>
      <c r="AI134" s="1133"/>
      <c r="AJ134" s="1133"/>
      <c r="AK134" s="1134"/>
      <c r="AL134" s="388"/>
      <c r="AM134" s="392"/>
    </row>
    <row r="135" spans="1:39" ht="20.100000000000001" customHeight="1">
      <c r="A135" s="391"/>
      <c r="B135" s="1123" t="s">
        <v>2697</v>
      </c>
      <c r="C135" s="1124"/>
      <c r="D135" s="1124"/>
      <c r="E135" s="1124"/>
      <c r="F135" s="1124"/>
      <c r="G135" s="1124"/>
      <c r="H135" s="1124"/>
      <c r="I135" s="1124"/>
      <c r="J135" s="1124"/>
      <c r="K135" s="1124"/>
      <c r="L135" s="1124"/>
      <c r="M135" s="1124"/>
      <c r="N135" s="1124"/>
      <c r="O135" s="1124"/>
      <c r="P135" s="1124"/>
      <c r="Q135" s="1124"/>
      <c r="R135" s="1124"/>
      <c r="S135" s="1124"/>
      <c r="T135" s="1124"/>
      <c r="U135" s="1124"/>
      <c r="V135" s="1124"/>
      <c r="W135" s="1124"/>
      <c r="X135" s="1124"/>
      <c r="Y135" s="1124"/>
      <c r="Z135" s="1124"/>
      <c r="AA135" s="1124"/>
      <c r="AB135" s="1124"/>
      <c r="AC135" s="1124"/>
      <c r="AD135" s="1124"/>
      <c r="AE135" s="1124"/>
      <c r="AF135" s="1124"/>
      <c r="AG135" s="1125"/>
      <c r="AH135" s="1132" t="s">
        <v>2698</v>
      </c>
      <c r="AI135" s="1133"/>
      <c r="AJ135" s="1133"/>
      <c r="AK135" s="1134"/>
      <c r="AL135" s="388"/>
      <c r="AM135" s="392"/>
    </row>
    <row r="136" spans="1:39" ht="20.100000000000001" customHeight="1">
      <c r="A136" s="391"/>
      <c r="B136" s="1123" t="s">
        <v>2699</v>
      </c>
      <c r="C136" s="1124"/>
      <c r="D136" s="1124"/>
      <c r="E136" s="1124"/>
      <c r="F136" s="1124"/>
      <c r="G136" s="1124"/>
      <c r="H136" s="1124"/>
      <c r="I136" s="1124"/>
      <c r="J136" s="1124"/>
      <c r="K136" s="1124"/>
      <c r="L136" s="1124"/>
      <c r="M136" s="1124"/>
      <c r="N136" s="1124"/>
      <c r="O136" s="1124"/>
      <c r="P136" s="1124"/>
      <c r="Q136" s="1124"/>
      <c r="R136" s="1124"/>
      <c r="S136" s="1124"/>
      <c r="T136" s="1124"/>
      <c r="U136" s="1124"/>
      <c r="V136" s="1124"/>
      <c r="W136" s="1124"/>
      <c r="X136" s="1124"/>
      <c r="Y136" s="1124"/>
      <c r="Z136" s="1124"/>
      <c r="AA136" s="1124"/>
      <c r="AB136" s="1124"/>
      <c r="AC136" s="1124"/>
      <c r="AD136" s="1124"/>
      <c r="AE136" s="1124"/>
      <c r="AF136" s="1124"/>
      <c r="AG136" s="1125"/>
      <c r="AH136" s="1132" t="s">
        <v>2700</v>
      </c>
      <c r="AI136" s="1133"/>
      <c r="AJ136" s="1133"/>
      <c r="AK136" s="1134"/>
      <c r="AL136" s="388"/>
      <c r="AM136" s="392"/>
    </row>
    <row r="137" spans="1:39" ht="20.100000000000001" customHeight="1">
      <c r="A137" s="391"/>
      <c r="B137" s="1123" t="s">
        <v>2701</v>
      </c>
      <c r="C137" s="1124"/>
      <c r="D137" s="1124"/>
      <c r="E137" s="1124"/>
      <c r="F137" s="1124"/>
      <c r="G137" s="1124"/>
      <c r="H137" s="1124"/>
      <c r="I137" s="1124"/>
      <c r="J137" s="1124"/>
      <c r="K137" s="1124"/>
      <c r="L137" s="1124"/>
      <c r="M137" s="1124"/>
      <c r="N137" s="1124"/>
      <c r="O137" s="1124"/>
      <c r="P137" s="1124"/>
      <c r="Q137" s="1124"/>
      <c r="R137" s="1124"/>
      <c r="S137" s="1124"/>
      <c r="T137" s="1124"/>
      <c r="U137" s="1124"/>
      <c r="V137" s="1124"/>
      <c r="W137" s="1124"/>
      <c r="X137" s="1124"/>
      <c r="Y137" s="1124"/>
      <c r="Z137" s="1124"/>
      <c r="AA137" s="1124"/>
      <c r="AB137" s="1124"/>
      <c r="AC137" s="1124"/>
      <c r="AD137" s="1124"/>
      <c r="AE137" s="1124"/>
      <c r="AF137" s="1124"/>
      <c r="AG137" s="1125"/>
      <c r="AH137" s="1132" t="s">
        <v>2702</v>
      </c>
      <c r="AI137" s="1133"/>
      <c r="AJ137" s="1133"/>
      <c r="AK137" s="1134"/>
      <c r="AL137" s="388"/>
      <c r="AM137" s="392"/>
    </row>
    <row r="138" spans="1:39" ht="20.100000000000001" customHeight="1">
      <c r="A138" s="391"/>
      <c r="B138" s="1123" t="s">
        <v>2703</v>
      </c>
      <c r="C138" s="1124"/>
      <c r="D138" s="1124"/>
      <c r="E138" s="1124"/>
      <c r="F138" s="1124"/>
      <c r="G138" s="1124"/>
      <c r="H138" s="1124"/>
      <c r="I138" s="1124"/>
      <c r="J138" s="1124"/>
      <c r="K138" s="1124"/>
      <c r="L138" s="1124"/>
      <c r="M138" s="1124"/>
      <c r="N138" s="1124"/>
      <c r="O138" s="1124"/>
      <c r="P138" s="1124"/>
      <c r="Q138" s="1124"/>
      <c r="R138" s="1124"/>
      <c r="S138" s="1124"/>
      <c r="T138" s="1124"/>
      <c r="U138" s="1124"/>
      <c r="V138" s="1124"/>
      <c r="W138" s="1124"/>
      <c r="X138" s="1124"/>
      <c r="Y138" s="1124"/>
      <c r="Z138" s="1124"/>
      <c r="AA138" s="1124"/>
      <c r="AB138" s="1124"/>
      <c r="AC138" s="1124"/>
      <c r="AD138" s="1124"/>
      <c r="AE138" s="1124"/>
      <c r="AF138" s="1124"/>
      <c r="AG138" s="1125"/>
      <c r="AH138" s="1132" t="s">
        <v>2704</v>
      </c>
      <c r="AI138" s="1133"/>
      <c r="AJ138" s="1133"/>
      <c r="AK138" s="1134"/>
      <c r="AL138" s="388"/>
      <c r="AM138" s="392"/>
    </row>
    <row r="139" spans="1:39" ht="20.100000000000001" customHeight="1">
      <c r="A139" s="391"/>
      <c r="B139" s="1123" t="s">
        <v>2705</v>
      </c>
      <c r="C139" s="1124"/>
      <c r="D139" s="1124"/>
      <c r="E139" s="1124"/>
      <c r="F139" s="1124"/>
      <c r="G139" s="1124"/>
      <c r="H139" s="1124"/>
      <c r="I139" s="1124"/>
      <c r="J139" s="1124"/>
      <c r="K139" s="1124"/>
      <c r="L139" s="1124"/>
      <c r="M139" s="1124"/>
      <c r="N139" s="1124"/>
      <c r="O139" s="1124"/>
      <c r="P139" s="1124"/>
      <c r="Q139" s="1124"/>
      <c r="R139" s="1124"/>
      <c r="S139" s="1124"/>
      <c r="T139" s="1124"/>
      <c r="U139" s="1124"/>
      <c r="V139" s="1124"/>
      <c r="W139" s="1124"/>
      <c r="X139" s="1124"/>
      <c r="Y139" s="1124"/>
      <c r="Z139" s="1124"/>
      <c r="AA139" s="1124"/>
      <c r="AB139" s="1124"/>
      <c r="AC139" s="1124"/>
      <c r="AD139" s="1124"/>
      <c r="AE139" s="1124"/>
      <c r="AF139" s="1124"/>
      <c r="AG139" s="1125"/>
      <c r="AH139" s="1132" t="s">
        <v>2706</v>
      </c>
      <c r="AI139" s="1133"/>
      <c r="AJ139" s="1133"/>
      <c r="AK139" s="1134"/>
      <c r="AL139" s="388"/>
      <c r="AM139" s="392"/>
    </row>
    <row r="140" spans="1:39" ht="20.100000000000001" customHeight="1">
      <c r="A140" s="391"/>
      <c r="B140" s="1123" t="s">
        <v>2707</v>
      </c>
      <c r="C140" s="1124"/>
      <c r="D140" s="1124"/>
      <c r="E140" s="1124"/>
      <c r="F140" s="1124"/>
      <c r="G140" s="1124"/>
      <c r="H140" s="1124"/>
      <c r="I140" s="1124"/>
      <c r="J140" s="1124"/>
      <c r="K140" s="1124"/>
      <c r="L140" s="1124"/>
      <c r="M140" s="1124"/>
      <c r="N140" s="1124"/>
      <c r="O140" s="1124"/>
      <c r="P140" s="1124"/>
      <c r="Q140" s="1124"/>
      <c r="R140" s="1124"/>
      <c r="S140" s="1124"/>
      <c r="T140" s="1124"/>
      <c r="U140" s="1124"/>
      <c r="V140" s="1124"/>
      <c r="W140" s="1124"/>
      <c r="X140" s="1124"/>
      <c r="Y140" s="1124"/>
      <c r="Z140" s="1124"/>
      <c r="AA140" s="1124"/>
      <c r="AB140" s="1124"/>
      <c r="AC140" s="1124"/>
      <c r="AD140" s="1124"/>
      <c r="AE140" s="1124"/>
      <c r="AF140" s="1124"/>
      <c r="AG140" s="1125"/>
      <c r="AH140" s="1132" t="s">
        <v>2708</v>
      </c>
      <c r="AI140" s="1133"/>
      <c r="AJ140" s="1133"/>
      <c r="AK140" s="1134"/>
      <c r="AL140" s="388"/>
      <c r="AM140" s="392"/>
    </row>
    <row r="141" spans="1:39" ht="20.100000000000001" customHeight="1">
      <c r="A141" s="391"/>
      <c r="B141" s="1123" t="s">
        <v>2709</v>
      </c>
      <c r="C141" s="1124"/>
      <c r="D141" s="1124"/>
      <c r="E141" s="1124"/>
      <c r="F141" s="1124"/>
      <c r="G141" s="1124"/>
      <c r="H141" s="1124"/>
      <c r="I141" s="1124"/>
      <c r="J141" s="1124"/>
      <c r="K141" s="1124"/>
      <c r="L141" s="1124"/>
      <c r="M141" s="1124"/>
      <c r="N141" s="1124"/>
      <c r="O141" s="1124"/>
      <c r="P141" s="1124"/>
      <c r="Q141" s="1124"/>
      <c r="R141" s="1124"/>
      <c r="S141" s="1124"/>
      <c r="T141" s="1124"/>
      <c r="U141" s="1124"/>
      <c r="V141" s="1124"/>
      <c r="W141" s="1124"/>
      <c r="X141" s="1124"/>
      <c r="Y141" s="1124"/>
      <c r="Z141" s="1124"/>
      <c r="AA141" s="1124"/>
      <c r="AB141" s="1124"/>
      <c r="AC141" s="1124"/>
      <c r="AD141" s="1124"/>
      <c r="AE141" s="1124"/>
      <c r="AF141" s="1124"/>
      <c r="AG141" s="1125"/>
      <c r="AH141" s="1132" t="s">
        <v>2710</v>
      </c>
      <c r="AI141" s="1133"/>
      <c r="AJ141" s="1133"/>
      <c r="AK141" s="1134"/>
      <c r="AL141" s="388"/>
      <c r="AM141" s="392"/>
    </row>
    <row r="142" spans="1:39" ht="60" customHeight="1">
      <c r="A142" s="391"/>
      <c r="B142" s="1123" t="s">
        <v>2711</v>
      </c>
      <c r="C142" s="1124"/>
      <c r="D142" s="1124"/>
      <c r="E142" s="1124"/>
      <c r="F142" s="1124"/>
      <c r="G142" s="1124"/>
      <c r="H142" s="1124"/>
      <c r="I142" s="1124"/>
      <c r="J142" s="1124"/>
      <c r="K142" s="1124"/>
      <c r="L142" s="1124"/>
      <c r="M142" s="1124"/>
      <c r="N142" s="1124"/>
      <c r="O142" s="1124"/>
      <c r="P142" s="1124"/>
      <c r="Q142" s="1124"/>
      <c r="R142" s="1124"/>
      <c r="S142" s="1124"/>
      <c r="T142" s="1124"/>
      <c r="U142" s="1124"/>
      <c r="V142" s="1124"/>
      <c r="W142" s="1124"/>
      <c r="X142" s="1124"/>
      <c r="Y142" s="1124"/>
      <c r="Z142" s="1124"/>
      <c r="AA142" s="1124"/>
      <c r="AB142" s="1124"/>
      <c r="AC142" s="1124"/>
      <c r="AD142" s="1124"/>
      <c r="AE142" s="1124"/>
      <c r="AF142" s="1124"/>
      <c r="AG142" s="1125"/>
      <c r="AH142" s="1132" t="s">
        <v>2712</v>
      </c>
      <c r="AI142" s="1133"/>
      <c r="AJ142" s="1133"/>
      <c r="AK142" s="1134"/>
      <c r="AL142" s="388"/>
      <c r="AM142" s="392"/>
    </row>
    <row r="143" spans="1:39" ht="20.100000000000001" customHeight="1">
      <c r="A143" s="391"/>
      <c r="B143" s="1123" t="s">
        <v>2713</v>
      </c>
      <c r="C143" s="1124"/>
      <c r="D143" s="1124"/>
      <c r="E143" s="1124"/>
      <c r="F143" s="1124"/>
      <c r="G143" s="1124"/>
      <c r="H143" s="1124"/>
      <c r="I143" s="1124"/>
      <c r="J143" s="1124"/>
      <c r="K143" s="1124"/>
      <c r="L143" s="1124"/>
      <c r="M143" s="1124"/>
      <c r="N143" s="1124"/>
      <c r="O143" s="1124"/>
      <c r="P143" s="1124"/>
      <c r="Q143" s="1124"/>
      <c r="R143" s="1124"/>
      <c r="S143" s="1124"/>
      <c r="T143" s="1124"/>
      <c r="U143" s="1124"/>
      <c r="V143" s="1124"/>
      <c r="W143" s="1124"/>
      <c r="X143" s="1124"/>
      <c r="Y143" s="1124"/>
      <c r="Z143" s="1124"/>
      <c r="AA143" s="1124"/>
      <c r="AB143" s="1124"/>
      <c r="AC143" s="1124"/>
      <c r="AD143" s="1124"/>
      <c r="AE143" s="1124"/>
      <c r="AF143" s="1124"/>
      <c r="AG143" s="1125"/>
      <c r="AH143" s="1132" t="s">
        <v>2714</v>
      </c>
      <c r="AI143" s="1133"/>
      <c r="AJ143" s="1133"/>
      <c r="AK143" s="1134"/>
      <c r="AL143" s="388"/>
      <c r="AM143" s="392"/>
    </row>
    <row r="144" spans="1:39" ht="20.100000000000001" customHeight="1">
      <c r="A144" s="391"/>
      <c r="B144" s="1123" t="s">
        <v>2715</v>
      </c>
      <c r="C144" s="1124"/>
      <c r="D144" s="1124"/>
      <c r="E144" s="1124"/>
      <c r="F144" s="1124"/>
      <c r="G144" s="1124"/>
      <c r="H144" s="1124"/>
      <c r="I144" s="1124"/>
      <c r="J144" s="1124"/>
      <c r="K144" s="1124"/>
      <c r="L144" s="1124"/>
      <c r="M144" s="1124"/>
      <c r="N144" s="1124"/>
      <c r="O144" s="1124"/>
      <c r="P144" s="1124"/>
      <c r="Q144" s="1124"/>
      <c r="R144" s="1124"/>
      <c r="S144" s="1124"/>
      <c r="T144" s="1124"/>
      <c r="U144" s="1124"/>
      <c r="V144" s="1124"/>
      <c r="W144" s="1124"/>
      <c r="X144" s="1124"/>
      <c r="Y144" s="1124"/>
      <c r="Z144" s="1124"/>
      <c r="AA144" s="1124"/>
      <c r="AB144" s="1124"/>
      <c r="AC144" s="1124"/>
      <c r="AD144" s="1124"/>
      <c r="AE144" s="1124"/>
      <c r="AF144" s="1124"/>
      <c r="AG144" s="1125"/>
      <c r="AH144" s="1132" t="s">
        <v>2716</v>
      </c>
      <c r="AI144" s="1133"/>
      <c r="AJ144" s="1133"/>
      <c r="AK144" s="1134"/>
      <c r="AL144" s="388"/>
      <c r="AM144" s="392"/>
    </row>
    <row r="145" spans="1:44" ht="20.100000000000001" customHeight="1">
      <c r="A145" s="391"/>
      <c r="B145" s="1123" t="s">
        <v>2717</v>
      </c>
      <c r="C145" s="1124"/>
      <c r="D145" s="1124"/>
      <c r="E145" s="1124"/>
      <c r="F145" s="1124"/>
      <c r="G145" s="1124"/>
      <c r="H145" s="1124"/>
      <c r="I145" s="1124"/>
      <c r="J145" s="1124"/>
      <c r="K145" s="1124"/>
      <c r="L145" s="1124"/>
      <c r="M145" s="1124"/>
      <c r="N145" s="1124"/>
      <c r="O145" s="1124"/>
      <c r="P145" s="1124"/>
      <c r="Q145" s="1124"/>
      <c r="R145" s="1124"/>
      <c r="S145" s="1124"/>
      <c r="T145" s="1124"/>
      <c r="U145" s="1124"/>
      <c r="V145" s="1124"/>
      <c r="W145" s="1124"/>
      <c r="X145" s="1124"/>
      <c r="Y145" s="1124"/>
      <c r="Z145" s="1124"/>
      <c r="AA145" s="1124"/>
      <c r="AB145" s="1124"/>
      <c r="AC145" s="1124"/>
      <c r="AD145" s="1124"/>
      <c r="AE145" s="1124"/>
      <c r="AF145" s="1124"/>
      <c r="AG145" s="1125"/>
      <c r="AH145" s="1132" t="s">
        <v>2718</v>
      </c>
      <c r="AI145" s="1133"/>
      <c r="AJ145" s="1133"/>
      <c r="AK145" s="1134"/>
      <c r="AL145" s="388"/>
      <c r="AM145" s="392"/>
    </row>
    <row r="146" spans="1:44" ht="20.100000000000001" customHeight="1">
      <c r="A146" s="391"/>
      <c r="B146" s="1123" t="s">
        <v>2719</v>
      </c>
      <c r="C146" s="1124"/>
      <c r="D146" s="1124"/>
      <c r="E146" s="1124"/>
      <c r="F146" s="1124"/>
      <c r="G146" s="1124"/>
      <c r="H146" s="1124"/>
      <c r="I146" s="1124"/>
      <c r="J146" s="1124"/>
      <c r="K146" s="1124"/>
      <c r="L146" s="1124"/>
      <c r="M146" s="1124"/>
      <c r="N146" s="1124"/>
      <c r="O146" s="1124"/>
      <c r="P146" s="1124"/>
      <c r="Q146" s="1124"/>
      <c r="R146" s="1124"/>
      <c r="S146" s="1124"/>
      <c r="T146" s="1124"/>
      <c r="U146" s="1124"/>
      <c r="V146" s="1124"/>
      <c r="W146" s="1124"/>
      <c r="X146" s="1124"/>
      <c r="Y146" s="1124"/>
      <c r="Z146" s="1124"/>
      <c r="AA146" s="1124"/>
      <c r="AB146" s="1124"/>
      <c r="AC146" s="1124"/>
      <c r="AD146" s="1124"/>
      <c r="AE146" s="1124"/>
      <c r="AF146" s="1124"/>
      <c r="AG146" s="1125"/>
      <c r="AH146" s="1132" t="s">
        <v>2720</v>
      </c>
      <c r="AI146" s="1133"/>
      <c r="AJ146" s="1133"/>
      <c r="AK146" s="1134"/>
      <c r="AL146" s="388"/>
      <c r="AM146" s="392"/>
    </row>
    <row r="147" spans="1:44" ht="99.95" customHeight="1">
      <c r="A147" s="391"/>
      <c r="B147" s="1123" t="s">
        <v>2721</v>
      </c>
      <c r="C147" s="1124"/>
      <c r="D147" s="1124"/>
      <c r="E147" s="1124"/>
      <c r="F147" s="1124"/>
      <c r="G147" s="1124"/>
      <c r="H147" s="1124"/>
      <c r="I147" s="1124"/>
      <c r="J147" s="1124"/>
      <c r="K147" s="1124"/>
      <c r="L147" s="1124"/>
      <c r="M147" s="1124"/>
      <c r="N147" s="1124"/>
      <c r="O147" s="1124"/>
      <c r="P147" s="1124"/>
      <c r="Q147" s="1124"/>
      <c r="R147" s="1124"/>
      <c r="S147" s="1124"/>
      <c r="T147" s="1124"/>
      <c r="U147" s="1124"/>
      <c r="V147" s="1124"/>
      <c r="W147" s="1124"/>
      <c r="X147" s="1124"/>
      <c r="Y147" s="1124"/>
      <c r="Z147" s="1124"/>
      <c r="AA147" s="1124"/>
      <c r="AB147" s="1124"/>
      <c r="AC147" s="1124"/>
      <c r="AD147" s="1124"/>
      <c r="AE147" s="1124"/>
      <c r="AF147" s="1124"/>
      <c r="AG147" s="1125"/>
      <c r="AH147" s="1132" t="s">
        <v>2722</v>
      </c>
      <c r="AI147" s="1133"/>
      <c r="AJ147" s="1133"/>
      <c r="AK147" s="1134"/>
      <c r="AL147" s="388"/>
      <c r="AM147" s="392"/>
    </row>
    <row r="148" spans="1:44" ht="20.100000000000001" customHeight="1">
      <c r="A148" s="391"/>
      <c r="B148" s="1123" t="s">
        <v>2723</v>
      </c>
      <c r="C148" s="1124"/>
      <c r="D148" s="1124"/>
      <c r="E148" s="1124"/>
      <c r="F148" s="1124"/>
      <c r="G148" s="1124"/>
      <c r="H148" s="1124"/>
      <c r="I148" s="1124"/>
      <c r="J148" s="1124"/>
      <c r="K148" s="1124"/>
      <c r="L148" s="1124"/>
      <c r="M148" s="1124"/>
      <c r="N148" s="1124"/>
      <c r="O148" s="1124"/>
      <c r="P148" s="1124"/>
      <c r="Q148" s="1124"/>
      <c r="R148" s="1124"/>
      <c r="S148" s="1124"/>
      <c r="T148" s="1124"/>
      <c r="U148" s="1124"/>
      <c r="V148" s="1124"/>
      <c r="W148" s="1124"/>
      <c r="X148" s="1124"/>
      <c r="Y148" s="1124"/>
      <c r="Z148" s="1124"/>
      <c r="AA148" s="1124"/>
      <c r="AB148" s="1124"/>
      <c r="AC148" s="1124"/>
      <c r="AD148" s="1124"/>
      <c r="AE148" s="1124"/>
      <c r="AF148" s="1124"/>
      <c r="AG148" s="1125"/>
      <c r="AH148" s="1132" t="s">
        <v>2724</v>
      </c>
      <c r="AI148" s="1133"/>
      <c r="AJ148" s="1133"/>
      <c r="AK148" s="1134"/>
      <c r="AL148" s="388"/>
      <c r="AM148" s="392"/>
    </row>
    <row r="149" spans="1:44" ht="15" customHeight="1">
      <c r="A149" s="391"/>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2"/>
    </row>
    <row r="150" spans="1:44" ht="15" customHeight="1">
      <c r="A150" s="389"/>
      <c r="B150" s="389"/>
      <c r="C150" s="389" t="s">
        <v>2802</v>
      </c>
      <c r="D150" s="389" t="s">
        <v>2803</v>
      </c>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92"/>
    </row>
    <row r="151" spans="1:44" ht="15" customHeight="1">
      <c r="A151" s="389"/>
      <c r="B151" s="389"/>
      <c r="C151" s="389"/>
      <c r="D151" s="389" t="s">
        <v>2804</v>
      </c>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92"/>
    </row>
    <row r="152" spans="1:44" ht="15" customHeight="1">
      <c r="A152" s="392"/>
      <c r="B152" s="392"/>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row>
    <row r="153" spans="1:44" ht="20.100000000000001" customHeight="1">
      <c r="A153" s="391"/>
      <c r="B153" s="1135" t="s">
        <v>2725</v>
      </c>
      <c r="C153" s="1135"/>
      <c r="D153" s="1135"/>
      <c r="E153" s="1135"/>
      <c r="F153" s="1135"/>
      <c r="G153" s="1135"/>
      <c r="H153" s="1135"/>
      <c r="I153" s="1135"/>
      <c r="J153" s="1135"/>
      <c r="K153" s="1135"/>
      <c r="L153" s="1135"/>
      <c r="M153" s="1135"/>
      <c r="N153" s="1135"/>
      <c r="O153" s="1135"/>
      <c r="P153" s="1135"/>
      <c r="Q153" s="1135"/>
      <c r="R153" s="1135"/>
      <c r="S153" s="1135"/>
      <c r="T153" s="1135"/>
      <c r="U153" s="1135"/>
      <c r="V153" s="1135"/>
      <c r="W153" s="1135"/>
      <c r="X153" s="1135"/>
      <c r="Y153" s="1135"/>
      <c r="Z153" s="1135"/>
      <c r="AA153" s="1135"/>
      <c r="AB153" s="1135"/>
      <c r="AC153" s="1135"/>
      <c r="AD153" s="1135"/>
      <c r="AE153" s="1135"/>
      <c r="AF153" s="1135"/>
      <c r="AG153" s="1135"/>
      <c r="AH153" s="1135" t="s">
        <v>2562</v>
      </c>
      <c r="AI153" s="1135"/>
      <c r="AJ153" s="1135"/>
      <c r="AK153" s="1135"/>
      <c r="AL153" s="391"/>
      <c r="AM153" s="392"/>
    </row>
    <row r="154" spans="1:44" ht="20.100000000000001" customHeight="1">
      <c r="A154" s="391"/>
      <c r="B154" s="1118" t="s">
        <v>2726</v>
      </c>
      <c r="C154" s="1118"/>
      <c r="D154" s="1118"/>
      <c r="E154" s="1118"/>
      <c r="F154" s="1118"/>
      <c r="G154" s="1118"/>
      <c r="H154" s="1118"/>
      <c r="I154" s="1118"/>
      <c r="J154" s="1118"/>
      <c r="K154" s="1118"/>
      <c r="L154" s="1118"/>
      <c r="M154" s="1118"/>
      <c r="N154" s="1118"/>
      <c r="O154" s="1118"/>
      <c r="P154" s="1118"/>
      <c r="Q154" s="1118"/>
      <c r="R154" s="1118"/>
      <c r="S154" s="1118"/>
      <c r="T154" s="1118"/>
      <c r="U154" s="1118"/>
      <c r="V154" s="1118"/>
      <c r="W154" s="1118"/>
      <c r="X154" s="1118"/>
      <c r="Y154" s="1118"/>
      <c r="Z154" s="1118"/>
      <c r="AA154" s="1118"/>
      <c r="AB154" s="1118"/>
      <c r="AC154" s="1118"/>
      <c r="AD154" s="1118"/>
      <c r="AE154" s="1118"/>
      <c r="AF154" s="1118"/>
      <c r="AG154" s="1118"/>
      <c r="AH154" s="1132" t="s">
        <v>1486</v>
      </c>
      <c r="AI154" s="1133"/>
      <c r="AJ154" s="1133"/>
      <c r="AK154" s="1134"/>
      <c r="AL154" s="391"/>
      <c r="AM154" s="392"/>
    </row>
    <row r="155" spans="1:44" ht="20.100000000000001" customHeight="1">
      <c r="A155" s="391"/>
      <c r="B155" s="1118" t="s">
        <v>2727</v>
      </c>
      <c r="C155" s="1118"/>
      <c r="D155" s="1118"/>
      <c r="E155" s="1118"/>
      <c r="F155" s="1118"/>
      <c r="G155" s="1118"/>
      <c r="H155" s="1118"/>
      <c r="I155" s="1118"/>
      <c r="J155" s="1118"/>
      <c r="K155" s="1118"/>
      <c r="L155" s="1118"/>
      <c r="M155" s="1118"/>
      <c r="N155" s="1118"/>
      <c r="O155" s="1118"/>
      <c r="P155" s="1118"/>
      <c r="Q155" s="1118"/>
      <c r="R155" s="1118"/>
      <c r="S155" s="1118"/>
      <c r="T155" s="1118"/>
      <c r="U155" s="1118"/>
      <c r="V155" s="1118"/>
      <c r="W155" s="1118"/>
      <c r="X155" s="1118"/>
      <c r="Y155" s="1118"/>
      <c r="Z155" s="1118"/>
      <c r="AA155" s="1118"/>
      <c r="AB155" s="1118"/>
      <c r="AC155" s="1118"/>
      <c r="AD155" s="1118"/>
      <c r="AE155" s="1118"/>
      <c r="AF155" s="1118"/>
      <c r="AG155" s="1118"/>
      <c r="AH155" s="1132" t="s">
        <v>2728</v>
      </c>
      <c r="AI155" s="1133"/>
      <c r="AJ155" s="1133"/>
      <c r="AK155" s="1134"/>
      <c r="AL155" s="391"/>
      <c r="AM155" s="392"/>
    </row>
    <row r="156" spans="1:44" ht="20.100000000000001" customHeight="1">
      <c r="A156" s="391"/>
      <c r="B156" s="1118" t="s">
        <v>2729</v>
      </c>
      <c r="C156" s="1118"/>
      <c r="D156" s="1118"/>
      <c r="E156" s="1118"/>
      <c r="F156" s="1118"/>
      <c r="G156" s="1118"/>
      <c r="H156" s="1118"/>
      <c r="I156" s="1118"/>
      <c r="J156" s="1118"/>
      <c r="K156" s="1118"/>
      <c r="L156" s="1118"/>
      <c r="M156" s="1118"/>
      <c r="N156" s="1118"/>
      <c r="O156" s="1118"/>
      <c r="P156" s="1118"/>
      <c r="Q156" s="1118"/>
      <c r="R156" s="1118"/>
      <c r="S156" s="1118"/>
      <c r="T156" s="1118"/>
      <c r="U156" s="1118"/>
      <c r="V156" s="1118"/>
      <c r="W156" s="1118"/>
      <c r="X156" s="1118"/>
      <c r="Y156" s="1118"/>
      <c r="Z156" s="1118"/>
      <c r="AA156" s="1118"/>
      <c r="AB156" s="1118"/>
      <c r="AC156" s="1118"/>
      <c r="AD156" s="1118"/>
      <c r="AE156" s="1118"/>
      <c r="AF156" s="1118"/>
      <c r="AG156" s="1118"/>
      <c r="AH156" s="1132" t="s">
        <v>849</v>
      </c>
      <c r="AI156" s="1133"/>
      <c r="AJ156" s="1133"/>
      <c r="AK156" s="1134"/>
      <c r="AL156" s="391"/>
      <c r="AM156" s="392"/>
    </row>
    <row r="157" spans="1:44" ht="20.100000000000001" customHeight="1">
      <c r="A157" s="391"/>
      <c r="B157" s="1118" t="s">
        <v>2730</v>
      </c>
      <c r="C157" s="1118"/>
      <c r="D157" s="1118"/>
      <c r="E157" s="1118"/>
      <c r="F157" s="1118"/>
      <c r="G157" s="1118"/>
      <c r="H157" s="1118"/>
      <c r="I157" s="1118"/>
      <c r="J157" s="1118"/>
      <c r="K157" s="1118"/>
      <c r="L157" s="1118"/>
      <c r="M157" s="1118"/>
      <c r="N157" s="1118"/>
      <c r="O157" s="1118"/>
      <c r="P157" s="1118"/>
      <c r="Q157" s="1118"/>
      <c r="R157" s="1118"/>
      <c r="S157" s="1118"/>
      <c r="T157" s="1118"/>
      <c r="U157" s="1118"/>
      <c r="V157" s="1118"/>
      <c r="W157" s="1118"/>
      <c r="X157" s="1118"/>
      <c r="Y157" s="1118"/>
      <c r="Z157" s="1118"/>
      <c r="AA157" s="1118"/>
      <c r="AB157" s="1118"/>
      <c r="AC157" s="1118"/>
      <c r="AD157" s="1118"/>
      <c r="AE157" s="1118"/>
      <c r="AF157" s="1118"/>
      <c r="AG157" s="1118"/>
      <c r="AH157" s="1132" t="s">
        <v>850</v>
      </c>
      <c r="AI157" s="1133"/>
      <c r="AJ157" s="1133"/>
      <c r="AK157" s="1134"/>
      <c r="AL157" s="391"/>
      <c r="AM157" s="392"/>
    </row>
    <row r="158" spans="1:44" ht="20.100000000000001" customHeight="1">
      <c r="A158" s="391"/>
      <c r="B158" s="1118" t="s">
        <v>2731</v>
      </c>
      <c r="C158" s="1118"/>
      <c r="D158" s="1118"/>
      <c r="E158" s="1118"/>
      <c r="F158" s="1118"/>
      <c r="G158" s="1118"/>
      <c r="H158" s="1118"/>
      <c r="I158" s="1118"/>
      <c r="J158" s="1118"/>
      <c r="K158" s="1118"/>
      <c r="L158" s="1118"/>
      <c r="M158" s="1118"/>
      <c r="N158" s="1118"/>
      <c r="O158" s="1118"/>
      <c r="P158" s="1118"/>
      <c r="Q158" s="1118"/>
      <c r="R158" s="1118"/>
      <c r="S158" s="1118"/>
      <c r="T158" s="1118"/>
      <c r="U158" s="1118"/>
      <c r="V158" s="1118"/>
      <c r="W158" s="1118"/>
      <c r="X158" s="1118"/>
      <c r="Y158" s="1118"/>
      <c r="Z158" s="1118"/>
      <c r="AA158" s="1118"/>
      <c r="AB158" s="1118"/>
      <c r="AC158" s="1118"/>
      <c r="AD158" s="1118"/>
      <c r="AE158" s="1118"/>
      <c r="AF158" s="1118"/>
      <c r="AG158" s="1118"/>
      <c r="AH158" s="1132" t="s">
        <v>851</v>
      </c>
      <c r="AI158" s="1133"/>
      <c r="AJ158" s="1133"/>
      <c r="AK158" s="1134"/>
      <c r="AL158" s="391"/>
      <c r="AM158" s="392"/>
    </row>
    <row r="159" spans="1:44" ht="20.100000000000001" customHeight="1">
      <c r="A159" s="391"/>
      <c r="B159" s="1118" t="s">
        <v>2723</v>
      </c>
      <c r="C159" s="1118"/>
      <c r="D159" s="1118"/>
      <c r="E159" s="1118"/>
      <c r="F159" s="1118"/>
      <c r="G159" s="1118"/>
      <c r="H159" s="1118"/>
      <c r="I159" s="1118"/>
      <c r="J159" s="1118"/>
      <c r="K159" s="1118"/>
      <c r="L159" s="1118"/>
      <c r="M159" s="1118"/>
      <c r="N159" s="1118"/>
      <c r="O159" s="1118"/>
      <c r="P159" s="1118"/>
      <c r="Q159" s="1118"/>
      <c r="R159" s="1118"/>
      <c r="S159" s="1118"/>
      <c r="T159" s="1118"/>
      <c r="U159" s="1118"/>
      <c r="V159" s="1118"/>
      <c r="W159" s="1118"/>
      <c r="X159" s="1118"/>
      <c r="Y159" s="1118"/>
      <c r="Z159" s="1118"/>
      <c r="AA159" s="1118"/>
      <c r="AB159" s="1118"/>
      <c r="AC159" s="1118"/>
      <c r="AD159" s="1118"/>
      <c r="AE159" s="1118"/>
      <c r="AF159" s="1118"/>
      <c r="AG159" s="1118"/>
      <c r="AH159" s="1132" t="s">
        <v>2732</v>
      </c>
      <c r="AI159" s="1133"/>
      <c r="AJ159" s="1133"/>
      <c r="AK159" s="1134"/>
      <c r="AL159" s="391"/>
      <c r="AM159" s="392"/>
    </row>
    <row r="160" spans="1:44" ht="15" customHeight="1">
      <c r="A160" s="389"/>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1"/>
      <c r="AG160" s="391"/>
      <c r="AH160" s="391"/>
      <c r="AI160" s="391"/>
      <c r="AJ160" s="391"/>
      <c r="AK160" s="391"/>
      <c r="AL160" s="391"/>
      <c r="AM160" s="389"/>
      <c r="AN160" s="389"/>
      <c r="AO160" s="389"/>
      <c r="AP160" s="389"/>
      <c r="AQ160" s="389"/>
      <c r="AR160" s="389"/>
    </row>
    <row r="161" spans="1:44" ht="15" customHeight="1">
      <c r="A161" s="389"/>
      <c r="B161" s="389"/>
      <c r="C161" s="389" t="s">
        <v>2805</v>
      </c>
      <c r="D161" s="389" t="s">
        <v>2806</v>
      </c>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row>
    <row r="162" spans="1:44" ht="1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row>
    <row r="163" spans="1:44" ht="15" customHeight="1">
      <c r="A163" s="389"/>
      <c r="B163" s="389"/>
      <c r="C163" s="389" t="s">
        <v>2807</v>
      </c>
      <c r="D163" s="389" t="s">
        <v>2808</v>
      </c>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389"/>
      <c r="AN163" s="389"/>
      <c r="AO163" s="389"/>
      <c r="AP163" s="389"/>
      <c r="AQ163" s="389"/>
      <c r="AR163" s="389"/>
    </row>
    <row r="164" spans="1:44" ht="15" customHeight="1">
      <c r="A164" s="389"/>
      <c r="B164" s="389"/>
      <c r="C164" s="389"/>
      <c r="D164" s="389" t="s">
        <v>2809</v>
      </c>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89"/>
      <c r="AQ164" s="389"/>
      <c r="AR164" s="389"/>
    </row>
    <row r="165" spans="1:44" ht="1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row>
    <row r="166" spans="1:44" ht="15" customHeight="1">
      <c r="A166" s="389"/>
      <c r="B166" s="389"/>
      <c r="C166" s="389" t="s">
        <v>2810</v>
      </c>
      <c r="D166" s="389" t="s">
        <v>2811</v>
      </c>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89"/>
      <c r="AN166" s="389"/>
      <c r="AO166" s="389"/>
      <c r="AP166" s="389"/>
      <c r="AQ166" s="389"/>
      <c r="AR166" s="389"/>
    </row>
    <row r="167" spans="1:44" ht="15" customHeight="1">
      <c r="A167" s="389"/>
      <c r="B167" s="389"/>
      <c r="C167" s="389"/>
      <c r="D167" s="389" t="s">
        <v>2812</v>
      </c>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c r="AG167" s="389"/>
      <c r="AH167" s="389"/>
      <c r="AI167" s="389"/>
      <c r="AJ167" s="389"/>
      <c r="AK167" s="389"/>
      <c r="AL167" s="389"/>
      <c r="AM167" s="389"/>
      <c r="AN167" s="389"/>
      <c r="AO167" s="389"/>
      <c r="AP167" s="389"/>
      <c r="AQ167" s="389"/>
      <c r="AR167" s="389"/>
    </row>
    <row r="168" spans="1:44" ht="1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89"/>
      <c r="AN168" s="389"/>
      <c r="AO168" s="389"/>
      <c r="AP168" s="389"/>
      <c r="AQ168" s="389"/>
      <c r="AR168" s="389"/>
    </row>
    <row r="169" spans="1:44" ht="15" customHeight="1">
      <c r="A169" s="389"/>
      <c r="B169" s="389" t="s">
        <v>2813</v>
      </c>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89"/>
      <c r="AN169" s="389"/>
      <c r="AO169" s="389"/>
      <c r="AP169" s="389"/>
      <c r="AQ169" s="389"/>
      <c r="AR169" s="389"/>
    </row>
    <row r="170" spans="1:44" ht="15" customHeight="1">
      <c r="A170" s="389"/>
      <c r="B170" s="389"/>
      <c r="C170" s="389" t="s">
        <v>2761</v>
      </c>
      <c r="D170" s="389" t="s">
        <v>2814</v>
      </c>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89"/>
      <c r="AN170" s="389"/>
      <c r="AO170" s="389"/>
      <c r="AP170" s="389"/>
      <c r="AQ170" s="389"/>
      <c r="AR170" s="389"/>
    </row>
    <row r="171" spans="1:44" ht="15" customHeight="1">
      <c r="A171" s="389"/>
      <c r="B171" s="389"/>
      <c r="C171" s="389"/>
      <c r="D171" s="389" t="s">
        <v>2815</v>
      </c>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row>
    <row r="172" spans="1:44" ht="15" customHeight="1">
      <c r="A172" s="389"/>
      <c r="B172" s="389"/>
      <c r="C172" s="389"/>
      <c r="D172" s="389" t="s">
        <v>2816</v>
      </c>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89"/>
      <c r="AN172" s="389"/>
      <c r="AO172" s="389"/>
      <c r="AP172" s="389"/>
      <c r="AQ172" s="389"/>
      <c r="AR172" s="389"/>
    </row>
    <row r="173" spans="1:44" ht="1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389"/>
      <c r="AP173" s="389"/>
      <c r="AQ173" s="389"/>
      <c r="AR173" s="389"/>
    </row>
    <row r="174" spans="1:44" ht="15" customHeight="1">
      <c r="A174" s="389"/>
      <c r="B174" s="389"/>
      <c r="C174" s="389" t="s">
        <v>2765</v>
      </c>
      <c r="D174" s="389" t="s">
        <v>2817</v>
      </c>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389"/>
      <c r="AP174" s="389"/>
      <c r="AQ174" s="389"/>
      <c r="AR174" s="389"/>
    </row>
    <row r="175" spans="1:44" ht="15" customHeight="1">
      <c r="A175" s="389"/>
      <c r="B175" s="389"/>
      <c r="C175" s="389"/>
      <c r="D175" s="389" t="s">
        <v>2818</v>
      </c>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89"/>
      <c r="AN175" s="389"/>
      <c r="AO175" s="389"/>
      <c r="AP175" s="389"/>
      <c r="AQ175" s="389"/>
      <c r="AR175" s="389"/>
    </row>
    <row r="176" spans="1:44" ht="1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89"/>
      <c r="AN176" s="389"/>
      <c r="AO176" s="389"/>
      <c r="AP176" s="389"/>
      <c r="AQ176" s="389"/>
      <c r="AR176" s="389"/>
    </row>
    <row r="177" spans="1:44" ht="15" customHeight="1">
      <c r="A177" s="389"/>
      <c r="B177" s="389"/>
      <c r="C177" s="389" t="s">
        <v>2767</v>
      </c>
      <c r="D177" s="389" t="s">
        <v>2819</v>
      </c>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389"/>
    </row>
    <row r="178" spans="1:44" ht="1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row>
    <row r="179" spans="1:44" ht="15" customHeight="1">
      <c r="A179" s="389"/>
      <c r="B179" s="389"/>
      <c r="C179" s="389" t="s">
        <v>2770</v>
      </c>
      <c r="D179" s="389" t="s">
        <v>2820</v>
      </c>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row>
    <row r="180" spans="1:44" ht="15" customHeight="1">
      <c r="A180" s="389"/>
      <c r="B180" s="389"/>
      <c r="C180" s="389"/>
      <c r="D180" s="389" t="s">
        <v>2821</v>
      </c>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389"/>
      <c r="AN180" s="389"/>
      <c r="AO180" s="389"/>
      <c r="AP180" s="389"/>
      <c r="AQ180" s="389"/>
      <c r="AR180" s="389"/>
    </row>
    <row r="181" spans="1:44" ht="15" customHeight="1">
      <c r="A181" s="389"/>
      <c r="B181" s="389"/>
      <c r="C181" s="389"/>
      <c r="D181" s="389" t="s">
        <v>2822</v>
      </c>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c r="AF181" s="389"/>
      <c r="AG181" s="389"/>
      <c r="AH181" s="389"/>
      <c r="AI181" s="389"/>
      <c r="AJ181" s="389"/>
      <c r="AK181" s="389"/>
      <c r="AL181" s="389"/>
      <c r="AM181" s="389"/>
      <c r="AN181" s="389"/>
      <c r="AO181" s="389"/>
      <c r="AP181" s="389"/>
      <c r="AQ181" s="389"/>
      <c r="AR181" s="389"/>
    </row>
    <row r="182" spans="1:44" ht="1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row>
    <row r="183" spans="1:44" ht="15" customHeight="1">
      <c r="A183" s="389"/>
      <c r="B183" s="389"/>
      <c r="C183" s="389" t="s">
        <v>2780</v>
      </c>
      <c r="D183" s="389" t="s">
        <v>2823</v>
      </c>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89"/>
      <c r="AG183" s="389"/>
      <c r="AH183" s="389"/>
      <c r="AI183" s="389"/>
      <c r="AJ183" s="389"/>
      <c r="AK183" s="389"/>
      <c r="AL183" s="389"/>
      <c r="AM183" s="389"/>
      <c r="AN183" s="389"/>
      <c r="AO183" s="389"/>
      <c r="AP183" s="389"/>
      <c r="AQ183" s="389"/>
      <c r="AR183" s="389"/>
    </row>
    <row r="184" spans="1:44" ht="15" customHeight="1">
      <c r="A184" s="389"/>
      <c r="B184" s="389"/>
      <c r="C184" s="389"/>
      <c r="D184" s="389" t="s">
        <v>2824</v>
      </c>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c r="AF184" s="389"/>
      <c r="AG184" s="389"/>
      <c r="AH184" s="389"/>
      <c r="AI184" s="389"/>
      <c r="AJ184" s="389"/>
      <c r="AK184" s="389"/>
      <c r="AL184" s="389"/>
      <c r="AM184" s="389"/>
      <c r="AN184" s="389"/>
      <c r="AO184" s="389"/>
      <c r="AP184" s="389"/>
      <c r="AQ184" s="389"/>
      <c r="AR184" s="389"/>
    </row>
    <row r="185" spans="1:44" ht="15" customHeight="1">
      <c r="A185" s="389"/>
      <c r="B185" s="389"/>
      <c r="C185" s="389"/>
      <c r="D185" s="389" t="s">
        <v>2825</v>
      </c>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89"/>
      <c r="AN185" s="389"/>
      <c r="AO185" s="389"/>
      <c r="AP185" s="389"/>
      <c r="AQ185" s="389"/>
      <c r="AR185" s="389"/>
    </row>
    <row r="186" spans="1:44" ht="15" customHeight="1">
      <c r="A186" s="389"/>
      <c r="B186" s="389"/>
      <c r="C186" s="389"/>
      <c r="D186" s="389" t="s">
        <v>2826</v>
      </c>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89"/>
      <c r="AM186" s="389"/>
      <c r="AN186" s="389"/>
      <c r="AO186" s="389"/>
      <c r="AP186" s="389"/>
      <c r="AQ186" s="389"/>
      <c r="AR186" s="389"/>
    </row>
    <row r="187" spans="1:44" ht="15" customHeight="1">
      <c r="A187" s="389"/>
      <c r="B187" s="389"/>
      <c r="C187" s="389"/>
      <c r="D187" s="389" t="s">
        <v>2827</v>
      </c>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row>
    <row r="188" spans="1:44" ht="15" customHeight="1">
      <c r="A188" s="389"/>
      <c r="B188" s="389"/>
      <c r="C188" s="389"/>
      <c r="D188" s="389" t="s">
        <v>2828</v>
      </c>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row>
    <row r="189" spans="1:44" ht="1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row>
    <row r="190" spans="1:44" ht="15" customHeight="1">
      <c r="A190" s="389"/>
      <c r="B190" s="389"/>
      <c r="C190" s="389" t="s">
        <v>2781</v>
      </c>
      <c r="D190" s="389" t="s">
        <v>2829</v>
      </c>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row>
    <row r="191" spans="1:44" ht="15" customHeight="1">
      <c r="A191" s="389"/>
      <c r="B191" s="389"/>
      <c r="C191" s="389"/>
      <c r="D191" s="389" t="s">
        <v>2830</v>
      </c>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89"/>
      <c r="AR191" s="389"/>
    </row>
    <row r="192" spans="1:44" ht="15" customHeight="1">
      <c r="A192" s="389"/>
      <c r="B192" s="389"/>
      <c r="C192" s="389"/>
      <c r="D192" s="389" t="s">
        <v>2831</v>
      </c>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89"/>
      <c r="AN192" s="389"/>
      <c r="AO192" s="389"/>
      <c r="AP192" s="389"/>
      <c r="AQ192" s="389"/>
      <c r="AR192" s="389"/>
    </row>
    <row r="193" spans="1:44" ht="15" customHeight="1">
      <c r="A193" s="389"/>
      <c r="B193" s="389"/>
      <c r="C193" s="389"/>
      <c r="D193" s="389" t="s">
        <v>2832</v>
      </c>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89"/>
      <c r="AN193" s="389"/>
      <c r="AO193" s="389"/>
      <c r="AP193" s="389"/>
      <c r="AQ193" s="389"/>
      <c r="AR193" s="389"/>
    </row>
    <row r="194" spans="1:44" ht="15" customHeight="1">
      <c r="A194" s="389"/>
      <c r="B194" s="389"/>
      <c r="C194" s="389"/>
      <c r="D194" s="389" t="s">
        <v>2833</v>
      </c>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89"/>
      <c r="AN194" s="389"/>
      <c r="AO194" s="389"/>
      <c r="AP194" s="389"/>
      <c r="AQ194" s="389"/>
      <c r="AR194" s="389"/>
    </row>
    <row r="195" spans="1:44" ht="15" customHeight="1">
      <c r="A195" s="389"/>
      <c r="B195" s="389"/>
      <c r="C195" s="389"/>
      <c r="D195" s="389" t="s">
        <v>2834</v>
      </c>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c r="AG195" s="389"/>
      <c r="AH195" s="389"/>
      <c r="AI195" s="389"/>
      <c r="AJ195" s="389"/>
      <c r="AK195" s="389"/>
      <c r="AL195" s="389"/>
      <c r="AM195" s="389"/>
      <c r="AN195" s="389"/>
      <c r="AO195" s="389"/>
      <c r="AP195" s="389"/>
      <c r="AQ195" s="389"/>
      <c r="AR195" s="389"/>
    </row>
    <row r="196" spans="1:44" ht="1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89"/>
      <c r="AF196" s="389"/>
      <c r="AG196" s="389"/>
      <c r="AH196" s="389"/>
      <c r="AI196" s="389"/>
      <c r="AJ196" s="389"/>
      <c r="AK196" s="389"/>
      <c r="AL196" s="389"/>
      <c r="AM196" s="389"/>
      <c r="AN196" s="389"/>
      <c r="AO196" s="389"/>
      <c r="AP196" s="389"/>
      <c r="AQ196" s="389"/>
      <c r="AR196" s="389"/>
    </row>
    <row r="197" spans="1:44" ht="15" customHeight="1">
      <c r="A197" s="389"/>
      <c r="B197" s="389"/>
      <c r="C197" s="389" t="s">
        <v>2783</v>
      </c>
      <c r="D197" s="389" t="s">
        <v>2835</v>
      </c>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89"/>
      <c r="AL197" s="389"/>
      <c r="AM197" s="389"/>
      <c r="AN197" s="389"/>
      <c r="AO197" s="389"/>
      <c r="AP197" s="389"/>
      <c r="AQ197" s="389"/>
      <c r="AR197" s="389"/>
    </row>
    <row r="198" spans="1:44" ht="15" customHeight="1">
      <c r="A198" s="389"/>
      <c r="B198" s="389"/>
      <c r="C198" s="389"/>
      <c r="D198" s="389" t="s">
        <v>2836</v>
      </c>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row>
    <row r="199" spans="1:44" ht="15" customHeight="1">
      <c r="A199" s="389"/>
      <c r="B199" s="389"/>
      <c r="C199" s="389"/>
      <c r="D199" s="389" t="s">
        <v>2837</v>
      </c>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389"/>
      <c r="AL199" s="389"/>
      <c r="AM199" s="389"/>
      <c r="AN199" s="389"/>
      <c r="AO199" s="389"/>
      <c r="AP199" s="389"/>
      <c r="AQ199" s="389"/>
      <c r="AR199" s="389"/>
    </row>
    <row r="200" spans="1:44" ht="15" customHeight="1">
      <c r="A200" s="389"/>
      <c r="B200" s="389"/>
      <c r="C200" s="389"/>
      <c r="D200" s="389" t="s">
        <v>2838</v>
      </c>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row>
    <row r="201" spans="1:44" ht="1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row>
    <row r="202" spans="1:44" ht="15" customHeight="1">
      <c r="A202" s="389"/>
      <c r="B202" s="389"/>
      <c r="C202" s="389" t="s">
        <v>2787</v>
      </c>
      <c r="D202" s="389" t="s">
        <v>2839</v>
      </c>
      <c r="E202" s="389"/>
      <c r="F202" s="389"/>
      <c r="G202" s="389"/>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c r="AG202" s="389"/>
      <c r="AH202" s="389"/>
      <c r="AI202" s="389"/>
      <c r="AJ202" s="389"/>
      <c r="AK202" s="389"/>
      <c r="AL202" s="389"/>
      <c r="AM202" s="389"/>
      <c r="AN202" s="389"/>
      <c r="AO202" s="389"/>
      <c r="AP202" s="389"/>
      <c r="AQ202" s="389"/>
      <c r="AR202" s="389"/>
    </row>
    <row r="203" spans="1:44" ht="15" customHeight="1">
      <c r="A203" s="389"/>
      <c r="B203" s="389"/>
      <c r="C203" s="389"/>
      <c r="D203" s="389" t="s">
        <v>2840</v>
      </c>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row>
    <row r="204" spans="1:44" ht="15" customHeight="1">
      <c r="A204" s="389"/>
      <c r="B204" s="389"/>
      <c r="C204" s="389"/>
      <c r="D204" s="389" t="s">
        <v>2841</v>
      </c>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c r="AG204" s="389"/>
      <c r="AH204" s="389"/>
      <c r="AI204" s="389"/>
      <c r="AJ204" s="389"/>
      <c r="AK204" s="389"/>
      <c r="AL204" s="389"/>
      <c r="AM204" s="389"/>
      <c r="AN204" s="389"/>
      <c r="AO204" s="389"/>
      <c r="AP204" s="389"/>
      <c r="AQ204" s="389"/>
      <c r="AR204" s="389"/>
    </row>
    <row r="205" spans="1:44" ht="15" customHeight="1">
      <c r="A205" s="389"/>
      <c r="B205" s="389"/>
      <c r="C205" s="389"/>
      <c r="D205" s="389" t="s">
        <v>2842</v>
      </c>
      <c r="E205" s="389"/>
      <c r="F205" s="389"/>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89"/>
      <c r="AN205" s="389"/>
      <c r="AO205" s="389"/>
      <c r="AP205" s="389"/>
      <c r="AQ205" s="389"/>
      <c r="AR205" s="389"/>
    </row>
    <row r="206" spans="1:44" ht="15" customHeight="1">
      <c r="A206" s="389"/>
      <c r="B206" s="389"/>
      <c r="C206" s="389"/>
      <c r="D206" s="389" t="s">
        <v>2843</v>
      </c>
      <c r="E206" s="389"/>
      <c r="F206" s="389"/>
      <c r="G206" s="389"/>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89"/>
      <c r="AN206" s="389"/>
      <c r="AO206" s="389"/>
      <c r="AP206" s="389"/>
      <c r="AQ206" s="389"/>
      <c r="AR206" s="389"/>
    </row>
    <row r="207" spans="1:44" ht="15" customHeight="1">
      <c r="A207" s="389"/>
      <c r="B207" s="389"/>
      <c r="C207" s="389"/>
      <c r="D207" s="389" t="s">
        <v>2844</v>
      </c>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389"/>
      <c r="AN207" s="389"/>
      <c r="AO207" s="389"/>
      <c r="AP207" s="389"/>
      <c r="AQ207" s="389"/>
      <c r="AR207" s="389"/>
    </row>
    <row r="208" spans="1:44" ht="15" customHeight="1">
      <c r="A208" s="389"/>
      <c r="B208" s="389"/>
      <c r="C208" s="389"/>
      <c r="D208" s="389" t="s">
        <v>2845</v>
      </c>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row>
    <row r="209" spans="1:44" ht="1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389"/>
      <c r="AI209" s="389"/>
      <c r="AJ209" s="389"/>
      <c r="AK209" s="389"/>
      <c r="AL209" s="389"/>
      <c r="AM209" s="389"/>
      <c r="AN209" s="389"/>
      <c r="AO209" s="389"/>
      <c r="AP209" s="389"/>
      <c r="AQ209" s="389"/>
      <c r="AR209" s="389"/>
    </row>
    <row r="210" spans="1:44" ht="15" customHeight="1">
      <c r="A210" s="389"/>
      <c r="B210" s="389"/>
      <c r="C210" s="389" t="s">
        <v>2789</v>
      </c>
      <c r="D210" s="389" t="s">
        <v>2846</v>
      </c>
      <c r="E210" s="389"/>
      <c r="F210" s="389"/>
      <c r="G210" s="389"/>
      <c r="H210" s="389"/>
      <c r="I210" s="389"/>
      <c r="J210" s="389"/>
      <c r="K210" s="389"/>
      <c r="L210" s="389"/>
      <c r="M210" s="389"/>
      <c r="N210" s="389"/>
      <c r="O210" s="389"/>
      <c r="P210" s="389"/>
      <c r="Q210" s="389"/>
      <c r="R210" s="389"/>
      <c r="S210" s="389"/>
      <c r="T210" s="389"/>
      <c r="U210" s="389"/>
      <c r="V210" s="389"/>
      <c r="W210" s="389"/>
      <c r="X210" s="389"/>
      <c r="Y210" s="389"/>
      <c r="Z210" s="389"/>
      <c r="AA210" s="389"/>
      <c r="AB210" s="389"/>
      <c r="AC210" s="389"/>
      <c r="AD210" s="389"/>
      <c r="AE210" s="389"/>
      <c r="AF210" s="389"/>
      <c r="AG210" s="389"/>
      <c r="AH210" s="389"/>
      <c r="AI210" s="389"/>
      <c r="AJ210" s="389"/>
      <c r="AK210" s="389"/>
      <c r="AL210" s="389"/>
      <c r="AM210" s="389"/>
      <c r="AN210" s="389"/>
      <c r="AO210" s="389"/>
      <c r="AP210" s="389"/>
      <c r="AQ210" s="389"/>
      <c r="AR210" s="389"/>
    </row>
    <row r="211" spans="1:44" ht="15" customHeight="1">
      <c r="A211" s="389"/>
      <c r="B211" s="389"/>
      <c r="C211" s="389"/>
      <c r="D211" s="389" t="s">
        <v>2847</v>
      </c>
      <c r="E211" s="389"/>
      <c r="F211" s="389"/>
      <c r="G211" s="389"/>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89"/>
      <c r="AO211" s="389"/>
      <c r="AP211" s="389"/>
      <c r="AQ211" s="389"/>
      <c r="AR211" s="389"/>
    </row>
    <row r="212" spans="1:44" ht="15" customHeight="1">
      <c r="A212" s="389"/>
      <c r="B212" s="389"/>
      <c r="C212" s="389"/>
      <c r="D212" s="389" t="s">
        <v>2848</v>
      </c>
      <c r="E212" s="389"/>
      <c r="F212" s="389"/>
      <c r="G212" s="389"/>
      <c r="H212" s="389"/>
      <c r="I212" s="389"/>
      <c r="J212" s="389"/>
      <c r="K212" s="389"/>
      <c r="L212" s="389"/>
      <c r="M212" s="389"/>
      <c r="N212" s="389"/>
      <c r="O212" s="389"/>
      <c r="P212" s="389"/>
      <c r="Q212" s="389"/>
      <c r="R212" s="389"/>
      <c r="S212" s="389"/>
      <c r="T212" s="389"/>
      <c r="U212" s="389"/>
      <c r="V212" s="389"/>
      <c r="W212" s="389"/>
      <c r="X212" s="389"/>
      <c r="Y212" s="389"/>
      <c r="Z212" s="389"/>
      <c r="AA212" s="389"/>
      <c r="AB212" s="389"/>
      <c r="AC212" s="389"/>
      <c r="AD212" s="389"/>
      <c r="AE212" s="389"/>
      <c r="AF212" s="389"/>
      <c r="AG212" s="389"/>
      <c r="AH212" s="389"/>
      <c r="AI212" s="389"/>
      <c r="AJ212" s="389"/>
      <c r="AK212" s="389"/>
      <c r="AL212" s="389"/>
      <c r="AM212" s="389"/>
      <c r="AN212" s="389"/>
      <c r="AO212" s="389"/>
      <c r="AP212" s="389"/>
      <c r="AQ212" s="389"/>
      <c r="AR212" s="389"/>
    </row>
    <row r="213" spans="1:44" ht="15" customHeight="1">
      <c r="A213" s="389"/>
      <c r="B213" s="389"/>
      <c r="C213" s="389"/>
      <c r="D213" s="389" t="s">
        <v>2849</v>
      </c>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c r="AK213" s="389"/>
      <c r="AL213" s="389"/>
      <c r="AM213" s="389"/>
      <c r="AN213" s="389"/>
      <c r="AO213" s="389"/>
      <c r="AP213" s="389"/>
      <c r="AQ213" s="389"/>
      <c r="AR213" s="389"/>
    </row>
    <row r="214" spans="1:44" ht="1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c r="X214" s="389"/>
      <c r="Y214" s="389"/>
      <c r="Z214" s="389"/>
      <c r="AA214" s="389"/>
      <c r="AB214" s="389"/>
      <c r="AC214" s="389"/>
      <c r="AD214" s="389"/>
      <c r="AE214" s="389"/>
      <c r="AF214" s="389"/>
      <c r="AG214" s="389"/>
      <c r="AH214" s="389"/>
      <c r="AI214" s="389"/>
      <c r="AJ214" s="389"/>
      <c r="AK214" s="389"/>
      <c r="AL214" s="389"/>
      <c r="AM214" s="389"/>
      <c r="AN214" s="389"/>
      <c r="AO214" s="389"/>
      <c r="AP214" s="389"/>
      <c r="AQ214" s="389"/>
      <c r="AR214" s="389"/>
    </row>
    <row r="215" spans="1:44" ht="15" customHeight="1">
      <c r="A215" s="389"/>
      <c r="B215" s="389"/>
      <c r="C215" s="389" t="s">
        <v>2792</v>
      </c>
      <c r="D215" s="389" t="s">
        <v>2850</v>
      </c>
      <c r="E215" s="389"/>
      <c r="F215" s="389"/>
      <c r="G215" s="389"/>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c r="AG215" s="389"/>
      <c r="AH215" s="389"/>
      <c r="AI215" s="389"/>
      <c r="AJ215" s="389"/>
      <c r="AK215" s="389"/>
      <c r="AL215" s="389"/>
      <c r="AM215" s="389"/>
      <c r="AN215" s="389"/>
      <c r="AO215" s="389"/>
      <c r="AP215" s="389"/>
      <c r="AQ215" s="389"/>
      <c r="AR215" s="389"/>
    </row>
    <row r="216" spans="1:44" ht="15" customHeight="1">
      <c r="A216" s="389"/>
      <c r="B216" s="389"/>
      <c r="C216" s="389"/>
      <c r="D216" s="389" t="s">
        <v>2851</v>
      </c>
      <c r="E216" s="389"/>
      <c r="F216" s="389"/>
      <c r="G216" s="389"/>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row>
    <row r="217" spans="1:44" ht="1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row>
    <row r="218" spans="1:44" ht="15" customHeight="1">
      <c r="A218" s="389"/>
      <c r="B218" s="389"/>
      <c r="C218" s="389" t="s">
        <v>2794</v>
      </c>
      <c r="D218" s="389" t="s">
        <v>2852</v>
      </c>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row>
    <row r="219" spans="1:44" ht="1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row>
    <row r="220" spans="1:44" ht="15" customHeight="1">
      <c r="A220" s="389"/>
      <c r="B220" s="389"/>
      <c r="C220" s="389" t="s">
        <v>2796</v>
      </c>
      <c r="D220" s="389" t="s">
        <v>2853</v>
      </c>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row>
    <row r="221" spans="1:44" ht="15" customHeight="1">
      <c r="A221" s="389"/>
      <c r="B221" s="389"/>
      <c r="C221" s="389"/>
      <c r="D221" s="389" t="s">
        <v>2854</v>
      </c>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row>
    <row r="222" spans="1:44" ht="15" customHeight="1">
      <c r="A222" s="389"/>
      <c r="B222" s="389"/>
      <c r="C222" s="389"/>
      <c r="D222" s="389" t="s">
        <v>2855</v>
      </c>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row>
    <row r="223" spans="1:44" ht="1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389"/>
      <c r="AN223" s="389"/>
      <c r="AO223" s="389"/>
      <c r="AP223" s="389"/>
      <c r="AQ223" s="389"/>
      <c r="AR223" s="389"/>
    </row>
    <row r="224" spans="1:44" ht="15" customHeight="1">
      <c r="A224" s="389"/>
      <c r="B224" s="389"/>
      <c r="C224" s="389" t="s">
        <v>2802</v>
      </c>
      <c r="D224" s="389" t="s">
        <v>2856</v>
      </c>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row>
    <row r="225" spans="1:44" ht="1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89"/>
      <c r="AH225" s="389"/>
      <c r="AI225" s="389"/>
      <c r="AJ225" s="389"/>
      <c r="AK225" s="389"/>
      <c r="AL225" s="389"/>
      <c r="AM225" s="389"/>
      <c r="AN225" s="389"/>
      <c r="AO225" s="389"/>
      <c r="AP225" s="389"/>
      <c r="AQ225" s="389"/>
      <c r="AR225" s="389"/>
    </row>
    <row r="226" spans="1:44" ht="15" customHeight="1">
      <c r="A226" s="389"/>
      <c r="B226" s="389"/>
      <c r="C226" s="389" t="s">
        <v>2857</v>
      </c>
      <c r="D226" s="389" t="s">
        <v>2858</v>
      </c>
      <c r="E226" s="389"/>
      <c r="F226" s="389"/>
      <c r="G226" s="389"/>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row>
    <row r="227" spans="1:44" ht="1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row>
    <row r="228" spans="1:44" ht="1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row>
    <row r="229" spans="1:44" ht="15" customHeight="1"/>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sheetData>
  <sheetProtection selectLockedCells="1"/>
  <dataConsolidate link="1"/>
  <mergeCells count="228">
    <mergeCell ref="B158:AG158"/>
    <mergeCell ref="AH158:AK158"/>
    <mergeCell ref="B159:AG159"/>
    <mergeCell ref="AH159:AK159"/>
    <mergeCell ref="B155:AG155"/>
    <mergeCell ref="AH155:AK155"/>
    <mergeCell ref="B156:AG156"/>
    <mergeCell ref="AH156:AK156"/>
    <mergeCell ref="B157:AG157"/>
    <mergeCell ref="AH157:AK157"/>
    <mergeCell ref="B148:AG148"/>
    <mergeCell ref="AH148:AK148"/>
    <mergeCell ref="B153:AG153"/>
    <mergeCell ref="AH153:AK153"/>
    <mergeCell ref="B154:AG154"/>
    <mergeCell ref="AH154:AK154"/>
    <mergeCell ref="B145:AG145"/>
    <mergeCell ref="AH145:AK145"/>
    <mergeCell ref="B146:AG146"/>
    <mergeCell ref="AH146:AK146"/>
    <mergeCell ref="B147:AG147"/>
    <mergeCell ref="AH147:AK147"/>
    <mergeCell ref="B142:AG142"/>
    <mergeCell ref="AH142:AK142"/>
    <mergeCell ref="B143:AG143"/>
    <mergeCell ref="AH143:AK143"/>
    <mergeCell ref="B144:AG144"/>
    <mergeCell ref="AH144:AK144"/>
    <mergeCell ref="B139:AG139"/>
    <mergeCell ref="AH139:AK139"/>
    <mergeCell ref="B140:AG140"/>
    <mergeCell ref="AH140:AK140"/>
    <mergeCell ref="B141:AG141"/>
    <mergeCell ref="AH141:AK141"/>
    <mergeCell ref="B136:AG136"/>
    <mergeCell ref="AH136:AK136"/>
    <mergeCell ref="B137:AG137"/>
    <mergeCell ref="AH137:AK137"/>
    <mergeCell ref="B138:AG138"/>
    <mergeCell ref="AH138:AK138"/>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2:AG72"/>
    <mergeCell ref="AH72:AK72"/>
    <mergeCell ref="B73:AG73"/>
    <mergeCell ref="AH73:AK73"/>
    <mergeCell ref="B81:AG81"/>
    <mergeCell ref="AH81:AK81"/>
    <mergeCell ref="B69:AG69"/>
    <mergeCell ref="AH69:AK69"/>
    <mergeCell ref="B70:AG70"/>
    <mergeCell ref="AH70:AK70"/>
    <mergeCell ref="B71:AG71"/>
    <mergeCell ref="AH71:AK71"/>
    <mergeCell ref="B57:AE57"/>
    <mergeCell ref="AF57:AH57"/>
    <mergeCell ref="AI57:AK57"/>
    <mergeCell ref="B68:AG68"/>
    <mergeCell ref="AH68:AK68"/>
    <mergeCell ref="B55:I55"/>
    <mergeCell ref="J55:AE55"/>
    <mergeCell ref="AF55:AH55"/>
    <mergeCell ref="AI55:AK55"/>
    <mergeCell ref="B56:AE56"/>
    <mergeCell ref="AF56:AH56"/>
    <mergeCell ref="AI56:AK56"/>
    <mergeCell ref="B53:I53"/>
    <mergeCell ref="J53:AE53"/>
    <mergeCell ref="AF53:AH53"/>
    <mergeCell ref="AI53:AK53"/>
    <mergeCell ref="B54:I54"/>
    <mergeCell ref="J54:AE54"/>
    <mergeCell ref="AF54:AH54"/>
    <mergeCell ref="AI54:AK54"/>
    <mergeCell ref="B51:I51"/>
    <mergeCell ref="J51:AE51"/>
    <mergeCell ref="AF51:AH51"/>
    <mergeCell ref="AI51:AK51"/>
    <mergeCell ref="B52:I52"/>
    <mergeCell ref="J52:AE52"/>
    <mergeCell ref="AF52:AH52"/>
    <mergeCell ref="AI52:AK52"/>
    <mergeCell ref="B49:AE49"/>
    <mergeCell ref="AF49:AH49"/>
    <mergeCell ref="AI49:AK49"/>
    <mergeCell ref="B50:AE50"/>
    <mergeCell ref="AF50:AH50"/>
    <mergeCell ref="AI50:AK50"/>
    <mergeCell ref="B47:I47"/>
    <mergeCell ref="J47:AE47"/>
    <mergeCell ref="AF47:AH47"/>
    <mergeCell ref="AI47:AK47"/>
    <mergeCell ref="B48:I48"/>
    <mergeCell ref="J48:AE48"/>
    <mergeCell ref="AF48:AH48"/>
    <mergeCell ref="AI48:AK48"/>
    <mergeCell ref="B45:I45"/>
    <mergeCell ref="J45:AE45"/>
    <mergeCell ref="AF45:AH45"/>
    <mergeCell ref="AI45:AK45"/>
    <mergeCell ref="B46:AE46"/>
    <mergeCell ref="AF46:AH46"/>
    <mergeCell ref="AI46:AK46"/>
    <mergeCell ref="B44:AE44"/>
    <mergeCell ref="AF44:AH44"/>
    <mergeCell ref="AI44:AK44"/>
    <mergeCell ref="B35:I35"/>
    <mergeCell ref="J35:AE35"/>
    <mergeCell ref="AF35:AK35"/>
    <mergeCell ref="B41:AE42"/>
    <mergeCell ref="AF41:AK41"/>
    <mergeCell ref="AF42:AH42"/>
    <mergeCell ref="AI42:AK42"/>
    <mergeCell ref="B33:AE33"/>
    <mergeCell ref="AF33:AK33"/>
    <mergeCell ref="B34:I34"/>
    <mergeCell ref="J34:AE34"/>
    <mergeCell ref="AF34:AK34"/>
    <mergeCell ref="B43:I43"/>
    <mergeCell ref="J43:AE43"/>
    <mergeCell ref="AF43:AH43"/>
    <mergeCell ref="AI43:AK43"/>
  </mergeCells>
  <phoneticPr fontId="50"/>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6" max="37" man="1"/>
    <brk id="89" max="37" man="1"/>
    <brk id="125" max="37" man="1"/>
    <brk id="149" max="37"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7C7F-F703-46AA-93E7-8B1EE6311F32}">
  <sheetPr>
    <tabColor theme="8" tint="0.79998168889431442"/>
  </sheetPr>
  <dimension ref="A1:BU51"/>
  <sheetViews>
    <sheetView showGridLines="0"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1" customWidth="1"/>
    <col min="74" max="16384" width="2.5" style="2"/>
  </cols>
  <sheetData>
    <row r="1" spans="1:38" ht="1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4" spans="1:38" s="1" customFormat="1" ht="15" customHeight="1">
      <c r="B4" s="65" t="s">
        <v>2394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300" t="s">
        <v>2395</v>
      </c>
    </row>
    <row r="6" spans="1:38" s="1" customFormat="1" ht="30" customHeight="1">
      <c r="B6" s="1136" t="s">
        <v>2396</v>
      </c>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row>
    <row r="8" spans="1:38" s="1" customFormat="1" ht="20.100000000000001" customHeight="1">
      <c r="B8" s="301" t="s">
        <v>2397</v>
      </c>
    </row>
    <row r="9" spans="1:38" s="1" customFormat="1" ht="20.100000000000001" customHeight="1">
      <c r="B9" s="2"/>
      <c r="C9" s="1" t="s">
        <v>2388</v>
      </c>
      <c r="D9" s="1" t="s">
        <v>2398</v>
      </c>
    </row>
    <row r="10" spans="1:38" s="1" customFormat="1" ht="20.100000000000001" customHeight="1">
      <c r="B10" s="2"/>
      <c r="C10" s="1" t="s">
        <v>2388</v>
      </c>
      <c r="D10" s="1" t="s">
        <v>2399</v>
      </c>
    </row>
    <row r="11" spans="1:38" s="1" customFormat="1" ht="20.100000000000001" customHeight="1">
      <c r="B11" s="2"/>
      <c r="C11" s="1" t="s">
        <v>2388</v>
      </c>
      <c r="D11" s="1" t="s">
        <v>2400</v>
      </c>
    </row>
    <row r="12" spans="1:38" s="1" customFormat="1" ht="20.100000000000001" customHeight="1">
      <c r="B12" s="2"/>
      <c r="C12" s="1" t="s">
        <v>2388</v>
      </c>
      <c r="D12" s="1" t="s">
        <v>2401</v>
      </c>
    </row>
    <row r="13" spans="1:38" s="1" customFormat="1" ht="20.100000000000001" customHeight="1">
      <c r="B13" s="2"/>
      <c r="C13" s="1" t="s">
        <v>2388</v>
      </c>
      <c r="D13" s="1" t="s">
        <v>2402</v>
      </c>
    </row>
    <row r="14" spans="1:38" s="1" customFormat="1" ht="20.100000000000001" customHeight="1">
      <c r="B14" s="2"/>
      <c r="D14" s="1" t="s">
        <v>2403</v>
      </c>
    </row>
    <row r="15" spans="1:38" s="1" customFormat="1" ht="20.100000000000001" customHeight="1">
      <c r="B15" s="2"/>
      <c r="C15" s="1" t="s">
        <v>2388</v>
      </c>
      <c r="D15" s="1" t="s">
        <v>2404</v>
      </c>
    </row>
    <row r="16" spans="1:38" s="1" customFormat="1" ht="20.100000000000001" customHeight="1">
      <c r="B16" s="2"/>
      <c r="D16" s="1" t="s">
        <v>2405</v>
      </c>
    </row>
    <row r="17" spans="2:4" s="1" customFormat="1" ht="15" customHeight="1">
      <c r="B17" s="2"/>
    </row>
    <row r="18" spans="2:4" s="1" customFormat="1" ht="20.100000000000001" customHeight="1">
      <c r="B18" s="301" t="s">
        <v>2406</v>
      </c>
    </row>
    <row r="19" spans="2:4" s="1" customFormat="1" ht="20.100000000000001" customHeight="1">
      <c r="C19" s="1" t="s">
        <v>2388</v>
      </c>
      <c r="D19" s="1" t="s">
        <v>2407</v>
      </c>
    </row>
    <row r="20" spans="2:4" s="1" customFormat="1" ht="15" customHeight="1"/>
    <row r="21" spans="2:4" s="1" customFormat="1" ht="20.100000000000001" customHeight="1">
      <c r="D21" s="1" t="s">
        <v>2408</v>
      </c>
    </row>
    <row r="22" spans="2:4" s="1" customFormat="1" ht="20.100000000000001" customHeight="1">
      <c r="D22" s="1" t="s">
        <v>2409</v>
      </c>
    </row>
    <row r="23" spans="2:4" s="1" customFormat="1" ht="9.9499999999999993" customHeight="1"/>
    <row r="24" spans="2:4" s="1" customFormat="1" ht="20.100000000000001" customHeight="1">
      <c r="D24" s="1" t="s">
        <v>2410</v>
      </c>
    </row>
    <row r="25" spans="2:4" s="1" customFormat="1" ht="20.100000000000001" customHeight="1">
      <c r="D25" s="1" t="s">
        <v>2411</v>
      </c>
    </row>
    <row r="26" spans="2:4" s="1" customFormat="1" ht="9.9499999999999993" customHeight="1"/>
    <row r="27" spans="2:4" s="1" customFormat="1" ht="20.100000000000001" customHeight="1">
      <c r="D27" s="1" t="s">
        <v>2412</v>
      </c>
    </row>
    <row r="28" spans="2:4" s="1" customFormat="1" ht="20.100000000000001" customHeight="1"/>
    <row r="29" spans="2:4" s="1" customFormat="1" ht="20.100000000000001" customHeight="1">
      <c r="B29" s="301" t="s">
        <v>2413</v>
      </c>
    </row>
    <row r="30" spans="2:4" s="1" customFormat="1" ht="20.100000000000001" customHeight="1">
      <c r="C30" s="1" t="s">
        <v>2388</v>
      </c>
      <c r="D30" s="1" t="s">
        <v>2414</v>
      </c>
    </row>
    <row r="31" spans="2:4" s="1" customFormat="1" ht="20.100000000000001" customHeight="1">
      <c r="D31" s="1" t="s">
        <v>2415</v>
      </c>
    </row>
    <row r="32" spans="2:4" s="1" customFormat="1" ht="20.100000000000001" customHeight="1">
      <c r="C32" s="1" t="s">
        <v>2388</v>
      </c>
      <c r="D32" s="1" t="s">
        <v>2416</v>
      </c>
    </row>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7" s="1" customFormat="1" ht="15" customHeight="1"/>
    <row r="48" s="1" customFormat="1" ht="15" customHeight="1"/>
    <row r="49" s="1" customFormat="1" ht="15" customHeight="1"/>
    <row r="50" s="1" customFormat="1" ht="15" customHeight="1"/>
    <row r="51" s="1" customFormat="1" ht="15" customHeight="1"/>
  </sheetData>
  <mergeCells count="1">
    <mergeCell ref="B6:AK6"/>
  </mergeCells>
  <phoneticPr fontId="50"/>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79998168889431442"/>
  </sheetPr>
  <dimension ref="A3:AL31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6"/>
  </cols>
  <sheetData>
    <row r="3" spans="1:38" ht="15" customHeigh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38" ht="15" customHeight="1">
      <c r="A4" s="135"/>
      <c r="B4" s="135" t="s">
        <v>835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5" customHeight="1">
      <c r="A5" s="135"/>
      <c r="B5" s="135" t="s">
        <v>1414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ht="15" customHeight="1">
      <c r="A6" s="135"/>
      <c r="B6" s="135"/>
      <c r="C6" s="135" t="s">
        <v>1415</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ht="15" customHeigh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row>
    <row r="8" spans="1:38" ht="15" customHeight="1">
      <c r="A8" s="135"/>
      <c r="B8" s="135" t="s">
        <v>1416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row>
    <row r="9" spans="1:38" ht="15" customHeight="1">
      <c r="A9" s="135"/>
      <c r="B9" s="135"/>
      <c r="C9" s="135" t="s">
        <v>1723</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row>
    <row r="10" spans="1:38" ht="15" customHeigh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row>
    <row r="11" spans="1:38" ht="15" customHeight="1">
      <c r="A11" s="135"/>
      <c r="B11" s="135" t="s">
        <v>1417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row>
    <row r="12" spans="1:38" ht="15" customHeight="1">
      <c r="A12" s="135"/>
      <c r="B12" s="135"/>
      <c r="C12" s="135" t="s">
        <v>1801</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row>
    <row r="13" spans="1:38" ht="15" customHeight="1">
      <c r="A13" s="135"/>
      <c r="B13" s="135"/>
      <c r="C13" s="135" t="s">
        <v>1418</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38" ht="1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row>
    <row r="15" spans="1:38" ht="15" customHeight="1">
      <c r="A15" s="135"/>
      <c r="B15" s="135"/>
      <c r="C15" s="135" t="s">
        <v>1802</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35"/>
    </row>
    <row r="16" spans="1:38" ht="15" customHeight="1">
      <c r="A16" s="135"/>
      <c r="B16" s="135"/>
      <c r="C16" s="13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35"/>
    </row>
    <row r="17" spans="1:38" ht="15" customHeight="1">
      <c r="A17" s="135"/>
      <c r="B17" s="135"/>
      <c r="C17" s="135" t="s">
        <v>1803</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row>
    <row r="18" spans="1:38" ht="15" customHeight="1">
      <c r="A18" s="135"/>
      <c r="B18" s="135"/>
      <c r="C18" s="135" t="s">
        <v>1419</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row>
    <row r="19" spans="1:38" ht="1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row>
    <row r="20" spans="1:38" ht="15" customHeight="1">
      <c r="A20" s="135"/>
      <c r="B20" s="135"/>
      <c r="C20" s="135" t="s">
        <v>1804</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row>
    <row r="21" spans="1:38" ht="15" customHeight="1">
      <c r="A21" s="135"/>
      <c r="B21" s="135"/>
      <c r="C21" s="135" t="s">
        <v>1420</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row>
    <row r="22" spans="1:38"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row>
    <row r="23" spans="1:38" ht="15" customHeight="1">
      <c r="A23" s="135"/>
      <c r="B23" s="135"/>
      <c r="C23" s="135" t="s">
        <v>1805</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15" customHeight="1">
      <c r="A24" s="135"/>
      <c r="B24" s="135"/>
      <c r="C24" s="135" t="s">
        <v>1421</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row>
    <row r="25" spans="1:38" ht="15" customHeight="1">
      <c r="A25" s="135"/>
      <c r="B25" s="135"/>
      <c r="C25" s="135" t="s">
        <v>1422</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row>
    <row r="26" spans="1:38" ht="15" customHeight="1">
      <c r="A26" s="135"/>
      <c r="B26" s="135"/>
      <c r="C26" s="135" t="s">
        <v>1423</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row>
    <row r="27" spans="1:38" ht="15" customHeight="1">
      <c r="A27" s="135"/>
      <c r="B27" s="135"/>
      <c r="C27" s="135" t="s">
        <v>1424</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row>
    <row r="28" spans="1:38" ht="15"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row>
    <row r="29" spans="1:38" ht="15" customHeight="1">
      <c r="A29" s="135"/>
      <c r="B29" s="135"/>
      <c r="C29" s="135" t="s">
        <v>1806</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row>
    <row r="30" spans="1:38" ht="15" customHeight="1">
      <c r="A30" s="135"/>
      <c r="B30" s="135"/>
      <c r="C30" s="135" t="s">
        <v>1425</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8" ht="15" customHeight="1">
      <c r="A31" s="135"/>
      <c r="B31" s="135"/>
      <c r="C31" s="135" t="s">
        <v>1426</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38" ht="15" customHeight="1">
      <c r="A32" s="135"/>
      <c r="B32" s="135"/>
      <c r="C32" s="135" t="s">
        <v>1427</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row>
    <row r="33" spans="1:38" ht="1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ht="15" customHeight="1">
      <c r="A34" s="135"/>
      <c r="B34" s="135"/>
      <c r="C34" s="135" t="s">
        <v>1807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1:38" ht="15" customHeight="1">
      <c r="A35" s="135"/>
      <c r="B35" s="135"/>
      <c r="C35" s="135" t="s">
        <v>1427</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38" ht="1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row>
    <row r="37" spans="1:38" ht="15" customHeight="1">
      <c r="A37" s="135"/>
      <c r="B37" s="135"/>
      <c r="C37" s="135" t="s">
        <v>1808</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5" customHeight="1">
      <c r="A38" s="135"/>
      <c r="B38" s="135"/>
      <c r="C38" s="135" t="s">
        <v>1428</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row r="39" spans="1:38" ht="1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row r="40" spans="1:38" ht="15" customHeight="1">
      <c r="A40" s="135"/>
      <c r="B40" s="135"/>
      <c r="C40" s="135" t="s">
        <v>1809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row>
    <row r="41" spans="1:38" ht="15" customHeight="1">
      <c r="A41" s="135"/>
      <c r="B41" s="135"/>
      <c r="C41" s="135" t="s">
        <v>1429</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row>
    <row r="42" spans="1:38" ht="15" customHeight="1">
      <c r="A42" s="135"/>
      <c r="B42" s="135"/>
      <c r="C42" s="135" t="s">
        <v>1430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row>
    <row r="43" spans="1:38" ht="15" customHeight="1">
      <c r="A43" s="135"/>
      <c r="B43" s="135"/>
      <c r="C43" s="135" t="s">
        <v>1431</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row>
    <row r="44" spans="1:38" ht="15" customHeight="1">
      <c r="A44" s="135"/>
      <c r="B44" s="135"/>
      <c r="C44" s="135" t="s">
        <v>1432</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row>
    <row r="45" spans="1:38" ht="1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row>
    <row r="46" spans="1:38" ht="15" customHeight="1">
      <c r="A46" s="135"/>
      <c r="B46" s="135"/>
      <c r="C46" s="135" t="s">
        <v>1810</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row>
    <row r="47" spans="1:38" ht="15" customHeight="1">
      <c r="A47" s="135"/>
      <c r="B47" s="135"/>
      <c r="C47" s="135" t="s">
        <v>1433</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1:38" ht="15" customHeight="1">
      <c r="A48" s="135"/>
      <c r="B48" s="135"/>
      <c r="C48" s="135" t="s">
        <v>1434</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1:38" ht="15" customHeight="1">
      <c r="A49" s="135"/>
      <c r="B49" s="135"/>
      <c r="C49" s="135" t="s">
        <v>1435</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1:38" ht="15" customHeight="1">
      <c r="A50" s="135"/>
      <c r="B50" s="135"/>
      <c r="C50" s="135" t="s">
        <v>1436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1:38" ht="15" customHeight="1">
      <c r="A51" s="135"/>
      <c r="B51" s="135"/>
      <c r="C51" s="135" t="s">
        <v>1437</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1:38" ht="15" customHeight="1">
      <c r="A52" s="135"/>
      <c r="B52" s="135"/>
      <c r="C52" s="135" t="s">
        <v>1992</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1:38" ht="15" customHeight="1">
      <c r="A53" s="135"/>
      <c r="B53" s="135"/>
      <c r="C53" s="135" t="s">
        <v>1991</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row r="54" spans="1:38" ht="15" customHeight="1">
      <c r="A54" s="135"/>
      <c r="B54" s="135"/>
      <c r="C54" s="135" t="s">
        <v>1993</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row>
    <row r="55" spans="1:38" ht="15" customHeight="1">
      <c r="A55" s="135"/>
      <c r="B55" s="135"/>
      <c r="C55" s="135" t="s">
        <v>1438</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row>
    <row r="56" spans="1:38" ht="15" customHeight="1">
      <c r="A56" s="135"/>
      <c r="B56" s="135"/>
      <c r="C56" s="135" t="s">
        <v>1439</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1:38" ht="1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1:38" ht="15" customHeight="1">
      <c r="A58" s="135"/>
      <c r="B58" s="135"/>
      <c r="C58" s="135" t="s">
        <v>1811</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1:38" ht="1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38" ht="1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row>
    <row r="61" spans="1:38" ht="15" customHeight="1">
      <c r="A61" s="135"/>
      <c r="B61" s="135" t="s">
        <v>1440</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row>
    <row r="62" spans="1:38" ht="15" customHeight="1">
      <c r="A62" s="135"/>
      <c r="B62" s="135"/>
      <c r="C62" s="135" t="s">
        <v>1812</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1:38" ht="1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row>
    <row r="64" spans="1:38" ht="15" customHeight="1">
      <c r="A64" s="135"/>
      <c r="B64" s="135"/>
      <c r="C64" s="135" t="s">
        <v>1813</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ht="15" customHeight="1">
      <c r="A65" s="135"/>
      <c r="B65" s="135"/>
      <c r="C65" s="135" t="s">
        <v>1441</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row>
    <row r="66" spans="1:38" ht="15" customHeight="1">
      <c r="A66" s="135"/>
      <c r="B66" s="135"/>
      <c r="C66" s="135" t="s">
        <v>1442</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row>
    <row r="67" spans="1:38" ht="15" customHeight="1">
      <c r="A67" s="135"/>
      <c r="B67" s="135"/>
      <c r="C67" s="135" t="s">
        <v>1443</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row>
    <row r="68" spans="1:38" ht="15" customHeight="1">
      <c r="A68" s="135"/>
      <c r="B68" s="135"/>
      <c r="C68" s="135" t="s">
        <v>1444</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row>
    <row r="69" spans="1:38" ht="1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row>
    <row r="70" spans="1:38" ht="15" customHeight="1">
      <c r="A70" s="135"/>
      <c r="B70" s="135"/>
      <c r="C70" s="135" t="s">
        <v>1814</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row>
    <row r="71" spans="1:38" ht="15" customHeight="1">
      <c r="A71" s="135"/>
      <c r="B71" s="135"/>
      <c r="C71" s="135" t="s">
        <v>1445</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row>
    <row r="72" spans="1:38" ht="15" customHeight="1">
      <c r="A72" s="135"/>
      <c r="B72" s="135"/>
      <c r="C72" s="135" t="s">
        <v>1427</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row>
    <row r="73" spans="1:38" ht="1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row>
    <row r="74" spans="1:38" ht="15" customHeight="1">
      <c r="A74" s="135"/>
      <c r="B74" s="135"/>
      <c r="C74" s="135" t="s">
        <v>1815</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row>
    <row r="75" spans="1:38" ht="15" customHeight="1">
      <c r="A75" s="135"/>
      <c r="B75" s="135"/>
      <c r="C75" s="135" t="s">
        <v>1446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row>
    <row r="76" spans="1:38" ht="15" customHeight="1">
      <c r="A76" s="135"/>
      <c r="B76" s="135"/>
      <c r="C76" s="135" t="s">
        <v>1447</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row>
    <row r="77" spans="1:38" ht="1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row>
    <row r="78" spans="1:38" ht="15" customHeight="1">
      <c r="A78" s="135"/>
      <c r="B78" s="135"/>
      <c r="C78" s="135" t="s">
        <v>1816</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row>
    <row r="79" spans="1:38" ht="1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row>
    <row r="80" spans="1:38" ht="15" customHeight="1">
      <c r="A80" s="135"/>
      <c r="B80" s="135"/>
      <c r="C80" s="135" t="s">
        <v>1857</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row>
    <row r="81" spans="1:38" ht="15" customHeight="1">
      <c r="A81" s="135"/>
      <c r="B81" s="135"/>
      <c r="C81" s="135" t="s">
        <v>1858</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row>
    <row r="82" spans="1:38" ht="15" customHeight="1">
      <c r="A82" s="135"/>
      <c r="B82" s="135"/>
      <c r="C82" s="135" t="s">
        <v>1859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ht="15" customHeight="1">
      <c r="A83" s="135"/>
      <c r="B83" s="135"/>
      <c r="C83" s="135" t="s">
        <v>1860</v>
      </c>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row>
    <row r="84" spans="1:38" ht="15" customHeight="1">
      <c r="A84" s="135"/>
      <c r="B84" s="135"/>
      <c r="C84" s="135" t="s">
        <v>1861</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ht="15" customHeight="1">
      <c r="A85" s="135"/>
      <c r="B85" s="135"/>
      <c r="C85" s="135" t="s">
        <v>1862</v>
      </c>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row>
    <row r="86" spans="1:38" ht="15" customHeight="1">
      <c r="A86" s="135"/>
      <c r="B86" s="135"/>
      <c r="C86" s="135" t="s">
        <v>1448</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row>
    <row r="87" spans="1:38" ht="15" customHeight="1">
      <c r="A87" s="135"/>
      <c r="B87" s="135"/>
      <c r="C87" s="135" t="s">
        <v>1449</v>
      </c>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row>
    <row r="88" spans="1:38" ht="15" customHeight="1">
      <c r="A88" s="135"/>
      <c r="B88" s="135"/>
      <c r="C88" s="135" t="s">
        <v>1450</v>
      </c>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row>
    <row r="89" spans="1:38" ht="1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row>
    <row r="90" spans="1:38" ht="15" customHeight="1">
      <c r="A90" s="135"/>
      <c r="B90" s="135"/>
      <c r="C90" s="135" t="s">
        <v>1817</v>
      </c>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row>
    <row r="91" spans="1:38" ht="15" customHeight="1">
      <c r="A91" s="135"/>
      <c r="B91" s="135"/>
      <c r="C91" s="135" t="s">
        <v>1444</v>
      </c>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row>
    <row r="92" spans="1:38" ht="1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row>
    <row r="93" spans="1:38" ht="15" customHeight="1">
      <c r="A93" s="135"/>
      <c r="B93" s="135"/>
      <c r="C93" s="135" t="s">
        <v>1818</v>
      </c>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row>
    <row r="94" spans="1:38" ht="1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row>
    <row r="95" spans="1:38" ht="15" customHeight="1">
      <c r="A95" s="135"/>
      <c r="B95" s="135"/>
      <c r="C95" s="135" t="s">
        <v>1819</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row>
    <row r="96" spans="1:38" ht="15" customHeight="1">
      <c r="A96" s="135"/>
      <c r="B96" s="135"/>
      <c r="C96" s="135" t="s">
        <v>1451</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row>
    <row r="97" spans="1:38" ht="15" customHeight="1">
      <c r="A97" s="135"/>
      <c r="B97" s="135"/>
      <c r="C97" s="135" t="s">
        <v>1452</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row>
    <row r="98" spans="1:38" ht="1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row>
    <row r="99" spans="1:38" ht="15" customHeight="1">
      <c r="A99" s="135"/>
      <c r="B99" s="135"/>
      <c r="C99" s="135" t="s">
        <v>1820</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row>
    <row r="100" spans="1:38" ht="15" customHeight="1">
      <c r="A100" s="135"/>
      <c r="B100" s="135"/>
      <c r="C100" s="135" t="s">
        <v>1453</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row>
    <row r="101" spans="1:38" ht="1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row>
    <row r="102" spans="1:38" ht="15" customHeight="1">
      <c r="A102" s="135"/>
      <c r="B102" s="135"/>
      <c r="C102" s="135" t="s">
        <v>1821</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row>
    <row r="103" spans="1:38" ht="15" customHeight="1">
      <c r="A103" s="135"/>
      <c r="B103" s="135"/>
      <c r="C103" s="135" t="s">
        <v>1454</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row>
    <row r="104" spans="1:38" ht="15" customHeight="1">
      <c r="A104" s="135"/>
      <c r="B104" s="135"/>
      <c r="C104" s="135" t="s">
        <v>1455</v>
      </c>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row>
    <row r="105" spans="1:38" ht="1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row>
    <row r="106" spans="1:38" ht="15" customHeight="1">
      <c r="A106" s="135"/>
      <c r="B106" s="135"/>
      <c r="C106" s="135" t="s">
        <v>1822</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row>
    <row r="107" spans="1:38" ht="15" customHeight="1">
      <c r="A107" s="135"/>
      <c r="B107" s="135"/>
      <c r="C107" s="135" t="s">
        <v>1427</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row>
    <row r="108" spans="1:38" ht="1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row>
    <row r="109" spans="1:38" ht="15" customHeight="1">
      <c r="A109" s="135"/>
      <c r="B109" s="135"/>
      <c r="C109" s="135" t="s">
        <v>1823</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row>
    <row r="110" spans="1:38" ht="1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row>
    <row r="111" spans="1:38" ht="15" customHeight="1">
      <c r="A111" s="135"/>
      <c r="B111" s="135"/>
      <c r="C111" s="135" t="s">
        <v>1888</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row>
    <row r="112" spans="1:38" ht="15" customHeight="1">
      <c r="A112" s="135"/>
      <c r="B112" s="135"/>
      <c r="C112" s="135" t="s">
        <v>1889</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row>
    <row r="113" spans="1:38" ht="15" customHeight="1">
      <c r="A113" s="135"/>
      <c r="B113" s="135"/>
      <c r="C113" s="135" t="s">
        <v>1890</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row>
    <row r="114" spans="1:38" ht="15" customHeight="1">
      <c r="A114" s="135"/>
      <c r="B114" s="135"/>
      <c r="C114" s="135" t="s">
        <v>1891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row>
    <row r="115" spans="1:38" ht="15" customHeight="1">
      <c r="A115" s="135"/>
      <c r="B115" s="135"/>
      <c r="C115" s="135" t="s">
        <v>1892</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row>
    <row r="116" spans="1:38" ht="15" customHeight="1">
      <c r="A116" s="135"/>
      <c r="B116" s="135"/>
      <c r="C116" s="135" t="s">
        <v>1427</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row>
    <row r="117" spans="1:38" ht="1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row>
    <row r="118" spans="1:38" ht="1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row>
    <row r="119" spans="1:38" ht="15" customHeight="1">
      <c r="A119" s="135"/>
      <c r="B119" s="135"/>
      <c r="C119" s="135" t="s">
        <v>1893</v>
      </c>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row>
    <row r="120" spans="1:38" ht="15" customHeight="1">
      <c r="A120" s="135"/>
      <c r="B120" s="135"/>
      <c r="C120" s="135" t="s">
        <v>1456</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row>
    <row r="121" spans="1:38" ht="15" customHeight="1">
      <c r="A121" s="135"/>
      <c r="B121" s="135"/>
      <c r="C121" s="135" t="s">
        <v>1457</v>
      </c>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row>
    <row r="122" spans="1:38" ht="15" customHeight="1">
      <c r="A122" s="135"/>
      <c r="B122" s="135"/>
      <c r="C122" s="135" t="s">
        <v>1615</v>
      </c>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row>
    <row r="123" spans="1:38" ht="15" customHeight="1">
      <c r="A123" s="135"/>
      <c r="B123" s="135"/>
      <c r="C123" s="135" t="s">
        <v>1912</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row>
    <row r="124" spans="1:38" ht="15" customHeight="1">
      <c r="A124" s="135"/>
      <c r="B124" s="135"/>
      <c r="C124" s="135" t="s">
        <v>1894</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row>
    <row r="125" spans="1:38" ht="15" customHeight="1">
      <c r="A125" s="135"/>
      <c r="B125" s="135"/>
      <c r="C125" s="135" t="s">
        <v>1895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row>
    <row r="126" spans="1:38" ht="15" customHeight="1">
      <c r="A126" s="135"/>
      <c r="B126" s="135"/>
      <c r="C126" s="135" t="s">
        <v>1913</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row>
    <row r="127" spans="1:38" ht="15" customHeight="1">
      <c r="A127" s="135"/>
      <c r="B127" s="135"/>
      <c r="C127" s="135" t="s">
        <v>1914</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row>
    <row r="128" spans="1:38" ht="15" customHeight="1">
      <c r="A128" s="135"/>
      <c r="B128" s="135"/>
      <c r="C128" s="135" t="s">
        <v>1915</v>
      </c>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row>
    <row r="129" spans="1:38" ht="15" customHeight="1">
      <c r="A129" s="135"/>
      <c r="B129" s="135"/>
      <c r="C129" s="135" t="s">
        <v>1916</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row>
    <row r="130" spans="1:38" ht="15" customHeight="1">
      <c r="A130" s="135"/>
      <c r="B130" s="135"/>
      <c r="C130" s="135" t="s">
        <v>1917</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row>
    <row r="131" spans="1:38" ht="15" customHeight="1">
      <c r="A131" s="135"/>
      <c r="B131" s="135"/>
      <c r="C131" s="135" t="s">
        <v>1918</v>
      </c>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row>
    <row r="132" spans="1:38" ht="15" customHeight="1">
      <c r="A132" s="135"/>
      <c r="B132" s="135"/>
      <c r="C132" s="135" t="s">
        <v>1896</v>
      </c>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row>
    <row r="133" spans="1:38" ht="15" customHeight="1">
      <c r="A133" s="135"/>
      <c r="B133" s="135"/>
      <c r="C133" s="135" t="s">
        <v>1897</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row>
    <row r="134" spans="1:38" ht="1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row>
    <row r="135" spans="1:38" ht="15" customHeight="1">
      <c r="A135" s="135"/>
      <c r="B135" s="135"/>
      <c r="C135" s="135" t="s">
        <v>1898</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row>
    <row r="136" spans="1:38" ht="15" customHeight="1">
      <c r="A136" s="135"/>
      <c r="B136" s="135"/>
      <c r="C136" s="135" t="s">
        <v>1616</v>
      </c>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row>
    <row r="137" spans="1:38" ht="15" customHeight="1">
      <c r="A137" s="135"/>
      <c r="B137" s="135"/>
      <c r="C137" s="135" t="s">
        <v>1617</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row>
    <row r="138" spans="1:38" ht="15" customHeight="1">
      <c r="A138" s="135"/>
      <c r="B138" s="135"/>
      <c r="C138" s="135" t="s">
        <v>1863</v>
      </c>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row>
    <row r="139" spans="1:38" ht="1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row>
    <row r="140" spans="1:38" ht="15" customHeight="1">
      <c r="A140" s="135"/>
      <c r="B140" s="135"/>
      <c r="C140" s="135" t="s">
        <v>1919</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row>
    <row r="141" spans="1:38" ht="15" customHeight="1">
      <c r="A141" s="135"/>
      <c r="B141" s="135"/>
      <c r="C141" s="135" t="s">
        <v>1458</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row>
    <row r="142" spans="1:38" ht="15" customHeight="1">
      <c r="A142" s="135"/>
      <c r="B142" s="135"/>
      <c r="C142" s="135" t="s">
        <v>1619</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row>
    <row r="143" spans="1:38" ht="15" customHeight="1">
      <c r="A143" s="135"/>
      <c r="B143" s="135"/>
      <c r="C143" s="135" t="s">
        <v>1620</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row>
    <row r="144" spans="1:38" ht="15" customHeight="1">
      <c r="A144" s="135"/>
      <c r="B144" s="135"/>
      <c r="C144" s="135" t="s">
        <v>1621</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row>
    <row r="145" spans="1:38" ht="15" customHeight="1">
      <c r="A145" s="135"/>
      <c r="B145" s="135"/>
      <c r="C145" s="135" t="s">
        <v>1864</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row>
    <row r="146" spans="1:38" ht="15" customHeight="1">
      <c r="A146" s="135"/>
      <c r="B146" s="135"/>
      <c r="C146" s="135" t="s">
        <v>1920</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row>
    <row r="147" spans="1:38" ht="15" customHeight="1">
      <c r="A147" s="135"/>
      <c r="B147" s="135"/>
      <c r="C147" s="135" t="s">
        <v>1899</v>
      </c>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row>
    <row r="148" spans="1:38" ht="15" customHeight="1">
      <c r="A148" s="135"/>
      <c r="B148" s="135"/>
      <c r="C148" s="135" t="s">
        <v>1900</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row>
    <row r="149" spans="1:38" ht="15" customHeight="1">
      <c r="A149" s="135"/>
      <c r="B149" s="135"/>
      <c r="C149" s="135" t="s">
        <v>1921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38" ht="15" customHeight="1">
      <c r="A150" s="135"/>
      <c r="B150" s="135"/>
      <c r="C150" s="135" t="s">
        <v>1922</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row>
    <row r="151" spans="1:38" ht="15" customHeight="1">
      <c r="A151" s="135"/>
      <c r="B151" s="135"/>
      <c r="C151" s="135" t="s">
        <v>1901</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row>
    <row r="152" spans="1:38" ht="15" customHeight="1">
      <c r="A152" s="135"/>
      <c r="B152" s="135"/>
      <c r="C152" s="135"/>
      <c r="D152" s="135" t="s">
        <v>1459</v>
      </c>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row>
    <row r="153" spans="1:38" ht="15" customHeight="1">
      <c r="A153" s="135"/>
      <c r="B153" s="135"/>
      <c r="C153" s="135"/>
      <c r="D153" s="135" t="s">
        <v>1460</v>
      </c>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row>
    <row r="154" spans="1:38" ht="15" customHeight="1">
      <c r="A154" s="135"/>
      <c r="B154" s="135"/>
      <c r="C154" s="135"/>
      <c r="D154" s="135" t="s">
        <v>1461</v>
      </c>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row>
    <row r="155" spans="1:38" ht="15" customHeight="1">
      <c r="A155" s="135"/>
      <c r="B155" s="135"/>
      <c r="C155" s="135"/>
      <c r="D155" s="135" t="s">
        <v>1462</v>
      </c>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row>
    <row r="156" spans="1:38" ht="15" customHeight="1">
      <c r="A156" s="135"/>
      <c r="B156" s="135"/>
      <c r="C156" s="135"/>
      <c r="D156" s="135" t="s">
        <v>1463</v>
      </c>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row>
    <row r="157" spans="1:38" ht="15" customHeight="1">
      <c r="A157" s="135"/>
      <c r="B157" s="135"/>
      <c r="C157" s="135"/>
      <c r="D157" s="135" t="s">
        <v>1618</v>
      </c>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row>
    <row r="158" spans="1:38" ht="1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row>
    <row r="159" spans="1:38" ht="15" customHeight="1">
      <c r="A159" s="135"/>
      <c r="B159" s="135"/>
      <c r="C159" s="135" t="s">
        <v>1902</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row>
    <row r="160" spans="1:38" ht="1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row>
    <row r="161" spans="1:38" ht="15" customHeight="1">
      <c r="A161" s="135"/>
      <c r="B161" s="135"/>
      <c r="C161" s="135" t="s">
        <v>1903</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row>
    <row r="162" spans="1:38" ht="15" customHeight="1">
      <c r="A162" s="135"/>
      <c r="B162" s="135"/>
      <c r="C162" s="135" t="s">
        <v>1464</v>
      </c>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row>
    <row r="163" spans="1:38" ht="1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row>
    <row r="164" spans="1:38" ht="15" customHeight="1">
      <c r="A164" s="135"/>
      <c r="B164" s="135"/>
      <c r="C164" s="135" t="s">
        <v>1904</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row>
    <row r="165" spans="1:38" ht="1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row>
    <row r="166" spans="1:38" ht="15" customHeight="1">
      <c r="A166" s="135"/>
      <c r="B166" s="135"/>
      <c r="C166" s="135" t="s">
        <v>1905</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row>
    <row r="167" spans="1:38" ht="1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row>
    <row r="168" spans="1:38" ht="15" customHeight="1">
      <c r="A168" s="135"/>
      <c r="B168" s="135"/>
      <c r="C168" s="135" t="s">
        <v>1906</v>
      </c>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row>
    <row r="169" spans="1:38" ht="15" customHeight="1">
      <c r="A169" s="135"/>
      <c r="B169" s="135"/>
      <c r="C169" s="135" t="s">
        <v>1465</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row>
    <row r="170" spans="1:38" ht="15" customHeight="1">
      <c r="A170" s="135"/>
      <c r="B170" s="135"/>
      <c r="C170" s="135" t="s">
        <v>1466</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row>
    <row r="171" spans="1:38" ht="1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row>
    <row r="172" spans="1:38" ht="15" customHeight="1">
      <c r="A172" s="135"/>
      <c r="B172" s="135"/>
      <c r="C172" s="135" t="s">
        <v>1907</v>
      </c>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row>
    <row r="173" spans="1:38" ht="15" customHeight="1">
      <c r="A173" s="135"/>
      <c r="B173" s="135"/>
      <c r="C173" s="135" t="s">
        <v>1467</v>
      </c>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row>
    <row r="174" spans="1:38" ht="1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38" ht="15" customHeight="1">
      <c r="A175" s="135"/>
      <c r="B175" s="135"/>
      <c r="C175" s="135" t="s">
        <v>1908</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38" ht="1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row>
    <row r="177" spans="1:38" ht="1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8" ht="15" customHeight="1">
      <c r="A178" s="135"/>
      <c r="B178" s="135"/>
      <c r="C178" s="135" t="s">
        <v>1909</v>
      </c>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row>
    <row r="179" spans="1:38" ht="15" customHeight="1">
      <c r="A179" s="135"/>
      <c r="B179" s="135"/>
      <c r="C179" s="135" t="s">
        <v>1550</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row>
    <row r="180" spans="1:38" ht="15" customHeight="1">
      <c r="A180" s="135"/>
      <c r="B180" s="135"/>
      <c r="C180" s="135" t="s">
        <v>1551</v>
      </c>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row>
    <row r="181" spans="1:38" ht="1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row>
    <row r="182" spans="1:38" ht="15" customHeight="1">
      <c r="A182" s="135"/>
      <c r="B182" s="135"/>
      <c r="C182" s="135" t="s">
        <v>1910</v>
      </c>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8" ht="1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row>
    <row r="184" spans="1:38" ht="15" customHeight="1">
      <c r="A184" s="135"/>
      <c r="B184" s="135"/>
      <c r="C184" s="135" t="s">
        <v>1911</v>
      </c>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row>
    <row r="185" spans="1:38" ht="1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row>
    <row r="186" spans="1:38" ht="1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row>
    <row r="187" spans="1:38" ht="15" customHeight="1">
      <c r="A187" s="135"/>
      <c r="B187" s="135" t="s">
        <v>1468</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row>
    <row r="188" spans="1:38" ht="15" customHeight="1">
      <c r="A188" s="135"/>
      <c r="B188" s="135"/>
      <c r="C188" s="135" t="s">
        <v>1824</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row>
    <row r="189" spans="1:38" ht="1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row>
    <row r="190" spans="1:38" ht="15" customHeight="1">
      <c r="A190" s="135"/>
      <c r="B190" s="135"/>
      <c r="C190" s="135" t="s">
        <v>1825</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row>
    <row r="191" spans="1:38" ht="15" customHeight="1">
      <c r="A191" s="135"/>
      <c r="B191" s="135"/>
      <c r="C191" s="135" t="s">
        <v>1469</v>
      </c>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row>
    <row r="192" spans="1:38" ht="1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row>
    <row r="193" spans="1:38" ht="15" customHeight="1">
      <c r="A193" s="135"/>
      <c r="B193" s="135"/>
      <c r="C193" s="135" t="s">
        <v>1826</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row>
    <row r="194" spans="1:38" ht="15" customHeight="1">
      <c r="A194" s="135"/>
      <c r="B194" s="135"/>
      <c r="C194" s="135" t="s">
        <v>1470</v>
      </c>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row>
    <row r="195" spans="1:38" ht="1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row>
    <row r="196" spans="1:38" ht="15" customHeight="1">
      <c r="A196" s="135"/>
      <c r="B196" s="135"/>
      <c r="C196" s="135" t="s">
        <v>1827</v>
      </c>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row>
    <row r="197" spans="1:38" ht="1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row>
    <row r="198" spans="1:38" ht="15" customHeight="1">
      <c r="A198" s="135"/>
      <c r="B198" s="135"/>
      <c r="C198" s="135" t="s">
        <v>1828</v>
      </c>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row>
    <row r="199" spans="1:38" ht="1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row>
    <row r="200" spans="1:38" ht="15" customHeight="1">
      <c r="A200" s="135"/>
      <c r="B200" s="135"/>
      <c r="C200" s="135" t="s">
        <v>2004</v>
      </c>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row>
    <row r="201" spans="1:38" ht="15" customHeight="1">
      <c r="A201" s="135"/>
      <c r="B201" s="135"/>
      <c r="C201" s="135" t="s">
        <v>2005</v>
      </c>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row>
    <row r="202" spans="1:38" ht="15" customHeight="1">
      <c r="A202" s="135"/>
      <c r="B202" s="135"/>
      <c r="C202" s="135" t="s">
        <v>1994</v>
      </c>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row>
    <row r="203" spans="1:38" ht="15" customHeight="1">
      <c r="A203" s="135"/>
      <c r="B203" s="135"/>
      <c r="C203" s="135" t="s">
        <v>1995</v>
      </c>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row>
    <row r="204" spans="1:38" ht="15" customHeight="1">
      <c r="A204" s="135"/>
      <c r="B204" s="135"/>
      <c r="C204" s="135" t="s">
        <v>1996</v>
      </c>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row>
    <row r="205" spans="1:38" ht="15" customHeight="1">
      <c r="A205" s="135"/>
      <c r="B205" s="135"/>
      <c r="C205" s="135" t="s">
        <v>1997</v>
      </c>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row>
    <row r="206" spans="1:38" ht="1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row>
    <row r="207" spans="1:38" ht="15" customHeight="1">
      <c r="A207" s="135"/>
      <c r="B207" s="135"/>
      <c r="C207" s="135" t="s">
        <v>1829</v>
      </c>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row>
    <row r="208" spans="1:38" ht="15" customHeight="1">
      <c r="A208" s="135"/>
      <c r="B208" s="135"/>
      <c r="C208" s="135" t="s">
        <v>2006</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row>
    <row r="209" spans="1:38" ht="15" customHeight="1">
      <c r="A209" s="135"/>
      <c r="B209" s="135"/>
      <c r="C209" s="135" t="s">
        <v>1998</v>
      </c>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row>
    <row r="210" spans="1:38" ht="15" customHeight="1">
      <c r="A210" s="135"/>
      <c r="B210" s="135"/>
      <c r="C210" s="135" t="s">
        <v>1999</v>
      </c>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row>
    <row r="211" spans="1:38" ht="15" customHeight="1">
      <c r="A211" s="135"/>
      <c r="B211" s="135"/>
      <c r="C211" s="135" t="s">
        <v>2000</v>
      </c>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row>
    <row r="212" spans="1:38" ht="15" customHeight="1">
      <c r="A212" s="135"/>
      <c r="B212" s="135"/>
      <c r="C212" s="135" t="s">
        <v>2001</v>
      </c>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row>
    <row r="213" spans="1:38" ht="15" customHeight="1">
      <c r="A213" s="135"/>
      <c r="B213" s="135"/>
      <c r="C213" s="135" t="s">
        <v>2002</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row>
    <row r="214" spans="1:38" ht="15" customHeight="1">
      <c r="A214" s="135"/>
      <c r="B214" s="135"/>
      <c r="C214" s="135" t="s">
        <v>2003</v>
      </c>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row>
    <row r="215" spans="1:38" ht="1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row>
    <row r="216" spans="1:38" ht="15" customHeight="1">
      <c r="A216" s="135"/>
      <c r="B216" s="135"/>
      <c r="C216" s="135" t="s">
        <v>1865</v>
      </c>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row>
    <row r="217" spans="1:38" ht="15" customHeight="1">
      <c r="A217" s="135"/>
      <c r="B217" s="135"/>
      <c r="C217" s="135" t="s">
        <v>1866</v>
      </c>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row>
    <row r="218" spans="1:38" ht="15" customHeight="1">
      <c r="A218" s="135"/>
      <c r="B218" s="135"/>
      <c r="C218" s="135" t="s">
        <v>1867</v>
      </c>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row>
    <row r="219" spans="1:38" ht="15" customHeight="1">
      <c r="A219" s="135"/>
      <c r="B219" s="135"/>
      <c r="C219" s="135" t="s">
        <v>1868</v>
      </c>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row>
    <row r="220" spans="1:38" ht="15" customHeight="1">
      <c r="A220" s="135"/>
      <c r="B220" s="135"/>
      <c r="C220" s="135" t="s">
        <v>1869</v>
      </c>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row>
    <row r="221" spans="1:38" ht="1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row>
    <row r="222" spans="1:38" ht="15" customHeight="1">
      <c r="A222" s="135"/>
      <c r="B222" s="135"/>
      <c r="C222" s="135" t="s">
        <v>1870</v>
      </c>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row>
    <row r="223" spans="1:38" ht="15" customHeight="1">
      <c r="A223" s="135"/>
      <c r="B223" s="135"/>
      <c r="C223" s="135" t="s">
        <v>1871</v>
      </c>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row>
    <row r="224" spans="1:38" ht="1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row>
    <row r="225" spans="1:38" ht="15" customHeight="1">
      <c r="A225" s="135"/>
      <c r="B225" s="135"/>
      <c r="C225" s="135" t="s">
        <v>1830</v>
      </c>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row>
    <row r="226" spans="1:38" ht="15" customHeight="1">
      <c r="A226" s="135"/>
      <c r="B226" s="135"/>
      <c r="C226" s="135" t="s">
        <v>1471</v>
      </c>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row>
    <row r="227" spans="1:38" ht="1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row>
    <row r="228" spans="1:38" ht="15" customHeight="1">
      <c r="A228" s="135"/>
      <c r="B228" s="135"/>
      <c r="C228" s="135" t="s">
        <v>1831</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row>
    <row r="229" spans="1:38" ht="15" customHeight="1">
      <c r="A229" s="135"/>
      <c r="B229" s="135"/>
      <c r="C229" s="135" t="s">
        <v>1472</v>
      </c>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row>
    <row r="230" spans="1:38" ht="1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row>
    <row r="231" spans="1:38" ht="15" customHeight="1">
      <c r="A231" s="135"/>
      <c r="B231" s="135"/>
      <c r="C231" s="135" t="s">
        <v>1832</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row>
    <row r="232" spans="1:38" ht="1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row>
    <row r="233" spans="1:38" ht="15" customHeight="1">
      <c r="A233" s="135"/>
      <c r="B233" s="135"/>
      <c r="C233" s="135" t="s">
        <v>1833</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row>
    <row r="234" spans="1:38" ht="15" customHeight="1">
      <c r="A234" s="135"/>
      <c r="B234" s="135"/>
      <c r="C234" s="135" t="s">
        <v>1473</v>
      </c>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row>
    <row r="235" spans="1:38" ht="1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row>
    <row r="236" spans="1:38" ht="1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row>
    <row r="237" spans="1:38" ht="15" customHeight="1">
      <c r="A237" s="135"/>
      <c r="B237" s="135"/>
      <c r="C237" s="135" t="s">
        <v>1834</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row>
    <row r="238" spans="1:38" ht="15" customHeight="1">
      <c r="A238" s="135"/>
      <c r="B238" s="135"/>
      <c r="C238" s="135" t="s">
        <v>1553</v>
      </c>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row>
    <row r="239" spans="1:38" ht="15" customHeight="1">
      <c r="A239" s="135"/>
      <c r="B239" s="135"/>
      <c r="C239" s="135" t="s">
        <v>1474</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row>
    <row r="240" spans="1:38" ht="1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row>
    <row r="241" spans="1:38" ht="15" customHeight="1">
      <c r="A241" s="135"/>
      <c r="B241" s="135"/>
      <c r="C241" s="135" t="s">
        <v>1835</v>
      </c>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row>
    <row r="242" spans="1:38" ht="15" customHeight="1">
      <c r="A242" s="135"/>
      <c r="B242" s="135"/>
      <c r="C242" s="135" t="s">
        <v>1554</v>
      </c>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row>
    <row r="243" spans="1:38" ht="15" customHeight="1">
      <c r="A243" s="135"/>
      <c r="B243" s="135"/>
      <c r="C243" s="135" t="s">
        <v>1555</v>
      </c>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row>
    <row r="244" spans="1:38" ht="15" customHeight="1">
      <c r="A244" s="135"/>
      <c r="B244" s="135"/>
      <c r="C244" s="135" t="s">
        <v>1556</v>
      </c>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row>
    <row r="245" spans="1:38" ht="15" customHeight="1">
      <c r="A245" s="135"/>
      <c r="B245" s="135"/>
      <c r="C245" s="135" t="s">
        <v>1557</v>
      </c>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row>
    <row r="246" spans="1:38" ht="15" customHeight="1">
      <c r="A246" s="135"/>
      <c r="B246" s="135"/>
      <c r="C246" s="135" t="s">
        <v>1558</v>
      </c>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row>
    <row r="247" spans="1:38" ht="15" customHeight="1">
      <c r="A247" s="135"/>
      <c r="B247" s="135"/>
      <c r="C247" s="135" t="s">
        <v>1872</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row>
    <row r="248" spans="1:38" ht="1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row>
    <row r="249" spans="1:38" ht="15" customHeight="1">
      <c r="A249" s="135"/>
      <c r="B249" s="135"/>
      <c r="C249" s="135" t="s">
        <v>1836</v>
      </c>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row>
    <row r="250" spans="1:38" ht="15" customHeight="1">
      <c r="A250" s="135"/>
      <c r="B250" s="135"/>
      <c r="C250" s="135" t="s">
        <v>1475</v>
      </c>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row>
    <row r="251" spans="1:38" ht="1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row>
    <row r="252" spans="1:38" ht="15" customHeight="1">
      <c r="A252" s="135"/>
      <c r="B252" s="135"/>
      <c r="C252" s="135" t="s">
        <v>1837</v>
      </c>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row>
    <row r="253" spans="1:38" ht="1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row>
    <row r="254" spans="1:38" ht="15" customHeight="1">
      <c r="A254" s="135"/>
      <c r="B254" s="135"/>
      <c r="C254" s="135" t="s">
        <v>1838</v>
      </c>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row>
    <row r="255" spans="1:38" ht="1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row>
    <row r="256" spans="1:38" ht="15" customHeight="1">
      <c r="A256" s="135"/>
      <c r="B256" s="135"/>
      <c r="C256" s="135" t="s">
        <v>1839</v>
      </c>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row>
    <row r="257" spans="1:38" ht="1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row>
    <row r="258" spans="1:38" ht="15" customHeight="1">
      <c r="A258" s="135"/>
      <c r="B258" s="135"/>
      <c r="C258" s="135" t="s">
        <v>1840</v>
      </c>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row>
    <row r="259" spans="1:38" ht="15" customHeight="1">
      <c r="A259" s="135"/>
      <c r="B259" s="135"/>
      <c r="C259" s="135" t="s">
        <v>1552</v>
      </c>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row>
    <row r="260" spans="1:38" ht="15" customHeight="1">
      <c r="A260" s="135"/>
      <c r="B260" s="135"/>
      <c r="C260" s="135" t="s">
        <v>1476</v>
      </c>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row>
    <row r="261" spans="1:38" ht="1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row>
    <row r="262" spans="1:38" ht="15" customHeight="1">
      <c r="A262" s="135"/>
      <c r="B262" s="135"/>
      <c r="C262" s="135" t="s">
        <v>2007</v>
      </c>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row>
    <row r="263" spans="1:38" ht="15" customHeight="1">
      <c r="A263" s="135"/>
      <c r="B263" s="135"/>
      <c r="C263" s="135" t="s">
        <v>2008</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row>
    <row r="264" spans="1:38" ht="1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row>
    <row r="265" spans="1:38" ht="15" customHeight="1">
      <c r="A265" s="135"/>
      <c r="B265" s="135"/>
      <c r="C265" s="135" t="s">
        <v>2009</v>
      </c>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row>
    <row r="266" spans="1:38" ht="15" customHeight="1">
      <c r="A266" s="135"/>
      <c r="B266" s="135"/>
      <c r="C266" s="135" t="s">
        <v>2010</v>
      </c>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row>
    <row r="267" spans="1:38" ht="15" customHeight="1">
      <c r="A267" s="135"/>
      <c r="B267" s="135"/>
      <c r="C267" s="135" t="s">
        <v>1476</v>
      </c>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row>
    <row r="268" spans="1:38" ht="1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row>
    <row r="269" spans="1:38" ht="15" customHeight="1">
      <c r="A269" s="135"/>
      <c r="B269" s="135"/>
      <c r="C269" s="135" t="s">
        <v>2011</v>
      </c>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row>
    <row r="270" spans="1:38" ht="15" customHeight="1">
      <c r="A270" s="135"/>
      <c r="B270" s="135"/>
      <c r="C270" s="135" t="s">
        <v>1792</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row>
    <row r="271" spans="1:38" ht="1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row>
    <row r="272" spans="1:38" ht="15" customHeight="1">
      <c r="A272" s="135"/>
      <c r="B272" s="135"/>
      <c r="C272" s="135" t="s">
        <v>2012</v>
      </c>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row>
    <row r="273" spans="1:38" ht="1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row>
    <row r="274" spans="1:38" ht="1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row>
    <row r="275" spans="1:38" ht="15" customHeight="1">
      <c r="A275" s="135"/>
      <c r="B275" s="135" t="s">
        <v>1477</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row>
    <row r="276" spans="1:38" ht="15" customHeight="1">
      <c r="A276" s="135"/>
      <c r="B276" s="135"/>
      <c r="C276" s="135" t="s">
        <v>1841</v>
      </c>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row>
    <row r="277" spans="1:38" ht="1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row>
    <row r="278" spans="1:38" ht="15" customHeight="1">
      <c r="A278" s="135"/>
      <c r="B278" s="135"/>
      <c r="C278" s="135" t="s">
        <v>1842</v>
      </c>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row>
    <row r="279" spans="1:38" ht="15" customHeight="1">
      <c r="A279" s="135"/>
      <c r="B279" s="135"/>
      <c r="C279" s="135" t="s">
        <v>1478</v>
      </c>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row>
    <row r="280" spans="1:38" ht="15" customHeight="1">
      <c r="A280" s="135"/>
      <c r="B280" s="135"/>
      <c r="C280" s="135" t="s">
        <v>1479</v>
      </c>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row>
    <row r="281" spans="1:38" ht="1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row>
    <row r="282" spans="1:38" ht="15" customHeight="1">
      <c r="A282" s="135"/>
      <c r="B282" s="135"/>
      <c r="C282" s="135" t="s">
        <v>1843</v>
      </c>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row>
    <row r="283" spans="1:38" ht="1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row>
    <row r="284" spans="1:38" ht="15" customHeight="1">
      <c r="A284" s="135"/>
      <c r="B284" s="135"/>
      <c r="C284" s="135" t="s">
        <v>1844</v>
      </c>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row>
    <row r="285" spans="1:38" ht="1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row>
    <row r="286" spans="1:38" ht="15" customHeight="1">
      <c r="A286" s="135"/>
      <c r="B286" s="135"/>
      <c r="C286" s="135" t="s">
        <v>1845</v>
      </c>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row>
    <row r="287" spans="1:38" ht="1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row>
    <row r="288" spans="1:38" ht="15" customHeight="1">
      <c r="A288" s="135"/>
      <c r="B288" s="135"/>
      <c r="C288" s="135" t="s">
        <v>1846</v>
      </c>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row>
    <row r="289" spans="1:38" ht="15" customHeight="1">
      <c r="A289" s="135"/>
      <c r="B289" s="135"/>
      <c r="C289" s="135" t="s">
        <v>1480</v>
      </c>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row>
    <row r="290" spans="1:38" ht="1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row>
    <row r="291" spans="1:38" ht="15" customHeight="1">
      <c r="A291" s="135"/>
      <c r="B291" s="135"/>
      <c r="C291" s="135" t="s">
        <v>1847</v>
      </c>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row>
    <row r="292" spans="1:38" ht="1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row>
    <row r="293" spans="1:38" ht="15" customHeight="1">
      <c r="A293" s="135"/>
      <c r="B293" s="135"/>
      <c r="C293" s="135" t="s">
        <v>1848</v>
      </c>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row>
    <row r="294" spans="1:38" ht="1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row>
    <row r="295" spans="1:38" ht="15" customHeight="1">
      <c r="A295" s="135"/>
      <c r="B295" s="135" t="s">
        <v>1481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row>
    <row r="296" spans="1:38" ht="15" customHeight="1">
      <c r="A296" s="135"/>
      <c r="B296" s="135"/>
      <c r="C296" s="135" t="s">
        <v>1849</v>
      </c>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row>
    <row r="297" spans="1:38" ht="15" customHeight="1">
      <c r="A297" s="135"/>
      <c r="B297" s="135"/>
      <c r="C297" s="135" t="s">
        <v>1482</v>
      </c>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row>
    <row r="298" spans="1:38" ht="1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row>
    <row r="299" spans="1:38" ht="15" customHeight="1">
      <c r="A299" s="135"/>
      <c r="B299" s="135"/>
      <c r="C299" s="135" t="s">
        <v>1850</v>
      </c>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row>
    <row r="300" spans="1:38" ht="15" customHeight="1">
      <c r="A300" s="135"/>
      <c r="B300" s="135"/>
      <c r="C300" s="135" t="s">
        <v>1483</v>
      </c>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row>
    <row r="301" spans="1:38" ht="1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row>
    <row r="302" spans="1:38" ht="15" customHeight="1">
      <c r="A302" s="135"/>
      <c r="B302" s="135"/>
      <c r="C302" s="135" t="s">
        <v>1851</v>
      </c>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row>
    <row r="303" spans="1:38" ht="15" customHeight="1">
      <c r="A303" s="135"/>
      <c r="B303" s="135"/>
      <c r="C303" s="135" t="s">
        <v>1484</v>
      </c>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row>
    <row r="304" spans="1:38" ht="1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row>
    <row r="305" spans="1:38" ht="15" customHeight="1">
      <c r="A305" s="135"/>
      <c r="B305" s="135"/>
      <c r="C305" s="135" t="s">
        <v>1852</v>
      </c>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row>
    <row r="306" spans="1:38" ht="15" customHeight="1">
      <c r="A306" s="135"/>
      <c r="B306" s="135"/>
      <c r="C306" s="135" t="s">
        <v>1439</v>
      </c>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row>
    <row r="307" spans="1:38" ht="1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row>
    <row r="308" spans="1:38" ht="15" customHeight="1">
      <c r="A308" s="135"/>
      <c r="B308" s="135"/>
      <c r="C308" s="135" t="s">
        <v>1853</v>
      </c>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row>
    <row r="309" spans="1:38" ht="1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row>
    <row r="310" spans="1:38" ht="15" customHeight="1">
      <c r="A310" s="135"/>
      <c r="B310" s="135"/>
      <c r="C310" s="135" t="s">
        <v>1854</v>
      </c>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row>
    <row r="311" spans="1:38" ht="1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row>
    <row r="312" spans="1:38" ht="15" customHeight="1">
      <c r="A312" s="135"/>
      <c r="B312" s="135"/>
      <c r="C312" s="135" t="s">
        <v>1855</v>
      </c>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row>
    <row r="313" spans="1:38" ht="15" customHeight="1">
      <c r="A313" s="135"/>
      <c r="B313" s="135"/>
      <c r="C313" s="135" t="s">
        <v>1485</v>
      </c>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row>
    <row r="314" spans="1:38" ht="1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row>
    <row r="315" spans="1:38" ht="15" customHeight="1">
      <c r="A315" s="135"/>
      <c r="B315" s="135"/>
      <c r="C315" s="135" t="s">
        <v>1856</v>
      </c>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row>
    <row r="316" spans="1:38" ht="1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row>
  </sheetData>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5" max="37" man="1"/>
    <brk id="273" max="3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70</vt:i4>
      </vt:variant>
    </vt:vector>
  </HeadingPairs>
  <TitlesOfParts>
    <vt:vector size="116"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計_審査受付票</vt:lpstr>
      <vt:lpstr>確建注意</vt:lpstr>
      <vt:lpstr>工事届注意</vt:lpstr>
      <vt:lpstr>委任状作成上の注意事項</vt:lpstr>
      <vt:lpstr>計_確建注意</vt:lpstr>
      <vt:lpstr>TOP!Print_Area</vt:lpstr>
      <vt:lpstr>委任状!Print_Area</vt:lpstr>
      <vt:lpstr>委任状作成上の注意事項!Print_Area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計_確建注意!Print_Area</vt:lpstr>
      <vt:lpstr>計_審査受付票!Print_Area</vt:lpstr>
      <vt:lpstr>計_用途区分!Print_Area</vt:lpstr>
      <vt:lpstr>建築工事届!Print_Area</vt:lpstr>
      <vt:lpstr>工事届注意!Print_Area</vt:lpstr>
      <vt:lpstr>審査受付票!Print_Area</vt:lpstr>
      <vt:lpstr>追加記入欄!Print_Area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2024-12-21T18:32:02Z</cp:lastPrinted>
  <dcterms:created xsi:type="dcterms:W3CDTF">2010-11-02T01:35:34Z</dcterms:created>
  <dcterms:modified xsi:type="dcterms:W3CDTF">2024-12-21T18:33:05Z</dcterms:modified>
</cp:coreProperties>
</file>